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activeTab="2"/>
  </bookViews>
  <sheets>
    <sheet name="Rekapitulace stavby" sheetId="1" r:id="rId1"/>
    <sheet name="ST-1 - Stavební část vč. ..." sheetId="2" r:id="rId2"/>
    <sheet name="ZS - Zateplení střechy" sheetId="4" r:id="rId3"/>
    <sheet name="ZTI - Zdravotechnika" sheetId="5" r:id="rId4"/>
    <sheet name="VRN - Vedlejší rozpočtové..." sheetId="6" r:id="rId5"/>
    <sheet name="Pokyny pro vyplnění" sheetId="7" r:id="rId6"/>
  </sheets>
  <definedNames>
    <definedName name="_xlnm._FilterDatabase" localSheetId="1" hidden="1">'ST-1 - Stavební část vč. ...'!$C$98:$K$1087</definedName>
    <definedName name="_xlnm._FilterDatabase" localSheetId="4" hidden="1">'VRN - Vedlejší rozpočtové...'!$C$79:$K$89</definedName>
    <definedName name="_xlnm._FilterDatabase" localSheetId="2" hidden="1">'ZS - Zateplení střechy'!$C$83:$K$178</definedName>
    <definedName name="_xlnm._FilterDatabase" localSheetId="3" hidden="1">'ZTI - Zdravotechnika'!$C$80:$K$166</definedName>
    <definedName name="_xlnm.Print_Titles" localSheetId="0">'Rekapitulace stavby'!$49:$49</definedName>
    <definedName name="_xlnm.Print_Titles" localSheetId="1">'ST-1 - Stavební část vč. ...'!$98:$98</definedName>
    <definedName name="_xlnm.Print_Titles" localSheetId="4">'VRN - Vedlejší rozpočtové...'!$79:$79</definedName>
    <definedName name="_xlnm.Print_Titles" localSheetId="2">'ZS - Zateplení střechy'!$83:$83</definedName>
    <definedName name="_xlnm.Print_Titles" localSheetId="3">'ZTI - Zdravotechnika'!$80:$80</definedName>
    <definedName name="_xlnm.Print_Area" localSheetId="5">'Pokyny pro vyplnění'!$B$2:$K$69,'Pokyny pro vyplnění'!$B$72:$K$116,'Pokyny pro vyplnění'!$B$119:$K$188,'Pokyny pro vyplnění'!$B$196:$K$216</definedName>
    <definedName name="_xlnm.Print_Area" localSheetId="0">'Rekapitulace stavby'!$D$4:$AO$33,'Rekapitulace stavby'!$C$39:$AQ$57</definedName>
    <definedName name="_xlnm.Print_Area" localSheetId="1">'ST-1 - Stavební část vč. ...'!$C$4:$J$36,'ST-1 - Stavební část vč. ...'!$C$42:$J$80,'ST-1 - Stavební část vč. ...'!$C$86:$K$1087</definedName>
    <definedName name="_xlnm.Print_Area" localSheetId="4">'VRN - Vedlejší rozpočtové...'!$C$4:$J$36,'VRN - Vedlejší rozpočtové...'!$C$42:$J$61,'VRN - Vedlejší rozpočtové...'!$C$67:$K$89</definedName>
    <definedName name="_xlnm.Print_Area" localSheetId="2">'ZS - Zateplení střechy'!$C$4:$J$36,'ZS - Zateplení střechy'!$C$42:$J$65,'ZS - Zateplení střechy'!$C$71:$K$178</definedName>
    <definedName name="_xlnm.Print_Area" localSheetId="3">'ZTI - Zdravotechnika'!$C$4:$J$36,'ZTI - Zdravotechnika'!$C$42:$J$62,'ZTI - Zdravotechnika'!$C$68:$K$166</definedName>
  </definedNames>
  <calcPr calcId="145621"/>
</workbook>
</file>

<file path=xl/calcChain.xml><?xml version="1.0" encoding="utf-8"?>
<calcChain xmlns="http://schemas.openxmlformats.org/spreadsheetml/2006/main">
  <c r="AY56" i="1" l="1"/>
  <c r="AX56" i="1"/>
  <c r="BI89" i="6"/>
  <c r="BH89" i="6"/>
  <c r="BG89" i="6"/>
  <c r="BF89" i="6"/>
  <c r="T89" i="6"/>
  <c r="T88" i="6" s="1"/>
  <c r="R89" i="6"/>
  <c r="R88" i="6" s="1"/>
  <c r="P89" i="6"/>
  <c r="P88" i="6" s="1"/>
  <c r="BK89" i="6"/>
  <c r="BK88" i="6" s="1"/>
  <c r="J88" i="6"/>
  <c r="J60" i="6" s="1"/>
  <c r="J89" i="6"/>
  <c r="BE89" i="6" s="1"/>
  <c r="BI87" i="6"/>
  <c r="BH87" i="6"/>
  <c r="BG87" i="6"/>
  <c r="BF87" i="6"/>
  <c r="T87" i="6"/>
  <c r="T86" i="6" s="1"/>
  <c r="R87" i="6"/>
  <c r="R86" i="6" s="1"/>
  <c r="P87" i="6"/>
  <c r="P86" i="6" s="1"/>
  <c r="BK87" i="6"/>
  <c r="BK86" i="6" s="1"/>
  <c r="J86" i="6" s="1"/>
  <c r="J59" i="6" s="1"/>
  <c r="J87" i="6"/>
  <c r="BE87" i="6" s="1"/>
  <c r="BI85" i="6"/>
  <c r="BH85" i="6"/>
  <c r="BG85" i="6"/>
  <c r="BF85" i="6"/>
  <c r="T85" i="6"/>
  <c r="R85" i="6"/>
  <c r="P85" i="6"/>
  <c r="BK85" i="6"/>
  <c r="J85" i="6"/>
  <c r="BE85" i="6" s="1"/>
  <c r="BI84" i="6"/>
  <c r="BH84" i="6"/>
  <c r="BG84" i="6"/>
  <c r="BF84" i="6"/>
  <c r="T84" i="6"/>
  <c r="R84" i="6"/>
  <c r="P84" i="6"/>
  <c r="BK84" i="6"/>
  <c r="J84" i="6"/>
  <c r="BE84" i="6" s="1"/>
  <c r="BI83" i="6"/>
  <c r="BH83" i="6"/>
  <c r="F33" i="6"/>
  <c r="BC56" i="1" s="1"/>
  <c r="BG83" i="6"/>
  <c r="BF83" i="6"/>
  <c r="J31" i="6" s="1"/>
  <c r="AW56" i="1" s="1"/>
  <c r="F31" i="6"/>
  <c r="BA56" i="1" s="1"/>
  <c r="T83" i="6"/>
  <c r="R83" i="6"/>
  <c r="R82" i="6" s="1"/>
  <c r="R81" i="6"/>
  <c r="R80" i="6" s="1"/>
  <c r="P83" i="6"/>
  <c r="BK83" i="6"/>
  <c r="BK82" i="6"/>
  <c r="J83" i="6"/>
  <c r="BE83" i="6" s="1"/>
  <c r="J76" i="6"/>
  <c r="F76" i="6"/>
  <c r="F74" i="6"/>
  <c r="E72" i="6"/>
  <c r="J51" i="6"/>
  <c r="F51" i="6"/>
  <c r="F49" i="6"/>
  <c r="E47" i="6"/>
  <c r="J18" i="6"/>
  <c r="E18" i="6"/>
  <c r="F77" i="6"/>
  <c r="F52" i="6"/>
  <c r="J17" i="6"/>
  <c r="J12" i="6"/>
  <c r="J74" i="6"/>
  <c r="J49" i="6"/>
  <c r="E7" i="6"/>
  <c r="E70" i="6" s="1"/>
  <c r="E45" i="6"/>
  <c r="AY55" i="1"/>
  <c r="AX55" i="1"/>
  <c r="BI166" i="5"/>
  <c r="BH166" i="5"/>
  <c r="BG166" i="5"/>
  <c r="BF166" i="5"/>
  <c r="T166" i="5"/>
  <c r="R166" i="5"/>
  <c r="P166" i="5"/>
  <c r="BK166" i="5"/>
  <c r="J166" i="5"/>
  <c r="BE166" i="5"/>
  <c r="BI165" i="5"/>
  <c r="BH165" i="5"/>
  <c r="BG165" i="5"/>
  <c r="BF165" i="5"/>
  <c r="T165" i="5"/>
  <c r="R165" i="5"/>
  <c r="P165" i="5"/>
  <c r="BK165" i="5"/>
  <c r="J165" i="5"/>
  <c r="BE165" i="5" s="1"/>
  <c r="BI164" i="5"/>
  <c r="BH164" i="5"/>
  <c r="BG164" i="5"/>
  <c r="BF164" i="5"/>
  <c r="T164" i="5"/>
  <c r="T163" i="5"/>
  <c r="R164" i="5"/>
  <c r="R163" i="5" s="1"/>
  <c r="P164" i="5"/>
  <c r="P163" i="5"/>
  <c r="BK164" i="5"/>
  <c r="J164" i="5"/>
  <c r="BE164" i="5" s="1"/>
  <c r="BI162" i="5"/>
  <c r="BH162" i="5"/>
  <c r="BG162" i="5"/>
  <c r="BF162" i="5"/>
  <c r="T162" i="5"/>
  <c r="R162" i="5"/>
  <c r="P162" i="5"/>
  <c r="BK162" i="5"/>
  <c r="J162" i="5"/>
  <c r="BE162" i="5"/>
  <c r="BI161" i="5"/>
  <c r="BH161" i="5"/>
  <c r="BG161" i="5"/>
  <c r="BF161" i="5"/>
  <c r="T161" i="5"/>
  <c r="R161" i="5"/>
  <c r="P161" i="5"/>
  <c r="BK161" i="5"/>
  <c r="J161" i="5"/>
  <c r="BE161" i="5" s="1"/>
  <c r="BI160" i="5"/>
  <c r="BH160" i="5"/>
  <c r="BG160" i="5"/>
  <c r="BF160" i="5"/>
  <c r="T160" i="5"/>
  <c r="R160" i="5"/>
  <c r="P160" i="5"/>
  <c r="BK160" i="5"/>
  <c r="J160" i="5"/>
  <c r="BE160" i="5"/>
  <c r="BI159" i="5"/>
  <c r="BH159" i="5"/>
  <c r="BG159" i="5"/>
  <c r="BF159" i="5"/>
  <c r="T159" i="5"/>
  <c r="R159" i="5"/>
  <c r="P159" i="5"/>
  <c r="BK159" i="5"/>
  <c r="J159" i="5"/>
  <c r="BE159" i="5" s="1"/>
  <c r="BI158" i="5"/>
  <c r="BH158" i="5"/>
  <c r="BG158" i="5"/>
  <c r="BF158" i="5"/>
  <c r="T158" i="5"/>
  <c r="R158" i="5"/>
  <c r="P158" i="5"/>
  <c r="BK158" i="5"/>
  <c r="J158" i="5"/>
  <c r="BE158" i="5"/>
  <c r="BI157" i="5"/>
  <c r="BH157" i="5"/>
  <c r="BG157" i="5"/>
  <c r="BF157" i="5"/>
  <c r="T157" i="5"/>
  <c r="R157" i="5"/>
  <c r="P157" i="5"/>
  <c r="BK157" i="5"/>
  <c r="J157" i="5"/>
  <c r="BE157" i="5" s="1"/>
  <c r="BI156" i="5"/>
  <c r="BH156" i="5"/>
  <c r="BG156" i="5"/>
  <c r="BF156" i="5"/>
  <c r="T156" i="5"/>
  <c r="R156" i="5"/>
  <c r="P156" i="5"/>
  <c r="BK156" i="5"/>
  <c r="J156" i="5"/>
  <c r="BE156" i="5"/>
  <c r="BI155" i="5"/>
  <c r="BH155" i="5"/>
  <c r="BG155" i="5"/>
  <c r="BF155" i="5"/>
  <c r="T155" i="5"/>
  <c r="R155" i="5"/>
  <c r="P155" i="5"/>
  <c r="BK155" i="5"/>
  <c r="J155" i="5"/>
  <c r="BE155" i="5" s="1"/>
  <c r="BI154" i="5"/>
  <c r="BH154" i="5"/>
  <c r="BG154" i="5"/>
  <c r="BF154" i="5"/>
  <c r="T154" i="5"/>
  <c r="R154" i="5"/>
  <c r="P154" i="5"/>
  <c r="BK154" i="5"/>
  <c r="J154" i="5"/>
  <c r="BE154" i="5"/>
  <c r="BI153" i="5"/>
  <c r="BH153" i="5"/>
  <c r="BG153" i="5"/>
  <c r="BF153" i="5"/>
  <c r="T153" i="5"/>
  <c r="R153" i="5"/>
  <c r="P153" i="5"/>
  <c r="BK153" i="5"/>
  <c r="J153" i="5"/>
  <c r="BE153" i="5" s="1"/>
  <c r="BI152" i="5"/>
  <c r="BH152" i="5"/>
  <c r="BG152" i="5"/>
  <c r="BF152" i="5"/>
  <c r="T152" i="5"/>
  <c r="R152" i="5"/>
  <c r="P152" i="5"/>
  <c r="BK152" i="5"/>
  <c r="J152" i="5"/>
  <c r="BE152" i="5"/>
  <c r="BI151" i="5"/>
  <c r="BH151" i="5"/>
  <c r="BG151" i="5"/>
  <c r="BF151" i="5"/>
  <c r="T151" i="5"/>
  <c r="R151" i="5"/>
  <c r="P151" i="5"/>
  <c r="BK151" i="5"/>
  <c r="J151" i="5"/>
  <c r="BE151" i="5" s="1"/>
  <c r="BI150" i="5"/>
  <c r="BH150" i="5"/>
  <c r="BG150" i="5"/>
  <c r="BF150" i="5"/>
  <c r="T150" i="5"/>
  <c r="R150" i="5"/>
  <c r="P150" i="5"/>
  <c r="BK150" i="5"/>
  <c r="J150" i="5"/>
  <c r="BE150" i="5"/>
  <c r="BI149" i="5"/>
  <c r="BH149" i="5"/>
  <c r="BG149" i="5"/>
  <c r="BF149" i="5"/>
  <c r="T149" i="5"/>
  <c r="R149" i="5"/>
  <c r="P149" i="5"/>
  <c r="BK149" i="5"/>
  <c r="J149" i="5"/>
  <c r="BE149" i="5" s="1"/>
  <c r="BI148" i="5"/>
  <c r="BH148" i="5"/>
  <c r="BG148" i="5"/>
  <c r="BF148" i="5"/>
  <c r="T148" i="5"/>
  <c r="R148" i="5"/>
  <c r="P148" i="5"/>
  <c r="BK148" i="5"/>
  <c r="J148" i="5"/>
  <c r="BE148" i="5"/>
  <c r="BI147" i="5"/>
  <c r="BH147" i="5"/>
  <c r="BG147" i="5"/>
  <c r="BF147" i="5"/>
  <c r="T147" i="5"/>
  <c r="R147" i="5"/>
  <c r="P147" i="5"/>
  <c r="BK147" i="5"/>
  <c r="J147" i="5"/>
  <c r="BE147" i="5" s="1"/>
  <c r="BI146" i="5"/>
  <c r="BH146" i="5"/>
  <c r="BG146" i="5"/>
  <c r="BF146" i="5"/>
  <c r="T146" i="5"/>
  <c r="R146" i="5"/>
  <c r="P146" i="5"/>
  <c r="BK146" i="5"/>
  <c r="J146" i="5"/>
  <c r="BE146" i="5"/>
  <c r="BI145" i="5"/>
  <c r="BH145" i="5"/>
  <c r="BG145" i="5"/>
  <c r="BF145" i="5"/>
  <c r="T145" i="5"/>
  <c r="R145" i="5"/>
  <c r="P145" i="5"/>
  <c r="BK145" i="5"/>
  <c r="J145" i="5"/>
  <c r="BE145" i="5" s="1"/>
  <c r="BI144" i="5"/>
  <c r="BH144" i="5"/>
  <c r="BG144" i="5"/>
  <c r="BF144" i="5"/>
  <c r="T144" i="5"/>
  <c r="T143" i="5"/>
  <c r="R144" i="5"/>
  <c r="P144" i="5"/>
  <c r="P143" i="5"/>
  <c r="BK144" i="5"/>
  <c r="BK143" i="5" s="1"/>
  <c r="J143" i="5" s="1"/>
  <c r="J60" i="5" s="1"/>
  <c r="J144" i="5"/>
  <c r="BE144" i="5" s="1"/>
  <c r="BI142" i="5"/>
  <c r="BH142" i="5"/>
  <c r="BG142" i="5"/>
  <c r="BF142" i="5"/>
  <c r="T142" i="5"/>
  <c r="R142" i="5"/>
  <c r="P142" i="5"/>
  <c r="BK142" i="5"/>
  <c r="J142" i="5"/>
  <c r="BE142" i="5"/>
  <c r="BI141" i="5"/>
  <c r="BH141" i="5"/>
  <c r="BG141" i="5"/>
  <c r="BF141" i="5"/>
  <c r="T141" i="5"/>
  <c r="R141" i="5"/>
  <c r="P141" i="5"/>
  <c r="BK141" i="5"/>
  <c r="J141" i="5"/>
  <c r="BE141" i="5" s="1"/>
  <c r="BI140" i="5"/>
  <c r="BH140" i="5"/>
  <c r="BG140" i="5"/>
  <c r="BF140" i="5"/>
  <c r="T140" i="5"/>
  <c r="R140" i="5"/>
  <c r="P140" i="5"/>
  <c r="BK140" i="5"/>
  <c r="J140" i="5"/>
  <c r="BE140" i="5"/>
  <c r="BI139" i="5"/>
  <c r="BH139" i="5"/>
  <c r="BG139" i="5"/>
  <c r="BF139" i="5"/>
  <c r="T139" i="5"/>
  <c r="R139" i="5"/>
  <c r="P139" i="5"/>
  <c r="BK139" i="5"/>
  <c r="J139" i="5"/>
  <c r="BE139" i="5" s="1"/>
  <c r="BI138" i="5"/>
  <c r="BH138" i="5"/>
  <c r="BG138" i="5"/>
  <c r="BF138" i="5"/>
  <c r="T138" i="5"/>
  <c r="R138" i="5"/>
  <c r="P138" i="5"/>
  <c r="BK138" i="5"/>
  <c r="J138" i="5"/>
  <c r="BE138" i="5"/>
  <c r="BI137" i="5"/>
  <c r="BH137" i="5"/>
  <c r="BG137" i="5"/>
  <c r="BF137" i="5"/>
  <c r="T137" i="5"/>
  <c r="R137" i="5"/>
  <c r="P137" i="5"/>
  <c r="BK137" i="5"/>
  <c r="J137" i="5"/>
  <c r="BE137" i="5" s="1"/>
  <c r="BI136" i="5"/>
  <c r="BH136" i="5"/>
  <c r="BG136" i="5"/>
  <c r="BF136" i="5"/>
  <c r="T136" i="5"/>
  <c r="R136" i="5"/>
  <c r="P136" i="5"/>
  <c r="BK136" i="5"/>
  <c r="J136" i="5"/>
  <c r="BE136" i="5"/>
  <c r="BI135" i="5"/>
  <c r="BH135" i="5"/>
  <c r="BG135" i="5"/>
  <c r="BF135" i="5"/>
  <c r="T135" i="5"/>
  <c r="R135" i="5"/>
  <c r="P135" i="5"/>
  <c r="BK135" i="5"/>
  <c r="J135" i="5"/>
  <c r="BE135" i="5" s="1"/>
  <c r="BI134" i="5"/>
  <c r="BH134" i="5"/>
  <c r="BG134" i="5"/>
  <c r="BF134" i="5"/>
  <c r="T134" i="5"/>
  <c r="R134" i="5"/>
  <c r="P134" i="5"/>
  <c r="BK134" i="5"/>
  <c r="J134" i="5"/>
  <c r="BE134" i="5"/>
  <c r="BI133" i="5"/>
  <c r="BH133" i="5"/>
  <c r="BG133" i="5"/>
  <c r="BF133" i="5"/>
  <c r="T133" i="5"/>
  <c r="R133" i="5"/>
  <c r="P133" i="5"/>
  <c r="BK133" i="5"/>
  <c r="J133" i="5"/>
  <c r="BE133" i="5" s="1"/>
  <c r="BI132" i="5"/>
  <c r="BH132" i="5"/>
  <c r="BG132" i="5"/>
  <c r="BF132" i="5"/>
  <c r="T132" i="5"/>
  <c r="R132" i="5"/>
  <c r="P132" i="5"/>
  <c r="BK132" i="5"/>
  <c r="J132" i="5"/>
  <c r="BE132" i="5"/>
  <c r="BI131" i="5"/>
  <c r="BH131" i="5"/>
  <c r="BG131" i="5"/>
  <c r="BF131" i="5"/>
  <c r="T131" i="5"/>
  <c r="R131" i="5"/>
  <c r="P131" i="5"/>
  <c r="BK131" i="5"/>
  <c r="J131" i="5"/>
  <c r="BE131" i="5" s="1"/>
  <c r="BI130" i="5"/>
  <c r="BH130" i="5"/>
  <c r="BG130" i="5"/>
  <c r="BF130" i="5"/>
  <c r="T130" i="5"/>
  <c r="R130" i="5"/>
  <c r="P130" i="5"/>
  <c r="BK130" i="5"/>
  <c r="J130" i="5"/>
  <c r="BE130" i="5"/>
  <c r="BI129" i="5"/>
  <c r="BH129" i="5"/>
  <c r="BG129" i="5"/>
  <c r="BF129" i="5"/>
  <c r="T129" i="5"/>
  <c r="R129" i="5"/>
  <c r="P129" i="5"/>
  <c r="BK129" i="5"/>
  <c r="J129" i="5"/>
  <c r="BE129" i="5" s="1"/>
  <c r="BI128" i="5"/>
  <c r="BH128" i="5"/>
  <c r="BG128" i="5"/>
  <c r="BF128" i="5"/>
  <c r="T128" i="5"/>
  <c r="R128" i="5"/>
  <c r="P128" i="5"/>
  <c r="BK128" i="5"/>
  <c r="J128" i="5"/>
  <c r="BE128" i="5"/>
  <c r="BI127" i="5"/>
  <c r="BH127" i="5"/>
  <c r="BG127" i="5"/>
  <c r="BF127" i="5"/>
  <c r="T127" i="5"/>
  <c r="R127" i="5"/>
  <c r="P127" i="5"/>
  <c r="BK127" i="5"/>
  <c r="J127" i="5"/>
  <c r="BE127" i="5"/>
  <c r="BI126" i="5"/>
  <c r="BH126" i="5"/>
  <c r="BG126" i="5"/>
  <c r="BF126" i="5"/>
  <c r="T126" i="5"/>
  <c r="R126" i="5"/>
  <c r="P126" i="5"/>
  <c r="BK126" i="5"/>
  <c r="J126" i="5"/>
  <c r="BE126" i="5"/>
  <c r="BI125" i="5"/>
  <c r="BH125" i="5"/>
  <c r="BG125" i="5"/>
  <c r="BF125" i="5"/>
  <c r="T125" i="5"/>
  <c r="R125" i="5"/>
  <c r="P125" i="5"/>
  <c r="BK125" i="5"/>
  <c r="J125" i="5"/>
  <c r="BE125" i="5"/>
  <c r="BI124" i="5"/>
  <c r="BH124" i="5"/>
  <c r="BG124" i="5"/>
  <c r="BF124" i="5"/>
  <c r="T124" i="5"/>
  <c r="R124" i="5"/>
  <c r="P124" i="5"/>
  <c r="BK124" i="5"/>
  <c r="J124" i="5"/>
  <c r="BE124" i="5"/>
  <c r="BI123" i="5"/>
  <c r="BH123" i="5"/>
  <c r="BG123" i="5"/>
  <c r="BF123" i="5"/>
  <c r="T123" i="5"/>
  <c r="R123" i="5"/>
  <c r="P123" i="5"/>
  <c r="BK123" i="5"/>
  <c r="J123" i="5"/>
  <c r="BE123" i="5"/>
  <c r="BI122" i="5"/>
  <c r="BH122" i="5"/>
  <c r="BG122" i="5"/>
  <c r="BF122" i="5"/>
  <c r="T122" i="5"/>
  <c r="R122" i="5"/>
  <c r="P122" i="5"/>
  <c r="BK122" i="5"/>
  <c r="J122" i="5"/>
  <c r="BE122" i="5"/>
  <c r="BI120" i="5"/>
  <c r="BH120" i="5"/>
  <c r="BG120" i="5"/>
  <c r="BF120" i="5"/>
  <c r="T120" i="5"/>
  <c r="R120" i="5"/>
  <c r="P120" i="5"/>
  <c r="BK120" i="5"/>
  <c r="J120" i="5"/>
  <c r="BE120" i="5"/>
  <c r="BI119" i="5"/>
  <c r="BH119" i="5"/>
  <c r="BG119" i="5"/>
  <c r="BF119" i="5"/>
  <c r="T119" i="5"/>
  <c r="R119" i="5"/>
  <c r="P119" i="5"/>
  <c r="BK119" i="5"/>
  <c r="J119" i="5"/>
  <c r="BE119" i="5"/>
  <c r="BI118" i="5"/>
  <c r="BH118" i="5"/>
  <c r="BG118" i="5"/>
  <c r="BF118" i="5"/>
  <c r="T118" i="5"/>
  <c r="R118" i="5"/>
  <c r="P118" i="5"/>
  <c r="BK118" i="5"/>
  <c r="J118" i="5"/>
  <c r="BE118" i="5"/>
  <c r="BI117" i="5"/>
  <c r="BH117" i="5"/>
  <c r="BG117" i="5"/>
  <c r="BF117" i="5"/>
  <c r="T117" i="5"/>
  <c r="R117" i="5"/>
  <c r="P117" i="5"/>
  <c r="BK117" i="5"/>
  <c r="J117" i="5"/>
  <c r="BE117" i="5"/>
  <c r="BI116" i="5"/>
  <c r="BH116" i="5"/>
  <c r="BG116" i="5"/>
  <c r="BF116" i="5"/>
  <c r="T116" i="5"/>
  <c r="R116" i="5"/>
  <c r="P116" i="5"/>
  <c r="BK116" i="5"/>
  <c r="J116" i="5"/>
  <c r="BE116" i="5"/>
  <c r="BI115" i="5"/>
  <c r="BH115" i="5"/>
  <c r="BG115" i="5"/>
  <c r="BF115" i="5"/>
  <c r="T115" i="5"/>
  <c r="R115" i="5"/>
  <c r="P115" i="5"/>
  <c r="BK115" i="5"/>
  <c r="J115" i="5"/>
  <c r="BE115" i="5"/>
  <c r="BI114" i="5"/>
  <c r="BH114" i="5"/>
  <c r="BG114" i="5"/>
  <c r="BF114" i="5"/>
  <c r="T114" i="5"/>
  <c r="R114" i="5"/>
  <c r="P114" i="5"/>
  <c r="BK114" i="5"/>
  <c r="J114" i="5"/>
  <c r="BE114" i="5"/>
  <c r="BI113" i="5"/>
  <c r="BH113" i="5"/>
  <c r="BG113" i="5"/>
  <c r="BF113" i="5"/>
  <c r="T113" i="5"/>
  <c r="R113" i="5"/>
  <c r="P113" i="5"/>
  <c r="BK113" i="5"/>
  <c r="J113" i="5"/>
  <c r="BE113" i="5"/>
  <c r="BI112" i="5"/>
  <c r="BH112" i="5"/>
  <c r="BG112" i="5"/>
  <c r="BF112" i="5"/>
  <c r="T112" i="5"/>
  <c r="R112" i="5"/>
  <c r="P112" i="5"/>
  <c r="BK112" i="5"/>
  <c r="J112" i="5"/>
  <c r="BE112" i="5"/>
  <c r="BI111" i="5"/>
  <c r="BH111" i="5"/>
  <c r="BG111" i="5"/>
  <c r="BF111" i="5"/>
  <c r="T111" i="5"/>
  <c r="R111" i="5"/>
  <c r="P111" i="5"/>
  <c r="BK111" i="5"/>
  <c r="J111" i="5"/>
  <c r="BE111" i="5"/>
  <c r="BI110" i="5"/>
  <c r="BH110" i="5"/>
  <c r="BG110" i="5"/>
  <c r="BF110" i="5"/>
  <c r="T110" i="5"/>
  <c r="R110" i="5"/>
  <c r="P110" i="5"/>
  <c r="BK110" i="5"/>
  <c r="J110" i="5"/>
  <c r="BE110" i="5"/>
  <c r="BI109" i="5"/>
  <c r="BH109" i="5"/>
  <c r="BG109" i="5"/>
  <c r="BF109" i="5"/>
  <c r="T109" i="5"/>
  <c r="R109" i="5"/>
  <c r="R106" i="5" s="1"/>
  <c r="P109" i="5"/>
  <c r="BK109" i="5"/>
  <c r="J109" i="5"/>
  <c r="BE109" i="5"/>
  <c r="BI108" i="5"/>
  <c r="BH108" i="5"/>
  <c r="BG108" i="5"/>
  <c r="BF108" i="5"/>
  <c r="T108" i="5"/>
  <c r="R108" i="5"/>
  <c r="P108" i="5"/>
  <c r="BK108" i="5"/>
  <c r="BK106" i="5" s="1"/>
  <c r="J106" i="5" s="1"/>
  <c r="J59" i="5" s="1"/>
  <c r="J108" i="5"/>
  <c r="BE108" i="5"/>
  <c r="BI107" i="5"/>
  <c r="BH107" i="5"/>
  <c r="BG107" i="5"/>
  <c r="BF107" i="5"/>
  <c r="T107" i="5"/>
  <c r="T106" i="5"/>
  <c r="R107" i="5"/>
  <c r="P107" i="5"/>
  <c r="P106" i="5"/>
  <c r="BK107" i="5"/>
  <c r="J107" i="5"/>
  <c r="BE107" i="5" s="1"/>
  <c r="BI105" i="5"/>
  <c r="BH105" i="5"/>
  <c r="BG105" i="5"/>
  <c r="BF105" i="5"/>
  <c r="T105" i="5"/>
  <c r="R105" i="5"/>
  <c r="P105" i="5"/>
  <c r="BK105" i="5"/>
  <c r="J105" i="5"/>
  <c r="BE105" i="5"/>
  <c r="BI104" i="5"/>
  <c r="BH104" i="5"/>
  <c r="BG104" i="5"/>
  <c r="BF104" i="5"/>
  <c r="T104" i="5"/>
  <c r="R104" i="5"/>
  <c r="P104" i="5"/>
  <c r="BK104" i="5"/>
  <c r="J104" i="5"/>
  <c r="BE104" i="5"/>
  <c r="BI103" i="5"/>
  <c r="BH103" i="5"/>
  <c r="BG103" i="5"/>
  <c r="BF103" i="5"/>
  <c r="T103" i="5"/>
  <c r="R103" i="5"/>
  <c r="P103" i="5"/>
  <c r="BK103" i="5"/>
  <c r="J103" i="5"/>
  <c r="BE103" i="5"/>
  <c r="BI102" i="5"/>
  <c r="BH102" i="5"/>
  <c r="BG102" i="5"/>
  <c r="BF102" i="5"/>
  <c r="T102" i="5"/>
  <c r="R102" i="5"/>
  <c r="P102" i="5"/>
  <c r="BK102" i="5"/>
  <c r="J102" i="5"/>
  <c r="BE102" i="5"/>
  <c r="BI101" i="5"/>
  <c r="BH101" i="5"/>
  <c r="BG101" i="5"/>
  <c r="BF101" i="5"/>
  <c r="T101" i="5"/>
  <c r="R101" i="5"/>
  <c r="P101" i="5"/>
  <c r="BK101" i="5"/>
  <c r="J101" i="5"/>
  <c r="BE101" i="5"/>
  <c r="BI100" i="5"/>
  <c r="BH100" i="5"/>
  <c r="BG100" i="5"/>
  <c r="BF100" i="5"/>
  <c r="T100" i="5"/>
  <c r="R100" i="5"/>
  <c r="P100" i="5"/>
  <c r="BK100" i="5"/>
  <c r="J100" i="5"/>
  <c r="BE100" i="5"/>
  <c r="BI99" i="5"/>
  <c r="BH99" i="5"/>
  <c r="BG99" i="5"/>
  <c r="BF99" i="5"/>
  <c r="T99" i="5"/>
  <c r="R99" i="5"/>
  <c r="P99" i="5"/>
  <c r="BK99" i="5"/>
  <c r="J99" i="5"/>
  <c r="BE99" i="5"/>
  <c r="BI98" i="5"/>
  <c r="BH98" i="5"/>
  <c r="BG98" i="5"/>
  <c r="BF98" i="5"/>
  <c r="T98" i="5"/>
  <c r="R98" i="5"/>
  <c r="P98" i="5"/>
  <c r="BK98" i="5"/>
  <c r="J98" i="5"/>
  <c r="BE98" i="5"/>
  <c r="BI97" i="5"/>
  <c r="BH97" i="5"/>
  <c r="BG97" i="5"/>
  <c r="BF97" i="5"/>
  <c r="T97" i="5"/>
  <c r="R97" i="5"/>
  <c r="P97" i="5"/>
  <c r="BK97" i="5"/>
  <c r="J97" i="5"/>
  <c r="BE97" i="5"/>
  <c r="BI96" i="5"/>
  <c r="BH96" i="5"/>
  <c r="BG96" i="5"/>
  <c r="BF96" i="5"/>
  <c r="T96" i="5"/>
  <c r="R96" i="5"/>
  <c r="P96" i="5"/>
  <c r="BK96" i="5"/>
  <c r="J96" i="5"/>
  <c r="BE96" i="5"/>
  <c r="BI95" i="5"/>
  <c r="BH95" i="5"/>
  <c r="BG95" i="5"/>
  <c r="BF95" i="5"/>
  <c r="T95" i="5"/>
  <c r="R95" i="5"/>
  <c r="P95" i="5"/>
  <c r="BK95" i="5"/>
  <c r="J95" i="5"/>
  <c r="BE95" i="5"/>
  <c r="BI94" i="5"/>
  <c r="BH94" i="5"/>
  <c r="BG94" i="5"/>
  <c r="BF94" i="5"/>
  <c r="T94" i="5"/>
  <c r="R94" i="5"/>
  <c r="P94" i="5"/>
  <c r="BK94" i="5"/>
  <c r="J94" i="5"/>
  <c r="BE94" i="5"/>
  <c r="BI93" i="5"/>
  <c r="BH93" i="5"/>
  <c r="BG93" i="5"/>
  <c r="BF93" i="5"/>
  <c r="T93" i="5"/>
  <c r="R93" i="5"/>
  <c r="P93" i="5"/>
  <c r="BK93" i="5"/>
  <c r="J93" i="5"/>
  <c r="BE93" i="5"/>
  <c r="BI92" i="5"/>
  <c r="BH92" i="5"/>
  <c r="BG92" i="5"/>
  <c r="BF92" i="5"/>
  <c r="T92" i="5"/>
  <c r="R92" i="5"/>
  <c r="P92" i="5"/>
  <c r="BK92" i="5"/>
  <c r="J92" i="5"/>
  <c r="BE92" i="5"/>
  <c r="BI91" i="5"/>
  <c r="BH91" i="5"/>
  <c r="BG91" i="5"/>
  <c r="BF91" i="5"/>
  <c r="T91" i="5"/>
  <c r="R91" i="5"/>
  <c r="P91" i="5"/>
  <c r="BK91" i="5"/>
  <c r="J91" i="5"/>
  <c r="BE91" i="5"/>
  <c r="BI90" i="5"/>
  <c r="BH90" i="5"/>
  <c r="BG90" i="5"/>
  <c r="BF90" i="5"/>
  <c r="T90" i="5"/>
  <c r="R90" i="5"/>
  <c r="P90" i="5"/>
  <c r="BK90" i="5"/>
  <c r="J90" i="5"/>
  <c r="BE90" i="5"/>
  <c r="BI89" i="5"/>
  <c r="BH89" i="5"/>
  <c r="BG89" i="5"/>
  <c r="BF89" i="5"/>
  <c r="T89" i="5"/>
  <c r="R89" i="5"/>
  <c r="P89" i="5"/>
  <c r="BK89" i="5"/>
  <c r="J89" i="5"/>
  <c r="BE89" i="5"/>
  <c r="BI88" i="5"/>
  <c r="BH88" i="5"/>
  <c r="BG88" i="5"/>
  <c r="BF88" i="5"/>
  <c r="T88" i="5"/>
  <c r="R88" i="5"/>
  <c r="P88" i="5"/>
  <c r="BK88" i="5"/>
  <c r="J88" i="5"/>
  <c r="BE88" i="5"/>
  <c r="BI87" i="5"/>
  <c r="BH87" i="5"/>
  <c r="BG87" i="5"/>
  <c r="BF87" i="5"/>
  <c r="T87" i="5"/>
  <c r="R87" i="5"/>
  <c r="P87" i="5"/>
  <c r="BK87" i="5"/>
  <c r="J87" i="5"/>
  <c r="BE87" i="5"/>
  <c r="BI86" i="5"/>
  <c r="BH86" i="5"/>
  <c r="BG86" i="5"/>
  <c r="BF86" i="5"/>
  <c r="T86" i="5"/>
  <c r="R86" i="5"/>
  <c r="P86" i="5"/>
  <c r="BK86" i="5"/>
  <c r="J86" i="5"/>
  <c r="BE86" i="5"/>
  <c r="BI85" i="5"/>
  <c r="BH85" i="5"/>
  <c r="BG85" i="5"/>
  <c r="BF85" i="5"/>
  <c r="T85" i="5"/>
  <c r="R85" i="5"/>
  <c r="R83" i="5" s="1"/>
  <c r="P85" i="5"/>
  <c r="BK85" i="5"/>
  <c r="J85" i="5"/>
  <c r="BE85" i="5"/>
  <c r="BI84" i="5"/>
  <c r="F34" i="5"/>
  <c r="BD55" i="1" s="1"/>
  <c r="BH84" i="5"/>
  <c r="BG84" i="5"/>
  <c r="F32" i="5"/>
  <c r="BB55" i="1" s="1"/>
  <c r="BF84" i="5"/>
  <c r="T84" i="5"/>
  <c r="T83" i="5"/>
  <c r="R84" i="5"/>
  <c r="P84" i="5"/>
  <c r="P83" i="5"/>
  <c r="P82" i="5" s="1"/>
  <c r="P81" i="5" s="1"/>
  <c r="AU55" i="1" s="1"/>
  <c r="BK84" i="5"/>
  <c r="J84" i="5"/>
  <c r="BE84" i="5" s="1"/>
  <c r="J77" i="5"/>
  <c r="F77" i="5"/>
  <c r="F75" i="5"/>
  <c r="E73" i="5"/>
  <c r="J51" i="5"/>
  <c r="F51" i="5"/>
  <c r="F49" i="5"/>
  <c r="E47" i="5"/>
  <c r="J18" i="5"/>
  <c r="E18" i="5"/>
  <c r="J17" i="5"/>
  <c r="J12" i="5"/>
  <c r="E7" i="5"/>
  <c r="E71" i="5"/>
  <c r="E45" i="5"/>
  <c r="AY54" i="1"/>
  <c r="AX54" i="1"/>
  <c r="BI177" i="4"/>
  <c r="BH177" i="4"/>
  <c r="BG177" i="4"/>
  <c r="BF177" i="4"/>
  <c r="T177" i="4"/>
  <c r="R177" i="4"/>
  <c r="P177" i="4"/>
  <c r="BK177" i="4"/>
  <c r="J177" i="4"/>
  <c r="BE177" i="4" s="1"/>
  <c r="BI175" i="4"/>
  <c r="BH175" i="4"/>
  <c r="BG175" i="4"/>
  <c r="BF175" i="4"/>
  <c r="T175" i="4"/>
  <c r="R175" i="4"/>
  <c r="P175" i="4"/>
  <c r="BK175" i="4"/>
  <c r="J175" i="4"/>
  <c r="BE175" i="4" s="1"/>
  <c r="BI172" i="4"/>
  <c r="BH172" i="4"/>
  <c r="BG172" i="4"/>
  <c r="BF172" i="4"/>
  <c r="T172" i="4"/>
  <c r="R172" i="4"/>
  <c r="P172" i="4"/>
  <c r="BK172" i="4"/>
  <c r="J172" i="4"/>
  <c r="BE172" i="4" s="1"/>
  <c r="BI169" i="4"/>
  <c r="BH169" i="4"/>
  <c r="BG169" i="4"/>
  <c r="BF169" i="4"/>
  <c r="T169" i="4"/>
  <c r="R169" i="4"/>
  <c r="P169" i="4"/>
  <c r="BK169" i="4"/>
  <c r="J169" i="4"/>
  <c r="BE169" i="4" s="1"/>
  <c r="BI166" i="4"/>
  <c r="BH166" i="4"/>
  <c r="BG166" i="4"/>
  <c r="BF166" i="4"/>
  <c r="T166" i="4"/>
  <c r="R166" i="4"/>
  <c r="P166" i="4"/>
  <c r="BK166" i="4"/>
  <c r="J166" i="4"/>
  <c r="BE166" i="4" s="1"/>
  <c r="BI164" i="4"/>
  <c r="BH164" i="4"/>
  <c r="BG164" i="4"/>
  <c r="BF164" i="4"/>
  <c r="T164" i="4"/>
  <c r="R164" i="4"/>
  <c r="R163" i="4" s="1"/>
  <c r="P164" i="4"/>
  <c r="P163" i="4" s="1"/>
  <c r="BK164" i="4"/>
  <c r="BK163" i="4" s="1"/>
  <c r="J164" i="4"/>
  <c r="BE164" i="4"/>
  <c r="BI161" i="4"/>
  <c r="BH161" i="4"/>
  <c r="BG161" i="4"/>
  <c r="BF161" i="4"/>
  <c r="T161" i="4"/>
  <c r="R161" i="4"/>
  <c r="P161" i="4"/>
  <c r="BK161" i="4"/>
  <c r="J161" i="4"/>
  <c r="BE161" i="4" s="1"/>
  <c r="BI159" i="4"/>
  <c r="BH159" i="4"/>
  <c r="BG159" i="4"/>
  <c r="BF159" i="4"/>
  <c r="T159" i="4"/>
  <c r="R159" i="4"/>
  <c r="P159" i="4"/>
  <c r="BK159" i="4"/>
  <c r="J159" i="4"/>
  <c r="BE159" i="4" s="1"/>
  <c r="BI157" i="4"/>
  <c r="BH157" i="4"/>
  <c r="BG157" i="4"/>
  <c r="BF157" i="4"/>
  <c r="T157" i="4"/>
  <c r="R157" i="4"/>
  <c r="P157" i="4"/>
  <c r="BK157" i="4"/>
  <c r="J157" i="4"/>
  <c r="BE157" i="4" s="1"/>
  <c r="BI155" i="4"/>
  <c r="BH155" i="4"/>
  <c r="BG155" i="4"/>
  <c r="BF155" i="4"/>
  <c r="T155" i="4"/>
  <c r="R155" i="4"/>
  <c r="P155" i="4"/>
  <c r="BK155" i="4"/>
  <c r="J155" i="4"/>
  <c r="BE155" i="4" s="1"/>
  <c r="BI153" i="4"/>
  <c r="BH153" i="4"/>
  <c r="BG153" i="4"/>
  <c r="BF153" i="4"/>
  <c r="T153" i="4"/>
  <c r="R153" i="4"/>
  <c r="P153" i="4"/>
  <c r="BK153" i="4"/>
  <c r="J153" i="4"/>
  <c r="BE153" i="4" s="1"/>
  <c r="BI151" i="4"/>
  <c r="BH151" i="4"/>
  <c r="BG151" i="4"/>
  <c r="BF151" i="4"/>
  <c r="T151" i="4"/>
  <c r="R151" i="4"/>
  <c r="P151" i="4"/>
  <c r="BK151" i="4"/>
  <c r="J151" i="4"/>
  <c r="BE151" i="4" s="1"/>
  <c r="BI148" i="4"/>
  <c r="BH148" i="4"/>
  <c r="BG148" i="4"/>
  <c r="BF148" i="4"/>
  <c r="T148" i="4"/>
  <c r="R148" i="4"/>
  <c r="P148" i="4"/>
  <c r="BK148" i="4"/>
  <c r="J148" i="4"/>
  <c r="BE148" i="4" s="1"/>
  <c r="BI145" i="4"/>
  <c r="BH145" i="4"/>
  <c r="BG145" i="4"/>
  <c r="BF145" i="4"/>
  <c r="T145" i="4"/>
  <c r="R145" i="4"/>
  <c r="P145" i="4"/>
  <c r="BK145" i="4"/>
  <c r="J145" i="4"/>
  <c r="BE145" i="4" s="1"/>
  <c r="BI139" i="4"/>
  <c r="BH139" i="4"/>
  <c r="BG139" i="4"/>
  <c r="BF139" i="4"/>
  <c r="T139" i="4"/>
  <c r="R139" i="4"/>
  <c r="P139" i="4"/>
  <c r="BK139" i="4"/>
  <c r="J139" i="4"/>
  <c r="BE139" i="4" s="1"/>
  <c r="BI136" i="4"/>
  <c r="BH136" i="4"/>
  <c r="BG136" i="4"/>
  <c r="BF136" i="4"/>
  <c r="T136" i="4"/>
  <c r="R136" i="4"/>
  <c r="P136" i="4"/>
  <c r="BK136" i="4"/>
  <c r="J136" i="4"/>
  <c r="BE136" i="4" s="1"/>
  <c r="BI134" i="4"/>
  <c r="BH134" i="4"/>
  <c r="BG134" i="4"/>
  <c r="BF134" i="4"/>
  <c r="T134" i="4"/>
  <c r="R134" i="4"/>
  <c r="P134" i="4"/>
  <c r="BK134" i="4"/>
  <c r="J134" i="4"/>
  <c r="BE134" i="4" s="1"/>
  <c r="BI128" i="4"/>
  <c r="BH128" i="4"/>
  <c r="BG128" i="4"/>
  <c r="BF128" i="4"/>
  <c r="T128" i="4"/>
  <c r="R128" i="4"/>
  <c r="P128" i="4"/>
  <c r="BK128" i="4"/>
  <c r="J128" i="4"/>
  <c r="BE128" i="4" s="1"/>
  <c r="BI126" i="4"/>
  <c r="BH126" i="4"/>
  <c r="BG126" i="4"/>
  <c r="BF126" i="4"/>
  <c r="T126" i="4"/>
  <c r="R126" i="4"/>
  <c r="P126" i="4"/>
  <c r="BK126" i="4"/>
  <c r="J126" i="4"/>
  <c r="BE126" i="4" s="1"/>
  <c r="BI120" i="4"/>
  <c r="BH120" i="4"/>
  <c r="BG120" i="4"/>
  <c r="BF120" i="4"/>
  <c r="T120" i="4"/>
  <c r="R120" i="4"/>
  <c r="P120" i="4"/>
  <c r="BK120" i="4"/>
  <c r="J120" i="4"/>
  <c r="BE120" i="4" s="1"/>
  <c r="BI119" i="4"/>
  <c r="BH119" i="4"/>
  <c r="BG119" i="4"/>
  <c r="BF119" i="4"/>
  <c r="T119" i="4"/>
  <c r="R119" i="4"/>
  <c r="P119" i="4"/>
  <c r="BK119" i="4"/>
  <c r="J119" i="4"/>
  <c r="BE119" i="4" s="1"/>
  <c r="BI118" i="4"/>
  <c r="BH118" i="4"/>
  <c r="BG118" i="4"/>
  <c r="BF118" i="4"/>
  <c r="T118" i="4"/>
  <c r="R118" i="4"/>
  <c r="R117" i="4"/>
  <c r="R116" i="4" s="1"/>
  <c r="P118" i="4"/>
  <c r="BK118" i="4"/>
  <c r="BK117" i="4"/>
  <c r="J117" i="4" s="1"/>
  <c r="J63" i="4" s="1"/>
  <c r="J118" i="4"/>
  <c r="BE118" i="4" s="1"/>
  <c r="BI114" i="4"/>
  <c r="BH114" i="4"/>
  <c r="BG114" i="4"/>
  <c r="BF114" i="4"/>
  <c r="T114" i="4"/>
  <c r="T113" i="4" s="1"/>
  <c r="R114" i="4"/>
  <c r="R113" i="4" s="1"/>
  <c r="P114" i="4"/>
  <c r="P113" i="4" s="1"/>
  <c r="BK114" i="4"/>
  <c r="BK113" i="4" s="1"/>
  <c r="J113" i="4" s="1"/>
  <c r="J61" i="4" s="1"/>
  <c r="J114" i="4"/>
  <c r="BE114" i="4"/>
  <c r="BI111" i="4"/>
  <c r="BH111" i="4"/>
  <c r="BG111" i="4"/>
  <c r="BF111" i="4"/>
  <c r="T111" i="4"/>
  <c r="R111" i="4"/>
  <c r="P111" i="4"/>
  <c r="BK111" i="4"/>
  <c r="J111" i="4"/>
  <c r="BE111" i="4" s="1"/>
  <c r="BI108" i="4"/>
  <c r="BH108" i="4"/>
  <c r="BG108" i="4"/>
  <c r="BF108" i="4"/>
  <c r="T108" i="4"/>
  <c r="R108" i="4"/>
  <c r="P108" i="4"/>
  <c r="BK108" i="4"/>
  <c r="J108" i="4"/>
  <c r="BE108" i="4" s="1"/>
  <c r="BI106" i="4"/>
  <c r="BH106" i="4"/>
  <c r="BG106" i="4"/>
  <c r="BF106" i="4"/>
  <c r="T106" i="4"/>
  <c r="R106" i="4"/>
  <c r="P106" i="4"/>
  <c r="BK106" i="4"/>
  <c r="J106" i="4"/>
  <c r="BE106" i="4" s="1"/>
  <c r="BI104" i="4"/>
  <c r="BH104" i="4"/>
  <c r="BG104" i="4"/>
  <c r="BF104" i="4"/>
  <c r="T104" i="4"/>
  <c r="R104" i="4"/>
  <c r="R103" i="4" s="1"/>
  <c r="P104" i="4"/>
  <c r="BK104" i="4"/>
  <c r="BK103" i="4" s="1"/>
  <c r="J104" i="4"/>
  <c r="BE104" i="4"/>
  <c r="BI100" i="4"/>
  <c r="BH100" i="4"/>
  <c r="BG100" i="4"/>
  <c r="BF100" i="4"/>
  <c r="T100" i="4"/>
  <c r="R100" i="4"/>
  <c r="P100" i="4"/>
  <c r="BK100" i="4"/>
  <c r="J100" i="4"/>
  <c r="BE100" i="4" s="1"/>
  <c r="BI98" i="4"/>
  <c r="BH98" i="4"/>
  <c r="BG98" i="4"/>
  <c r="BF98" i="4"/>
  <c r="T98" i="4"/>
  <c r="R98" i="4"/>
  <c r="P98" i="4"/>
  <c r="BK98" i="4"/>
  <c r="J98" i="4"/>
  <c r="BE98" i="4" s="1"/>
  <c r="BI95" i="4"/>
  <c r="BH95" i="4"/>
  <c r="BG95" i="4"/>
  <c r="BF95" i="4"/>
  <c r="T95" i="4"/>
  <c r="R95" i="4"/>
  <c r="P95" i="4"/>
  <c r="BK95" i="4"/>
  <c r="J95" i="4"/>
  <c r="BE95" i="4" s="1"/>
  <c r="BI92" i="4"/>
  <c r="BH92" i="4"/>
  <c r="BG92" i="4"/>
  <c r="BF92" i="4"/>
  <c r="T92" i="4"/>
  <c r="R92" i="4"/>
  <c r="R91" i="4" s="1"/>
  <c r="P92" i="4"/>
  <c r="BK92" i="4"/>
  <c r="BK91" i="4" s="1"/>
  <c r="J91" i="4" s="1"/>
  <c r="J59" i="4" s="1"/>
  <c r="J92" i="4"/>
  <c r="BE92" i="4"/>
  <c r="BI87" i="4"/>
  <c r="BH87" i="4"/>
  <c r="F33" i="4"/>
  <c r="BC54" i="1" s="1"/>
  <c r="BG87" i="4"/>
  <c r="BF87" i="4"/>
  <c r="J31" i="4"/>
  <c r="AW54" i="1" s="1"/>
  <c r="F31" i="4"/>
  <c r="BA54" i="1" s="1"/>
  <c r="T87" i="4"/>
  <c r="T86" i="4" s="1"/>
  <c r="R87" i="4"/>
  <c r="R86" i="4" s="1"/>
  <c r="P87" i="4"/>
  <c r="P86" i="4" s="1"/>
  <c r="BK87" i="4"/>
  <c r="BK86" i="4"/>
  <c r="J86" i="4" s="1"/>
  <c r="J58" i="4" s="1"/>
  <c r="J87" i="4"/>
  <c r="BE87" i="4"/>
  <c r="J80" i="4"/>
  <c r="F80" i="4"/>
  <c r="F78" i="4"/>
  <c r="E76" i="4"/>
  <c r="J51" i="4"/>
  <c r="F51" i="4"/>
  <c r="F49" i="4"/>
  <c r="E47" i="4"/>
  <c r="J18" i="4"/>
  <c r="E18" i="4"/>
  <c r="F52" i="4" s="1"/>
  <c r="F81" i="4"/>
  <c r="J17" i="4"/>
  <c r="J12" i="4"/>
  <c r="J49" i="4" s="1"/>
  <c r="J78" i="4"/>
  <c r="E7" i="4"/>
  <c r="AY53" i="1"/>
  <c r="AX53" i="1"/>
  <c r="BD53" i="1"/>
  <c r="AY52" i="1"/>
  <c r="AX52" i="1"/>
  <c r="BI1082" i="2"/>
  <c r="BH1082" i="2"/>
  <c r="BG1082" i="2"/>
  <c r="BF1082" i="2"/>
  <c r="T1082" i="2"/>
  <c r="T1081" i="2"/>
  <c r="R1082" i="2"/>
  <c r="R1081" i="2"/>
  <c r="P1082" i="2"/>
  <c r="P1081" i="2"/>
  <c r="BK1082" i="2"/>
  <c r="BK1081" i="2"/>
  <c r="J1081" i="2" s="1"/>
  <c r="J79" i="2" s="1"/>
  <c r="J1082" i="2"/>
  <c r="BE1082" i="2"/>
  <c r="BI1075" i="2"/>
  <c r="BH1075" i="2"/>
  <c r="BG1075" i="2"/>
  <c r="BF1075" i="2"/>
  <c r="T1075" i="2"/>
  <c r="R1075" i="2"/>
  <c r="P1075" i="2"/>
  <c r="BK1075" i="2"/>
  <c r="J1075" i="2"/>
  <c r="BE1075" i="2"/>
  <c r="BI1067" i="2"/>
  <c r="BH1067" i="2"/>
  <c r="BG1067" i="2"/>
  <c r="BF1067" i="2"/>
  <c r="T1067" i="2"/>
  <c r="R1067" i="2"/>
  <c r="R1057" i="2" s="1"/>
  <c r="P1067" i="2"/>
  <c r="BK1067" i="2"/>
  <c r="J1067" i="2"/>
  <c r="BE1067" i="2"/>
  <c r="BI1061" i="2"/>
  <c r="BH1061" i="2"/>
  <c r="BG1061" i="2"/>
  <c r="BF1061" i="2"/>
  <c r="T1061" i="2"/>
  <c r="R1061" i="2"/>
  <c r="P1061" i="2"/>
  <c r="BK1061" i="2"/>
  <c r="BK1057" i="2" s="1"/>
  <c r="J1057" i="2" s="1"/>
  <c r="J78" i="2" s="1"/>
  <c r="J1061" i="2"/>
  <c r="BE1061" i="2"/>
  <c r="BI1058" i="2"/>
  <c r="BH1058" i="2"/>
  <c r="BG1058" i="2"/>
  <c r="BF1058" i="2"/>
  <c r="T1058" i="2"/>
  <c r="T1057" i="2"/>
  <c r="R1058" i="2"/>
  <c r="P1058" i="2"/>
  <c r="P1057" i="2"/>
  <c r="BK1058" i="2"/>
  <c r="J1058" i="2"/>
  <c r="BE1058" i="2" s="1"/>
  <c r="BI1056" i="2"/>
  <c r="BH1056" i="2"/>
  <c r="BG1056" i="2"/>
  <c r="BF1056" i="2"/>
  <c r="T1056" i="2"/>
  <c r="R1056" i="2"/>
  <c r="R1031" i="2" s="1"/>
  <c r="P1056" i="2"/>
  <c r="BK1056" i="2"/>
  <c r="J1056" i="2"/>
  <c r="BE1056" i="2"/>
  <c r="BI1040" i="2"/>
  <c r="BH1040" i="2"/>
  <c r="BG1040" i="2"/>
  <c r="BF1040" i="2"/>
  <c r="T1040" i="2"/>
  <c r="R1040" i="2"/>
  <c r="P1040" i="2"/>
  <c r="BK1040" i="2"/>
  <c r="BK1031" i="2" s="1"/>
  <c r="J1031" i="2" s="1"/>
  <c r="J77" i="2" s="1"/>
  <c r="J1040" i="2"/>
  <c r="BE1040" i="2"/>
  <c r="BI1032" i="2"/>
  <c r="BH1032" i="2"/>
  <c r="BG1032" i="2"/>
  <c r="BF1032" i="2"/>
  <c r="T1032" i="2"/>
  <c r="T1031" i="2"/>
  <c r="R1032" i="2"/>
  <c r="P1032" i="2"/>
  <c r="P1031" i="2"/>
  <c r="BK1032" i="2"/>
  <c r="J1032" i="2"/>
  <c r="BE1032" i="2" s="1"/>
  <c r="BI1029" i="2"/>
  <c r="BH1029" i="2"/>
  <c r="BG1029" i="2"/>
  <c r="BF1029" i="2"/>
  <c r="T1029" i="2"/>
  <c r="R1029" i="2"/>
  <c r="P1029" i="2"/>
  <c r="BK1029" i="2"/>
  <c r="J1029" i="2"/>
  <c r="BE1029" i="2"/>
  <c r="BI1027" i="2"/>
  <c r="BH1027" i="2"/>
  <c r="BG1027" i="2"/>
  <c r="BF1027" i="2"/>
  <c r="T1027" i="2"/>
  <c r="R1027" i="2"/>
  <c r="P1027" i="2"/>
  <c r="BK1027" i="2"/>
  <c r="J1027" i="2"/>
  <c r="BE1027" i="2"/>
  <c r="BI1003" i="2"/>
  <c r="BH1003" i="2"/>
  <c r="BG1003" i="2"/>
  <c r="BF1003" i="2"/>
  <c r="T1003" i="2"/>
  <c r="R1003" i="2"/>
  <c r="P1003" i="2"/>
  <c r="BK1003" i="2"/>
  <c r="J1003" i="2"/>
  <c r="BE1003" i="2"/>
  <c r="BI989" i="2"/>
  <c r="BH989" i="2"/>
  <c r="BG989" i="2"/>
  <c r="BF989" i="2"/>
  <c r="T989" i="2"/>
  <c r="R989" i="2"/>
  <c r="P989" i="2"/>
  <c r="BK989" i="2"/>
  <c r="J989" i="2"/>
  <c r="BE989" i="2"/>
  <c r="BI988" i="2"/>
  <c r="BH988" i="2"/>
  <c r="BG988" i="2"/>
  <c r="BF988" i="2"/>
  <c r="T988" i="2"/>
  <c r="R988" i="2"/>
  <c r="P988" i="2"/>
  <c r="BK988" i="2"/>
  <c r="J988" i="2"/>
  <c r="BE988" i="2"/>
  <c r="BI987" i="2"/>
  <c r="BH987" i="2"/>
  <c r="BG987" i="2"/>
  <c r="BF987" i="2"/>
  <c r="T987" i="2"/>
  <c r="R987" i="2"/>
  <c r="P987" i="2"/>
  <c r="BK987" i="2"/>
  <c r="J987" i="2"/>
  <c r="BE987" i="2"/>
  <c r="BI977" i="2"/>
  <c r="BH977" i="2"/>
  <c r="BG977" i="2"/>
  <c r="BF977" i="2"/>
  <c r="T977" i="2"/>
  <c r="R977" i="2"/>
  <c r="P977" i="2"/>
  <c r="BK977" i="2"/>
  <c r="J977" i="2"/>
  <c r="BE977" i="2"/>
  <c r="BI976" i="2"/>
  <c r="BH976" i="2"/>
  <c r="BG976" i="2"/>
  <c r="BF976" i="2"/>
  <c r="T976" i="2"/>
  <c r="R976" i="2"/>
  <c r="P976" i="2"/>
  <c r="P950" i="2" s="1"/>
  <c r="BK976" i="2"/>
  <c r="J976" i="2"/>
  <c r="BE976" i="2"/>
  <c r="BI974" i="2"/>
  <c r="BH974" i="2"/>
  <c r="BG974" i="2"/>
  <c r="BF974" i="2"/>
  <c r="T974" i="2"/>
  <c r="T950" i="2" s="1"/>
  <c r="R974" i="2"/>
  <c r="P974" i="2"/>
  <c r="BK974" i="2"/>
  <c r="J974" i="2"/>
  <c r="BE974" i="2"/>
  <c r="BI951" i="2"/>
  <c r="BH951" i="2"/>
  <c r="BG951" i="2"/>
  <c r="BF951" i="2"/>
  <c r="T951" i="2"/>
  <c r="R951" i="2"/>
  <c r="R950" i="2"/>
  <c r="P951" i="2"/>
  <c r="BK951" i="2"/>
  <c r="BK950" i="2"/>
  <c r="J950" i="2" s="1"/>
  <c r="J76" i="2" s="1"/>
  <c r="J951" i="2"/>
  <c r="BE951" i="2"/>
  <c r="BI948" i="2"/>
  <c r="BH948" i="2"/>
  <c r="BG948" i="2"/>
  <c r="BF948" i="2"/>
  <c r="T948" i="2"/>
  <c r="R948" i="2"/>
  <c r="P948" i="2"/>
  <c r="BK948" i="2"/>
  <c r="J948" i="2"/>
  <c r="BE948" i="2"/>
  <c r="BI946" i="2"/>
  <c r="BH946" i="2"/>
  <c r="BG946" i="2"/>
  <c r="BF946" i="2"/>
  <c r="T946" i="2"/>
  <c r="R946" i="2"/>
  <c r="P946" i="2"/>
  <c r="BK946" i="2"/>
  <c r="J946" i="2"/>
  <c r="BE946" i="2"/>
  <c r="BI944" i="2"/>
  <c r="BH944" i="2"/>
  <c r="BG944" i="2"/>
  <c r="BF944" i="2"/>
  <c r="T944" i="2"/>
  <c r="R944" i="2"/>
  <c r="P944" i="2"/>
  <c r="BK944" i="2"/>
  <c r="J944" i="2"/>
  <c r="BE944" i="2"/>
  <c r="BI939" i="2"/>
  <c r="BH939" i="2"/>
  <c r="BG939" i="2"/>
  <c r="BF939" i="2"/>
  <c r="T939" i="2"/>
  <c r="R939" i="2"/>
  <c r="P939" i="2"/>
  <c r="BK939" i="2"/>
  <c r="J939" i="2"/>
  <c r="BE939" i="2"/>
  <c r="BI913" i="2"/>
  <c r="BH913" i="2"/>
  <c r="BG913" i="2"/>
  <c r="BF913" i="2"/>
  <c r="T913" i="2"/>
  <c r="R913" i="2"/>
  <c r="P913" i="2"/>
  <c r="BK913" i="2"/>
  <c r="J913" i="2"/>
  <c r="BE913" i="2"/>
  <c r="BI910" i="2"/>
  <c r="BH910" i="2"/>
  <c r="BG910" i="2"/>
  <c r="BF910" i="2"/>
  <c r="T910" i="2"/>
  <c r="R910" i="2"/>
  <c r="P910" i="2"/>
  <c r="BK910" i="2"/>
  <c r="J910" i="2"/>
  <c r="BE910" i="2"/>
  <c r="BI884" i="2"/>
  <c r="BH884" i="2"/>
  <c r="BG884" i="2"/>
  <c r="BF884" i="2"/>
  <c r="T884" i="2"/>
  <c r="R884" i="2"/>
  <c r="P884" i="2"/>
  <c r="BK884" i="2"/>
  <c r="J884" i="2"/>
  <c r="BE884" i="2"/>
  <c r="BI862" i="2"/>
  <c r="BH862" i="2"/>
  <c r="BG862" i="2"/>
  <c r="BF862" i="2"/>
  <c r="T862" i="2"/>
  <c r="R862" i="2"/>
  <c r="P862" i="2"/>
  <c r="BK862" i="2"/>
  <c r="J862" i="2"/>
  <c r="BE862" i="2"/>
  <c r="BI860" i="2"/>
  <c r="BH860" i="2"/>
  <c r="BG860" i="2"/>
  <c r="BF860" i="2"/>
  <c r="T860" i="2"/>
  <c r="R860" i="2"/>
  <c r="P860" i="2"/>
  <c r="BK860" i="2"/>
  <c r="J860" i="2"/>
  <c r="BE860" i="2"/>
  <c r="BI857" i="2"/>
  <c r="BH857" i="2"/>
  <c r="BG857" i="2"/>
  <c r="BF857" i="2"/>
  <c r="T857" i="2"/>
  <c r="R857" i="2"/>
  <c r="R852" i="2" s="1"/>
  <c r="P857" i="2"/>
  <c r="BK857" i="2"/>
  <c r="J857" i="2"/>
  <c r="BE857" i="2"/>
  <c r="BI855" i="2"/>
  <c r="BH855" i="2"/>
  <c r="BG855" i="2"/>
  <c r="BF855" i="2"/>
  <c r="T855" i="2"/>
  <c r="R855" i="2"/>
  <c r="P855" i="2"/>
  <c r="BK855" i="2"/>
  <c r="BK852" i="2" s="1"/>
  <c r="J852" i="2" s="1"/>
  <c r="J75" i="2" s="1"/>
  <c r="J855" i="2"/>
  <c r="BE855" i="2"/>
  <c r="BI853" i="2"/>
  <c r="BH853" i="2"/>
  <c r="BG853" i="2"/>
  <c r="BF853" i="2"/>
  <c r="T853" i="2"/>
  <c r="T852" i="2"/>
  <c r="R853" i="2"/>
  <c r="P853" i="2"/>
  <c r="P852" i="2"/>
  <c r="BK853" i="2"/>
  <c r="J853" i="2"/>
  <c r="BE853" i="2" s="1"/>
  <c r="BI850" i="2"/>
  <c r="BH850" i="2"/>
  <c r="BG850" i="2"/>
  <c r="BF850" i="2"/>
  <c r="T850" i="2"/>
  <c r="R850" i="2"/>
  <c r="P850" i="2"/>
  <c r="BK850" i="2"/>
  <c r="J850" i="2"/>
  <c r="BE850" i="2"/>
  <c r="BI848" i="2"/>
  <c r="BH848" i="2"/>
  <c r="BG848" i="2"/>
  <c r="BF848" i="2"/>
  <c r="T848" i="2"/>
  <c r="R848" i="2"/>
  <c r="P848" i="2"/>
  <c r="BK848" i="2"/>
  <c r="J848" i="2"/>
  <c r="BE848" i="2"/>
  <c r="BI833" i="2"/>
  <c r="BH833" i="2"/>
  <c r="BG833" i="2"/>
  <c r="BF833" i="2"/>
  <c r="T833" i="2"/>
  <c r="R833" i="2"/>
  <c r="P833" i="2"/>
  <c r="BK833" i="2"/>
  <c r="J833" i="2"/>
  <c r="BE833" i="2"/>
  <c r="BI809" i="2"/>
  <c r="BH809" i="2"/>
  <c r="BG809" i="2"/>
  <c r="BF809" i="2"/>
  <c r="T809" i="2"/>
  <c r="R809" i="2"/>
  <c r="P809" i="2"/>
  <c r="BK809" i="2"/>
  <c r="J809" i="2"/>
  <c r="BE809" i="2"/>
  <c r="BI807" i="2"/>
  <c r="BH807" i="2"/>
  <c r="BG807" i="2"/>
  <c r="BF807" i="2"/>
  <c r="T807" i="2"/>
  <c r="R807" i="2"/>
  <c r="P807" i="2"/>
  <c r="BK807" i="2"/>
  <c r="J807" i="2"/>
  <c r="BE807" i="2"/>
  <c r="BI806" i="2"/>
  <c r="BH806" i="2"/>
  <c r="BG806" i="2"/>
  <c r="BF806" i="2"/>
  <c r="T806" i="2"/>
  <c r="R806" i="2"/>
  <c r="P806" i="2"/>
  <c r="BK806" i="2"/>
  <c r="J806" i="2"/>
  <c r="BE806" i="2"/>
  <c r="BI805" i="2"/>
  <c r="BH805" i="2"/>
  <c r="BG805" i="2"/>
  <c r="BF805" i="2"/>
  <c r="T805" i="2"/>
  <c r="R805" i="2"/>
  <c r="P805" i="2"/>
  <c r="BK805" i="2"/>
  <c r="J805" i="2"/>
  <c r="BE805" i="2"/>
  <c r="BI790" i="2"/>
  <c r="BH790" i="2"/>
  <c r="BG790" i="2"/>
  <c r="BF790" i="2"/>
  <c r="T790" i="2"/>
  <c r="R790" i="2"/>
  <c r="P790" i="2"/>
  <c r="BK790" i="2"/>
  <c r="J790" i="2"/>
  <c r="BE790" i="2"/>
  <c r="BI783" i="2"/>
  <c r="BH783" i="2"/>
  <c r="BG783" i="2"/>
  <c r="BF783" i="2"/>
  <c r="T783" i="2"/>
  <c r="R783" i="2"/>
  <c r="P783" i="2"/>
  <c r="BK783" i="2"/>
  <c r="J783" i="2"/>
  <c r="BE783" i="2"/>
  <c r="BI761" i="2"/>
  <c r="BH761" i="2"/>
  <c r="BG761" i="2"/>
  <c r="BF761" i="2"/>
  <c r="T761" i="2"/>
  <c r="R761" i="2"/>
  <c r="P761" i="2"/>
  <c r="P748" i="2" s="1"/>
  <c r="BK761" i="2"/>
  <c r="J761" i="2"/>
  <c r="BE761" i="2"/>
  <c r="BI752" i="2"/>
  <c r="BH752" i="2"/>
  <c r="BG752" i="2"/>
  <c r="BF752" i="2"/>
  <c r="T752" i="2"/>
  <c r="T748" i="2" s="1"/>
  <c r="R752" i="2"/>
  <c r="P752" i="2"/>
  <c r="BK752" i="2"/>
  <c r="J752" i="2"/>
  <c r="BE752" i="2"/>
  <c r="BI749" i="2"/>
  <c r="BH749" i="2"/>
  <c r="BG749" i="2"/>
  <c r="BF749" i="2"/>
  <c r="T749" i="2"/>
  <c r="R749" i="2"/>
  <c r="R748" i="2"/>
  <c r="P749" i="2"/>
  <c r="BK749" i="2"/>
  <c r="BK748" i="2"/>
  <c r="J748" i="2" s="1"/>
  <c r="J74" i="2" s="1"/>
  <c r="J749" i="2"/>
  <c r="BE749" i="2"/>
  <c r="BI746" i="2"/>
  <c r="BH746" i="2"/>
  <c r="BG746" i="2"/>
  <c r="BF746" i="2"/>
  <c r="T746" i="2"/>
  <c r="R746" i="2"/>
  <c r="P746" i="2"/>
  <c r="BK746" i="2"/>
  <c r="J746" i="2"/>
  <c r="BE746" i="2"/>
  <c r="BI744" i="2"/>
  <c r="BH744" i="2"/>
  <c r="BG744" i="2"/>
  <c r="BF744" i="2"/>
  <c r="T744" i="2"/>
  <c r="R744" i="2"/>
  <c r="P744" i="2"/>
  <c r="BK744" i="2"/>
  <c r="J744" i="2"/>
  <c r="BE744" i="2"/>
  <c r="BI743" i="2"/>
  <c r="BH743" i="2"/>
  <c r="BG743" i="2"/>
  <c r="BF743" i="2"/>
  <c r="T743" i="2"/>
  <c r="R743" i="2"/>
  <c r="P743" i="2"/>
  <c r="P734" i="2" s="1"/>
  <c r="BK743" i="2"/>
  <c r="J743" i="2"/>
  <c r="BE743" i="2"/>
  <c r="BI739" i="2"/>
  <c r="BH739" i="2"/>
  <c r="BG739" i="2"/>
  <c r="BF739" i="2"/>
  <c r="T739" i="2"/>
  <c r="T734" i="2" s="1"/>
  <c r="R739" i="2"/>
  <c r="R734" i="2" s="1"/>
  <c r="P739" i="2"/>
  <c r="BK739" i="2"/>
  <c r="J739" i="2"/>
  <c r="BE739" i="2"/>
  <c r="BI735" i="2"/>
  <c r="BH735" i="2"/>
  <c r="BG735" i="2"/>
  <c r="BF735" i="2"/>
  <c r="T735" i="2"/>
  <c r="R735" i="2"/>
  <c r="P735" i="2"/>
  <c r="BK735" i="2"/>
  <c r="BK734" i="2"/>
  <c r="J734" i="2" s="1"/>
  <c r="J73" i="2" s="1"/>
  <c r="J735" i="2"/>
  <c r="BE735" i="2"/>
  <c r="BI732" i="2"/>
  <c r="BH732" i="2"/>
  <c r="BG732" i="2"/>
  <c r="BF732" i="2"/>
  <c r="T732" i="2"/>
  <c r="R732" i="2"/>
  <c r="P732" i="2"/>
  <c r="BK732" i="2"/>
  <c r="J732" i="2"/>
  <c r="BE732" i="2"/>
  <c r="BI730" i="2"/>
  <c r="BH730" i="2"/>
  <c r="BG730" i="2"/>
  <c r="BF730" i="2"/>
  <c r="T730" i="2"/>
  <c r="R730" i="2"/>
  <c r="P730" i="2"/>
  <c r="BK730" i="2"/>
  <c r="J730" i="2"/>
  <c r="BE730" i="2"/>
  <c r="BI729" i="2"/>
  <c r="BH729" i="2"/>
  <c r="BG729" i="2"/>
  <c r="BF729" i="2"/>
  <c r="T729" i="2"/>
  <c r="R729" i="2"/>
  <c r="P729" i="2"/>
  <c r="BK729" i="2"/>
  <c r="J729" i="2"/>
  <c r="BE729" i="2"/>
  <c r="BI727" i="2"/>
  <c r="BH727" i="2"/>
  <c r="BG727" i="2"/>
  <c r="BF727" i="2"/>
  <c r="T727" i="2"/>
  <c r="R727" i="2"/>
  <c r="P727" i="2"/>
  <c r="BK727" i="2"/>
  <c r="J727" i="2"/>
  <c r="BE727" i="2"/>
  <c r="BI726" i="2"/>
  <c r="BH726" i="2"/>
  <c r="BG726" i="2"/>
  <c r="BF726" i="2"/>
  <c r="T726" i="2"/>
  <c r="R726" i="2"/>
  <c r="P726" i="2"/>
  <c r="BK726" i="2"/>
  <c r="J726" i="2"/>
  <c r="BE726" i="2"/>
  <c r="BI723" i="2"/>
  <c r="BH723" i="2"/>
  <c r="BG723" i="2"/>
  <c r="BF723" i="2"/>
  <c r="T723" i="2"/>
  <c r="R723" i="2"/>
  <c r="P723" i="2"/>
  <c r="BK723" i="2"/>
  <c r="J723" i="2"/>
  <c r="BE723" i="2"/>
  <c r="BI721" i="2"/>
  <c r="BH721" i="2"/>
  <c r="BG721" i="2"/>
  <c r="BF721" i="2"/>
  <c r="T721" i="2"/>
  <c r="R721" i="2"/>
  <c r="P721" i="2"/>
  <c r="BK721" i="2"/>
  <c r="J721" i="2"/>
  <c r="BE721" i="2"/>
  <c r="BI719" i="2"/>
  <c r="BH719" i="2"/>
  <c r="BG719" i="2"/>
  <c r="BF719" i="2"/>
  <c r="T719" i="2"/>
  <c r="R719" i="2"/>
  <c r="P719" i="2"/>
  <c r="BK719" i="2"/>
  <c r="J719" i="2"/>
  <c r="BE719" i="2"/>
  <c r="BI717" i="2"/>
  <c r="BH717" i="2"/>
  <c r="BG717" i="2"/>
  <c r="BF717" i="2"/>
  <c r="T717" i="2"/>
  <c r="R717" i="2"/>
  <c r="P717" i="2"/>
  <c r="BK717" i="2"/>
  <c r="J717" i="2"/>
  <c r="BE717" i="2"/>
  <c r="BI716" i="2"/>
  <c r="BH716" i="2"/>
  <c r="BG716" i="2"/>
  <c r="BF716" i="2"/>
  <c r="T716" i="2"/>
  <c r="R716" i="2"/>
  <c r="P716" i="2"/>
  <c r="BK716" i="2"/>
  <c r="J716" i="2"/>
  <c r="BE716" i="2"/>
  <c r="BI714" i="2"/>
  <c r="BH714" i="2"/>
  <c r="BG714" i="2"/>
  <c r="BF714" i="2"/>
  <c r="T714" i="2"/>
  <c r="R714" i="2"/>
  <c r="P714" i="2"/>
  <c r="BK714" i="2"/>
  <c r="J714" i="2"/>
  <c r="BE714" i="2"/>
  <c r="BI712" i="2"/>
  <c r="BH712" i="2"/>
  <c r="BG712" i="2"/>
  <c r="BF712" i="2"/>
  <c r="T712" i="2"/>
  <c r="R712" i="2"/>
  <c r="P712" i="2"/>
  <c r="BK712" i="2"/>
  <c r="J712" i="2"/>
  <c r="BE712" i="2"/>
  <c r="BI709" i="2"/>
  <c r="BH709" i="2"/>
  <c r="BG709" i="2"/>
  <c r="BF709" i="2"/>
  <c r="T709" i="2"/>
  <c r="R709" i="2"/>
  <c r="P709" i="2"/>
  <c r="BK709" i="2"/>
  <c r="J709" i="2"/>
  <c r="BE709" i="2"/>
  <c r="BI708" i="2"/>
  <c r="BH708" i="2"/>
  <c r="BG708" i="2"/>
  <c r="BF708" i="2"/>
  <c r="T708" i="2"/>
  <c r="R708" i="2"/>
  <c r="P708" i="2"/>
  <c r="BK708" i="2"/>
  <c r="J708" i="2"/>
  <c r="BE708" i="2"/>
  <c r="BI707" i="2"/>
  <c r="BH707" i="2"/>
  <c r="BG707" i="2"/>
  <c r="BF707" i="2"/>
  <c r="T707" i="2"/>
  <c r="R707" i="2"/>
  <c r="P707" i="2"/>
  <c r="BK707" i="2"/>
  <c r="J707" i="2"/>
  <c r="BE707" i="2"/>
  <c r="BI705" i="2"/>
  <c r="BH705" i="2"/>
  <c r="BG705" i="2"/>
  <c r="BF705" i="2"/>
  <c r="T705" i="2"/>
  <c r="R705" i="2"/>
  <c r="P705" i="2"/>
  <c r="BK705" i="2"/>
  <c r="J705" i="2"/>
  <c r="BE705" i="2"/>
  <c r="BI703" i="2"/>
  <c r="BH703" i="2"/>
  <c r="BG703" i="2"/>
  <c r="BF703" i="2"/>
  <c r="T703" i="2"/>
  <c r="R703" i="2"/>
  <c r="P703" i="2"/>
  <c r="BK703" i="2"/>
  <c r="J703" i="2"/>
  <c r="BE703" i="2"/>
  <c r="BI701" i="2"/>
  <c r="BH701" i="2"/>
  <c r="BG701" i="2"/>
  <c r="BF701" i="2"/>
  <c r="T701" i="2"/>
  <c r="R701" i="2"/>
  <c r="P701" i="2"/>
  <c r="BK701" i="2"/>
  <c r="J701" i="2"/>
  <c r="BE701" i="2"/>
  <c r="BI700" i="2"/>
  <c r="BH700" i="2"/>
  <c r="BG700" i="2"/>
  <c r="BF700" i="2"/>
  <c r="T700" i="2"/>
  <c r="R700" i="2"/>
  <c r="P700" i="2"/>
  <c r="BK700" i="2"/>
  <c r="J700" i="2"/>
  <c r="BE700" i="2"/>
  <c r="BI694" i="2"/>
  <c r="BH694" i="2"/>
  <c r="BG694" i="2"/>
  <c r="BF694" i="2"/>
  <c r="T694" i="2"/>
  <c r="R694" i="2"/>
  <c r="P694" i="2"/>
  <c r="BK694" i="2"/>
  <c r="J694" i="2"/>
  <c r="BE694" i="2"/>
  <c r="BI693" i="2"/>
  <c r="BH693" i="2"/>
  <c r="BG693" i="2"/>
  <c r="BF693" i="2"/>
  <c r="T693" i="2"/>
  <c r="R693" i="2"/>
  <c r="P693" i="2"/>
  <c r="BK693" i="2"/>
  <c r="J693" i="2"/>
  <c r="BE693" i="2"/>
  <c r="BI691" i="2"/>
  <c r="BH691" i="2"/>
  <c r="BG691" i="2"/>
  <c r="BF691" i="2"/>
  <c r="T691" i="2"/>
  <c r="R691" i="2"/>
  <c r="R687" i="2" s="1"/>
  <c r="P691" i="2"/>
  <c r="BK691" i="2"/>
  <c r="J691" i="2"/>
  <c r="BE691" i="2"/>
  <c r="BI690" i="2"/>
  <c r="BH690" i="2"/>
  <c r="BG690" i="2"/>
  <c r="BF690" i="2"/>
  <c r="T690" i="2"/>
  <c r="R690" i="2"/>
  <c r="P690" i="2"/>
  <c r="BK690" i="2"/>
  <c r="BK687" i="2" s="1"/>
  <c r="J687" i="2" s="1"/>
  <c r="J72" i="2" s="1"/>
  <c r="J690" i="2"/>
  <c r="BE690" i="2"/>
  <c r="BI688" i="2"/>
  <c r="BH688" i="2"/>
  <c r="BG688" i="2"/>
  <c r="BF688" i="2"/>
  <c r="T688" i="2"/>
  <c r="T687" i="2"/>
  <c r="R688" i="2"/>
  <c r="P688" i="2"/>
  <c r="P687" i="2"/>
  <c r="BK688" i="2"/>
  <c r="J688" i="2"/>
  <c r="BE688" i="2" s="1"/>
  <c r="BI685" i="2"/>
  <c r="BH685" i="2"/>
  <c r="BG685" i="2"/>
  <c r="BF685" i="2"/>
  <c r="T685" i="2"/>
  <c r="R685" i="2"/>
  <c r="P685" i="2"/>
  <c r="BK685" i="2"/>
  <c r="J685" i="2"/>
  <c r="BE685" i="2"/>
  <c r="BI683" i="2"/>
  <c r="BH683" i="2"/>
  <c r="BG683" i="2"/>
  <c r="BF683" i="2"/>
  <c r="T683" i="2"/>
  <c r="R683" i="2"/>
  <c r="P683" i="2"/>
  <c r="BK683" i="2"/>
  <c r="J683" i="2"/>
  <c r="BE683" i="2"/>
  <c r="BI678" i="2"/>
  <c r="BH678" i="2"/>
  <c r="BG678" i="2"/>
  <c r="BF678" i="2"/>
  <c r="T678" i="2"/>
  <c r="R678" i="2"/>
  <c r="P678" i="2"/>
  <c r="BK678" i="2"/>
  <c r="J678" i="2"/>
  <c r="BE678" i="2"/>
  <c r="BI675" i="2"/>
  <c r="BH675" i="2"/>
  <c r="BG675" i="2"/>
  <c r="BF675" i="2"/>
  <c r="T675" i="2"/>
  <c r="R675" i="2"/>
  <c r="P675" i="2"/>
  <c r="BK675" i="2"/>
  <c r="J675" i="2"/>
  <c r="BE675" i="2"/>
  <c r="BI673" i="2"/>
  <c r="BH673" i="2"/>
  <c r="BG673" i="2"/>
  <c r="BF673" i="2"/>
  <c r="T673" i="2"/>
  <c r="R673" i="2"/>
  <c r="P673" i="2"/>
  <c r="BK673" i="2"/>
  <c r="J673" i="2"/>
  <c r="BE673" i="2"/>
  <c r="BI670" i="2"/>
  <c r="BH670" i="2"/>
  <c r="BG670" i="2"/>
  <c r="BF670" i="2"/>
  <c r="T670" i="2"/>
  <c r="R670" i="2"/>
  <c r="P670" i="2"/>
  <c r="BK670" i="2"/>
  <c r="J670" i="2"/>
  <c r="BE670" i="2"/>
  <c r="BI668" i="2"/>
  <c r="BH668" i="2"/>
  <c r="BG668" i="2"/>
  <c r="BF668" i="2"/>
  <c r="T668" i="2"/>
  <c r="R668" i="2"/>
  <c r="P668" i="2"/>
  <c r="BK668" i="2"/>
  <c r="J668" i="2"/>
  <c r="BE668" i="2"/>
  <c r="BI623" i="2"/>
  <c r="BH623" i="2"/>
  <c r="BG623" i="2"/>
  <c r="BF623" i="2"/>
  <c r="T623" i="2"/>
  <c r="R623" i="2"/>
  <c r="P623" i="2"/>
  <c r="BK623" i="2"/>
  <c r="J623" i="2"/>
  <c r="BE623" i="2"/>
  <c r="BI616" i="2"/>
  <c r="BH616" i="2"/>
  <c r="BG616" i="2"/>
  <c r="BF616" i="2"/>
  <c r="T616" i="2"/>
  <c r="R616" i="2"/>
  <c r="P616" i="2"/>
  <c r="BK616" i="2"/>
  <c r="J616" i="2"/>
  <c r="BE616" i="2"/>
  <c r="BI602" i="2"/>
  <c r="BH602" i="2"/>
  <c r="BG602" i="2"/>
  <c r="BF602" i="2"/>
  <c r="T602" i="2"/>
  <c r="R602" i="2"/>
  <c r="P602" i="2"/>
  <c r="P563" i="2" s="1"/>
  <c r="BK602" i="2"/>
  <c r="J602" i="2"/>
  <c r="BE602" i="2"/>
  <c r="BI592" i="2"/>
  <c r="BH592" i="2"/>
  <c r="BG592" i="2"/>
  <c r="BF592" i="2"/>
  <c r="T592" i="2"/>
  <c r="T563" i="2" s="1"/>
  <c r="R592" i="2"/>
  <c r="R563" i="2" s="1"/>
  <c r="P592" i="2"/>
  <c r="BK592" i="2"/>
  <c r="J592" i="2"/>
  <c r="BE592" i="2"/>
  <c r="BI564" i="2"/>
  <c r="BH564" i="2"/>
  <c r="BG564" i="2"/>
  <c r="BF564" i="2"/>
  <c r="T564" i="2"/>
  <c r="R564" i="2"/>
  <c r="P564" i="2"/>
  <c r="BK564" i="2"/>
  <c r="BK563" i="2"/>
  <c r="J563" i="2" s="1"/>
  <c r="J71" i="2" s="1"/>
  <c r="J564" i="2"/>
  <c r="BE564" i="2"/>
  <c r="BI562" i="2"/>
  <c r="BH562" i="2"/>
  <c r="BG562" i="2"/>
  <c r="BF562" i="2"/>
  <c r="T562" i="2"/>
  <c r="T561" i="2"/>
  <c r="R562" i="2"/>
  <c r="R561" i="2"/>
  <c r="P562" i="2"/>
  <c r="P561" i="2"/>
  <c r="BK562" i="2"/>
  <c r="BK561" i="2"/>
  <c r="J561" i="2" s="1"/>
  <c r="J70" i="2" s="1"/>
  <c r="J562" i="2"/>
  <c r="BE562" i="2"/>
  <c r="BI560" i="2"/>
  <c r="BH560" i="2"/>
  <c r="BG560" i="2"/>
  <c r="BF560" i="2"/>
  <c r="T560" i="2"/>
  <c r="T559" i="2"/>
  <c r="R560" i="2"/>
  <c r="R559" i="2"/>
  <c r="P560" i="2"/>
  <c r="P559" i="2"/>
  <c r="BK560" i="2"/>
  <c r="BK559" i="2"/>
  <c r="J559" i="2" s="1"/>
  <c r="J69" i="2" s="1"/>
  <c r="J560" i="2"/>
  <c r="BE560" i="2"/>
  <c r="BI558" i="2"/>
  <c r="BH558" i="2"/>
  <c r="BG558" i="2"/>
  <c r="BF558" i="2"/>
  <c r="T558" i="2"/>
  <c r="T557" i="2"/>
  <c r="R558" i="2"/>
  <c r="R557" i="2"/>
  <c r="P558" i="2"/>
  <c r="P557" i="2"/>
  <c r="BK558" i="2"/>
  <c r="BK557" i="2"/>
  <c r="J557" i="2" s="1"/>
  <c r="J558" i="2"/>
  <c r="BE558" i="2"/>
  <c r="J68" i="2"/>
  <c r="BI556" i="2"/>
  <c r="BH556" i="2"/>
  <c r="BG556" i="2"/>
  <c r="BF556" i="2"/>
  <c r="T556" i="2"/>
  <c r="T555" i="2"/>
  <c r="R556" i="2"/>
  <c r="R555" i="2" s="1"/>
  <c r="P556" i="2"/>
  <c r="P555" i="2"/>
  <c r="BK556" i="2"/>
  <c r="BK555" i="2"/>
  <c r="J555" i="2"/>
  <c r="J67" i="2" s="1"/>
  <c r="J556" i="2"/>
  <c r="BE556" i="2"/>
  <c r="BI552" i="2"/>
  <c r="BH552" i="2"/>
  <c r="BG552" i="2"/>
  <c r="BF552" i="2"/>
  <c r="T552" i="2"/>
  <c r="T551" i="2"/>
  <c r="R552" i="2"/>
  <c r="R551" i="2"/>
  <c r="P552" i="2"/>
  <c r="P551" i="2"/>
  <c r="BK552" i="2"/>
  <c r="BK551" i="2"/>
  <c r="J551" i="2"/>
  <c r="J65" i="2" s="1"/>
  <c r="J552" i="2"/>
  <c r="BE552" i="2" s="1"/>
  <c r="BI549" i="2"/>
  <c r="BH549" i="2"/>
  <c r="BG549" i="2"/>
  <c r="BF549" i="2"/>
  <c r="T549" i="2"/>
  <c r="R549" i="2"/>
  <c r="P549" i="2"/>
  <c r="BK549" i="2"/>
  <c r="J549" i="2"/>
  <c r="BE549" i="2"/>
  <c r="BI546" i="2"/>
  <c r="BH546" i="2"/>
  <c r="BG546" i="2"/>
  <c r="BF546" i="2"/>
  <c r="T546" i="2"/>
  <c r="R546" i="2"/>
  <c r="P546" i="2"/>
  <c r="BK546" i="2"/>
  <c r="J546" i="2"/>
  <c r="BE546" i="2"/>
  <c r="BI544" i="2"/>
  <c r="BH544" i="2"/>
  <c r="BG544" i="2"/>
  <c r="BF544" i="2"/>
  <c r="T544" i="2"/>
  <c r="R544" i="2"/>
  <c r="P544" i="2"/>
  <c r="BK544" i="2"/>
  <c r="J544" i="2"/>
  <c r="BE544" i="2"/>
  <c r="BI541" i="2"/>
  <c r="BH541" i="2"/>
  <c r="BG541" i="2"/>
  <c r="BF541" i="2"/>
  <c r="T541" i="2"/>
  <c r="R541" i="2"/>
  <c r="P541" i="2"/>
  <c r="P536" i="2" s="1"/>
  <c r="BK541" i="2"/>
  <c r="J541" i="2"/>
  <c r="BE541" i="2"/>
  <c r="BI539" i="2"/>
  <c r="BH539" i="2"/>
  <c r="BG539" i="2"/>
  <c r="BF539" i="2"/>
  <c r="T539" i="2"/>
  <c r="T536" i="2" s="1"/>
  <c r="R539" i="2"/>
  <c r="R536" i="2" s="1"/>
  <c r="P539" i="2"/>
  <c r="BK539" i="2"/>
  <c r="J539" i="2"/>
  <c r="BE539" i="2"/>
  <c r="BI537" i="2"/>
  <c r="BH537" i="2"/>
  <c r="BG537" i="2"/>
  <c r="BF537" i="2"/>
  <c r="T537" i="2"/>
  <c r="R537" i="2"/>
  <c r="P537" i="2"/>
  <c r="BK537" i="2"/>
  <c r="BK536" i="2"/>
  <c r="J536" i="2" s="1"/>
  <c r="J64" i="2" s="1"/>
  <c r="J537" i="2"/>
  <c r="BE537" i="2"/>
  <c r="BI504" i="2"/>
  <c r="BH504" i="2"/>
  <c r="BG504" i="2"/>
  <c r="BF504" i="2"/>
  <c r="T504" i="2"/>
  <c r="R504" i="2"/>
  <c r="P504" i="2"/>
  <c r="BK504" i="2"/>
  <c r="J504" i="2"/>
  <c r="BE504" i="2"/>
  <c r="BI501" i="2"/>
  <c r="BH501" i="2"/>
  <c r="BG501" i="2"/>
  <c r="BF501" i="2"/>
  <c r="T501" i="2"/>
  <c r="R501" i="2"/>
  <c r="P501" i="2"/>
  <c r="BK501" i="2"/>
  <c r="J501" i="2"/>
  <c r="BE501" i="2"/>
  <c r="BI499" i="2"/>
  <c r="BH499" i="2"/>
  <c r="BG499" i="2"/>
  <c r="BF499" i="2"/>
  <c r="T499" i="2"/>
  <c r="R499" i="2"/>
  <c r="P499" i="2"/>
  <c r="BK499" i="2"/>
  <c r="J499" i="2"/>
  <c r="BE499" i="2"/>
  <c r="BI496" i="2"/>
  <c r="BH496" i="2"/>
  <c r="BG496" i="2"/>
  <c r="BF496" i="2"/>
  <c r="T496" i="2"/>
  <c r="R496" i="2"/>
  <c r="P496" i="2"/>
  <c r="BK496" i="2"/>
  <c r="J496" i="2"/>
  <c r="BE496" i="2"/>
  <c r="BI493" i="2"/>
  <c r="BH493" i="2"/>
  <c r="BG493" i="2"/>
  <c r="BF493" i="2"/>
  <c r="T493" i="2"/>
  <c r="R493" i="2"/>
  <c r="P493" i="2"/>
  <c r="BK493" i="2"/>
  <c r="J493" i="2"/>
  <c r="BE493" i="2"/>
  <c r="BI489" i="2"/>
  <c r="BH489" i="2"/>
  <c r="BG489" i="2"/>
  <c r="BF489" i="2"/>
  <c r="T489" i="2"/>
  <c r="R489" i="2"/>
  <c r="P489" i="2"/>
  <c r="BK489" i="2"/>
  <c r="J489" i="2"/>
  <c r="BE489" i="2"/>
  <c r="BI481" i="2"/>
  <c r="BH481" i="2"/>
  <c r="BG481" i="2"/>
  <c r="BF481" i="2"/>
  <c r="T481" i="2"/>
  <c r="R481" i="2"/>
  <c r="P481" i="2"/>
  <c r="BK481" i="2"/>
  <c r="J481" i="2"/>
  <c r="BE481" i="2"/>
  <c r="BI475" i="2"/>
  <c r="BH475" i="2"/>
  <c r="BG475" i="2"/>
  <c r="BF475" i="2"/>
  <c r="T475" i="2"/>
  <c r="R475" i="2"/>
  <c r="P475" i="2"/>
  <c r="BK475" i="2"/>
  <c r="J475" i="2"/>
  <c r="BE475" i="2"/>
  <c r="BI472" i="2"/>
  <c r="BH472" i="2"/>
  <c r="BG472" i="2"/>
  <c r="BF472" i="2"/>
  <c r="T472" i="2"/>
  <c r="R472" i="2"/>
  <c r="P472" i="2"/>
  <c r="BK472" i="2"/>
  <c r="J472" i="2"/>
  <c r="BE472" i="2"/>
  <c r="BI469" i="2"/>
  <c r="BH469" i="2"/>
  <c r="BG469" i="2"/>
  <c r="BF469" i="2"/>
  <c r="T469" i="2"/>
  <c r="R469" i="2"/>
  <c r="P469" i="2"/>
  <c r="BK469" i="2"/>
  <c r="J469" i="2"/>
  <c r="BE469" i="2"/>
  <c r="BI460" i="2"/>
  <c r="BH460" i="2"/>
  <c r="BG460" i="2"/>
  <c r="BF460" i="2"/>
  <c r="T460" i="2"/>
  <c r="R460" i="2"/>
  <c r="P460" i="2"/>
  <c r="BK460" i="2"/>
  <c r="J460" i="2"/>
  <c r="BE460" i="2"/>
  <c r="BI459" i="2"/>
  <c r="BH459" i="2"/>
  <c r="BG459" i="2"/>
  <c r="BF459" i="2"/>
  <c r="T459" i="2"/>
  <c r="R459" i="2"/>
  <c r="P459" i="2"/>
  <c r="BK459" i="2"/>
  <c r="J459" i="2"/>
  <c r="BE459" i="2"/>
  <c r="BI442" i="2"/>
  <c r="BH442" i="2"/>
  <c r="BG442" i="2"/>
  <c r="BF442" i="2"/>
  <c r="T442" i="2"/>
  <c r="R442" i="2"/>
  <c r="P442" i="2"/>
  <c r="BK442" i="2"/>
  <c r="J442" i="2"/>
  <c r="BE442" i="2"/>
  <c r="BI440" i="2"/>
  <c r="BH440" i="2"/>
  <c r="BG440" i="2"/>
  <c r="BF440" i="2"/>
  <c r="T440" i="2"/>
  <c r="R440" i="2"/>
  <c r="P440" i="2"/>
  <c r="BK440" i="2"/>
  <c r="J440" i="2"/>
  <c r="BE440" i="2"/>
  <c r="BI423" i="2"/>
  <c r="BH423" i="2"/>
  <c r="BG423" i="2"/>
  <c r="BF423" i="2"/>
  <c r="T423" i="2"/>
  <c r="R423" i="2"/>
  <c r="P423" i="2"/>
  <c r="BK423" i="2"/>
  <c r="J423" i="2"/>
  <c r="BE423" i="2"/>
  <c r="BI417" i="2"/>
  <c r="BH417" i="2"/>
  <c r="BG417" i="2"/>
  <c r="BF417" i="2"/>
  <c r="T417" i="2"/>
  <c r="R417" i="2"/>
  <c r="P417" i="2"/>
  <c r="BK417" i="2"/>
  <c r="J417" i="2"/>
  <c r="BE417" i="2"/>
  <c r="BI414" i="2"/>
  <c r="BH414" i="2"/>
  <c r="BG414" i="2"/>
  <c r="BF414" i="2"/>
  <c r="T414" i="2"/>
  <c r="R414" i="2"/>
  <c r="P414" i="2"/>
  <c r="BK414" i="2"/>
  <c r="J414" i="2"/>
  <c r="BE414" i="2"/>
  <c r="BI412" i="2"/>
  <c r="BH412" i="2"/>
  <c r="BG412" i="2"/>
  <c r="BF412" i="2"/>
  <c r="T412" i="2"/>
  <c r="R412" i="2"/>
  <c r="P412" i="2"/>
  <c r="BK412" i="2"/>
  <c r="J412" i="2"/>
  <c r="BE412" i="2"/>
  <c r="BI408" i="2"/>
  <c r="BH408" i="2"/>
  <c r="BG408" i="2"/>
  <c r="BF408" i="2"/>
  <c r="T408" i="2"/>
  <c r="R408" i="2"/>
  <c r="P408" i="2"/>
  <c r="BK408" i="2"/>
  <c r="J408" i="2"/>
  <c r="BE408" i="2"/>
  <c r="BI407" i="2"/>
  <c r="BH407" i="2"/>
  <c r="BG407" i="2"/>
  <c r="BF407" i="2"/>
  <c r="T407" i="2"/>
  <c r="R407" i="2"/>
  <c r="P407" i="2"/>
  <c r="BK407" i="2"/>
  <c r="J407" i="2"/>
  <c r="BE407" i="2"/>
  <c r="BI406" i="2"/>
  <c r="BH406" i="2"/>
  <c r="BG406" i="2"/>
  <c r="BF406" i="2"/>
  <c r="T406" i="2"/>
  <c r="R406" i="2"/>
  <c r="P406" i="2"/>
  <c r="P396" i="2" s="1"/>
  <c r="BK406" i="2"/>
  <c r="J406" i="2"/>
  <c r="BE406" i="2"/>
  <c r="BI404" i="2"/>
  <c r="BH404" i="2"/>
  <c r="BG404" i="2"/>
  <c r="BF404" i="2"/>
  <c r="T404" i="2"/>
  <c r="T396" i="2" s="1"/>
  <c r="R404" i="2"/>
  <c r="P404" i="2"/>
  <c r="BK404" i="2"/>
  <c r="J404" i="2"/>
  <c r="BE404" i="2"/>
  <c r="BI397" i="2"/>
  <c r="BH397" i="2"/>
  <c r="BG397" i="2"/>
  <c r="BF397" i="2"/>
  <c r="T397" i="2"/>
  <c r="R397" i="2"/>
  <c r="R396" i="2"/>
  <c r="P397" i="2"/>
  <c r="BK397" i="2"/>
  <c r="BK396" i="2"/>
  <c r="J396" i="2" s="1"/>
  <c r="J63" i="2" s="1"/>
  <c r="J397" i="2"/>
  <c r="BE397" i="2" s="1"/>
  <c r="BI395" i="2"/>
  <c r="BH395" i="2"/>
  <c r="BG395" i="2"/>
  <c r="BF395" i="2"/>
  <c r="T395" i="2"/>
  <c r="R395" i="2"/>
  <c r="P395" i="2"/>
  <c r="BK395" i="2"/>
  <c r="J395" i="2"/>
  <c r="BE395" i="2"/>
  <c r="BI394" i="2"/>
  <c r="BH394" i="2"/>
  <c r="BG394" i="2"/>
  <c r="BF394" i="2"/>
  <c r="T394" i="2"/>
  <c r="R394" i="2"/>
  <c r="P394" i="2"/>
  <c r="BK394" i="2"/>
  <c r="J394" i="2"/>
  <c r="BE394" i="2"/>
  <c r="BI393" i="2"/>
  <c r="BH393" i="2"/>
  <c r="BG393" i="2"/>
  <c r="BF393" i="2"/>
  <c r="T393" i="2"/>
  <c r="R393" i="2"/>
  <c r="P393" i="2"/>
  <c r="BK393" i="2"/>
  <c r="J393" i="2"/>
  <c r="BE393" i="2"/>
  <c r="BI392" i="2"/>
  <c r="BH392" i="2"/>
  <c r="BG392" i="2"/>
  <c r="BF392" i="2"/>
  <c r="T392" i="2"/>
  <c r="R392" i="2"/>
  <c r="P392" i="2"/>
  <c r="BK392" i="2"/>
  <c r="J392" i="2"/>
  <c r="BE392" i="2"/>
  <c r="BI391" i="2"/>
  <c r="BH391" i="2"/>
  <c r="BG391" i="2"/>
  <c r="BF391" i="2"/>
  <c r="T391" i="2"/>
  <c r="R391" i="2"/>
  <c r="P391" i="2"/>
  <c r="BK391" i="2"/>
  <c r="J391" i="2"/>
  <c r="BE391" i="2"/>
  <c r="BI390" i="2"/>
  <c r="BH390" i="2"/>
  <c r="BG390" i="2"/>
  <c r="BF390" i="2"/>
  <c r="T390" i="2"/>
  <c r="R390" i="2"/>
  <c r="P390" i="2"/>
  <c r="BK390" i="2"/>
  <c r="J390" i="2"/>
  <c r="BE390" i="2"/>
  <c r="BI389" i="2"/>
  <c r="BH389" i="2"/>
  <c r="BG389" i="2"/>
  <c r="BF389" i="2"/>
  <c r="T389" i="2"/>
  <c r="R389" i="2"/>
  <c r="P389" i="2"/>
  <c r="BK389" i="2"/>
  <c r="J389" i="2"/>
  <c r="BE389" i="2"/>
  <c r="BI385" i="2"/>
  <c r="BH385" i="2"/>
  <c r="BG385" i="2"/>
  <c r="BF385" i="2"/>
  <c r="T385" i="2"/>
  <c r="R385" i="2"/>
  <c r="P385" i="2"/>
  <c r="BK385" i="2"/>
  <c r="J385" i="2"/>
  <c r="BE385" i="2"/>
  <c r="BI384" i="2"/>
  <c r="BH384" i="2"/>
  <c r="BG384" i="2"/>
  <c r="BF384" i="2"/>
  <c r="T384" i="2"/>
  <c r="R384" i="2"/>
  <c r="P384" i="2"/>
  <c r="BK384" i="2"/>
  <c r="J384" i="2"/>
  <c r="BE384" i="2"/>
  <c r="BI382" i="2"/>
  <c r="BH382" i="2"/>
  <c r="BG382" i="2"/>
  <c r="BF382" i="2"/>
  <c r="T382" i="2"/>
  <c r="R382" i="2"/>
  <c r="P382" i="2"/>
  <c r="BK382" i="2"/>
  <c r="J382" i="2"/>
  <c r="BE382" i="2"/>
  <c r="BI381" i="2"/>
  <c r="BH381" i="2"/>
  <c r="BG381" i="2"/>
  <c r="BF381" i="2"/>
  <c r="T381" i="2"/>
  <c r="R381" i="2"/>
  <c r="P381" i="2"/>
  <c r="BK381" i="2"/>
  <c r="J381" i="2"/>
  <c r="BE381" i="2"/>
  <c r="BI379" i="2"/>
  <c r="BH379" i="2"/>
  <c r="BG379" i="2"/>
  <c r="BF379" i="2"/>
  <c r="T379" i="2"/>
  <c r="R379" i="2"/>
  <c r="P379" i="2"/>
  <c r="BK379" i="2"/>
  <c r="J379" i="2"/>
  <c r="BE379" i="2"/>
  <c r="BI377" i="2"/>
  <c r="BH377" i="2"/>
  <c r="BG377" i="2"/>
  <c r="BF377" i="2"/>
  <c r="T377" i="2"/>
  <c r="R377" i="2"/>
  <c r="P377" i="2"/>
  <c r="BK377" i="2"/>
  <c r="J377" i="2"/>
  <c r="BE377" i="2"/>
  <c r="BI376" i="2"/>
  <c r="BH376" i="2"/>
  <c r="BG376" i="2"/>
  <c r="BF376" i="2"/>
  <c r="T376" i="2"/>
  <c r="R376" i="2"/>
  <c r="P376" i="2"/>
  <c r="BK376" i="2"/>
  <c r="J376" i="2"/>
  <c r="BE376" i="2"/>
  <c r="BI375" i="2"/>
  <c r="BH375" i="2"/>
  <c r="BG375" i="2"/>
  <c r="BF375" i="2"/>
  <c r="T375" i="2"/>
  <c r="R375" i="2"/>
  <c r="P375" i="2"/>
  <c r="BK375" i="2"/>
  <c r="J375" i="2"/>
  <c r="BE375" i="2"/>
  <c r="BI374" i="2"/>
  <c r="BH374" i="2"/>
  <c r="BG374" i="2"/>
  <c r="BF374" i="2"/>
  <c r="T374" i="2"/>
  <c r="R374" i="2"/>
  <c r="P374" i="2"/>
  <c r="BK374" i="2"/>
  <c r="J374" i="2"/>
  <c r="BE374" i="2"/>
  <c r="BI373" i="2"/>
  <c r="BH373" i="2"/>
  <c r="BG373" i="2"/>
  <c r="BF373" i="2"/>
  <c r="T373" i="2"/>
  <c r="R373" i="2"/>
  <c r="P373" i="2"/>
  <c r="BK373" i="2"/>
  <c r="J373" i="2"/>
  <c r="BE373" i="2"/>
  <c r="BI368" i="2"/>
  <c r="BH368" i="2"/>
  <c r="BG368" i="2"/>
  <c r="BF368" i="2"/>
  <c r="T368" i="2"/>
  <c r="R368" i="2"/>
  <c r="P368" i="2"/>
  <c r="BK368" i="2"/>
  <c r="J368" i="2"/>
  <c r="BE368" i="2"/>
  <c r="BI359" i="2"/>
  <c r="BH359" i="2"/>
  <c r="BG359" i="2"/>
  <c r="BF359" i="2"/>
  <c r="T359" i="2"/>
  <c r="R359" i="2"/>
  <c r="P359" i="2"/>
  <c r="BK359" i="2"/>
  <c r="J359" i="2"/>
  <c r="BE359" i="2"/>
  <c r="BI345" i="2"/>
  <c r="BH345" i="2"/>
  <c r="BG345" i="2"/>
  <c r="BF345" i="2"/>
  <c r="T345" i="2"/>
  <c r="R345" i="2"/>
  <c r="P345" i="2"/>
  <c r="BK345" i="2"/>
  <c r="J345" i="2"/>
  <c r="BE345" i="2"/>
  <c r="BI344" i="2"/>
  <c r="BH344" i="2"/>
  <c r="BG344" i="2"/>
  <c r="BF344" i="2"/>
  <c r="T344" i="2"/>
  <c r="R344" i="2"/>
  <c r="P344" i="2"/>
  <c r="BK344" i="2"/>
  <c r="J344" i="2"/>
  <c r="BE344" i="2"/>
  <c r="BI341" i="2"/>
  <c r="BH341" i="2"/>
  <c r="BG341" i="2"/>
  <c r="BF341" i="2"/>
  <c r="T341" i="2"/>
  <c r="R341" i="2"/>
  <c r="P341" i="2"/>
  <c r="BK341" i="2"/>
  <c r="J341" i="2"/>
  <c r="BE341" i="2"/>
  <c r="BI337" i="2"/>
  <c r="BH337" i="2"/>
  <c r="BG337" i="2"/>
  <c r="BF337" i="2"/>
  <c r="T337" i="2"/>
  <c r="R337" i="2"/>
  <c r="P337" i="2"/>
  <c r="BK337" i="2"/>
  <c r="J337" i="2"/>
  <c r="BE337" i="2"/>
  <c r="BI288" i="2"/>
  <c r="BH288" i="2"/>
  <c r="BG288" i="2"/>
  <c r="BF288" i="2"/>
  <c r="T288" i="2"/>
  <c r="R288" i="2"/>
  <c r="P288" i="2"/>
  <c r="BK288" i="2"/>
  <c r="J288" i="2"/>
  <c r="BE288" i="2"/>
  <c r="BI286" i="2"/>
  <c r="BH286" i="2"/>
  <c r="BG286" i="2"/>
  <c r="BF286" i="2"/>
  <c r="T286" i="2"/>
  <c r="R286" i="2"/>
  <c r="R275" i="2" s="1"/>
  <c r="P286" i="2"/>
  <c r="BK286" i="2"/>
  <c r="J286" i="2"/>
  <c r="BE286" i="2"/>
  <c r="BI283" i="2"/>
  <c r="BH283" i="2"/>
  <c r="BG283" i="2"/>
  <c r="BF283" i="2"/>
  <c r="T283" i="2"/>
  <c r="R283" i="2"/>
  <c r="P283" i="2"/>
  <c r="BK283" i="2"/>
  <c r="BK275" i="2" s="1"/>
  <c r="J275" i="2" s="1"/>
  <c r="J62" i="2" s="1"/>
  <c r="J283" i="2"/>
  <c r="BE283" i="2"/>
  <c r="BI276" i="2"/>
  <c r="BH276" i="2"/>
  <c r="BG276" i="2"/>
  <c r="BF276" i="2"/>
  <c r="T276" i="2"/>
  <c r="T275" i="2"/>
  <c r="R276" i="2"/>
  <c r="P276" i="2"/>
  <c r="P275" i="2"/>
  <c r="BK276" i="2"/>
  <c r="J276" i="2"/>
  <c r="BE276" i="2"/>
  <c r="BI273" i="2"/>
  <c r="BH273" i="2"/>
  <c r="BG273" i="2"/>
  <c r="BF273" i="2"/>
  <c r="T273" i="2"/>
  <c r="R273" i="2"/>
  <c r="P273" i="2"/>
  <c r="BK273" i="2"/>
  <c r="J273" i="2"/>
  <c r="BE273" i="2"/>
  <c r="BI270" i="2"/>
  <c r="BH270" i="2"/>
  <c r="BG270" i="2"/>
  <c r="BF270" i="2"/>
  <c r="T270" i="2"/>
  <c r="T269" i="2" s="1"/>
  <c r="R270" i="2"/>
  <c r="R269" i="2"/>
  <c r="P270" i="2"/>
  <c r="P269" i="2" s="1"/>
  <c r="BK270" i="2"/>
  <c r="BK269" i="2"/>
  <c r="J269" i="2"/>
  <c r="J61" i="2" s="1"/>
  <c r="J270" i="2"/>
  <c r="BE270" i="2" s="1"/>
  <c r="BI262" i="2"/>
  <c r="BH262" i="2"/>
  <c r="BG262" i="2"/>
  <c r="BF262" i="2"/>
  <c r="T262" i="2"/>
  <c r="R262" i="2"/>
  <c r="P262" i="2"/>
  <c r="BK262" i="2"/>
  <c r="J262" i="2"/>
  <c r="BE262" i="2"/>
  <c r="BI256" i="2"/>
  <c r="BH256" i="2"/>
  <c r="BG256" i="2"/>
  <c r="BF256" i="2"/>
  <c r="T256" i="2"/>
  <c r="R256" i="2"/>
  <c r="P256" i="2"/>
  <c r="BK256" i="2"/>
  <c r="J256" i="2"/>
  <c r="BE256" i="2"/>
  <c r="BI229" i="2"/>
  <c r="BH229" i="2"/>
  <c r="BG229" i="2"/>
  <c r="BF229" i="2"/>
  <c r="T229" i="2"/>
  <c r="R229" i="2"/>
  <c r="P229" i="2"/>
  <c r="BK229" i="2"/>
  <c r="J229" i="2"/>
  <c r="BE229" i="2"/>
  <c r="BI224" i="2"/>
  <c r="BH224" i="2"/>
  <c r="BG224" i="2"/>
  <c r="BF224" i="2"/>
  <c r="T224" i="2"/>
  <c r="R224" i="2"/>
  <c r="P224" i="2"/>
  <c r="BK224" i="2"/>
  <c r="J224" i="2"/>
  <c r="BE224" i="2"/>
  <c r="BI205" i="2"/>
  <c r="BH205" i="2"/>
  <c r="BG205" i="2"/>
  <c r="BF205" i="2"/>
  <c r="T205" i="2"/>
  <c r="R205" i="2"/>
  <c r="P205" i="2"/>
  <c r="BK205" i="2"/>
  <c r="J205" i="2"/>
  <c r="BE205" i="2"/>
  <c r="BI194" i="2"/>
  <c r="BH194" i="2"/>
  <c r="BG194" i="2"/>
  <c r="BF194" i="2"/>
  <c r="T194" i="2"/>
  <c r="R194" i="2"/>
  <c r="P194" i="2"/>
  <c r="BK194" i="2"/>
  <c r="J194" i="2"/>
  <c r="BE194" i="2"/>
  <c r="BI191" i="2"/>
  <c r="BH191" i="2"/>
  <c r="BG191" i="2"/>
  <c r="BF191" i="2"/>
  <c r="T191" i="2"/>
  <c r="R191" i="2"/>
  <c r="P191" i="2"/>
  <c r="BK191" i="2"/>
  <c r="J191" i="2"/>
  <c r="BE191" i="2"/>
  <c r="BI188" i="2"/>
  <c r="BH188" i="2"/>
  <c r="BG188" i="2"/>
  <c r="BF188" i="2"/>
  <c r="T188" i="2"/>
  <c r="R188" i="2"/>
  <c r="P188" i="2"/>
  <c r="BK188" i="2"/>
  <c r="J188" i="2"/>
  <c r="BE188" i="2"/>
  <c r="BI185" i="2"/>
  <c r="BH185" i="2"/>
  <c r="BG185" i="2"/>
  <c r="BF185" i="2"/>
  <c r="T185" i="2"/>
  <c r="R185" i="2"/>
  <c r="P185" i="2"/>
  <c r="BK185" i="2"/>
  <c r="J185" i="2"/>
  <c r="BE185" i="2"/>
  <c r="BI181" i="2"/>
  <c r="BH181" i="2"/>
  <c r="BG181" i="2"/>
  <c r="BF181" i="2"/>
  <c r="T181" i="2"/>
  <c r="R181" i="2"/>
  <c r="P181" i="2"/>
  <c r="BK181" i="2"/>
  <c r="J181" i="2"/>
  <c r="BE181" i="2"/>
  <c r="BI172" i="2"/>
  <c r="BH172" i="2"/>
  <c r="BG172" i="2"/>
  <c r="BF172" i="2"/>
  <c r="T172" i="2"/>
  <c r="R172" i="2"/>
  <c r="P172" i="2"/>
  <c r="BK172" i="2"/>
  <c r="J172" i="2"/>
  <c r="BE172" i="2"/>
  <c r="BI170" i="2"/>
  <c r="BH170" i="2"/>
  <c r="BG170" i="2"/>
  <c r="BF170" i="2"/>
  <c r="T170" i="2"/>
  <c r="R170" i="2"/>
  <c r="P170" i="2"/>
  <c r="BK170" i="2"/>
  <c r="J170" i="2"/>
  <c r="BE170" i="2"/>
  <c r="BI166" i="2"/>
  <c r="BH166" i="2"/>
  <c r="BG166" i="2"/>
  <c r="BF166" i="2"/>
  <c r="T166" i="2"/>
  <c r="R166" i="2"/>
  <c r="P166" i="2"/>
  <c r="BK166" i="2"/>
  <c r="J166" i="2"/>
  <c r="BE166" i="2"/>
  <c r="BI162" i="2"/>
  <c r="BH162" i="2"/>
  <c r="BG162" i="2"/>
  <c r="BF162" i="2"/>
  <c r="T162" i="2"/>
  <c r="R162" i="2"/>
  <c r="P162" i="2"/>
  <c r="BK162" i="2"/>
  <c r="J162" i="2"/>
  <c r="BE162" i="2"/>
  <c r="BI158" i="2"/>
  <c r="BH158" i="2"/>
  <c r="BG158" i="2"/>
  <c r="BF158" i="2"/>
  <c r="T158" i="2"/>
  <c r="R158" i="2"/>
  <c r="R140" i="2" s="1"/>
  <c r="P158" i="2"/>
  <c r="BK158" i="2"/>
  <c r="J158" i="2"/>
  <c r="BE158" i="2"/>
  <c r="BI154" i="2"/>
  <c r="BH154" i="2"/>
  <c r="BG154" i="2"/>
  <c r="BF154" i="2"/>
  <c r="T154" i="2"/>
  <c r="R154" i="2"/>
  <c r="P154" i="2"/>
  <c r="BK154" i="2"/>
  <c r="BK140" i="2" s="1"/>
  <c r="J140" i="2" s="1"/>
  <c r="J60" i="2" s="1"/>
  <c r="J154" i="2"/>
  <c r="BE154" i="2"/>
  <c r="BI141" i="2"/>
  <c r="BH141" i="2"/>
  <c r="BG141" i="2"/>
  <c r="BF141" i="2"/>
  <c r="T141" i="2"/>
  <c r="T140" i="2"/>
  <c r="R141" i="2"/>
  <c r="P141" i="2"/>
  <c r="P140" i="2"/>
  <c r="BK141" i="2"/>
  <c r="J141" i="2"/>
  <c r="BE141" i="2" s="1"/>
  <c r="BI138" i="2"/>
  <c r="BH138" i="2"/>
  <c r="BG138" i="2"/>
  <c r="BF138" i="2"/>
  <c r="T138" i="2"/>
  <c r="R138" i="2"/>
  <c r="P138" i="2"/>
  <c r="BK138" i="2"/>
  <c r="J138" i="2"/>
  <c r="BE138" i="2"/>
  <c r="BI135" i="2"/>
  <c r="BH135" i="2"/>
  <c r="BG135" i="2"/>
  <c r="BF135" i="2"/>
  <c r="T135" i="2"/>
  <c r="R135" i="2"/>
  <c r="P135" i="2"/>
  <c r="P128" i="2" s="1"/>
  <c r="BK135" i="2"/>
  <c r="J135" i="2"/>
  <c r="BE135" i="2"/>
  <c r="BI132" i="2"/>
  <c r="BH132" i="2"/>
  <c r="BG132" i="2"/>
  <c r="BF132" i="2"/>
  <c r="T132" i="2"/>
  <c r="T128" i="2" s="1"/>
  <c r="R132" i="2"/>
  <c r="P132" i="2"/>
  <c r="BK132" i="2"/>
  <c r="J132" i="2"/>
  <c r="BE132" i="2"/>
  <c r="BI129" i="2"/>
  <c r="BH129" i="2"/>
  <c r="BG129" i="2"/>
  <c r="BF129" i="2"/>
  <c r="T129" i="2"/>
  <c r="R129" i="2"/>
  <c r="R128" i="2"/>
  <c r="P129" i="2"/>
  <c r="BK129" i="2"/>
  <c r="BK128" i="2"/>
  <c r="J128" i="2" s="1"/>
  <c r="J59" i="2" s="1"/>
  <c r="J129" i="2"/>
  <c r="BE129" i="2" s="1"/>
  <c r="BI125" i="2"/>
  <c r="BH125" i="2"/>
  <c r="BG125" i="2"/>
  <c r="BF125" i="2"/>
  <c r="T125" i="2"/>
  <c r="R125" i="2"/>
  <c r="P125" i="2"/>
  <c r="BK125" i="2"/>
  <c r="J125" i="2"/>
  <c r="BE125" i="2"/>
  <c r="BI122" i="2"/>
  <c r="BH122" i="2"/>
  <c r="BG122" i="2"/>
  <c r="BF122" i="2"/>
  <c r="T122" i="2"/>
  <c r="R122" i="2"/>
  <c r="P122" i="2"/>
  <c r="BK122" i="2"/>
  <c r="J122" i="2"/>
  <c r="BE122" i="2"/>
  <c r="BI120" i="2"/>
  <c r="BH120" i="2"/>
  <c r="BG120" i="2"/>
  <c r="BF120" i="2"/>
  <c r="T120" i="2"/>
  <c r="R120" i="2"/>
  <c r="P120" i="2"/>
  <c r="BK120" i="2"/>
  <c r="J120" i="2"/>
  <c r="BE120" i="2"/>
  <c r="BI116" i="2"/>
  <c r="BH116" i="2"/>
  <c r="BG116" i="2"/>
  <c r="BF116" i="2"/>
  <c r="T116" i="2"/>
  <c r="R116" i="2"/>
  <c r="P116" i="2"/>
  <c r="BK116" i="2"/>
  <c r="J116" i="2"/>
  <c r="BE116" i="2"/>
  <c r="BI114" i="2"/>
  <c r="BH114" i="2"/>
  <c r="BG114" i="2"/>
  <c r="BF114" i="2"/>
  <c r="T114" i="2"/>
  <c r="R114" i="2"/>
  <c r="P114" i="2"/>
  <c r="BK114" i="2"/>
  <c r="J114" i="2"/>
  <c r="BE114" i="2"/>
  <c r="BI112" i="2"/>
  <c r="BH112" i="2"/>
  <c r="BG112" i="2"/>
  <c r="BF112" i="2"/>
  <c r="T112" i="2"/>
  <c r="R112" i="2"/>
  <c r="P112" i="2"/>
  <c r="BK112" i="2"/>
  <c r="J112" i="2"/>
  <c r="BE112" i="2"/>
  <c r="BI108" i="2"/>
  <c r="BH108" i="2"/>
  <c r="BG108" i="2"/>
  <c r="BF108" i="2"/>
  <c r="T108" i="2"/>
  <c r="R108" i="2"/>
  <c r="R101" i="2" s="1"/>
  <c r="R100" i="2" s="1"/>
  <c r="P108" i="2"/>
  <c r="BK108" i="2"/>
  <c r="J108" i="2"/>
  <c r="BE108" i="2"/>
  <c r="BI104" i="2"/>
  <c r="BH104" i="2"/>
  <c r="BG104" i="2"/>
  <c r="BF104" i="2"/>
  <c r="J31" i="2" s="1"/>
  <c r="AW52" i="1" s="1"/>
  <c r="T104" i="2"/>
  <c r="R104" i="2"/>
  <c r="P104" i="2"/>
  <c r="BK104" i="2"/>
  <c r="J104" i="2"/>
  <c r="BE104" i="2"/>
  <c r="BI102" i="2"/>
  <c r="F34" i="2"/>
  <c r="BD52" i="1" s="1"/>
  <c r="BH102" i="2"/>
  <c r="BG102" i="2"/>
  <c r="F32" i="2" s="1"/>
  <c r="BB52" i="1" s="1"/>
  <c r="BF102" i="2"/>
  <c r="T102" i="2"/>
  <c r="T101" i="2"/>
  <c r="R102" i="2"/>
  <c r="P102" i="2"/>
  <c r="P101" i="2" s="1"/>
  <c r="P100" i="2" s="1"/>
  <c r="BK102" i="2"/>
  <c r="BK101" i="2" s="1"/>
  <c r="J101" i="2" s="1"/>
  <c r="J58" i="2" s="1"/>
  <c r="J102" i="2"/>
  <c r="BE102" i="2"/>
  <c r="J30" i="2" s="1"/>
  <c r="AV52" i="1" s="1"/>
  <c r="J95" i="2"/>
  <c r="F95" i="2"/>
  <c r="F93" i="2"/>
  <c r="E91" i="2"/>
  <c r="J51" i="2"/>
  <c r="F51" i="2"/>
  <c r="F49" i="2"/>
  <c r="E47" i="2"/>
  <c r="J18" i="2"/>
  <c r="E18" i="2"/>
  <c r="F96" i="2" s="1"/>
  <c r="F52" i="2"/>
  <c r="J17" i="2"/>
  <c r="J12" i="2"/>
  <c r="J93" i="2" s="1"/>
  <c r="J49" i="2"/>
  <c r="E7" i="2"/>
  <c r="E45" i="2" s="1"/>
  <c r="AS51" i="1"/>
  <c r="L47" i="1"/>
  <c r="AM46" i="1"/>
  <c r="L46" i="1"/>
  <c r="AM44" i="1"/>
  <c r="L44" i="1"/>
  <c r="L42" i="1"/>
  <c r="L41" i="1"/>
  <c r="R99" i="2" l="1"/>
  <c r="AT52" i="1"/>
  <c r="AZ53" i="1"/>
  <c r="AV53" i="1"/>
  <c r="BK554" i="2"/>
  <c r="J554" i="2" s="1"/>
  <c r="J66" i="2" s="1"/>
  <c r="R554" i="2"/>
  <c r="BB53" i="1"/>
  <c r="BB51" i="1" s="1"/>
  <c r="BK85" i="4"/>
  <c r="J103" i="4"/>
  <c r="J60" i="4" s="1"/>
  <c r="T82" i="5"/>
  <c r="T81" i="5" s="1"/>
  <c r="BK81" i="6"/>
  <c r="J82" i="6"/>
  <c r="J58" i="6" s="1"/>
  <c r="T100" i="2"/>
  <c r="F33" i="2"/>
  <c r="BC52" i="1" s="1"/>
  <c r="AU53" i="1"/>
  <c r="J163" i="4"/>
  <c r="J64" i="4" s="1"/>
  <c r="BK116" i="4"/>
  <c r="J116" i="4" s="1"/>
  <c r="J62" i="4" s="1"/>
  <c r="F52" i="5"/>
  <c r="F78" i="5"/>
  <c r="F30" i="5"/>
  <c r="AZ55" i="1" s="1"/>
  <c r="J30" i="5"/>
  <c r="AV55" i="1" s="1"/>
  <c r="F30" i="2"/>
  <c r="AZ52" i="1" s="1"/>
  <c r="BK100" i="2"/>
  <c r="F31" i="2"/>
  <c r="BA52" i="1" s="1"/>
  <c r="E89" i="2"/>
  <c r="P554" i="2"/>
  <c r="P99" i="2" s="1"/>
  <c r="AU52" i="1" s="1"/>
  <c r="T554" i="2"/>
  <c r="AW53" i="1"/>
  <c r="F32" i="4"/>
  <c r="BB54" i="1" s="1"/>
  <c r="F34" i="4"/>
  <c r="BD54" i="1" s="1"/>
  <c r="BD51" i="1" s="1"/>
  <c r="W30" i="1" s="1"/>
  <c r="P91" i="4"/>
  <c r="T103" i="4"/>
  <c r="P117" i="4"/>
  <c r="P116" i="4" s="1"/>
  <c r="T163" i="4"/>
  <c r="BK83" i="5"/>
  <c r="J31" i="5"/>
  <c r="AW55" i="1" s="1"/>
  <c r="R143" i="5"/>
  <c r="R82" i="5" s="1"/>
  <c r="R81" i="5" s="1"/>
  <c r="P82" i="6"/>
  <c r="P81" i="6" s="1"/>
  <c r="P80" i="6" s="1"/>
  <c r="AU56" i="1" s="1"/>
  <c r="T82" i="6"/>
  <c r="T81" i="6" s="1"/>
  <c r="T80" i="6" s="1"/>
  <c r="F32" i="6"/>
  <c r="BB56" i="1" s="1"/>
  <c r="P85" i="4"/>
  <c r="P84" i="4" s="1"/>
  <c r="AU54" i="1" s="1"/>
  <c r="T91" i="4"/>
  <c r="T85" i="4" s="1"/>
  <c r="T84" i="4" s="1"/>
  <c r="P103" i="4"/>
  <c r="J30" i="6"/>
  <c r="AV56" i="1" s="1"/>
  <c r="AT56" i="1" s="1"/>
  <c r="F30" i="6"/>
  <c r="AZ56" i="1" s="1"/>
  <c r="BA53" i="1"/>
  <c r="BC53" i="1"/>
  <c r="E45" i="4"/>
  <c r="E74" i="4"/>
  <c r="F30" i="4"/>
  <c r="AZ54" i="1" s="1"/>
  <c r="J30" i="4"/>
  <c r="AV54" i="1" s="1"/>
  <c r="AT54" i="1" s="1"/>
  <c r="R85" i="4"/>
  <c r="R84" i="4" s="1"/>
  <c r="T117" i="4"/>
  <c r="T116" i="4" s="1"/>
  <c r="J49" i="5"/>
  <c r="J75" i="5"/>
  <c r="F33" i="5"/>
  <c r="BC55" i="1" s="1"/>
  <c r="BK163" i="5"/>
  <c r="J163" i="5" s="1"/>
  <c r="J61" i="5" s="1"/>
  <c r="F34" i="6"/>
  <c r="BD56" i="1" s="1"/>
  <c r="F31" i="5"/>
  <c r="BA55" i="1" s="1"/>
  <c r="AU51" i="1" l="1"/>
  <c r="AX51" i="1"/>
  <c r="W28" i="1"/>
  <c r="J83" i="5"/>
  <c r="J58" i="5" s="1"/>
  <c r="BK82" i="5"/>
  <c r="AZ51" i="1"/>
  <c r="AT55" i="1"/>
  <c r="J81" i="6"/>
  <c r="J57" i="6" s="1"/>
  <c r="BK80" i="6"/>
  <c r="J80" i="6" s="1"/>
  <c r="BK84" i="4"/>
  <c r="J84" i="4" s="1"/>
  <c r="J85" i="4"/>
  <c r="J57" i="4" s="1"/>
  <c r="AT53" i="1"/>
  <c r="BA51" i="1"/>
  <c r="BC51" i="1"/>
  <c r="BK99" i="2"/>
  <c r="J99" i="2" s="1"/>
  <c r="J100" i="2"/>
  <c r="J57" i="2" s="1"/>
  <c r="T99" i="2"/>
  <c r="J56" i="2" l="1"/>
  <c r="J27" i="2"/>
  <c r="J56" i="6"/>
  <c r="J27" i="6"/>
  <c r="BK81" i="5"/>
  <c r="J81" i="5" s="1"/>
  <c r="J82" i="5"/>
  <c r="J57" i="5" s="1"/>
  <c r="W29" i="1"/>
  <c r="AY51" i="1"/>
  <c r="W27" i="1"/>
  <c r="AW51" i="1"/>
  <c r="AK27" i="1" s="1"/>
  <c r="J27" i="4"/>
  <c r="J56" i="4"/>
  <c r="W26" i="1"/>
  <c r="AV51" i="1"/>
  <c r="AK26" i="1" l="1"/>
  <c r="AT51" i="1"/>
  <c r="J56" i="5"/>
  <c r="J27" i="5"/>
  <c r="AG53" i="1"/>
  <c r="AN53" i="1" s="1"/>
  <c r="AG52" i="1"/>
  <c r="J36" i="2"/>
  <c r="J36" i="6"/>
  <c r="AG56" i="1"/>
  <c r="AN56" i="1" s="1"/>
  <c r="AG54" i="1"/>
  <c r="AN54" i="1" s="1"/>
  <c r="J36" i="4"/>
  <c r="J36" i="5" l="1"/>
  <c r="AG55" i="1"/>
  <c r="AN55" i="1" s="1"/>
  <c r="AN52" i="1"/>
  <c r="AG51" i="1" l="1"/>
  <c r="AK23" i="1" l="1"/>
  <c r="AK32" i="1" s="1"/>
  <c r="AN51" i="1"/>
</calcChain>
</file>

<file path=xl/sharedStrings.xml><?xml version="1.0" encoding="utf-8"?>
<sst xmlns="http://schemas.openxmlformats.org/spreadsheetml/2006/main" count="12868" uniqueCount="2004">
  <si>
    <t>Export VZ</t>
  </si>
  <si>
    <t>List obsahuje:</t>
  </si>
  <si>
    <t>1) Rekapitulace stavby</t>
  </si>
  <si>
    <t>2) Rekapitulace objektů stavby a soupisů prací</t>
  </si>
  <si>
    <t>3.0</t>
  </si>
  <si>
    <t>ZAMOK</t>
  </si>
  <si>
    <t>False</t>
  </si>
  <si>
    <t>{ce134cbe-164f-4cee-afa6-49841f2950f4}</t>
  </si>
  <si>
    <t>0,01</t>
  </si>
  <si>
    <t>21</t>
  </si>
  <si>
    <t>15</t>
  </si>
  <si>
    <t>REKAPITULACE STAVBY</t>
  </si>
  <si>
    <t>v ---  níže se nacházejí doplnkové a pomocné údaje k sestavám  --- v</t>
  </si>
  <si>
    <t>Návod na vyplnění</t>
  </si>
  <si>
    <t>0,001</t>
  </si>
  <si>
    <t>Kód:</t>
  </si>
  <si>
    <t>25/2017-Z1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</si>
  <si>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</si>
  <si>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</si>
  <si>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Zimní stadion - Stavební úpravy šaten Sokolov, č.p. 2527, k.ú. Sokolov</t>
  </si>
  <si>
    <t>KSO:</t>
  </si>
  <si>
    <t/>
  </si>
  <si>
    <t>CC-CZ:</t>
  </si>
  <si>
    <t>Místo:</t>
  </si>
  <si>
    <t>Sokolov</t>
  </si>
  <si>
    <t>Datum:</t>
  </si>
  <si>
    <t>6. 3. 2018</t>
  </si>
  <si>
    <t>Zadavatel:</t>
  </si>
  <si>
    <t>IČ:</t>
  </si>
  <si>
    <t>Město Sokolov, Rokycanova 1929</t>
  </si>
  <si>
    <t>DIČ:</t>
  </si>
  <si>
    <t>Uchazeč:</t>
  </si>
  <si>
    <t>Vyplň údaj</t>
  </si>
  <si>
    <t>Projektant:</t>
  </si>
  <si>
    <t>13845357</t>
  </si>
  <si>
    <t>Ing. Roman Gajdoš - G.Projekt</t>
  </si>
  <si>
    <t>True</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</si>
  <si>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</si>
  <si>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</si>
  <si>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</si>
  <si>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</si>
  <si>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</si>
  <si>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</si>
  <si>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</si>
  <si>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</si>
  <si>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</si>
  <si>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</si>
  <si>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</si>
  <si>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</si>
  <si>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</si>
  <si>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</si>
  <si>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</si>
  <si>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</si>
  <si>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</si>
  <si>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</si>
  <si>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</si>
  <si>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</si>
  <si>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</si>
  <si>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</si>
  <si>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</si>
  <si>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</si>
  <si>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</si>
  <si>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</si>
  <si>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</si>
  <si>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</si>
  <si>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</si>
  <si>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</si>
  <si>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</si>
  <si>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</si>
  <si>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</si>
  <si>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</si>
  <si>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</si>
  <si>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</si>
  <si>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</si>
  <si>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</si>
  <si>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</si>
  <si>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</si>
  <si>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</si>
  <si>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ST-1</t>
  </si>
  <si>
    <t>Stavební část vč. profesí - 1. ETAPA</t>
  </si>
  <si>
    <t>STA</t>
  </si>
  <si>
    <t>1</t>
  </si>
  <si>
    <t>{6a36939e-c3e9-463a-bd62-88a4e8f9e394}</t>
  </si>
  <si>
    <t>2</t>
  </si>
  <si>
    <t>ST-2</t>
  </si>
  <si>
    <t>Stavební část vč. profesí - 2.ETAPA</t>
  </si>
  <si>
    <t>{920ee98c-e8a9-4774-89d5-f4055f3ba742}</t>
  </si>
  <si>
    <t>ZS</t>
  </si>
  <si>
    <t>Zateplení střechy</t>
  </si>
  <si>
    <t>{68030a44-947c-40e5-8001-7a6539e8f806}</t>
  </si>
  <si>
    <t>ZTI</t>
  </si>
  <si>
    <t>Zdravotechnika</t>
  </si>
  <si>
    <t>{b0b261e8-379e-4210-a131-d4e977f751df}</t>
  </si>
  <si>
    <t>VRN</t>
  </si>
  <si>
    <t>Vedlejší rozpočtové náklady</t>
  </si>
  <si>
    <t>{dddeb87e-8aa3-4d81-9c2c-2aa721077dfe}</t>
  </si>
  <si>
    <t>1) Krycí list soupisu</t>
  </si>
  <si>
    <t>2) Rekapitulace</t>
  </si>
  <si>
    <t>3) Soupis prací</t>
  </si>
  <si>
    <t>Zpět na list:</t>
  </si>
  <si>
    <t>Rekapitulace stavby</t>
  </si>
  <si>
    <t>KRYCÍ LIST SOUPISU</t>
  </si>
  <si>
    <t>Objekt:</t>
  </si>
  <si>
    <t>ST-1 - Stavební část vč. profesí - 1. ETAPA</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</si>
  <si>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</si>
  <si>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</si>
  <si>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</si>
  <si>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</si>
  <si>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</si>
  <si>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</si>
  <si>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</si>
  <si>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</si>
  <si>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</si>
  <si>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</si>
  <si>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</si>
  <si>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</si>
  <si>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</si>
  <si>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</si>
  <si>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</si>
  <si>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142-5 - EPS</t>
  </si>
  <si>
    <t xml:space="preserve">    730 - Ústřední vytápění</t>
  </si>
  <si>
    <t xml:space="preserve">    741 - Elektroinstalace - silnoproud</t>
  </si>
  <si>
    <t xml:space="preserve">    751 - Vzduchotechnika</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</si>
  <si>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</si>
  <si>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</si>
  <si>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</si>
  <si>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</si>
  <si>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</si>
  <si>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</si>
  <si>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</si>
  <si>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</si>
  <si>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805 - Vybavení interiéru</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</si>
  <si>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</si>
  <si>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</si>
  <si>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</si>
  <si>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</si>
  <si>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</si>
  <si>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</si>
  <si>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</si>
  <si>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</si>
  <si>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</si>
  <si>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</si>
  <si>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</si>
  <si>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</si>
  <si>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</si>
  <si>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</si>
  <si>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</si>
  <si>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</si>
  <si>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</si>
  <si>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</si>
  <si>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</si>
  <si>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113107112</t>
  </si>
  <si>
    <t>Odstranění podkladů nebo krytů s přemístěním hmot na skládku na vzdálenost do 3 m nebo s naložením na dopravní prostředek v ploše jednotlivě do 50 m2 z kameniva těženého, o tl. vrstvy přes 100 do 200 mm</t>
  </si>
  <si>
    <t>m2</t>
  </si>
  <si>
    <t>CS ÚRS 2017 02</t>
  </si>
  <si>
    <t>4</t>
  </si>
  <si>
    <t>1278987282</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</si>
  <si>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</si>
  <si>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</si>
  <si>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113107141</t>
  </si>
  <si>
    <t>Odstranění podkladů nebo krytů s přemístěním hmot na skládku na vzdálenost do 3 m nebo s naložením na dopravní prostředek v ploše jednotlivě do 50 m2 živičných, o tl. vrstvy do 50 mm</t>
  </si>
  <si>
    <t>-1340749153</t>
  </si>
  <si>
    <t>VV</t>
  </si>
  <si>
    <t>pro základ schodiště</t>
  </si>
  <si>
    <t>1,3*1,5</t>
  </si>
  <si>
    <t>3</t>
  </si>
  <si>
    <t>132212201</t>
  </si>
  <si>
    <t>Hloubení zapažených i nezapažených rýh šířky přes 600 do 2 000 mm ručním nebo pneumatickým nářadím s urovnáním dna do předepsaného profilu a spádu v horninách tř. 3 soudržných</t>
  </si>
  <si>
    <t>m3</t>
  </si>
  <si>
    <t>-712999701</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</si>
  <si>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</si>
  <si>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základ schodiště</t>
  </si>
  <si>
    <t>(1,1-0,25)*1,0*1,5</t>
  </si>
  <si>
    <t>132212209</t>
  </si>
  <si>
    <t>Hloubení zapažených i nezapažených rýh šířky přes 600 do 2 000 mm ručním nebo pneumatickým nářadím s urovnáním dna do předepsaného profilu a spádu v horninách tř. 3 Příplatek k cenám za lepivost horniny tř. 3</t>
  </si>
  <si>
    <t>-1794957407</t>
  </si>
  <si>
    <t>5</t>
  </si>
  <si>
    <t>162201211</t>
  </si>
  <si>
    <t>Vodorovné přemístění výkopku nebo sypaniny stavebním kolečkem s naložením a vyprázdněním kolečka na hromady nebo do dopravního prostředku na vzdálenost do 10 m z horniny tř. 1 až 4</t>
  </si>
  <si>
    <t>2093352754</t>
  </si>
  <si>
    <t>0,637*2</t>
  </si>
  <si>
    <t>6</t>
  </si>
  <si>
    <t>162701105</t>
  </si>
  <si>
    <t>Vodorovné přemístění výkopku nebo sypaniny po suchu na obvyklém dopravním prostředku, bez naložení výkopku, avšak se složením bez rozhrnutí z horniny tř. 1 až 4 na vzdálenost přes 9 000 do 10 000 m</t>
  </si>
  <si>
    <t>1644821106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</si>
  <si>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</si>
  <si>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na skládku</t>
  </si>
  <si>
    <t>0,5*(1,1-0,25)*1,5</t>
  </si>
  <si>
    <t>7</t>
  </si>
  <si>
    <t>171201201</t>
  </si>
  <si>
    <t>Uložení sypaniny na skládky</t>
  </si>
  <si>
    <t>-1148827201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</si>
  <si>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</si>
  <si>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8</t>
  </si>
  <si>
    <t>171201211</t>
  </si>
  <si>
    <t>Uložení sypaniny poplatek za uložení sypaniny na skládce (skládkovné)</t>
  </si>
  <si>
    <t>t</t>
  </si>
  <si>
    <t>-724921838</t>
  </si>
  <si>
    <t>0,638*1,5</t>
  </si>
  <si>
    <t>9</t>
  </si>
  <si>
    <t>174101101</t>
  </si>
  <si>
    <t>Zásyp sypaninou z jakékoliv horniny s uložením výkopku ve vrstvách se zhutněním jam, šachet, rýh nebo kolem objektů v těchto vykopávkách</t>
  </si>
  <si>
    <t>1630618651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</si>
  <si>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</si>
  <si>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1,275-0,638</t>
  </si>
  <si>
    <t>Zakládání</t>
  </si>
  <si>
    <t>10</t>
  </si>
  <si>
    <t>271532212</t>
  </si>
  <si>
    <t>Podsyp pod základové konstrukce se zhutněním a urovnáním povrchu z kameniva hrubého, frakce 16 - 32 mm</t>
  </si>
  <si>
    <t>-254592745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</si>
  <si>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</si>
  <si>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0,1*0,5*1,5</t>
  </si>
  <si>
    <t>11</t>
  </si>
  <si>
    <t>274313711</t>
  </si>
  <si>
    <t>Základy z betonu prostého pasy betonu kamenem neprokládaného tř. C 20/25</t>
  </si>
  <si>
    <t>1281269243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</si>
  <si>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</si>
  <si>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0,5*0,9*1,5</t>
  </si>
  <si>
    <t>12</t>
  </si>
  <si>
    <t>274351121</t>
  </si>
  <si>
    <t>Bednění základů pasů rovné zřízení</t>
  </si>
  <si>
    <t>310710806</t>
  </si>
  <si>
    <t xml:space="preserve">Poznámka k souboru cen:_x000D_
1. Ceny jsou určeny pro bednění ve volném prostranství, ve volných nebo zapažených jamách, rýhách a šachtách. 2. Kruhové nebo obloukové bednění poloměru do 1 m se oceňuje individuálně. </t>
  </si>
  <si>
    <t>0,9*1,5*2+0,5</t>
  </si>
  <si>
    <t>13</t>
  </si>
  <si>
    <t>274351122</t>
  </si>
  <si>
    <t>Bednění základů pasů rovné odstranění</t>
  </si>
  <si>
    <t>-986961821</t>
  </si>
  <si>
    <t>Svislé a kompletní konstrukce</t>
  </si>
  <si>
    <t>14</t>
  </si>
  <si>
    <t>310239211</t>
  </si>
  <si>
    <t>Zazdívka otvorů ve zdivu nadzákladovém cihlami pálenými plochy přes 1 m2 do 4 m2 na maltu vápenocementovou</t>
  </si>
  <si>
    <t>-843512648</t>
  </si>
  <si>
    <t>vstup do123</t>
  </si>
  <si>
    <t>0,525*0,6*2,0</t>
  </si>
  <si>
    <t>vstup do 122</t>
  </si>
  <si>
    <t>1,1*0,45*2,1</t>
  </si>
  <si>
    <t xml:space="preserve">vstup do 125 </t>
  </si>
  <si>
    <t>0,525*0,9*2,1</t>
  </si>
  <si>
    <t>m.č . 116</t>
  </si>
  <si>
    <t>0,25*0,8*2,1</t>
  </si>
  <si>
    <t>0,35*1,6*2,1</t>
  </si>
  <si>
    <t>2.np nad novým vstupem</t>
  </si>
  <si>
    <t>2,2*2,05*0,59</t>
  </si>
  <si>
    <t>Součet</t>
  </si>
  <si>
    <t>317142121</t>
  </si>
  <si>
    <t>Překlady nenosné prefabrikované z pórobetonu [YTONG] osazené do tenkého maltového lože, v příčkách přímé, světlost otvoru do 1010 mm tl. 75 mm</t>
  </si>
  <si>
    <t>kus</t>
  </si>
  <si>
    <t>-425063615</t>
  </si>
  <si>
    <t xml:space="preserve">Poznámka k souboru cen:_x000D_
1. V cenách jsou započteny náklady na dodání a uložení překladu, včetně podmazání ložné plochy tenkovrstvou maltou. </t>
  </si>
  <si>
    <t>1 + 2 np</t>
  </si>
  <si>
    <t>3+3</t>
  </si>
  <si>
    <t>16</t>
  </si>
  <si>
    <t>317142221</t>
  </si>
  <si>
    <t>Překlady nenosné prefabrikované z pórobetonu [YTONG] osazené do tenkého maltového lože, v příčkách přímé, světlost otvoru do 1010 mm tl. 100 mm</t>
  </si>
  <si>
    <t>2051933957</t>
  </si>
  <si>
    <t>1+2.np</t>
  </si>
  <si>
    <t>15+1</t>
  </si>
  <si>
    <t>17</t>
  </si>
  <si>
    <t>317142321</t>
  </si>
  <si>
    <t>Překlady nenosné prefabrikované z pórobetonu [YTONG] osazené do tenkého maltového lože, v příčkách přímé, světlost otvoru do 1010 mm tl. 125 mm</t>
  </si>
  <si>
    <t>1359930875</t>
  </si>
  <si>
    <t>2.np</t>
  </si>
  <si>
    <t>18</t>
  </si>
  <si>
    <t>317941123</t>
  </si>
  <si>
    <t>Osazování ocelových válcovaných nosníků na zdivu I nebo IE nebo U nebo UE nebo L č. 14 až 22 nebo výšky do 220 mm</t>
  </si>
  <si>
    <t>-32921649</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</si>
  <si>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</si>
  <si>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m.č. 101-102 I140</t>
  </si>
  <si>
    <t>14,3*2,4/1000</t>
  </si>
  <si>
    <t>19</t>
  </si>
  <si>
    <t>M</t>
  </si>
  <si>
    <t>130107160</t>
  </si>
  <si>
    <t>ocel profilová IPN, v jakosti 11 375, h=140 mm</t>
  </si>
  <si>
    <t>1683033839</t>
  </si>
  <si>
    <t>P</t>
  </si>
  <si>
    <t>Poznámka k položce:
Hmotnost: 14,40 kg/m</t>
  </si>
  <si>
    <t>20</t>
  </si>
  <si>
    <t>317944321</t>
  </si>
  <si>
    <t>Válcované nosníky dodatečně osazované do připravených otvorů bez zazdění hlav do č. 12</t>
  </si>
  <si>
    <t>-1164088056</t>
  </si>
  <si>
    <t xml:space="preserve">Poznámka k souboru cen:_x000D_
1. V cenách jsou zahrnuty náklady na dodávku a montáž válcovaných nosníků. 2. Ceny jsou určeny pouze pro ocenění konstrukce překladů nad otvory. </t>
  </si>
  <si>
    <t>I120</t>
  </si>
  <si>
    <t>11,1*(1,4*3+1,2*5)/1000</t>
  </si>
  <si>
    <t>L 100*100*10</t>
  </si>
  <si>
    <t>15,04*(1,2*10)/1000</t>
  </si>
  <si>
    <t>L60*100*6</t>
  </si>
  <si>
    <t>8,77*(1,1*4+1,2*4+1,0*2)/1000</t>
  </si>
  <si>
    <t>317944323</t>
  </si>
  <si>
    <t>Válcované nosníky dodatečně osazované do připravených otvorů bez zazdění hlav č. 14 až 22</t>
  </si>
  <si>
    <t>-1256693684</t>
  </si>
  <si>
    <t>2.np nový vchod I160</t>
  </si>
  <si>
    <t>41,9*2,6*4/1000</t>
  </si>
  <si>
    <t>22</t>
  </si>
  <si>
    <t>340239233</t>
  </si>
  <si>
    <t>Zazdívka otvorů v příčkách nebo stěnách plochy přes 1 m2 do 4 m2 příčkovkami hladkými pórobetonovými [YTONG], objemové hmotnosti 500 kg/m3, tl. příčky 100 mm</t>
  </si>
  <si>
    <t>391868085</t>
  </si>
  <si>
    <t>m.č. 114</t>
  </si>
  <si>
    <t>0,9*2,0</t>
  </si>
  <si>
    <t>23</t>
  </si>
  <si>
    <t>340239234</t>
  </si>
  <si>
    <t>Zazdívka otvorů v příčkách nebo stěnách plochy přes 1 m2 do 4 m2 příčkovkami hladkými pórobetonovými [YTONG], objemové hmotnosti 500 kg/m3, tl. příčky 125 mm</t>
  </si>
  <si>
    <t>-1445225833</t>
  </si>
  <si>
    <t>vstup do 201</t>
  </si>
  <si>
    <t>0,4*2,1</t>
  </si>
  <si>
    <t>24</t>
  </si>
  <si>
    <t>340239235</t>
  </si>
  <si>
    <t>Zazdívka otvorů v příčkách nebo stěnách plochy přes 1 m2 do 4 m2 příčkovkami hladkými pórobetonovými [YTONG], objemové hmotnosti 500 kg/m3, tl. příčky 150 mm</t>
  </si>
  <si>
    <t>-1979040928</t>
  </si>
  <si>
    <t>původní vstup do 209</t>
  </si>
  <si>
    <t>0,9*2,1</t>
  </si>
  <si>
    <t>25</t>
  </si>
  <si>
    <t>342272248</t>
  </si>
  <si>
    <t>Příčky z pórobetonových přesných příčkovek [YTONG] hladkých, objemové hmotnosti 500 kg/m3 na tenké maltové lože, tloušťky příčky 75 mm</t>
  </si>
  <si>
    <t>-196905049</t>
  </si>
  <si>
    <t>1.np</t>
  </si>
  <si>
    <t>"m.č. 103" (2,65+0,1)*0,475</t>
  </si>
  <si>
    <t>"m.č. 105" (2,65+0,1)*0,45*2</t>
  </si>
  <si>
    <t>"m.č. 117" (2,65+0,1)*0,5</t>
  </si>
  <si>
    <t>"m.č. 128" (2,65+0,1)*0,45</t>
  </si>
  <si>
    <t>"m.č. 203" (2,68+0,1)*0,485</t>
  </si>
  <si>
    <t>"m.č. 208" (2,68+0,1)*0,5</t>
  </si>
  <si>
    <t>"m.č. 211-212" (2,68+0,1)*(0,905+1,445+0,075+1,525+0,1+0,575+2,82+0,45)-(0,6*2,0+0,7*2,0*2)</t>
  </si>
  <si>
    <t>26</t>
  </si>
  <si>
    <t>342272323</t>
  </si>
  <si>
    <t>Příčky z pórobetonových přesných příčkovek [YTONG] hladkých, objemové hmotnosti 500 kg/m3 na tenké maltové lože, tloušťky příčky 100 mm</t>
  </si>
  <si>
    <t>-1040677589</t>
  </si>
  <si>
    <t>"m.č.101"  (2,65+0,1)*(1,545+1,2+2,3)-(0,9*2+2,0*2,0)</t>
  </si>
  <si>
    <t>"m.č.102"  (2,65+0,1)*(2,6+1,4)-(0,9*2*2)</t>
  </si>
  <si>
    <t>"m.č.103"  (2,65+0,1)*(3,825+1,3+0,1)</t>
  </si>
  <si>
    <t>"m.č.105-108"  (2,65+0,1)*(6,78+3,605*4+1,0+0,6*3+1,1+0,45*2)-(0,7*2,0*4)</t>
  </si>
  <si>
    <t>"m.č.112"  (2,65+0,1)*(2,35+0,9)</t>
  </si>
  <si>
    <t>"m.č.114-119"  (2,65+0,1)*(5,865*2+1,65+2,3*2+1,0+5,44++3,385*2)-(0,7*2*3+0,6*2+0,8*2,0)</t>
  </si>
  <si>
    <t>"m.č.122"  (2,65+0,1)*(2,57*2+0,9)-0,8*2,0</t>
  </si>
  <si>
    <t>"m.č.124"  (2,65+0,1)*(2,57*2+3,81)-0,8*2,0</t>
  </si>
  <si>
    <t>"m.č.124-125"  (2,65+0,1)*(2,57*2+3,81*2)-0,8*2,0*2</t>
  </si>
  <si>
    <t>"m.č.128"  (2,65+0,1)*(2,7+1,4)-0,8*2,0</t>
  </si>
  <si>
    <t>"m.č.204"  (2,68+0,1)*2,65</t>
  </si>
  <si>
    <t>"m.č.206"  (2,68+0,1)*0,8</t>
  </si>
  <si>
    <t>"m.č.211-212"  (2,68+0,1)*(0,905+1,735+0,075+1,5)</t>
  </si>
  <si>
    <t>wc předstěny</t>
  </si>
  <si>
    <t>7*1,1*1,5</t>
  </si>
  <si>
    <t>27</t>
  </si>
  <si>
    <t>342272423</t>
  </si>
  <si>
    <t>Příčky z pórobetonových přesných příčkovek [YTONG] hladkých, objemové hmotnosti 500 kg/m3 na tenké maltové lože, tloušťky příčky 125 mm</t>
  </si>
  <si>
    <t>1934822208</t>
  </si>
  <si>
    <t>"m.č. 203"  (2,68+0,1)*(2,67+2,92+1,7)-0,8*2,0</t>
  </si>
  <si>
    <t>"m.č. 207"  (2,68+0,1)*(2,615*2)-(2,0*0,6*2+0,8*2,0)</t>
  </si>
  <si>
    <t>28</t>
  </si>
  <si>
    <t>342291111</t>
  </si>
  <si>
    <t>Ukotvení příček polyuretanovou pěnou, tl. příčky do 100 mm</t>
  </si>
  <si>
    <t>m</t>
  </si>
  <si>
    <t>-637022644</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</si>
  <si>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</si>
  <si>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1.np - tl. 75 mm - u stropu</t>
  </si>
  <si>
    <t>"m.č. 103" 0,475</t>
  </si>
  <si>
    <t>"m.č. 105" 0,45*2</t>
  </si>
  <si>
    <t>"m.č. 117" 0,5</t>
  </si>
  <si>
    <t>"m.č. 128" 0,45</t>
  </si>
  <si>
    <t>"m.č. 203" 0,485</t>
  </si>
  <si>
    <t>"m.č. 208" 0,5</t>
  </si>
  <si>
    <t>"m.č. 211-212" (0,905+1,445+0,075+1,525+0,1+0,575+2,82+0,45)</t>
  </si>
  <si>
    <t>1.np - tl. 100 mm - u stropu</t>
  </si>
  <si>
    <t>"m.č.101"  (1,545+1,2+2,3)</t>
  </si>
  <si>
    <t>"m.č.102"  (2,6+1,4)</t>
  </si>
  <si>
    <t>"m.č.103"  (3,825+1,3+0,1)</t>
  </si>
  <si>
    <t>"m.č.105-108"  (6,78+3,605*4+1,0+0,6*3+1,1+0,45*2)</t>
  </si>
  <si>
    <t>"m.č.112"  (2,35+0,9)</t>
  </si>
  <si>
    <t>"m.č.114-119"  (5,865*2+1,65+2,3*2+1,0+5,44++3,385*2)</t>
  </si>
  <si>
    <t>"m.č.122"  (2,57*2+0,9)</t>
  </si>
  <si>
    <t>"m.č.124"  (2,57*2+3,81)</t>
  </si>
  <si>
    <t>"m.č.124-125"  (2,57*2+3,81*2)</t>
  </si>
  <si>
    <t>"m.č.128"  (2,7+1,4)</t>
  </si>
  <si>
    <t>"m.č.204"  2,65</t>
  </si>
  <si>
    <t>"m.č.206"  0,8</t>
  </si>
  <si>
    <t>"m.č.211-212"  (0,905+1,735+0,075+1,5)</t>
  </si>
  <si>
    <t>29</t>
  </si>
  <si>
    <t>342291112</t>
  </si>
  <si>
    <t>Ukotvení příček polyuretanovou pěnou, tl. příčky přes 100 mm</t>
  </si>
  <si>
    <t>1755103507</t>
  </si>
  <si>
    <t>2.np - tl. 125 mm - u stropu</t>
  </si>
  <si>
    <t>"m.č. 203"  (2,67+2,92+1,7)</t>
  </si>
  <si>
    <t>"m.č. 207"  (2,615*2)</t>
  </si>
  <si>
    <t>30</t>
  </si>
  <si>
    <t>342291131</t>
  </si>
  <si>
    <t>Ukotvení příček plochými kotvami, do konstrukce betonové</t>
  </si>
  <si>
    <t>-630676374</t>
  </si>
  <si>
    <t>(2,65+0,1)*49</t>
  </si>
  <si>
    <t>(2,68+0,1)*16</t>
  </si>
  <si>
    <t>Komunikace pozemní</t>
  </si>
  <si>
    <t>31</t>
  </si>
  <si>
    <t>566901133</t>
  </si>
  <si>
    <t>Vyspravení podkladu po překopech inženýrských sítí plochy do 15 m2 s rozprostřením a zhutněním štěrkodrtí tl. 200 mm</t>
  </si>
  <si>
    <t>-1462551357</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</si>
  <si>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</si>
  <si>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1,5*0,5*2</t>
  </si>
  <si>
    <t>32</t>
  </si>
  <si>
    <t>578143133</t>
  </si>
  <si>
    <t>Litý asfalt MA 11 (LAS) s rozprostřením z modifikovaného asfaltu v pruhu šířky do 3 m tl. 40 mm</t>
  </si>
  <si>
    <t>-938294082</t>
  </si>
  <si>
    <t xml:space="preserve">Poznámka k souboru cen:_x000D_
1. V cenách jsou započteny i náklady na napojení pracovních spár. 2. V cenách nejsou započteny náklady na příp. projektem předepsané: a) vložky z lepenky, které se oceňují cenami souboru cen 919 7.- Vložka pod litý asfalt, b) zdrsňovací posypy, které se oceňují cenami souboru cen 578 90- Zdrsňovací posyp litého asfaltu, c) posypy drobným kamenivem, které se oceňují cenami souboru cen 572 40- Posyp živičného podkladu nebo krytu části C 01 tohoto katalogu. </t>
  </si>
  <si>
    <t>Úpravy povrchů, podlahy a osazování výplní</t>
  </si>
  <si>
    <t>33</t>
  </si>
  <si>
    <t>612142001</t>
  </si>
  <si>
    <t>Potažení vnitřních ploch pletivem v ploše nebo pruzích, na plném podkladu sklovláknitým vtlačením do tmelu stěn</t>
  </si>
  <si>
    <t>1432659007</t>
  </si>
  <si>
    <t xml:space="preserve">Poznámka k souboru cen:_x000D_
1. V cenách -2001 jsou započteny i náklady na tmel. </t>
  </si>
  <si>
    <t>dle nových příček</t>
  </si>
  <si>
    <t>"tl. 75 mm"  27,08*2</t>
  </si>
  <si>
    <t>"tl. 100 mm"  284,351*2</t>
  </si>
  <si>
    <t>"tl. 125 mm"  29,2052</t>
  </si>
  <si>
    <t>34</t>
  </si>
  <si>
    <t>612311131</t>
  </si>
  <si>
    <t>Potažení vnitřních ploch štukem tloušťky do 3 mm svislých konstrukcí stěn</t>
  </si>
  <si>
    <t>-640685414</t>
  </si>
  <si>
    <t>všechny omítky méně obklady</t>
  </si>
  <si>
    <t>652,067/2,76*2,66+1577,44-502,726</t>
  </si>
  <si>
    <t>35</t>
  </si>
  <si>
    <t>612321121</t>
  </si>
  <si>
    <t>Omítka vápenocementová vnitřních ploch nanášená ručně jednovrstvá, tloušťky do 10 mm hladká svislých konstrukcí stěn</t>
  </si>
  <si>
    <t>1170413925</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</si>
  <si>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</si>
  <si>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36</t>
  </si>
  <si>
    <t>612325411</t>
  </si>
  <si>
    <t>Oprava vápenocementové nebo vápenné omítky vnitřních ploch hladké, tloušťky do 20 mm stěn, v rozsahu opravované plochy do 10%</t>
  </si>
  <si>
    <t>1056513615</t>
  </si>
  <si>
    <t xml:space="preserve">Poznámka k souboru cen:_x000D_
1. Pro ocenění opravy omítek plochy do 1 m2 se použijí ceny souboru cen 61. 32-52.. Vápenocementová nebo vápenná omítka jednotlivých malých ploch. </t>
  </si>
  <si>
    <t>"m.č. 101"   2,67*2*(2,7+7,5+1,0+2,31)-(2,0+0,6+0,9+2,0)*2,0</t>
  </si>
  <si>
    <t>"m.č. 102"   2,67*2*(2,32+22,2+3,4+3,2+8,9+2,6+0,5+1,1+5)-(0,9*9+0,8*3+0,7*2+0,6+2,0)*2,0</t>
  </si>
  <si>
    <t>"m.č. 103"   2,67*2*(8,15+2,6+4,0+1,2+1,0+1,1)-(0,9*3+0,8*2)*2,0</t>
  </si>
  <si>
    <t>"m.č. 104"   2,67*2*(5,255+6,3)-(0,9+0,8)*2,0-2,6*1,2*2</t>
  </si>
  <si>
    <t>"m.č. 105"  2,67*(6,8*2+1,55*2+0,45*4)-(0,8*2,0*2+1,88*1,2*2)</t>
  </si>
  <si>
    <t>"m.č. 106"  2,67*(1,56*2*2+1,0*2*2+3,605*2+1,6*2+1,56*2+3,22*2)-(0,7*2,0*6+0,9*2,0)</t>
  </si>
  <si>
    <t>"m.č. 107"  2,67*(1,1*2+0,9*2+2,1*2+1,42*2)-0,7*2,0*3</t>
  </si>
  <si>
    <t>"m.č. 108"  2,67*(1,32*2+3,605*2)-0,6*2,0</t>
  </si>
  <si>
    <t>"m.č. 109"   2,67*2*(5,3+9,6)-(0,9+0,8)*2,0-2,6*1,2*3</t>
  </si>
  <si>
    <t>"m.č. 110"   2,67*2*(3,05+5,45+0,45+2,4)-(0,8*2,0+1,88*1,2)</t>
  </si>
  <si>
    <t>"m.č. 111"   2,67*2*(3,71+2,35)-(0,8*2,0)</t>
  </si>
  <si>
    <t>"m.č. 112"  2,67*(2,35*2+2,1*2+0,9*2)-(0,7*2,0+1,5*1,2)</t>
  </si>
  <si>
    <t>"m.č. 113"   2,67*2*(5,865+2,75)-(0,8*2,0+2,4*1,2)</t>
  </si>
  <si>
    <t>"m.č. 114"  2,67*(2,2*2+1,845*2+1,65*4+2,35*4+0,9*4)-(0,7*2,0*6+0,8*2,0+0,9*1,2)</t>
  </si>
  <si>
    <t>"m.č. 115"   2,67*2*(5,865+2,4+1,65+0,5)-(0,8*2,0+0,9*1,2)</t>
  </si>
  <si>
    <t>"m.č. 116"  2,67*(3,645*2+5,44*2)-(0,8*2,0+0,9*1,2*2)</t>
  </si>
  <si>
    <t>"m.č. 117"  2,67*(3,385*2+1,9*2+0,5*2)-(0,8*2,0+2,4*1,2)</t>
  </si>
  <si>
    <t>"m.č. 119"  2,67*(3,825+3,385+3,565*2+1,0+0,6+0,3*2)-(0,6*2,0+0,8*2,0*2)</t>
  </si>
  <si>
    <t>"m.č. 120"   2,67*2*(8,7+8,56+0,45*2+0,5*2)-(0,8*2,0*2+1,8*1,2*2)</t>
  </si>
  <si>
    <t>"m.č. 121"   2,67*2*(10,2+2,57)-(0,8*2,0)</t>
  </si>
  <si>
    <t>"m.č. 122"   2,67*(6,7*2+2,6*2+0,9*2)-(0,8+0,9)*2,0</t>
  </si>
  <si>
    <t>"m.č. 123"   2,67*2*(4,05+2,6)-(0,9+0,8)*2,0</t>
  </si>
  <si>
    <t>"m.č. 124"   2,67*2*(3,81+5,3+2,52+2,6)-(0,8+0,9)*2,0</t>
  </si>
  <si>
    <t>"m.č. 125"  2,67*(1,5*2+3,81*2)-0,8*2,0*2</t>
  </si>
  <si>
    <t>"m.č. 126"   2,67*2*(6,485+3,81)-(0,8+0,9)*2,0</t>
  </si>
  <si>
    <t>"m.č. 127"   2,67*2*(6,195+3,85+1,15+1,5)-(0,8+0,9)*2,0</t>
  </si>
  <si>
    <t>"m.č. 128"  2,67*(1,4*2+2,6*2+0,5*2)-0,8*2,0</t>
  </si>
  <si>
    <t>"m.č. 201"   2,65*2*(2,4+5,8)-(0,9*2+0,8)*2,0-1,8*2,2</t>
  </si>
  <si>
    <t>"m.č. 202"   2,65*2*(5,625+5,8)-(0,8+0,9)*2,0-1,5*1,2-2,4*1,2</t>
  </si>
  <si>
    <t>"m.č. 203"  2,65*(2,95*2+2,65*2)-0,8*2,0</t>
  </si>
  <si>
    <t>"m.č. 204"   2,65*2*(2,65+4,4)-(0,8*2,0+2,4*1,45*1,5)</t>
  </si>
  <si>
    <t>"m.č. 205"  2,65*(1,2*2+2,65*2)-0,7*2,0</t>
  </si>
  <si>
    <t>"m.č. 206"   2,65*2*(4,3+1,305+0,1+1,1+10,385+2,615)-(0,9*3*2,0+0,8*2*2,0+0,7*2,0+2,4*1,45*3,5)</t>
  </si>
  <si>
    <t>"m.č. 207"   2,65*2*(2,615+4,26)-(0,8*2,0+2,0*0,6*2+1,0*1,45)</t>
  </si>
  <si>
    <t>"m.č. 208"  2,65*(2,615*2+3,025*2+0,5*2)-(0,8*2,0)</t>
  </si>
  <si>
    <t>"m.č. 209"   2,65*2*(8,885+5,825)-(0,8+0,9)*2,0-2,4*1,2*3</t>
  </si>
  <si>
    <t>"m.č. 210"   2,65*2*(7,65+5,825)-(0,8+0,9)*2,0-2,4*1,2*2</t>
  </si>
  <si>
    <t>"m.č. 211"  2,65*(1,45+1,735*2+0,075*2+1,5*2+0,9+0,7+1,05*2+1,225)-0,8*2,0</t>
  </si>
  <si>
    <t>"m.č. 212"  2,65*(2,82*4+1,5*2+1,735*2+0,45*2+1,445*2+1,525*2+0,905*4)-(0,7*2,0*4+0,6*2,0+0,8*2,0)</t>
  </si>
  <si>
    <t>Mezisoučet</t>
  </si>
  <si>
    <t>méně nové příčky</t>
  </si>
  <si>
    <t>-652,067/2,76*2,66</t>
  </si>
  <si>
    <t>10% na ostění</t>
  </si>
  <si>
    <t>(2062,477-628,441)*0,1</t>
  </si>
  <si>
    <t>37</t>
  </si>
  <si>
    <t>622323111</t>
  </si>
  <si>
    <t>Omítka vápenocementová vnějších ploch hladkých hladká, nanášená na neomítnutý bezesparý podklad, tloušťky do 5 mm ručně stěn</t>
  </si>
  <si>
    <t>-1319428841</t>
  </si>
  <si>
    <t xml:space="preserve">Poznámka k souboru cen:_x000D_
1. Ceny jsou určeny pro ocenění omítek přesného zdění z pórobetonových tvárnic nebo pálených cihel, cementoštěpkových desek, hladkých betonových ploch, apod. 2. V cenách nejsou započteny náklady na: a) podkladní a spojovací vrstvy; tyto se oceňují cenami souboru cen 62.13 této části katalogu, b) výztužnou tkaninu; tyto se oceňují cenami 62. 14-2002 této části katalogu, c) nadměrné kropení vodou u pórobetonových konstrukcí; tyto se oceňují cenou příplatku 629 99-9001 této části katalogu. </t>
  </si>
  <si>
    <t>vyspravení u nového vchodu 2.np</t>
  </si>
  <si>
    <t>38</t>
  </si>
  <si>
    <t>622323191</t>
  </si>
  <si>
    <t>Omítka vápenocementová vnějších ploch hladkých hladká, nanášená na neomítnutý bezesparý podklad, tloušťky do 5 mm ručně Příplatek k ceně za každý další 1 mm tloušťky omítky přes 5 mm stěn</t>
  </si>
  <si>
    <t>1598712197</t>
  </si>
  <si>
    <t>10,000*3</t>
  </si>
  <si>
    <t>39</t>
  </si>
  <si>
    <t>622531021</t>
  </si>
  <si>
    <t>Omítka tenkovrstvá silikonová vnějších ploch probarvená, včetně penetrace podkladu zrnitá, tloušťky 2,0 mm stěn</t>
  </si>
  <si>
    <t>853074429</t>
  </si>
  <si>
    <t>40</t>
  </si>
  <si>
    <t>631311115</t>
  </si>
  <si>
    <t>Mazanina z betonu prostého bez zvýšených nároků na prostředí tl. přes 50 do 80 mm tř. C 20/25</t>
  </si>
  <si>
    <t>-267170778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</si>
  <si>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</si>
  <si>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50 mm ve spádu</t>
  </si>
  <si>
    <t>"m.č. 105"  6,78*1,55*0,05</t>
  </si>
  <si>
    <t>"m.č. 116"  3,645*5,44*0,05</t>
  </si>
  <si>
    <t>"m.č. 117"  3,385*1,9*0,05</t>
  </si>
  <si>
    <t>"m.č. 125"  1,5*3,81*0,05</t>
  </si>
  <si>
    <t>"m.č. 128"  1,4*2,59*0,05</t>
  </si>
  <si>
    <t>"m.č. 203"  2,92*2,65*0,05</t>
  </si>
  <si>
    <t>"m.č. 208"  3,025*2,615*0,05</t>
  </si>
  <si>
    <t>"m.č. 211"  (1,45*(1,735+0,075*2+1,5)+0,905*1,225)*0,05</t>
  </si>
  <si>
    <t>41</t>
  </si>
  <si>
    <t>631311125</t>
  </si>
  <si>
    <t>Mazanina z betonu prostého bez zvýšených nároků na prostředí tl. přes 80 do 120 mm tř. C 20/25</t>
  </si>
  <si>
    <t>-2068293082</t>
  </si>
  <si>
    <t>doplnění podlah po rozbouraných příčkách</t>
  </si>
  <si>
    <t>0,1*0,15*(1,22+1,6*2+0,9+5,825+1,22+1,15+1,5+2,75+0,5+2,6*2)</t>
  </si>
  <si>
    <t>0,1*0,15*(4,87+6,78+1,1+2,345+5,865*2+0,73+1,305+2,445)</t>
  </si>
  <si>
    <t>0,1*0,15*(2,635*2+0,96*3+1,4+0,12+1,34)</t>
  </si>
  <si>
    <t>kolem nových příček</t>
  </si>
  <si>
    <t>(125,43+12,52)*0,1*0,1</t>
  </si>
  <si>
    <t>42</t>
  </si>
  <si>
    <t>642942611</t>
  </si>
  <si>
    <t>Osazování zárubní nebo rámů kovových dveřních lisovaných nebo z úhelníků bez dveřních křídel, na montážní pěnu, plochy otvoru do 2,5 m2</t>
  </si>
  <si>
    <t>-153374011</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</si>
  <si>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</si>
  <si>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"dveře 2"  19+5</t>
  </si>
  <si>
    <t>"dveře 3"  8+3</t>
  </si>
  <si>
    <t>43</t>
  </si>
  <si>
    <t>553313330</t>
  </si>
  <si>
    <t>zárubeň ocelová pro porobeton 75 600 L/P</t>
  </si>
  <si>
    <t>-55166614</t>
  </si>
  <si>
    <t>44</t>
  </si>
  <si>
    <t>553313350</t>
  </si>
  <si>
    <t>zárubeň ocelová pro porobeton 75 700 L/P</t>
  </si>
  <si>
    <t>-1321001634</t>
  </si>
  <si>
    <t>45</t>
  </si>
  <si>
    <t>553313800</t>
  </si>
  <si>
    <t>zárubeň ocelová pro porobeton 150 600 L/P</t>
  </si>
  <si>
    <t>628650391</t>
  </si>
  <si>
    <t>46</t>
  </si>
  <si>
    <t>553313820</t>
  </si>
  <si>
    <t>zárubeň ocelová pro porobeton 150 700 L/P</t>
  </si>
  <si>
    <t>2064202322</t>
  </si>
  <si>
    <t>47</t>
  </si>
  <si>
    <t>553313480</t>
  </si>
  <si>
    <t>zárubeň ocelová pro porobeton 100 700 L/P</t>
  </si>
  <si>
    <t>-2019292505</t>
  </si>
  <si>
    <t>1+8</t>
  </si>
  <si>
    <t>48</t>
  </si>
  <si>
    <t>553313500</t>
  </si>
  <si>
    <t>zárubeň ocelová pro porobeton 100 800 L/P</t>
  </si>
  <si>
    <t>1829260633</t>
  </si>
  <si>
    <t>4+1</t>
  </si>
  <si>
    <t>49</t>
  </si>
  <si>
    <t>553313710</t>
  </si>
  <si>
    <t>zárubeň ocelová pro porobeton 125 800 L/P</t>
  </si>
  <si>
    <t>259750107</t>
  </si>
  <si>
    <t>50</t>
  </si>
  <si>
    <t>553313860</t>
  </si>
  <si>
    <t>zárubeň ocelová pro porobeton 150 900 L/P</t>
  </si>
  <si>
    <t>2090715985</t>
  </si>
  <si>
    <t>3+2</t>
  </si>
  <si>
    <t>51</t>
  </si>
  <si>
    <t>553313520</t>
  </si>
  <si>
    <t>zárubeň ocelová pro porobeton 100 900 L/P</t>
  </si>
  <si>
    <t>1725766718</t>
  </si>
  <si>
    <t>52</t>
  </si>
  <si>
    <t>642945111</t>
  </si>
  <si>
    <t>Osazování ocelových zárubní protipožárních nebo protiplynových dveří do vynechaného otvoru, s obetonováním, dveří jednokřídlových do 2,5 m2</t>
  </si>
  <si>
    <t>-877476401</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</si>
  <si>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</si>
  <si>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dveře 1</t>
  </si>
  <si>
    <t>4+4</t>
  </si>
  <si>
    <t>53</t>
  </si>
  <si>
    <t>553313980</t>
  </si>
  <si>
    <t>zárubeň ocelová pro porobeton s drážkou 100 600 L/P</t>
  </si>
  <si>
    <t>987768531</t>
  </si>
  <si>
    <t>54</t>
  </si>
  <si>
    <t>553314020</t>
  </si>
  <si>
    <t>zárubeň ocelová pro porobeton s drážkou 100 800 L/P</t>
  </si>
  <si>
    <t>-1929762532</t>
  </si>
  <si>
    <t>55</t>
  </si>
  <si>
    <t>553314100</t>
  </si>
  <si>
    <t>zárubeň ocelová pro porobeton s drážkou 125 800 L/P</t>
  </si>
  <si>
    <t>1659623005</t>
  </si>
  <si>
    <t>56</t>
  </si>
  <si>
    <t>553314140</t>
  </si>
  <si>
    <t>zárubeň ocelová pro porobeton s drážkou 150 800 L/P</t>
  </si>
  <si>
    <t>429033612</t>
  </si>
  <si>
    <t>57</t>
  </si>
  <si>
    <t>553314040</t>
  </si>
  <si>
    <t>zárubeň ocelová pro porobeton s drážkou 100 900 L/P</t>
  </si>
  <si>
    <t>756262175</t>
  </si>
  <si>
    <t>58</t>
  </si>
  <si>
    <t>553314101</t>
  </si>
  <si>
    <t>zárubeň ocelová pro porobeton s drážkouYH 125 DV 900 L/P</t>
  </si>
  <si>
    <t xml:space="preserve"> R - položka</t>
  </si>
  <si>
    <t>1771115732</t>
  </si>
  <si>
    <t>59</t>
  </si>
  <si>
    <t>553314150</t>
  </si>
  <si>
    <t>zárubeň ocelová pro porobeton s drážkou 150 900 L/P</t>
  </si>
  <si>
    <t>-1677108461</t>
  </si>
  <si>
    <t>Ostatní konstrukce a práce, bourání</t>
  </si>
  <si>
    <t>60</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</si>
  <si>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</si>
  <si>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</si>
  <si>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2068379501</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</si>
  <si>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</si>
  <si>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55*13</t>
  </si>
  <si>
    <t>25*10</t>
  </si>
  <si>
    <t>61</t>
  </si>
  <si>
    <t>953941516</t>
  </si>
  <si>
    <t>Osazování kovových konzol nebo kotev. s jejich dodáním (pro hasičáky)</t>
  </si>
  <si>
    <t>1946862715</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</si>
  <si>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</si>
  <si>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62</t>
  </si>
  <si>
    <t>449321131</t>
  </si>
  <si>
    <t>přístroj hasicí ruční práškový P6 21A/113B</t>
  </si>
  <si>
    <t>1899871628</t>
  </si>
  <si>
    <t>63</t>
  </si>
  <si>
    <t>449321132</t>
  </si>
  <si>
    <t>přístroj hasicí ruční práškový P6 34A/183B</t>
  </si>
  <si>
    <t>-2042543015</t>
  </si>
  <si>
    <t>64</t>
  </si>
  <si>
    <t>953961214</t>
  </si>
  <si>
    <t>Kotvy chemické s vyvrtáním otvoru do betonu, železobetonu nebo tvrdého kamene chemická patrona, velikost M 16, hloubka 125 mm</t>
  </si>
  <si>
    <t>-11751155</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</si>
  <si>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</si>
  <si>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venkovní venkovního schodiště</t>
  </si>
  <si>
    <t>65</t>
  </si>
  <si>
    <t>953965133</t>
  </si>
  <si>
    <t>Kotvy chemické s vyvrtáním otvoru kotevní šrouby pro chemické kotvy, velikost M 16, délka 300 mm</t>
  </si>
  <si>
    <t>1248250777</t>
  </si>
  <si>
    <t>66</t>
  </si>
  <si>
    <t>962031132</t>
  </si>
  <si>
    <t>Bourání příček z cihel, tvárnic nebo příčkovek z cihel pálených, plných nebo dutých na maltu vápennou nebo vápenocementovou, tl. do 100 mm</t>
  </si>
  <si>
    <t>-1002893536</t>
  </si>
  <si>
    <t>(2,65+0,1)*(1,22+1,6*2+0,9+5,825+1,22+1,15+1,5+2,75+0,5+2,6*2)-0,7*2,0*8</t>
  </si>
  <si>
    <t>67</t>
  </si>
  <si>
    <t>962031133</t>
  </si>
  <si>
    <t>Bourání příček z cihel, tvárnic nebo příčkovek z cihel pálených, plných nebo dutých na maltu vápennou nebo vápenocementovou, tl. do 150 mm</t>
  </si>
  <si>
    <t>-1411528496</t>
  </si>
  <si>
    <t>(2,65+0,1)*(4,87+6,78+1,1+2,345+5,865*2+0,73+1,305+2,445)</t>
  </si>
  <si>
    <t>(2,68+0,1)*(2,635*2+0,96*3+1,4+0,12+1,34)-0,6*2,0*4</t>
  </si>
  <si>
    <t>68</t>
  </si>
  <si>
    <t>962032241</t>
  </si>
  <si>
    <t>Bourání zdiva nadzákladového z cihel nebo tvárnic z cihel pálených nebo vápenopískových, na maltu cementovou, objemu přes 1 m3</t>
  </si>
  <si>
    <t>881727244</t>
  </si>
  <si>
    <t xml:space="preserve">Poznámka k souboru cen:_x000D_
1. Bourání pilířů o průřezu přes 0,36 m2 se oceňuje příslušnými cenami -2230, -2231, -2240, -2241,-2253 a -2254 jako bourání zdiva nadzákladového cihelného. </t>
  </si>
  <si>
    <t>1,np</t>
  </si>
  <si>
    <t>(2,65+0,1)*0,81*0,45</t>
  </si>
  <si>
    <t>(2,65+0,1)*0,165*(3,43+0,73+2,265)</t>
  </si>
  <si>
    <t>(2,65+0,1)*0,285*(1,305+0,285)</t>
  </si>
  <si>
    <t>(2,65+0,1)*0,23*(3,1+0,125+2,82)</t>
  </si>
  <si>
    <t>(2,65+0,1)*0,2*1,8</t>
  </si>
  <si>
    <t>(2,65+0,1)*0,2*(0,705+1,4)</t>
  </si>
  <si>
    <t>(2,65+0,1)*0,2*3,83</t>
  </si>
  <si>
    <t>(2,68+0,1)*0,285*3,2</t>
  </si>
  <si>
    <t>(2,68+0,1)*0,17*1,5</t>
  </si>
  <si>
    <t>(2,68+0,1)*0,18*2,83</t>
  </si>
  <si>
    <t>nový vchod</t>
  </si>
  <si>
    <t>0,59*1,05*2,2+1,15*0,35*0,59*2</t>
  </si>
  <si>
    <t>69</t>
  </si>
  <si>
    <t>962081141</t>
  </si>
  <si>
    <t>Bourání zdiva příček nebo vybourání otvorů ze skleněných tvárnic, tl. do 150 mm</t>
  </si>
  <si>
    <t>-880727600</t>
  </si>
  <si>
    <t>0,2*7*0,2*16</t>
  </si>
  <si>
    <t>70</t>
  </si>
  <si>
    <t>965043321</t>
  </si>
  <si>
    <t>Bourání mazanin betonových s potěrem nebo teracem tl. do 100 mm, plochy do 1 m2</t>
  </si>
  <si>
    <t>900643792</t>
  </si>
  <si>
    <t>pro nové příčky</t>
  </si>
  <si>
    <t>275,900/2*0,1*0,15</t>
  </si>
  <si>
    <t>koupelny</t>
  </si>
  <si>
    <t>"m.č. 112"  (2,35*2,055+0,045*0,9)*0,05</t>
  </si>
  <si>
    <t>"m.č. 118"  sauna</t>
  </si>
  <si>
    <t>71</t>
  </si>
  <si>
    <t>965049111</t>
  </si>
  <si>
    <t>Bourání mazanin Příplatek k cenám za bourání mazanin betonových se svařovanou sítí, tl. do 100 mm</t>
  </si>
  <si>
    <t>-1699956778</t>
  </si>
  <si>
    <t>72</t>
  </si>
  <si>
    <t>968072455</t>
  </si>
  <si>
    <t>Vybourání kovových rámů oken s křídly, dveřních zárubní, vrat, stěn, ostění nebo obkladů dveřních zárubní, plochy do 2 m2</t>
  </si>
  <si>
    <t>-1049300431</t>
  </si>
  <si>
    <t xml:space="preserve">Poznámka k souboru cen:_x000D_
1. V cenách -2244 až -2559 jsou započteny i náklady na vyvěšení křídel. 2. Cenou -2641 se oceňuje i vybourání nosné ocelové konstrukce pro sádrokartonové příčky. </t>
  </si>
  <si>
    <t>0,8*2,0*19</t>
  </si>
  <si>
    <t>0,7*2,0*9</t>
  </si>
  <si>
    <t>0,8*2,0*7</t>
  </si>
  <si>
    <t>0,7*2,0*3</t>
  </si>
  <si>
    <t>73</t>
  </si>
  <si>
    <t>968072456</t>
  </si>
  <si>
    <t>Vybourání kovových rámů oken s křídly, dveřních zárubní, vrat, stěn, ostění nebo obkladů dveřních zárubní, plochy přes 2 m2</t>
  </si>
  <si>
    <t>2052549304</t>
  </si>
  <si>
    <t>1,8*2,5</t>
  </si>
  <si>
    <t>74</t>
  </si>
  <si>
    <t>971033251</t>
  </si>
  <si>
    <t>Vybourání otvorů ve zdivu základovém nebo nadzákladovém z cihel, tvárnic, příčkovek z cihel pálených na maltu vápennou nebo vápenocementovou plochy do 0,0225 m2, tl. do 450 mm</t>
  </si>
  <si>
    <t>-1379637504</t>
  </si>
  <si>
    <t>kotvení schodiště</t>
  </si>
  <si>
    <t>75</t>
  </si>
  <si>
    <t>971033621</t>
  </si>
  <si>
    <t>Vybourání otvorů ve zdivu základovém nebo nadzákladovém z cihel, tvárnic, příčkovek z cihel pálených na maltu vápennou nebo vápenocementovou plochy do 4 m2, tl. do 100 mm</t>
  </si>
  <si>
    <t>-1146230048</t>
  </si>
  <si>
    <t>do 205</t>
  </si>
  <si>
    <t>0,7*2,0</t>
  </si>
  <si>
    <t>na schodiště</t>
  </si>
  <si>
    <t>0,8*2,0</t>
  </si>
  <si>
    <t>76</t>
  </si>
  <si>
    <t>971033631</t>
  </si>
  <si>
    <t>Vybourání otvorů ve zdivu základovém nebo nadzákladovém z cihel, tvárnic, příčkovek z cihel pálených na maltu vápennou nebo vápenocementovou plochy do 4 m2, tl. do 150 mm</t>
  </si>
  <si>
    <t>-1236507869</t>
  </si>
  <si>
    <t>"do 106"  0,9*2,0</t>
  </si>
  <si>
    <t>"do 107"  0,7*2,0</t>
  </si>
  <si>
    <t>"do 108"  0,6*2,0</t>
  </si>
  <si>
    <t>"do 120"  0,8*2,0</t>
  </si>
  <si>
    <t>"do 206"  0,9*2,0</t>
  </si>
  <si>
    <t>"do 208"  0,8*2,0</t>
  </si>
  <si>
    <t>77</t>
  </si>
  <si>
    <t>971033641</t>
  </si>
  <si>
    <t>Vybourání otvorů ve zdivu základovém nebo nadzákladovém z cihel, tvárnic, příčkovek z cihel pálených na maltu vápennou nebo vápenocementovou plochy do 4 m2, tl. do 300 mm</t>
  </si>
  <si>
    <t>1234206782</t>
  </si>
  <si>
    <t>"do 105" 0,2*0,8*2,0*2</t>
  </si>
  <si>
    <t>"do 211" 0,2*0,8*2,0</t>
  </si>
  <si>
    <t>78</t>
  </si>
  <si>
    <t>971033651</t>
  </si>
  <si>
    <t>Vybourání otvorů ve zdivu základovém nebo nadzákladovém z cihel, tvárnic, příčkovek z cihel pálených na maltu vápennou nebo vápenocementovou plochy do 4 m2, tl. do 600 mm</t>
  </si>
  <si>
    <t>2042675988</t>
  </si>
  <si>
    <t>do  124</t>
  </si>
  <si>
    <t>0,525*0,9*2,0</t>
  </si>
  <si>
    <t>79</t>
  </si>
  <si>
    <t>972054341</t>
  </si>
  <si>
    <t>Vybourání otvorů ve stropech nebo klenbách železobetonových bez odstranění podlahy a násypu, plochy do 0,25 m2, tl. do 150 mm</t>
  </si>
  <si>
    <t>-1139286809</t>
  </si>
  <si>
    <t>prosrupy VZT</t>
  </si>
  <si>
    <t>80</t>
  </si>
  <si>
    <t>974031664</t>
  </si>
  <si>
    <t>Vysekání rýh ve zdivu cihelném na maltu vápennou nebo vápenocementovou pro vtahování nosníků do zdí, před vybouráním otvoru do hl. 150 mm, při v. nosníku do 150 mm</t>
  </si>
  <si>
    <t>521639515</t>
  </si>
  <si>
    <t>1,4*3+1,2*5+1,2*10+1,2*4+1,1*4+1,0*2</t>
  </si>
  <si>
    <t>81</t>
  </si>
  <si>
    <t>974031666</t>
  </si>
  <si>
    <t>Vysekání rýh ve zdivu cihelném na maltu vápennou nebo vápenocementovou pro vtahování nosníků do zdí, před vybouráním otvoru do hl. 150 mm, při v. nosníku do 250 mm</t>
  </si>
  <si>
    <t>311796895</t>
  </si>
  <si>
    <t>2,6*4</t>
  </si>
  <si>
    <t>82</t>
  </si>
  <si>
    <t>977312112</t>
  </si>
  <si>
    <t>Řezání stávajících betonových mazanin s vyztužením hloubky přes 50 do 100 mm</t>
  </si>
  <si>
    <t>-562753351</t>
  </si>
  <si>
    <t>pro založení nových příček</t>
  </si>
  <si>
    <t xml:space="preserve">1.np - tl. 75 mm </t>
  </si>
  <si>
    <t xml:space="preserve">1.np - tl. 100 mm </t>
  </si>
  <si>
    <t xml:space="preserve">2.np - tl. 125 mm </t>
  </si>
  <si>
    <t>137,95</t>
  </si>
  <si>
    <t>997</t>
  </si>
  <si>
    <t>Přesun sutě</t>
  </si>
  <si>
    <t>83</t>
  </si>
  <si>
    <t>997013153</t>
  </si>
  <si>
    <t>Vnitrostaveništní doprava suti a vybouraných hmot vodorovně do 50 m svisle s omezením mechanizace pro budovy a haly výšky přes 9 do 12 m</t>
  </si>
  <si>
    <t>1343122216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</si>
  <si>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</si>
  <si>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84</t>
  </si>
  <si>
    <t>997013311</t>
  </si>
  <si>
    <t>Doprava suti shozem montáž a demontáž shozu výšky do 10 m</t>
  </si>
  <si>
    <t>-948172773</t>
  </si>
  <si>
    <t xml:space="preserve">Poznámka k souboru cen:_x000D_
1. Shozy vyšší než 75 m se oceňují individuálně. 2. Výškou se rozumí vzdálenost od vyústění shozu do úrovně plnícího trychtýře. 3. Náklady na vodorovnou dopravu suti se oceňují cenami 977 01-3111, -3151 a -3211 pro budovy a haly výšky do 6 m souboru cen 977 01-3 Vnitrostaveništní doprava suti a vybouraných hmot. </t>
  </si>
  <si>
    <t>85</t>
  </si>
  <si>
    <t>997013321</t>
  </si>
  <si>
    <t>Doprava suti shozem montáž a demontáž shozu výšky Příplatek za první a každý další den použití shozu k ceně -3311</t>
  </si>
  <si>
    <t>706536329</t>
  </si>
  <si>
    <t>4*30 'Přepočtené koeficientem množství</t>
  </si>
  <si>
    <t>86</t>
  </si>
  <si>
    <t>997013501</t>
  </si>
  <si>
    <t>Odvoz suti a vybouraných hmot na skládku nebo meziskládku se složením, na vzdálenost do 1 km</t>
  </si>
  <si>
    <t>-601197320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</si>
  <si>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</si>
  <si>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87</t>
  </si>
  <si>
    <t>997013509</t>
  </si>
  <si>
    <t>Odvoz suti a vybouraných hmot na skládku nebo meziskládku se složením, na vzdálenost Příplatek k ceně za každý další i započatý 1 km přes 1 km</t>
  </si>
  <si>
    <t>264871785</t>
  </si>
  <si>
    <t>120,748*8 'Přepočtené koeficientem množství</t>
  </si>
  <si>
    <t>88</t>
  </si>
  <si>
    <t>997013831</t>
  </si>
  <si>
    <t>Poplatek za uložení stavebního odpadu na skládce (skládkovné) směsného</t>
  </si>
  <si>
    <t>-854799865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</si>
  <si>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</si>
  <si>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</si>
  <si>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</si>
  <si>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89</t>
  </si>
  <si>
    <t>998021021</t>
  </si>
  <si>
    <t>Přesun hmot pro haly občanské výstavby, výrobu a služby s nosnou svislou konstrukcí zděnou nebo betonovou monolitickou vodorovná dopravní vzdálenost do 100 m, pro haly výšky do 20 m</t>
  </si>
  <si>
    <t>439956888</t>
  </si>
  <si>
    <t xml:space="preserve">Poznámka k souboru cen:_x000D_
1. Přesun hmot s omezením mechanizace lze ocenit cenami 998 01-7001 až -7006 a ruční přesun hmot cenami 998 01-8001 až -8011 souboru cen 998 01-Přesun hmot po budovy. </t>
  </si>
  <si>
    <t>PSV</t>
  </si>
  <si>
    <t>Práce a dodávky PSV</t>
  </si>
  <si>
    <t>142-5</t>
  </si>
  <si>
    <t>EPS</t>
  </si>
  <si>
    <t>90</t>
  </si>
  <si>
    <t>142-5001</t>
  </si>
  <si>
    <t>EPS - převod ze samostatného rozpočtu</t>
  </si>
  <si>
    <t>kpl</t>
  </si>
  <si>
    <t>922839244</t>
  </si>
  <si>
    <t>730</t>
  </si>
  <si>
    <t>Ústřední vytápění</t>
  </si>
  <si>
    <t>92</t>
  </si>
  <si>
    <t>730001</t>
  </si>
  <si>
    <t>Ústřední vytápění - převod ze samostatného rozpočtu</t>
  </si>
  <si>
    <t>-468270507</t>
  </si>
  <si>
    <t>741</t>
  </si>
  <si>
    <t>Elektroinstalace - silnoproud</t>
  </si>
  <si>
    <t>93</t>
  </si>
  <si>
    <t>741001</t>
  </si>
  <si>
    <t>Silnoproud - převod ze samostatného rozpočtu</t>
  </si>
  <si>
    <t>1308477696</t>
  </si>
  <si>
    <t>751</t>
  </si>
  <si>
    <t>Vzduchotechnika</t>
  </si>
  <si>
    <t>94</t>
  </si>
  <si>
    <t>751001</t>
  </si>
  <si>
    <t>Vzduchotechnika - převod ze samostatného rozpočtu</t>
  </si>
  <si>
    <t>1224887183</t>
  </si>
  <si>
    <t>763</t>
  </si>
  <si>
    <t>Konstrukce suché výstavby</t>
  </si>
  <si>
    <t>95</t>
  </si>
  <si>
    <t>763131411</t>
  </si>
  <si>
    <t>Podhled ze sádrokartonových desek dvouvrstvá zavěšená spodní konstrukce z ocelových profilů CD, UD jednoduše opláštěná deskou standardní A, tl. 12,5 mm, bez TI</t>
  </si>
  <si>
    <t>1973334625</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</si>
  <si>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</si>
  <si>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"m.č. 101"  2,67*7,6+1,0*2,32-1,21*1,645</t>
  </si>
  <si>
    <t>"m.č. 102"  2,32*22,2+2,45*3,15+8,9*2,6+2,0*2,2</t>
  </si>
  <si>
    <t>"m.č. 103"  8,14*2,6+1,195*3,925</t>
  </si>
  <si>
    <t>"m.č. 104"  5,255*6,28</t>
  </si>
  <si>
    <t>"m.č. 106"  1,6*3,22+1,0*1,56+1,0*1,56+3,22*1,56</t>
  </si>
  <si>
    <t>"m.č. 107"  1,1*1,705+0,9*1,42</t>
  </si>
  <si>
    <t>"m.č. 108" 1,8*1,12+1,42*1,32</t>
  </si>
  <si>
    <t>"m.č. 109" 4,87*9,59</t>
  </si>
  <si>
    <t>"m.č. 110" 3,05*5,44</t>
  </si>
  <si>
    <t>"m.č. 111" 3,285*2,35</t>
  </si>
  <si>
    <t>"m.č. 113" 2,75*5,44</t>
  </si>
  <si>
    <t>"m.č. 114" 2,35*1,75+2,35*1,845+0,9*1,65*2</t>
  </si>
  <si>
    <t>"m.č. 115" 5,44*2,39+1,65*0,45</t>
  </si>
  <si>
    <t>"m.č. 120" 8,69*8,56-0,45*0,5*2</t>
  </si>
  <si>
    <t>"m.č. 201" 2,475*5,8</t>
  </si>
  <si>
    <t>"m.č. 202" 5,625*5,8</t>
  </si>
  <si>
    <t>"m.č. 204" 2,65*4,4</t>
  </si>
  <si>
    <t>"m.č. 205" 1,2*2,65</t>
  </si>
  <si>
    <t>"m.č. 206" 1,305*4,3+0,1*1,1+10,385*2,615</t>
  </si>
  <si>
    <t>"m.č. 207" 4,26*2,615</t>
  </si>
  <si>
    <t>"m.č. 209" 8,885*5,825</t>
  </si>
  <si>
    <t>"m.č. 210" 7,62*5,825</t>
  </si>
  <si>
    <t>"m.č. 212" 2,82*1,5+2,82*1,735+0,905*1,525+0,905*1,445</t>
  </si>
  <si>
    <t>96</t>
  </si>
  <si>
    <t>763131412</t>
  </si>
  <si>
    <t>Podhled ze sádrokartonových desek dvouvrstvá zavěšená spodní konstrukce z ocelových profilů CD, UD jednoduše opláštěná deskou standardní A, tl. 12,5 mm, TI tl. 120 mm</t>
  </si>
  <si>
    <t>873613517</t>
  </si>
  <si>
    <t>"m.č. 121" 10,2*2,57</t>
  </si>
  <si>
    <t>"m.č. 122" 6,7*2,57+1,57*0,9</t>
  </si>
  <si>
    <t>"m.č. 123" 4,045*2,57</t>
  </si>
  <si>
    <t>"m.č. 124" 3,81*5,29+2,52*2,85</t>
  </si>
  <si>
    <t>"m.č. 126" 6,485*3,81</t>
  </si>
  <si>
    <t>"m.č. 127" 6,195*3,84+1,15*1,5</t>
  </si>
  <si>
    <t>97</t>
  </si>
  <si>
    <t>763131451</t>
  </si>
  <si>
    <t>Podhled ze sádrokartonových desek dvouvrstvá zavěšená spodní konstrukce z ocelových profilů CD, UD jednoduše opláštěná deskou impregnovanou H2, tl. 12,5 mm, bez TI</t>
  </si>
  <si>
    <t>-1250329449</t>
  </si>
  <si>
    <t>"m.č. 105"  6,78*1,55</t>
  </si>
  <si>
    <t>"m.č. 112"  2,35*2,055</t>
  </si>
  <si>
    <t>"m.č. 116"  3,645*5,44</t>
  </si>
  <si>
    <t>"m.č. 117"  3,385*1,9</t>
  </si>
  <si>
    <t>"m.č. 119"  1,3*3,825+0,5*2,6+1,765*3,385</t>
  </si>
  <si>
    <t>"m.č. 203"  2,92*2,65</t>
  </si>
  <si>
    <t>"m.č. 208"  3,025*2,615</t>
  </si>
  <si>
    <t>"m.č. 211"  1,45*(1,735+0,075*2+1,5)+0,905*1,225</t>
  </si>
  <si>
    <t>98</t>
  </si>
  <si>
    <t>763131452</t>
  </si>
  <si>
    <t>Podhled ze sádrokartonových desek dvouvrstvá zavěšená spodní konstrukce z ocelových profilů CD, UD jednoduše opláštěná deskou impregnovanou H2, tl. 12,5 mm, TI tl. 120 mm</t>
  </si>
  <si>
    <t>-1855225934</t>
  </si>
  <si>
    <t>"m.č. 123"  0,9*0,9</t>
  </si>
  <si>
    <t>"m.č. 125"  1,5*3,81</t>
  </si>
  <si>
    <t>"m.č. 128"  1,4*2,59</t>
  </si>
  <si>
    <t>99</t>
  </si>
  <si>
    <t>763131713</t>
  </si>
  <si>
    <t>Podhled ze sádrokartonových desek ostatní práce a konstrukce na podhledech ze sádrokartonových desek napojení na obvodové konstrukce profilem</t>
  </si>
  <si>
    <t>-2013302723</t>
  </si>
  <si>
    <t>"m.č. 101"  2*(2,67+7,6+1,0+2,32-1,21+1,645)</t>
  </si>
  <si>
    <t>"m.č. 102"  2*(2,32+22,2+2,45+3,15+8,9+2,6+2,0+2,2)</t>
  </si>
  <si>
    <t>"m.č. 103"  2*(8,14+2,6+1,195+3,925)</t>
  </si>
  <si>
    <t>"m.č. 104"  2*(5,255+6,28)</t>
  </si>
  <si>
    <t>"m.č. 105"  2*(6,78+1,55)</t>
  </si>
  <si>
    <t>"m.č. 106"  2*(1,6+3,22+1,0+1,56+1,0+1,56+3,22+1,56)</t>
  </si>
  <si>
    <t>"m.č. 107"  2*(1,1+1,705+0,9+1,42)</t>
  </si>
  <si>
    <t>"m.č. 108" 2*(1,8+1,12+1,42+1,32)</t>
  </si>
  <si>
    <t>"m.č. 109" 2*(4,87+9,59)</t>
  </si>
  <si>
    <t>"m.č. 110" 2*(3,05+5,44)</t>
  </si>
  <si>
    <t>"m.č. 111" 2*(3,285+2,35)</t>
  </si>
  <si>
    <t>"m.č. 112"  2*(2,35+2,055)</t>
  </si>
  <si>
    <t>"m.č. 113" 2*(2,75+5,44)</t>
  </si>
  <si>
    <t>"m.č. 114" 2*(2,35+1,75+2,35+1,845+0,9*2+1,65*2)</t>
  </si>
  <si>
    <t>"m.č. 115" 2*(5,44+2,39+1,65+0,45)</t>
  </si>
  <si>
    <t>"m.č. 116"  2*(3,645+5,44)</t>
  </si>
  <si>
    <t>"m.č. 117"  2*(3,385+1,9)</t>
  </si>
  <si>
    <t>"m.č. 119"  2*(1,3+3,825+0,5+2,6+1,765+3,385)</t>
  </si>
  <si>
    <t>"m.č. 120" 2*(8,69+8,56-0,45*2-0,5*2)</t>
  </si>
  <si>
    <t>"m.č. 121" 2*(10,2+2,57)</t>
  </si>
  <si>
    <t>"m.č. 122" 2*(6,7+2,57+1,57+0,9)</t>
  </si>
  <si>
    <t>"m.č. 123" 2*(4,045+2,57)</t>
  </si>
  <si>
    <t>"m.č. 124" 2*(3,81+5,29+2,52+2,85)</t>
  </si>
  <si>
    <t>"m.č. 125"  2*(1,5+3,81)</t>
  </si>
  <si>
    <t>"m.č. 126" 2*(6,485+3,81)</t>
  </si>
  <si>
    <t>"m.č. 127" 2*(6,195+3,84+1,15+1,5)</t>
  </si>
  <si>
    <t>"m.č. 128"  2*(1,4+2,59)</t>
  </si>
  <si>
    <t>"m.č. 201" 2*(2,475+5,8)</t>
  </si>
  <si>
    <t>"m.č. 202" 2*(5,625+5,8)</t>
  </si>
  <si>
    <t>"m.č. 203"  2*(2,92+2,65)</t>
  </si>
  <si>
    <t>"m.č. 204" 2*(2,65+4,4)</t>
  </si>
  <si>
    <t>"m.č. 206" 2*(1,305+4,3+0,1+1,1+10,385+2,615)</t>
  </si>
  <si>
    <t>"m.č. 207" 2*(4,26+2,615)</t>
  </si>
  <si>
    <t>"m.č. 208"  2*(3,025+2,615)</t>
  </si>
  <si>
    <t>"m.č. 209" 2*(8,885+5,825)</t>
  </si>
  <si>
    <t>"m.č. 210" 2*(7,62+5,825)</t>
  </si>
  <si>
    <t>"m.č. 211"  2*(1,45+(1,735+0,075+2+1,5)+0,905+1,225)</t>
  </si>
  <si>
    <t>"m.č. 212" 2*(2,82+1,5+2,82+1,735+0,905+1,525+0,905+1,445)</t>
  </si>
  <si>
    <t>100</t>
  </si>
  <si>
    <t>763131714</t>
  </si>
  <si>
    <t>Podhled ze sádrokartonových desek ostatní práce a konstrukce na podhledech ze sádrokartonových desek základní penetrační nátěr</t>
  </si>
  <si>
    <t>-286154816</t>
  </si>
  <si>
    <t>101</t>
  </si>
  <si>
    <t>763131751</t>
  </si>
  <si>
    <t>Podhled ze sádrokartonových desek ostatní práce a konstrukce na podhledech ze sádrokartonových desek montáž parotěsné zábrany</t>
  </si>
  <si>
    <t>-501992701</t>
  </si>
  <si>
    <t>132,801+10,151</t>
  </si>
  <si>
    <t>102</t>
  </si>
  <si>
    <t>283292820</t>
  </si>
  <si>
    <t>folie podstřešní parotěsná s reflexní Al vrstvou 170 g/m2 (1,5 x 50 m)</t>
  </si>
  <si>
    <t>50590942</t>
  </si>
  <si>
    <t>142,952*1,1 'Přepočtené koeficientem množství</t>
  </si>
  <si>
    <t>103</t>
  </si>
  <si>
    <t>763131772</t>
  </si>
  <si>
    <t>Podhled ze sádrokartonových desek Příplatek k cenám za rovinnost kvality celoplošné tmelení [Q4]</t>
  </si>
  <si>
    <t>-1560005976</t>
  </si>
  <si>
    <t>718,243+85,662</t>
  </si>
  <si>
    <t>104</t>
  </si>
  <si>
    <t>763431802</t>
  </si>
  <si>
    <t>Demontáž podhledu minerálního na zavěšeném na roštu polozapuštěném</t>
  </si>
  <si>
    <t>788589935</t>
  </si>
  <si>
    <t xml:space="preserve">Poznámka k souboru cen:_x000D_
1. V cenách demontáže podhledu -1801 až -1821 jsou započteny náklady na kompletní demontáž podhledu, tj. nosné konstrukce i panelů. </t>
  </si>
  <si>
    <t xml:space="preserve"> 33,107+50,88+17,703+8,719+16,129+14,9+74,922+18,86+10,53+26,745+24,71+25,576</t>
  </si>
  <si>
    <t>32,625+11,66+11,14+51,775+44,561</t>
  </si>
  <si>
    <t>105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</si>
  <si>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</si>
  <si>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</si>
  <si>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1819142719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</si>
  <si>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</si>
  <si>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106</t>
  </si>
  <si>
    <t>998763381</t>
  </si>
  <si>
    <t>Přesun hmot pro konstrukce montované z desek sádrokartonových, sádrovláknitých, cementovláknitých nebo cementových Příplatek k cenám za přesun prováděný bez použití mechanizace pro jakoukoliv výšku objektu</t>
  </si>
  <si>
    <t>-92451606</t>
  </si>
  <si>
    <t>766</t>
  </si>
  <si>
    <t>Konstrukce truhlářské</t>
  </si>
  <si>
    <t>107</t>
  </si>
  <si>
    <t>766622115</t>
  </si>
  <si>
    <t>Montáž oken plastových včetně montáže rámu na polyuretanovou pěnu plochy přes 1 m2 pevných do zdiva, výšky do 1,5 m</t>
  </si>
  <si>
    <t>569958323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</si>
  <si>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</si>
  <si>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108</t>
  </si>
  <si>
    <t>611400051</t>
  </si>
  <si>
    <t>okno plastové pevné zasklení 200x60 cm</t>
  </si>
  <si>
    <t>529531066</t>
  </si>
  <si>
    <t>109</t>
  </si>
  <si>
    <t>766641161</t>
  </si>
  <si>
    <t>Montáž balkónových dveří dřevěných nebo plastových včetně rámu na PU pěnu zdvojených do zdiva dvoukřídlových bez nadsvětlíku</t>
  </si>
  <si>
    <t>-627199567</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</si>
  <si>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 </t>
  </si>
  <si>
    <t>110</t>
  </si>
  <si>
    <t>611-5/1800</t>
  </si>
  <si>
    <t>dveře vnitřní hladké plné 1křídlové 180x220 cm  (specifikace dle PD) vč. kování a rámu</t>
  </si>
  <si>
    <t>1075651359</t>
  </si>
  <si>
    <t>111</t>
  </si>
  <si>
    <t>766660001</t>
  </si>
  <si>
    <t>Montáž dveřních křídel dřevěných nebo plastových otevíravých do ocelové zárubně povrchově upravených jednokřídlových, šířky do 800 mm</t>
  </si>
  <si>
    <t>993149627</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</si>
  <si>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</si>
  <si>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1+2+4+1+8</t>
  </si>
  <si>
    <t>1+2+1+2</t>
  </si>
  <si>
    <t>112</t>
  </si>
  <si>
    <t>611-2/600</t>
  </si>
  <si>
    <t>dveře vnitřní hladké plné 1křídlové 60x200 cm FEST (specifikace dle PD) vč. kování</t>
  </si>
  <si>
    <t>-1364473637</t>
  </si>
  <si>
    <t>113</t>
  </si>
  <si>
    <t>611-2/700</t>
  </si>
  <si>
    <t>dveře vnitřní hladké plné 1křídlové 70x200 cm FEST (specifikace dle PD) vč. kování</t>
  </si>
  <si>
    <t>-2133687479</t>
  </si>
  <si>
    <t>2+1</t>
  </si>
  <si>
    <t>114</t>
  </si>
  <si>
    <t>611-2/800</t>
  </si>
  <si>
    <t>dveře vnitřní hladké plné 1křídlové 80x200 cm FEST (specifikace dle PD) vč. kování</t>
  </si>
  <si>
    <t>812645015</t>
  </si>
  <si>
    <t>5+2</t>
  </si>
  <si>
    <t>115</t>
  </si>
  <si>
    <t>611-3/700</t>
  </si>
  <si>
    <t>57291078</t>
  </si>
  <si>
    <t>8+2</t>
  </si>
  <si>
    <t>116</t>
  </si>
  <si>
    <t>611-3/600</t>
  </si>
  <si>
    <t>838673675</t>
  </si>
  <si>
    <t>117</t>
  </si>
  <si>
    <t>611-5/600</t>
  </si>
  <si>
    <t>dveře vnitřní hladké prosklené 1křídlové 60x200 cm (specifikace dle PD) vč. kování a zárubně</t>
  </si>
  <si>
    <t>1354197586</t>
  </si>
  <si>
    <t>118</t>
  </si>
  <si>
    <t>766660002</t>
  </si>
  <si>
    <t>Montáž dveřních křídel dřevěných nebo plastových otevíravých do ocelové zárubně povrchově upravených jednokřídlových, šířky přes 800 mm</t>
  </si>
  <si>
    <t>-674459128</t>
  </si>
  <si>
    <t>3+8+2</t>
  </si>
  <si>
    <t>119</t>
  </si>
  <si>
    <t>611-2/900</t>
  </si>
  <si>
    <t>dveře vnitřní hladké plné 1křídlové 90x200 cm FEST (specifikace dle PD) vč. kování</t>
  </si>
  <si>
    <t>-1554180767</t>
  </si>
  <si>
    <t>11+2</t>
  </si>
  <si>
    <t>120</t>
  </si>
  <si>
    <t>766660021</t>
  </si>
  <si>
    <t>Montáž dveřních křídel dřevěných nebo plastových otevíravých do ocelové zárubně protipožárních jednokřídlových, šířky do 800 mm</t>
  </si>
  <si>
    <t>217538229</t>
  </si>
  <si>
    <t>121</t>
  </si>
  <si>
    <t>611656080</t>
  </si>
  <si>
    <t>dveře vnitřní požárně odolné, CPL fólie,odolnost EI (EW) 30 D3, 1křídlové 60 x 200 cm</t>
  </si>
  <si>
    <t>1710770182</t>
  </si>
  <si>
    <t>122</t>
  </si>
  <si>
    <t>611656100</t>
  </si>
  <si>
    <t>dveře vnitřní požárně odolné, CPL fólie,odolnost EI (EW) 30 D3, 1křídlové 80 x 200 cm</t>
  </si>
  <si>
    <t>1181613269</t>
  </si>
  <si>
    <t>1+2</t>
  </si>
  <si>
    <t>123</t>
  </si>
  <si>
    <t>766660022</t>
  </si>
  <si>
    <t>Montáž dveřních křídel dřevěných nebo plastových otevíravých do ocelové zárubně protipožárních jednokřídlových, šířky přes 800 mm</t>
  </si>
  <si>
    <t>1237172245</t>
  </si>
  <si>
    <t>124</t>
  </si>
  <si>
    <t>611656110</t>
  </si>
  <si>
    <t>dveře vnitřní požárně odolné, CPL fólie,odolnost EI (EW) 30 D3, 1křídlové 90 x 200 cm</t>
  </si>
  <si>
    <t>937042722</t>
  </si>
  <si>
    <t>2+2</t>
  </si>
  <si>
    <t>125</t>
  </si>
  <si>
    <t>766660251</t>
  </si>
  <si>
    <t>Montáž dveřních křídel dřevěných nebo plastových kývavých do zazděné rámové zárubně povrchově upravených dvoukřídlových, šířky do 1450 mm</t>
  </si>
  <si>
    <t>40261603</t>
  </si>
  <si>
    <t>8+3</t>
  </si>
  <si>
    <t>126</t>
  </si>
  <si>
    <t>611-4/800</t>
  </si>
  <si>
    <t>dveře vnitřní hladké plné polykarbonát 2křídlové kyvné 80x200 cm (specifikace dle PD) vč. kování a zárubně</t>
  </si>
  <si>
    <t>-100986716</t>
  </si>
  <si>
    <t>127</t>
  </si>
  <si>
    <t>766660252</t>
  </si>
  <si>
    <t>Montáž dveřních křídel dřevěných nebo plastových kývavých do zazděné rámové zárubně povrchově upravených dvoukřídlových, šířky přes 1450 mm</t>
  </si>
  <si>
    <t>-366897302</t>
  </si>
  <si>
    <t>128</t>
  </si>
  <si>
    <t>611-6/2000</t>
  </si>
  <si>
    <t>dveře vnitřní hladké plné 2křídlové 200x200 cm (specifikace dle PD) vč. kování a zárubně</t>
  </si>
  <si>
    <t>460227015</t>
  </si>
  <si>
    <t>129</t>
  </si>
  <si>
    <t>998766102</t>
  </si>
  <si>
    <t>Přesun hmot pro konstrukce truhlářské stanovený z hmotnosti přesunovaného materiálu vodorovná dopravní vzdálenost do 50 m v objektech výšky přes 6 do 12 m</t>
  </si>
  <si>
    <t>-814392365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</si>
  <si>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</si>
  <si>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130</t>
  </si>
  <si>
    <t>998766181</t>
  </si>
  <si>
    <t>Přesun hmot pro konstrukce truhlářské stanovený z hmotnosti přesunovaného materiálu Příplatek k ceně za přesun prováděný bez použití mechanizace pro jakoukoliv výšku objektu</t>
  </si>
  <si>
    <t>1618796385</t>
  </si>
  <si>
    <t>767</t>
  </si>
  <si>
    <t>Konstrukce zámečnické</t>
  </si>
  <si>
    <t>131</t>
  </si>
  <si>
    <t>767995112</t>
  </si>
  <si>
    <t>Montáž ostatních atypických zámečnických konstrukcí hmotnosti přes 5 do 10 kg</t>
  </si>
  <si>
    <t>kg</t>
  </si>
  <si>
    <t>1075902197</t>
  </si>
  <si>
    <t xml:space="preserve">Poznámka k souboru cen:_x000D_
1. Určení cen se řídí hmotností jednotlivě montovaného dílu konstrukce. </t>
  </si>
  <si>
    <t>venkovní schody - ostatní prvky vč zábradlí</t>
  </si>
  <si>
    <t>80+25,7+30</t>
  </si>
  <si>
    <t>132</t>
  </si>
  <si>
    <t>767995114</t>
  </si>
  <si>
    <t>Montáž ostatních atypických zámečnických konstrukcí hmotnosti přes 20 do 50 kg</t>
  </si>
  <si>
    <t>-1452717818</t>
  </si>
  <si>
    <t>venkovní schodiště - schodnice konzoly</t>
  </si>
  <si>
    <t>103,5+48,62</t>
  </si>
  <si>
    <t>133</t>
  </si>
  <si>
    <t>dodávka venkovního ocelového schodiště (vč. pororoštů, zábradlí, povrch. úpravy,..)</t>
  </si>
  <si>
    <t>1042587669</t>
  </si>
  <si>
    <t>134</t>
  </si>
  <si>
    <t>998767102</t>
  </si>
  <si>
    <t>Přesun hmot pro zámečnické konstrukce stanovený z hmotnosti přesunovaného materiálu vodorovná dopravní vzdálenost do 50 m v objektech výšky přes 6 do 12 m</t>
  </si>
  <si>
    <t>-779309637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</si>
  <si>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</si>
  <si>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135</t>
  </si>
  <si>
    <t>998767181</t>
  </si>
  <si>
    <t>Přesun hmot pro zámečnické konstrukce stanovený z hmotnosti přesunovaného materiálu Příplatek k cenám za přesun prováděný bez použití mechanizace pro jakoukoliv výšku objektu</t>
  </si>
  <si>
    <t>1032331096</t>
  </si>
  <si>
    <t>771</t>
  </si>
  <si>
    <t>Podlahy z dlaždic</t>
  </si>
  <si>
    <t>136</t>
  </si>
  <si>
    <t>771474111</t>
  </si>
  <si>
    <t>Montáž soklíků z dlaždic keramických lepených flexibilním lepidlem rovných výšky do 65 mm</t>
  </si>
  <si>
    <t>277047188</t>
  </si>
  <si>
    <t>m.č. 121</t>
  </si>
  <si>
    <t>10,2*2+2,6*2-0,8</t>
  </si>
  <si>
    <t>137</t>
  </si>
  <si>
    <t>771573810</t>
  </si>
  <si>
    <t>Demontáž podlah z dlaždic keramických lepených</t>
  </si>
  <si>
    <t>-562910481</t>
  </si>
  <si>
    <t>"m.č. 105-108"  6,78*5,255</t>
  </si>
  <si>
    <t>"m.č. 112"  2,35*2,3</t>
  </si>
  <si>
    <t>"m.č. 114-119"  (8,14+3,925)*5,44+3,825*1,8+0,425*(2,2+1,5+0,8)</t>
  </si>
  <si>
    <t>"m.č. 127"  3,83*2,2</t>
  </si>
  <si>
    <t>138</t>
  </si>
  <si>
    <t>771574113</t>
  </si>
  <si>
    <t>Montáž podlah z dlaždic keramických lepených flexibilním lepidlem režných nebo glazovaných hladkých přes 9 do 12 ks/ m2</t>
  </si>
  <si>
    <t>-1084721335</t>
  </si>
  <si>
    <t>"m.č. 112"  2,35*2,055+0,045*0,9</t>
  </si>
  <si>
    <t>"m.č. 114" 2,35*1,75+2,35*1,845+0,9*1,65*2+0,45*2,1</t>
  </si>
  <si>
    <t>"m.č. 118"  1,6*3,385</t>
  </si>
  <si>
    <t>139</t>
  </si>
  <si>
    <t>597613070</t>
  </si>
  <si>
    <t>dlaždice keramické - podlahy (barevné) 29,5 x 59,5 x 1 cm I. j.</t>
  </si>
  <si>
    <t>1162831265</t>
  </si>
  <si>
    <t>sokl</t>
  </si>
  <si>
    <t>24,8*0,065</t>
  </si>
  <si>
    <t>plocha</t>
  </si>
  <si>
    <t>164,216</t>
  </si>
  <si>
    <t>165,828*1,1 'Přepočtené koeficientem množství</t>
  </si>
  <si>
    <t>140</t>
  </si>
  <si>
    <t>771579191</t>
  </si>
  <si>
    <t>Montáž podlah z dlaždic keramických Příplatek k cenám za plochu do 5 m2 jednotlivě</t>
  </si>
  <si>
    <t>-249448579</t>
  </si>
  <si>
    <t>141</t>
  </si>
  <si>
    <t>771579196</t>
  </si>
  <si>
    <t>Montáž podlah z dlaždic keramických Příplatek k cenám za dvousložkový spárovací tmel</t>
  </si>
  <si>
    <t>-414556228</t>
  </si>
  <si>
    <t>142</t>
  </si>
  <si>
    <t>771579197</t>
  </si>
  <si>
    <t>Montáž podlah z dlaždic keramických Příplatek k cenám za dvousložkové lepidlo</t>
  </si>
  <si>
    <t>927823415</t>
  </si>
  <si>
    <t>143</t>
  </si>
  <si>
    <t>771591111</t>
  </si>
  <si>
    <t>Podlahy - ostatní práce penetrace podkladu</t>
  </si>
  <si>
    <t>2056380775</t>
  </si>
  <si>
    <t xml:space="preserve">Poznámka k souboru cen:_x000D_
1. Množství měrných jednotek u ceny -1185 se stanoví podle počtu řezaných dlaždic, nezávisle na jejich velikosti. 2. Položkou -1185 lze ocenit provádění více řezů na jednom kusu dlažby. </t>
  </si>
  <si>
    <t>144</t>
  </si>
  <si>
    <t>771591115</t>
  </si>
  <si>
    <t>Podlahy - ostatní práce spárování silikonem</t>
  </si>
  <si>
    <t>1799672503</t>
  </si>
  <si>
    <t>podlaha - obklad</t>
  </si>
  <si>
    <t>"m.č. 118"  2*(3,385+1,6)</t>
  </si>
  <si>
    <t>145</t>
  </si>
  <si>
    <t>771990112</t>
  </si>
  <si>
    <t>Vyrovnání podkladní vrstvy samonivelační stěrkou tl. 4 mm, min. pevnosti 30 MPa</t>
  </si>
  <si>
    <t>-443958323</t>
  </si>
  <si>
    <t xml:space="preserve">Poznámka k souboru cen:_x000D_
1. V cenách souboru cen 771 99-01 jsou započteny i náklady na dodání samonivelační stěrky. </t>
  </si>
  <si>
    <t>146</t>
  </si>
  <si>
    <t>998771102</t>
  </si>
  <si>
    <t>Přesun hmot pro podlahy z dlaždic stanovený z hmotnosti přesunovaného materiálu vodorovná dopravní vzdálenost do 50 m v objektech výšky přes 6 do 12 m</t>
  </si>
  <si>
    <t>-425285519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</si>
  <si>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</si>
  <si>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147</t>
  </si>
  <si>
    <t>998771181</t>
  </si>
  <si>
    <t>Přesun hmot pro podlahy z dlaždic stanovený z hmotnosti přesunovaného materiálu Příplatek k ceně za přesun prováděný bez použití mechanizace pro jakoukoliv výšku objektu</t>
  </si>
  <si>
    <t>1494797564</t>
  </si>
  <si>
    <t>776</t>
  </si>
  <si>
    <t>Podlahy povlakové</t>
  </si>
  <si>
    <t>148</t>
  </si>
  <si>
    <t>776111116</t>
  </si>
  <si>
    <t>Příprava podkladu broušení podlah stávajícího podkladu pro odstranění lepidla (po starých krytinách)</t>
  </si>
  <si>
    <t>1507583360</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</si>
  <si>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</si>
  <si>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149</t>
  </si>
  <si>
    <t>776111117</t>
  </si>
  <si>
    <t>Příprava podkladu broušení podlah stávajícího podkladu pro odstranění nerovností (diamantovým kotoučem)</t>
  </si>
  <si>
    <t>385210786</t>
  </si>
  <si>
    <t>150</t>
  </si>
  <si>
    <t>776111311</t>
  </si>
  <si>
    <t>Příprava podkladu vysátí podlah</t>
  </si>
  <si>
    <t>141478374</t>
  </si>
  <si>
    <t>959,234+164,216</t>
  </si>
  <si>
    <t>151</t>
  </si>
  <si>
    <t>776141122</t>
  </si>
  <si>
    <t>Příprava podkladu vyrovnání samonivelační stěrkou podlah min.pevnosti 30 MPa, tloušťky přes 3 do 5 mm</t>
  </si>
  <si>
    <t>1614679686</t>
  </si>
  <si>
    <t>152</t>
  </si>
  <si>
    <t>776201815</t>
  </si>
  <si>
    <t>Demontáž povlakových podlahovin - guma</t>
  </si>
  <si>
    <t>-758086865</t>
  </si>
  <si>
    <t>"m.č. 101"  2,67*7,6+1,0*2,32</t>
  </si>
  <si>
    <t>"m.č. 109" 5,26*9,59</t>
  </si>
  <si>
    <t>"m.č. 113" 2,75*5,865</t>
  </si>
  <si>
    <t>153</t>
  </si>
  <si>
    <t>776261111</t>
  </si>
  <si>
    <t>Montáž podlahovin z pryže lepením standardním lepidlem z pásů</t>
  </si>
  <si>
    <t>-878273819</t>
  </si>
  <si>
    <t>"m.č. 101"   2,7*7,5+1,0*2,31</t>
  </si>
  <si>
    <t>"m.č. 102"   2,32*22,2+3,4*3,2+8,9*2,6+0,5*1,1*5</t>
  </si>
  <si>
    <t>"m.č. 103"   8,15*2,6+4,0*1,2+1,0*1,1</t>
  </si>
  <si>
    <t>"m.č. 104"   5,255*6,3</t>
  </si>
  <si>
    <t>"m.č. 109"   5,3*9,6</t>
  </si>
  <si>
    <t>"m.č. 110"   3,05*5,45+0,45*2,4</t>
  </si>
  <si>
    <t>"m.č. 111"   3,71*2,35</t>
  </si>
  <si>
    <t>"m.č. 113"   5,865*2,75</t>
  </si>
  <si>
    <t>"m.č. 115"   5,865*2,4+1,65*0,5</t>
  </si>
  <si>
    <t>"m.č. 120"   8,7*8,56+0,45*0,5*2</t>
  </si>
  <si>
    <t>"m.č. 122"   6,7*2,6+1,6*0,9</t>
  </si>
  <si>
    <t>"m.č. 123"   4,05*2,6</t>
  </si>
  <si>
    <t>"m.č. 124"   3,81*5,3+2,52*2,6</t>
  </si>
  <si>
    <t>"m.č. 126"   6,485*3,81</t>
  </si>
  <si>
    <t>"m.č. 127"   6,195*3,85+1,15*1,5</t>
  </si>
  <si>
    <t>"m.č. 201"   2,4*5,8</t>
  </si>
  <si>
    <t>"m.č. 202"   5,625*5,8</t>
  </si>
  <si>
    <t>"m.č. 204"   2,65*4,4</t>
  </si>
  <si>
    <t>"m.č. 206"   4,3*1,305+0,1*1,1+10,385*2,615</t>
  </si>
  <si>
    <t>"m.č. 207"   2,615*4,26</t>
  </si>
  <si>
    <t>"m.č. 209"   8,885*5,825</t>
  </si>
  <si>
    <t>"m.č. 210"   7,65*5,825</t>
  </si>
  <si>
    <t>154</t>
  </si>
  <si>
    <t>284110382</t>
  </si>
  <si>
    <t>guma podlahová</t>
  </si>
  <si>
    <t>1259105266</t>
  </si>
  <si>
    <t>659,243+544,79*0,08</t>
  </si>
  <si>
    <t>702,826*1,05 'Přepočtené koeficientem množství</t>
  </si>
  <si>
    <t>155</t>
  </si>
  <si>
    <t>776411111</t>
  </si>
  <si>
    <t>Montáž soklíků lepením obvodových, výšky do 80 mm</t>
  </si>
  <si>
    <t>-1600266617</t>
  </si>
  <si>
    <t>"m.č. 101"   2*(2,7+7,5+1,0+2,31)-(2,0+0,6+0,9+2,0)</t>
  </si>
  <si>
    <t>"m.č. 102"   2*(2,32+22,2+3,4+3,2+8,9+2,6+0,5+1,1+5)-(0,9*9+0,8*3+0,7*2+0,6+2,0)</t>
  </si>
  <si>
    <t>"m.č. 103"   2*(8,15+2,6+4,0+1,2+1,0+1,1)-(0,9*3+0,8*2)</t>
  </si>
  <si>
    <t>"m.č. 104"   2*(5,255+6,3)-(0,9+0,8)</t>
  </si>
  <si>
    <t>"m.č. 109"   2*(5,3+9,6)-(0,9+0,8)</t>
  </si>
  <si>
    <t>"m.č. 110"   2*(3,05+5,45+0,45+2,4)-0,8</t>
  </si>
  <si>
    <t>"m.č. 111"   2*(3,71+2,35)-0,8</t>
  </si>
  <si>
    <t>"m.č. 113"   2*(5,865+2,75)-0,8</t>
  </si>
  <si>
    <t>"m.č. 115"   2*(5,865+2,4+1,65+0,5)-0,8</t>
  </si>
  <si>
    <t>"m.č. 120"   2*(8,7+8,56+0,45*2+0,5*2)-0,8*2</t>
  </si>
  <si>
    <t>"m.č. 122"   2*(6,7+2,6+1,6+0,9)-(0,8+0,9)</t>
  </si>
  <si>
    <t>"m.č. 123"   2*(4,05+2,6)-(0,9+0,8)</t>
  </si>
  <si>
    <t>"m.č. 124"   2*(3,81+5,3+2,52+2,6)-(0,8+0,9)</t>
  </si>
  <si>
    <t>"m.č. 126"   2*(6,485+3,81)-(0,8+0,9)</t>
  </si>
  <si>
    <t>"m.č. 127"   2*(6,195+3,85+1,15+1,5)-(0,8+0,9)</t>
  </si>
  <si>
    <t>"m.č. 201"   2*(2,4+5,8)-(0,9*2+0,8)</t>
  </si>
  <si>
    <t>"m.č. 202"   2*(5,625+5,8)-(0,8+0,9)</t>
  </si>
  <si>
    <t>"m.č. 204"   2*(2,65+4,4)-0,8</t>
  </si>
  <si>
    <t>"m.č. 206"   2*(4,3+1,305+0,1+1,1+10,385+2,615)-(0,9*3+0,8*2+0,7)</t>
  </si>
  <si>
    <t>"m.č. 207"   2*(2,615+4,26)-0,8</t>
  </si>
  <si>
    <t>"m.č. 209"   2*(8,885+5,825)-(0,8+0,9)</t>
  </si>
  <si>
    <t>"m.č. 210"   2*(7,65+5,825)-(0,8+0,9)</t>
  </si>
  <si>
    <t>156</t>
  </si>
  <si>
    <t>776511111</t>
  </si>
  <si>
    <t>Montáž textilních podlahovin na stěnu lepením vpichovaných pásů, výšky do 2 m</t>
  </si>
  <si>
    <t>-2054376314</t>
  </si>
  <si>
    <t>"m.č.201"  1,5*(2,2*2+2,475)-1,5*(0,9*2+0,8)</t>
  </si>
  <si>
    <t>"m.č.206"  1,5*(3,15*2+10,385*2+2,615*2+0,1+1,305*2)-1,5*(0,9*3+0,8*2+0,7)</t>
  </si>
  <si>
    <t>157</t>
  </si>
  <si>
    <t>697510110</t>
  </si>
  <si>
    <t>koberec zátěžový-vysoká zátěž, šíře 2 m</t>
  </si>
  <si>
    <t>-1126647010</t>
  </si>
  <si>
    <t>51,428*1,1 'Přepočtené koeficientem množství</t>
  </si>
  <si>
    <t>158</t>
  </si>
  <si>
    <t>998776102</t>
  </si>
  <si>
    <t>Přesun hmot pro podlahy povlakové stanovený z hmotnosti přesunovaného materiálu vodorovná dopravní vzdálenost do 50 m v objektech výšky přes 6 do 12 m</t>
  </si>
  <si>
    <t>1116846599</t>
  </si>
  <si>
    <t>159</t>
  </si>
  <si>
    <t>998776181</t>
  </si>
  <si>
    <t>Přesun hmot pro podlahy povlakové stanovený z hmotnosti přesunovaného materiálu Příplatek k cenám za přesun prováděný bez použití mechanizace pro jakoukoliv výšku objektu</t>
  </si>
  <si>
    <t>-1341874264</t>
  </si>
  <si>
    <t>781</t>
  </si>
  <si>
    <t>Dokončovací práce - obklady</t>
  </si>
  <si>
    <t>160</t>
  </si>
  <si>
    <t>781474113</t>
  </si>
  <si>
    <t>Montáž obkladů vnitřních stěn z dlaždic keramických lepených flexibilním lepidlem režných nebo glazovaných hladkých přes 12 do 19 ks/m2</t>
  </si>
  <si>
    <t>-1281220969</t>
  </si>
  <si>
    <t>"m.č. 105"  2,2*(6,8*2+1,55*2)-(0,8*2*2+1,88*0,45*2)</t>
  </si>
  <si>
    <t>"m.č. 106"  2,2*(1,56*2*2+1,0*2*2+3,605*2+1,6*2+1,56*2+3,22*2)-(0,7*2,0*6+0,9*2,0)</t>
  </si>
  <si>
    <t>"m.č. 107"  2,2*(1,1*2+0,9*2+2,1*2+1,42*2)-0,7*2,0*3</t>
  </si>
  <si>
    <t>"m.č. 108"  2,2*(1,32*2+3,605*2)-0,6*2,0</t>
  </si>
  <si>
    <t>"m.č. 112"  2,2*(2,35*2+2,1*2+0,9*2)-(0,7*2,0+1,5*0,4)</t>
  </si>
  <si>
    <t>"m.č. 114"  2,2*(2,2*2+1,845*2+1,65*4+2,35*4+0,9*4)-(0,7*2,0*6+0,8*2,0+0,9*0,4)</t>
  </si>
  <si>
    <t>"m.č. 115"  0,6*(1,65*2+05*2)+1,5*2,84</t>
  </si>
  <si>
    <t>"m.č. 116"  2,2*(3,645*2+5,44*2)-0,8*2,0</t>
  </si>
  <si>
    <t>"m.č. 117"  2,2*(3,385*2+1,9*2+0,5*2)-(0,8*2,0+2,4*0,4)</t>
  </si>
  <si>
    <t>"m.č. 119"  2,2*(3,825+3,385+3,565*2+1,0+0,6+0,3*2)-(0,6*2,0+0,8*2,0*2)</t>
  </si>
  <si>
    <t>"m.č. 123"  2,2*(0,9*3+0,5)</t>
  </si>
  <si>
    <t>"m.č. 125"  2,2*(1,5*2+3,81*2)-0,8*2,0*2</t>
  </si>
  <si>
    <t>"m.č. 128"  2,2*(1,4*2+2,6*2+0,5*2)-0,8*2,0</t>
  </si>
  <si>
    <t>"m.č. 203"  2,2*(2,95*2+2,65*2)-0,8*2,0</t>
  </si>
  <si>
    <t>"m.č. 205"  2,2*(1,2*2+2,65*2)-0,7*2,0</t>
  </si>
  <si>
    <t>"m.č. 206"  2,2*(1,115+0,6*3)</t>
  </si>
  <si>
    <t>"m.č. 208"  2,2*(2,615*2+3,025*2+0,5*2)-(0,8*2,0)</t>
  </si>
  <si>
    <t>"m.č. 211"  2,2*(1,45+1,735*2+0,075*2+1,5*2+0,9+0,7+1,05*2+1,225)-0,8*2,0</t>
  </si>
  <si>
    <t>"m.č. 212"  2,2*(2,82*4+1,5*2+1,735*2+0,45*2+1,445*2+1,525*2+0,905*4)-(0,7*2,0*4+0,6*2,0+0,8*2,0)</t>
  </si>
  <si>
    <t>161</t>
  </si>
  <si>
    <t>597610730</t>
  </si>
  <si>
    <t>obkládačky keramické - koupelny  (barevné) 19,8 x 39,8 x 0,7 cm I. j.</t>
  </si>
  <si>
    <t>804463350</t>
  </si>
  <si>
    <t>502,726*1,1 'Přepočtené koeficientem množství</t>
  </si>
  <si>
    <t>162</t>
  </si>
  <si>
    <t>781479191</t>
  </si>
  <si>
    <t>Montáž obkladů vnitřních stěn z dlaždic keramických Příplatek k cenám za plochu do 10 m2 jednotlivě</t>
  </si>
  <si>
    <t>-127233917</t>
  </si>
  <si>
    <t>163</t>
  </si>
  <si>
    <t>781479192</t>
  </si>
  <si>
    <t>Montáž obkladů vnitřních stěn z dlaždic keramických Příplatek k cenám za obklady v omezeném prostoru</t>
  </si>
  <si>
    <t>-1951098497</t>
  </si>
  <si>
    <t>164</t>
  </si>
  <si>
    <t>781479196</t>
  </si>
  <si>
    <t>Montáž obkladů vnitřních stěn z dlaždic keramických Příplatek k cenám za dvousložkový spárovací tmel</t>
  </si>
  <si>
    <t>-1069755337</t>
  </si>
  <si>
    <t>165</t>
  </si>
  <si>
    <t>781479197</t>
  </si>
  <si>
    <t>Montáž obkladů vnitřních stěn z dlaždic keramických Příplatek k cenám za dvousložkové lepidlo</t>
  </si>
  <si>
    <t>2024292658</t>
  </si>
  <si>
    <t>166</t>
  </si>
  <si>
    <t>781494111</t>
  </si>
  <si>
    <t>Ostatní prvky plastové profily ukončovací a dilatační lepené flexibilním lepidlem rohové</t>
  </si>
  <si>
    <t>2046612651</t>
  </si>
  <si>
    <t xml:space="preserve">Poznámka k souboru cen:_x000D_
1. Množství měrných jednotek u ceny -5185 se stanoví podle počtu řezaných obkladaček, nezávisle na jejich velikosti. 2. Položkou -5185 lze ocenit provádění více řezů na jednom kusu obkladu. </t>
  </si>
  <si>
    <t>2,2*5+1,88*2+0,4*4</t>
  </si>
  <si>
    <t>2,2*2+1,5+0,4*2</t>
  </si>
  <si>
    <t>0,6+0,4*2+00,9</t>
  </si>
  <si>
    <t>0,9*2+0,4*4</t>
  </si>
  <si>
    <t>2,2*2+2,4+0,4*2</t>
  </si>
  <si>
    <t>2,2*4</t>
  </si>
  <si>
    <t>2,2*3</t>
  </si>
  <si>
    <t>2,2*6+2,4+0,4*2</t>
  </si>
  <si>
    <t>2,2*4+0,9*2+0,4*4</t>
  </si>
  <si>
    <t>167</t>
  </si>
  <si>
    <t>781494511</t>
  </si>
  <si>
    <t>Ostatní prvky plastové profily ukončovací a dilatační lepené flexibilním lepidlem ukončovací</t>
  </si>
  <si>
    <t>1188580223</t>
  </si>
  <si>
    <t>"m.č. 105"  (6,8*2+1,55*2)</t>
  </si>
  <si>
    <t>"m.č. 106"  (1,56*2*2+1,0*2*2+3,605*2+1,6*2+1,56*2+3,22*2)</t>
  </si>
  <si>
    <t>"m.č. 107" (1,1*2+0,9*2+2,1*2+1,42*2)</t>
  </si>
  <si>
    <t>"m.č. 108"  (1,32*2+3,605*2)</t>
  </si>
  <si>
    <t>"m.č. 112"  (2,35*2+2,1*2+0,9*2)</t>
  </si>
  <si>
    <t>"m.č. 114"  (2,2*2+1,845*2+1,65*4+2,35*4+0,9*4)</t>
  </si>
  <si>
    <t>"m.č. 115"  (1,65*2+05*2)+0,6*2</t>
  </si>
  <si>
    <t>"m.č. 116"  (3,645*2+5,44*2)</t>
  </si>
  <si>
    <t>"m.č. 117"  (3,385*2+1,9*2+0,5*2)</t>
  </si>
  <si>
    <t>"m.č. 119"  (3,825+3,385+3,565*2+1,0+0,6+0,3*2)</t>
  </si>
  <si>
    <t>"m.č. 123"  (0,9*3+0,5)</t>
  </si>
  <si>
    <t>"m.č. 125"  (1,5*2+3,81*2)</t>
  </si>
  <si>
    <t>"m.č. 128"  (1,4*2+2,6*2+0,5*2)</t>
  </si>
  <si>
    <t>"m.č. 203"  (2,95*2+2,65*2)</t>
  </si>
  <si>
    <t>"m.č. 205"  (1,2*2+2,65*2)</t>
  </si>
  <si>
    <t>"m.č. 206"  (1,115+0,6*3)</t>
  </si>
  <si>
    <t>"m.č. 208"  (2,615*2+3,025*2+0,5*2)</t>
  </si>
  <si>
    <t>"m.č. 211"  (1,45+1,735*2+0,075*2+1,5*2+0,9+0,7+1,05*2+1,225)</t>
  </si>
  <si>
    <t>"m.č. 212"  (2,82*4+1,5*2+1,735*2+0,45*2+1,445*2+1,525*2+0,905*4)</t>
  </si>
  <si>
    <t>168</t>
  </si>
  <si>
    <t>998781102</t>
  </si>
  <si>
    <t>Přesun hmot pro obklady keramické stanovený z hmotnosti přesunovaného materiálu vodorovná dopravní vzdálenost do 50 m v objektech výšky přes 6 do 12 m</t>
  </si>
  <si>
    <t>-1392545067</t>
  </si>
  <si>
    <t>169</t>
  </si>
  <si>
    <t>998781181</t>
  </si>
  <si>
    <t>Přesun hmot pro obklady keramické stanovený z hmotnosti přesunovaného materiálu Příplatek k cenám za přesun prováděný bez použití mechanizace pro jakoukoliv výšku objektu</t>
  </si>
  <si>
    <t>513874509</t>
  </si>
  <si>
    <t>783</t>
  </si>
  <si>
    <t>Dokončovací práce - nátěry</t>
  </si>
  <si>
    <t>170</t>
  </si>
  <si>
    <t>783314201</t>
  </si>
  <si>
    <t>Základní antikorozní nátěr zámečnických konstrukcí jednonásobný syntetický standardní</t>
  </si>
  <si>
    <t>-413593021</t>
  </si>
  <si>
    <t>,překlady</t>
  </si>
  <si>
    <t>0,506*2,4</t>
  </si>
  <si>
    <t>0,483*(1,4*3+1,2*5)</t>
  </si>
  <si>
    <t>0,4*1,2*10</t>
  </si>
  <si>
    <t>0,35*(1,2*4+1,1*4+1,0*2)</t>
  </si>
  <si>
    <t>0,6*2,6*4</t>
  </si>
  <si>
    <t>171</t>
  </si>
  <si>
    <t>783813131</t>
  </si>
  <si>
    <t>Penetrační nátěr omítek hladkých omítek hladkých, zrnitých tenkovrstvých nebo štukových stupně členitosti 1 a 2 syntetický</t>
  </si>
  <si>
    <t>408409997</t>
  </si>
  <si>
    <t>"m.č. 104"   2,0*2*(5,255+6,3)-(0,9+0,8)*2,0-2,6*0,8*2</t>
  </si>
  <si>
    <t>"m.č. 109"   2,0*2*(5,3+9,6)-(0,9+0,8)*2,0-2,6*0,8*3</t>
  </si>
  <si>
    <t>"m.č. 120"   2,0*2*(8,7+8,56+0,45*2+0,5*2)-(0,8*2,0*2+1,8*0,8*2)</t>
  </si>
  <si>
    <t>"m.č. 123"   2,0*2*(4,05+2,6)-(0,9+0,8)*2,0</t>
  </si>
  <si>
    <t>"m.č. 124"   2,0*2*(3,81+5,3+2,52+2,6)-(0,8+0,9)*2,0</t>
  </si>
  <si>
    <t>"m.č. 126"   2,0*2*(6,485+3,81)-(0,8+0,9)*2,0</t>
  </si>
  <si>
    <t>"m.č. 127"   2,0*2*(6,195+3,85+1,15+1,5)-(0,8+0,9)*2,0</t>
  </si>
  <si>
    <t>"m.č. 202"   2,0*2*(5,625+5,8)-(0,8+0,9)*2,0-1,5*0,8-2,4*0,8</t>
  </si>
  <si>
    <t>"m.č. 204"   2,0*2*(2,65+4,4)-(0,8*2,0+2,4*0,45*1,5)</t>
  </si>
  <si>
    <t>"m.č. 207"   2,0*2*(2,615+4,26)-(0,8*2,0+2,0*0,6*2+1,0*0,45)</t>
  </si>
  <si>
    <t>"m.č. 209"   2,0*2*(8,885+5,825)-(0,8+0,9)*2,0-2,4*0,55*3</t>
  </si>
  <si>
    <t>"m.č. 210"   2,0*2*(7,65+5,825)-(0,8+0,9)*2,0-2,4*0,55*2</t>
  </si>
  <si>
    <t>172</t>
  </si>
  <si>
    <t>783826301</t>
  </si>
  <si>
    <t>Nátěr omítek se schopností překlenutí trhlin elastický (trvale pružný) akrylátový</t>
  </si>
  <si>
    <t>-2005394410</t>
  </si>
  <si>
    <t>784</t>
  </si>
  <si>
    <t>Dokončovací práce - malby a tapety</t>
  </si>
  <si>
    <t>173</t>
  </si>
  <si>
    <t>784121001</t>
  </si>
  <si>
    <t>Oškrabání malby v místnostech výšky do 3,80 m</t>
  </si>
  <si>
    <t>-1500241901</t>
  </si>
  <si>
    <t xml:space="preserve">Poznámka k souboru cen:_x000D_
1. Cenami souboru cen se oceňuje jakýkoli počet současně škrabaných vrstev barvy. </t>
  </si>
  <si>
    <t>1577,44</t>
  </si>
  <si>
    <t>174</t>
  </si>
  <si>
    <t>784181101</t>
  </si>
  <si>
    <t>Penetrace podkladu jednonásobná základní akrylátová v místnostech výšky do 3,80 m</t>
  </si>
  <si>
    <t>660214298</t>
  </si>
  <si>
    <t>méně nátěr</t>
  </si>
  <si>
    <t>-507,61</t>
  </si>
  <si>
    <t>175</t>
  </si>
  <si>
    <t>784221101</t>
  </si>
  <si>
    <t>Malby z malířských směsí otěruvzdorných za sucha dvojnásobné, bílé za sucha otěruvzdorné dobře v místnostech výšky do 3,80 m</t>
  </si>
  <si>
    <t>-268531287</t>
  </si>
  <si>
    <t>podhledy</t>
  </si>
  <si>
    <t>585,442+132,801+75,511+10,151</t>
  </si>
  <si>
    <t>méně omyvatelný nátěr a koberec</t>
  </si>
  <si>
    <t>-(507,61+51,428)</t>
  </si>
  <si>
    <t>176</t>
  </si>
  <si>
    <t>784221153</t>
  </si>
  <si>
    <t>Malby z malířských směsí otěruvzdorných za sucha Příplatek k cenám dvojnásobných maleb na tónovacích automatech, v odstínu středně sytém</t>
  </si>
  <si>
    <t>-1628981251</t>
  </si>
  <si>
    <t>805</t>
  </si>
  <si>
    <t>Vybavení interiéru</t>
  </si>
  <si>
    <t>179</t>
  </si>
  <si>
    <t>SUB 03</t>
  </si>
  <si>
    <t>lavičky</t>
  </si>
  <si>
    <t>512</t>
  </si>
  <si>
    <t>-904927507</t>
  </si>
  <si>
    <t>965043341</t>
  </si>
  <si>
    <t>Bourání mazanin betonových s potěrem nebo teracem tl. do 100 mm, plochy přes 4 m2</t>
  </si>
  <si>
    <t>ZS - Zateplení střechy</t>
  </si>
  <si>
    <t xml:space="preserve">    712 - Povlakové krytiny</t>
  </si>
  <si>
    <t xml:space="preserve">    713 - Izolace tepelné</t>
  </si>
  <si>
    <t>632451031</t>
  </si>
  <si>
    <t>Potěr cementový vyrovnávací z malty (MC-15) v ploše o průměrné (střední) tl. od 10 do 20 mm</t>
  </si>
  <si>
    <t>1165764522</t>
  </si>
  <si>
    <t xml:space="preserve">Poznámka k souboru cen:_x000D_
1. Užití cen –1021 až –1024 – viz poznámka č. 1 souboru cen 632 45-01. 2. Užití cen –1031 až –1034 – viz poznámka č. 2 a 3 souboru cen 632 45-01. 3. V cenách jsou započteny i náklady na základní stržení povrchu potěru s urovnáním vibrační lištou nebo dřevěným hladítkem. </t>
  </si>
  <si>
    <t>plochá stecha</t>
  </si>
  <si>
    <t>941111131</t>
  </si>
  <si>
    <t>Montáž lešení řadového trubkového lehkého pracovního s podlahami s provozním zatížením tř. 3 do 200 kg/m2 šířky tř. W12 přes 1,2 do 1,5 m, výšky do 10 m</t>
  </si>
  <si>
    <t>-545284249</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</si>
  <si>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</si>
  <si>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(9,405-1,5)*20</t>
  </si>
  <si>
    <t>941111231</t>
  </si>
  <si>
    <t>Montáž lešení řadového trubkového lehkého pracovního s podlahami s provozním zatížením tř. 3 do 200 kg/m2 Příplatek za první a každý další den použití lešení k ceně -1131</t>
  </si>
  <si>
    <t>373394887</t>
  </si>
  <si>
    <t>158,1*30 'Přepočtené koeficientem množství</t>
  </si>
  <si>
    <t>941111831</t>
  </si>
  <si>
    <t>Demontáž lešení řadového trubkového lehkého pracovního s podlahami s provozním zatížením tř. 3 do 200 kg/m2 šířky tř. W12 přes 1,2 do 1,5 m, výšky do 10 m</t>
  </si>
  <si>
    <t>-692733517</t>
  </si>
  <si>
    <t xml:space="preserve">Poznámka k souboru cen:_x000D_
1. Demontáž lešení řadového trubkového lehkého výšky přes 25 m se oceňuje individuálně. </t>
  </si>
  <si>
    <t>-379696642</t>
  </si>
  <si>
    <t>plochá střecha</t>
  </si>
  <si>
    <t>98*0,07</t>
  </si>
  <si>
    <t>-1287376137</t>
  </si>
  <si>
    <t>-1549530283</t>
  </si>
  <si>
    <t>-2015422106</t>
  </si>
  <si>
    <t>17,228*8 'Přepočtené koeficientem množství</t>
  </si>
  <si>
    <t>670748452</t>
  </si>
  <si>
    <t>1373836598</t>
  </si>
  <si>
    <t>712</t>
  </si>
  <si>
    <t>Povlakové krytiny</t>
  </si>
  <si>
    <t>712300831</t>
  </si>
  <si>
    <t>Odstranění ze střech plochých do 10 st. krytiny povlakové jednovrstvé</t>
  </si>
  <si>
    <t>-551778479</t>
  </si>
  <si>
    <t>712300833</t>
  </si>
  <si>
    <t>Odstranění ze střech plochých do 10 st. krytiny povlakové třívrstvé</t>
  </si>
  <si>
    <t>-1017710470</t>
  </si>
  <si>
    <t>712311101</t>
  </si>
  <si>
    <t>Provedení povlakové krytiny střech plochých do 10 st. natěradly a tmely za studena nátěrem lakem penetračním nebo asfaltovým</t>
  </si>
  <si>
    <t>-380931502</t>
  </si>
  <si>
    <t xml:space="preserve">Poznámka k souboru cen:_x000D_
1. Povlakové krytiny střech jednotlivě do 10 m2 se oceňují skladebně cenou příslušné izolace a cenou 712 39-9095 Příplatek za plochu do 10 m2. </t>
  </si>
  <si>
    <t>98,000*2</t>
  </si>
  <si>
    <t>svisle</t>
  </si>
  <si>
    <t>40,0*0,5*2</t>
  </si>
  <si>
    <t>2230101073</t>
  </si>
  <si>
    <t>HRUBÁ STAVBA HYDROIZOLACE PENETRACE DEKPRIMER (bal/25kg)</t>
  </si>
  <si>
    <t>balení</t>
  </si>
  <si>
    <t>-1233933043</t>
  </si>
  <si>
    <t>236*0,3/25</t>
  </si>
  <si>
    <t>712341559</t>
  </si>
  <si>
    <t>Provedení povlakové krytiny střech plochých do 10 st. pásy přitavením NAIP v plné ploše</t>
  </si>
  <si>
    <t>-1763379312</t>
  </si>
  <si>
    <t xml:space="preserve">Poznámka k souboru cen:_x000D_
1. Povlakové krytiny střech jednotlivě do 10 m2 se oceňují skladebně cenou příslušné izolace a cenou 712 39-9097 Příplatek za plochu do 10 m2. </t>
  </si>
  <si>
    <t>98,000</t>
  </si>
  <si>
    <t>40,0*0,5</t>
  </si>
  <si>
    <t>1010301469</t>
  </si>
  <si>
    <t>HYDROIZOLACE ASFALTOVÉ PÁSY PAROZÁBRANY GLASTEK AL 40 MINERAL (role/7,5m2)</t>
  </si>
  <si>
    <t>1441671063</t>
  </si>
  <si>
    <t>118*1,15 'Přepočtené koeficientem množství</t>
  </si>
  <si>
    <t>712363323</t>
  </si>
  <si>
    <t>Povlakové krytiny střech plochých do 10 st. z tvarovaných poplastovaných lišt [VIPLANYL] pro mPVC, délka 2 m tmelící lišta pojistná rš 100 mm</t>
  </si>
  <si>
    <t>508943451</t>
  </si>
  <si>
    <t xml:space="preserve">Poznámka k souboru cen:_x000D_
1. Položka -3344 se použije v případě, pokud položky -3311 až -3333 mají větší rozvinutou šířku. 2. V ceně -3344 nejsou započteny náklady na vytvoření ohybu. Tyto se oceňují příplatkem -3345 tohoto souboru cen. </t>
  </si>
  <si>
    <t>40/2</t>
  </si>
  <si>
    <t>712363501</t>
  </si>
  <si>
    <t>Provedení povlakové krytiny střech plochých do 10 st. s mechanicky kotvenou izolací včetně položení fólie a horkovzdušného svaření tl. tepelné izolace přes 140 mm do 200 mm budovy výšky do 18 m, kotvené do betonu nebo pórobetonu vnitřní plocha</t>
  </si>
  <si>
    <t>708338177</t>
  </si>
  <si>
    <t xml:space="preserve">Poznámka k souboru cen:_x000D_
1. V cenách jsou započteny i náklady na dodávku kotev. 2. V cenách nejsou započteny náklady na dodávku fólie, tato se oceňuje ve specifikaci. 3. Kotvení plechových lišt rš větší než 200 mm se oceňují katalogem 800-764 Klempířské konstrukce. 4. Vymezení rohových a okrajových částí je dané kotevním plánem nebo výpočtem podle přílohy č. 3 tohoto katalogu. </t>
  </si>
  <si>
    <t>98/3*2</t>
  </si>
  <si>
    <t>40,0*0,3</t>
  </si>
  <si>
    <t>712363502</t>
  </si>
  <si>
    <t>Provedení povlakové krytiny střech plochých do 10 st. s mechanicky kotvenou izolací včetně položení fólie a horkovzdušného svaření tl. tepelné izolace přes 140 mm do 200 mm budovy výšky do 18 m, kotvené do betonu nebo pórobetonu okraj</t>
  </si>
  <si>
    <t>-312735520</t>
  </si>
  <si>
    <t>(98/3)/3*2</t>
  </si>
  <si>
    <t>712363503</t>
  </si>
  <si>
    <t>Provedení povlakové krytiny střech plochých do 10 st. s mechanicky kotvenou izolací včetně položení fólie a horkovzdušného svaření tl. tepelné izolace přes 140 mm do 200 mm budovy výšky do 18 m, kotvené do betonu nebo pórobetonu roh</t>
  </si>
  <si>
    <t>1986817577</t>
  </si>
  <si>
    <t>98-65,333-21,778</t>
  </si>
  <si>
    <t>712363</t>
  </si>
  <si>
    <t>Příplatek za ztížené podmínky (podvlékání všech vrstev konstrukce pod ocelovými nosníky)</t>
  </si>
  <si>
    <t>-1560943715</t>
  </si>
  <si>
    <t>1015102115</t>
  </si>
  <si>
    <t>HYDROIZOLACE HYDROIZOLAČNÍ FÓLIE DEKPLAN A ALKORPLAN FÓLIE KE KOTVENÍ DEKPLAN 76 s PES výzt. šedá  1,8mm š.1,6m (24m2)</t>
  </si>
  <si>
    <t>-656426335</t>
  </si>
  <si>
    <t>98*1,15 'Přepočtené koeficientem množství</t>
  </si>
  <si>
    <t>712391171</t>
  </si>
  <si>
    <t>Provedení povlakové krytiny střech plochých do 10 st. -ostatní práce provedení vrstvy textilní podkladní</t>
  </si>
  <si>
    <t>318211058</t>
  </si>
  <si>
    <t xml:space="preserve">Poznámka k souboru cen:_x000D_
1. Cenami -9095 až -9097 lze oceňovat jen tehdy, nepřesáhne-li součet plochy vodorovné a svislé izolační vrstvy 10 m2. 2. Cenou -9095 až -9097 nelze oceňovat opravy a údržbu povlakové krytiny. </t>
  </si>
  <si>
    <t>2615261100</t>
  </si>
  <si>
    <t>HYDROIZOLACE HYDROIZOLAČNÍ FÓLIE SEPARAČNÍ TEXTILIE FILTEK 300 g/m2 (role/100m2) tavený</t>
  </si>
  <si>
    <t>-1824937251</t>
  </si>
  <si>
    <t>998712102</t>
  </si>
  <si>
    <t>Přesun hmot pro povlakové krytiny stanovený z hmotnosti přesunovaného materiálu vodorovná dopravní vzdálenost do 50 m v objektech výšky přes 6 do 12 m</t>
  </si>
  <si>
    <t>731685769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</si>
  <si>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</si>
  <si>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998712181</t>
  </si>
  <si>
    <t>Přesun hmot pro povlakové krytiny stanovený z hmotnosti přesunovaného materiálu Příplatek k cenám za přesun prováděný bez použití mechanizace pro jakoukoliv výšku objektu</t>
  </si>
  <si>
    <t>-38686749</t>
  </si>
  <si>
    <t>713</t>
  </si>
  <si>
    <t>Izolace tepelné</t>
  </si>
  <si>
    <t>713140861</t>
  </si>
  <si>
    <t>Odstranění tepelné izolace běžných stavebních konstrukcí z rohoží, pásů, dílců, desek, bloků střech plochých nadstřešních izolací připevněných do 100 mm lepením z polystyrenu, tloušťky izolace</t>
  </si>
  <si>
    <t>-1358769424</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</si>
  <si>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</si>
  <si>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713141131</t>
  </si>
  <si>
    <t>Montáž tepelné izolace střech plochých rohožemi, pásy, deskami, dílci, bloky (izolační materiál ve specifikaci) přilepenými za studena zplna, jednovrstvá</t>
  </si>
  <si>
    <t>1986775781</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</si>
  <si>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</si>
  <si>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98*2</t>
  </si>
  <si>
    <t>283723190</t>
  </si>
  <si>
    <t>deska z pěnového polystyrenu pro trvalé zatížení v tlaku (max. 2000 kg/m2) 1000 x 500 x 160 mm</t>
  </si>
  <si>
    <t>1546115622</t>
  </si>
  <si>
    <t>Poznámka k položce:
lambda=0,037 [W / m K]</t>
  </si>
  <si>
    <t>98*1,02 'Přepočtené koeficientem množství</t>
  </si>
  <si>
    <t>283761410</t>
  </si>
  <si>
    <t>klín izolační z pěnového polystyrenu EPS 100 spádový, 1000x1000 mm</t>
  </si>
  <si>
    <t>449614831</t>
  </si>
  <si>
    <t>98,000*0,07</t>
  </si>
  <si>
    <t>6,86*1,02 'Přepočtené koeficientem množství</t>
  </si>
  <si>
    <t>998713102</t>
  </si>
  <si>
    <t>Přesun hmot pro izolace tepelné stanovený z hmotnosti přesunovaného materiálu vodorovná dopravní vzdálenost do 50 m v objektech výšky přes 6 m do 12 m</t>
  </si>
  <si>
    <t>-590422324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</si>
  <si>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</si>
  <si>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998713181</t>
  </si>
  <si>
    <t>Přesun hmot pro izolace tepelné stanovený z hmotnosti přesunovaného materiálu Příplatek k cenám za přesun prováděný bez použití mechanizace pro jakoukoliv výšku objektu</t>
  </si>
  <si>
    <t>-1453560113</t>
  </si>
  <si>
    <t>ZTI - Zdravotechnika</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</si>
  <si>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</si>
  <si>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</si>
  <si>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</si>
  <si>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</si>
  <si>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721</t>
  </si>
  <si>
    <t>Zdravotechnika - vnitřní kanalizace</t>
  </si>
  <si>
    <t>721171905</t>
  </si>
  <si>
    <t>Opravy odpadního potrubí plastového vsazení odbočky do potrubí DN 110</t>
  </si>
  <si>
    <t>1620449540</t>
  </si>
  <si>
    <t>721171906</t>
  </si>
  <si>
    <t>Opravy odpadního potrubí plastového vsazení odbočky do potrubí DN 125</t>
  </si>
  <si>
    <t>1553166283</t>
  </si>
  <si>
    <t>721171908</t>
  </si>
  <si>
    <t>Opravy odpadního potrubí plastového vsazení odbočky do potrubí DN 200</t>
  </si>
  <si>
    <t>-655623591</t>
  </si>
  <si>
    <t>721171915</t>
  </si>
  <si>
    <t>Opravy odpadního potrubí plastového propojení dosavadního potrubí DN 110</t>
  </si>
  <si>
    <t>14187171</t>
  </si>
  <si>
    <t>721171916</t>
  </si>
  <si>
    <t>Opravy odpadního potrubí plastového propojení dosavadního potrubí DN 125</t>
  </si>
  <si>
    <t>1074875228</t>
  </si>
  <si>
    <t>721171918</t>
  </si>
  <si>
    <t>Opravy odpadního potrubí plastového propojení dosavadního potrubí DN 200</t>
  </si>
  <si>
    <t>1458374013</t>
  </si>
  <si>
    <t>721173403</t>
  </si>
  <si>
    <t>Potrubí z plastových trub PVC [KG Systém] SN4 svodné (ležaté) DN 160</t>
  </si>
  <si>
    <t>-1139998047</t>
  </si>
  <si>
    <t>721173704</t>
  </si>
  <si>
    <t>Potrubí z plastových trub polyetylenové svařované odpadní (svislé) DN 70</t>
  </si>
  <si>
    <t>2092018688</t>
  </si>
  <si>
    <t>721173706</t>
  </si>
  <si>
    <t>Potrubí z plastových trub polyetylenové svařované odpadní (svislé) DN 100</t>
  </si>
  <si>
    <t>943942532</t>
  </si>
  <si>
    <t>721173708</t>
  </si>
  <si>
    <t>Potrubí z plastových trub polyetylenové svařované odpadní (svislé) DN 150</t>
  </si>
  <si>
    <t>-102981113</t>
  </si>
  <si>
    <t>721173722</t>
  </si>
  <si>
    <t>Potrubí z plastových trub polyetylenové svařované připojovací DN 40</t>
  </si>
  <si>
    <t>321793567</t>
  </si>
  <si>
    <t>721173723</t>
  </si>
  <si>
    <t>Potrubí z plastových trub polyetylenové svařované připojovací DN 50</t>
  </si>
  <si>
    <t>605666897</t>
  </si>
  <si>
    <t>721173724</t>
  </si>
  <si>
    <t>Potrubí z plastových trub polyetylenové svařované připojovací DN 70</t>
  </si>
  <si>
    <t>905519677</t>
  </si>
  <si>
    <t>721194103</t>
  </si>
  <si>
    <t>Vyvedení a upevnění odpadních výpustek DN 32</t>
  </si>
  <si>
    <t>R - položka</t>
  </si>
  <si>
    <t>2144257895</t>
  </si>
  <si>
    <t>721194104</t>
  </si>
  <si>
    <t>Vyměření přípojek na potrubí vyvedení a upevnění odpadních výpustek DN 40</t>
  </si>
  <si>
    <t>1121561579</t>
  </si>
  <si>
    <t>721194105</t>
  </si>
  <si>
    <t>Vyměření přípojek na potrubí vyvedení a upevnění odpadních výpustek DN 50</t>
  </si>
  <si>
    <t>-2071013999</t>
  </si>
  <si>
    <t>721194109</t>
  </si>
  <si>
    <t>Vyměření přípojek na potrubí vyvedení a upevnění odpadních výpustek DN 100</t>
  </si>
  <si>
    <t>455030513</t>
  </si>
  <si>
    <t>721212113</t>
  </si>
  <si>
    <t>Odtokové sprchové žlaby se zápachovou uzávěrkou a krycím roštem délky 900 mm</t>
  </si>
  <si>
    <t>-638007557</t>
  </si>
  <si>
    <t>721290112</t>
  </si>
  <si>
    <t>Zkouška těsnosti kanalizace v objektech vodou DN 150 nebo DN 200</t>
  </si>
  <si>
    <t>2055241702</t>
  </si>
  <si>
    <t>721290123</t>
  </si>
  <si>
    <t>Zkouška těsnosti kanalizace v objektech kouřem do DN 300</t>
  </si>
  <si>
    <t>327173926</t>
  </si>
  <si>
    <t>998721102</t>
  </si>
  <si>
    <t>Přesun hmot pro vnitřní kanalizace stanovený z hmotnosti přesunovaného materiálu vodorovná dopravní vzdálenost do 50 m v objektech výšky přes 6 do 12 m</t>
  </si>
  <si>
    <t>-1095009606</t>
  </si>
  <si>
    <t>998721181</t>
  </si>
  <si>
    <t>Přesun hmot pro vnitřní kanalizace stanovený z hmotnosti přesunovaného materiálu Příplatek k ceně za přesun prováděný bez použití mechanizace pro jakoukoliv výšku objektu</t>
  </si>
  <si>
    <t>751393313</t>
  </si>
  <si>
    <t>722</t>
  </si>
  <si>
    <t>Zdravotechnika - vnitřní vodovod</t>
  </si>
  <si>
    <t>722174001</t>
  </si>
  <si>
    <t>Potrubí z plastových trubek z polypropylenu (PPR) svařovaných polyfuzně PN 16 (SDR 7,4) D 16 x 2,2</t>
  </si>
  <si>
    <t>-2040013084</t>
  </si>
  <si>
    <t>722174003</t>
  </si>
  <si>
    <t>Potrubí z plastových trubek z polypropylenu (PPR) svařovaných polyfuzně PN 16 (SDR 7,4) D 25 x 3,5</t>
  </si>
  <si>
    <t>-841822508</t>
  </si>
  <si>
    <t>722174004</t>
  </si>
  <si>
    <t>Potrubí z plastových trubek z polypropylenu (PPR) svařovaných polyfuzně PN 16 (SDR 7,4) D 32 x 4,4</t>
  </si>
  <si>
    <t>-1561076379</t>
  </si>
  <si>
    <t>722174005</t>
  </si>
  <si>
    <t>Potrubí z plastových trubek z polypropylenu (PPR) svařovaných polyfuzně PN 16 (SDR 7,4) D 40 x 5,5</t>
  </si>
  <si>
    <t>-645557758</t>
  </si>
  <si>
    <t>722174006</t>
  </si>
  <si>
    <t>Potrubí z plastových trubek z polypropylenu (PPR) svařovaných polyfuzně PN 16 (SDR 7,4) D 50 x 6,9</t>
  </si>
  <si>
    <t>1179261254</t>
  </si>
  <si>
    <t>722174007</t>
  </si>
  <si>
    <t>Potrubí z plastových trubek z polypropylenu (PPR) svařovaných polyfuzně PN 16 (SDR 7,4) D 63 x 8,6</t>
  </si>
  <si>
    <t>1471723544</t>
  </si>
  <si>
    <t>722174022</t>
  </si>
  <si>
    <t>Potrubí z plastových trubek z polypropylenu (PPR) svařovaných polyfuzně PN 20 (SDR 6) D 20 x 3,4</t>
  </si>
  <si>
    <t>-2044536629</t>
  </si>
  <si>
    <t>722174023</t>
  </si>
  <si>
    <t>Potrubí z plastových trubek z polypropylenu (PPR) svařovaných polyfuzně PN 20 (SDR 6) D 25 x 4,2</t>
  </si>
  <si>
    <t>2118130245</t>
  </si>
  <si>
    <t>722174024</t>
  </si>
  <si>
    <t>Potrubí z plastových trubek z polypropylenu (PPR) svařovaných polyfuzně PN 20 (SDR 6) D 32 x 5,4</t>
  </si>
  <si>
    <t>-2072209939</t>
  </si>
  <si>
    <t>722174025</t>
  </si>
  <si>
    <t>Potrubí z plastových trubek z polypropylenu (PPR) svařovaných polyfuzně PN 20 (SDR 6) D 40 x 6,7</t>
  </si>
  <si>
    <t>-499885833</t>
  </si>
  <si>
    <t>722174026</t>
  </si>
  <si>
    <t>Potrubí z plastových trubek z polypropylenu (PPR) svařovaných polyfuzně PN 20 (SDR 6) D 50 x 8,4</t>
  </si>
  <si>
    <t>1126379926</t>
  </si>
  <si>
    <t>722174027</t>
  </si>
  <si>
    <t>Potrubí z plastových trubek z polypropylenu (PPR) svařovaných polyfuzně PN 20 (SDR 6) D 63 x 10,5</t>
  </si>
  <si>
    <t>1333806667</t>
  </si>
  <si>
    <t>722174028</t>
  </si>
  <si>
    <t>Potrubí z plastových trubek z polypropylenu (PPR) svařovaných polyfuzně PN 20 (SDR 6) D 75 x 12,5</t>
  </si>
  <si>
    <t>2052045428</t>
  </si>
  <si>
    <t>722181252</t>
  </si>
  <si>
    <t>Ochrana potrubí termoizolačními trubicemi z pěnového polyetylenu PE přilepenými v příčných a podélných spojích, tloušťky izolace přes 20 do 25 mm, vnitřního průměru izolace DN přes 22 do 45 mm</t>
  </si>
  <si>
    <t>534079521</t>
  </si>
  <si>
    <t>385+135</t>
  </si>
  <si>
    <t>722181254</t>
  </si>
  <si>
    <t>Ochrana potrubí termoizolačními trubicemi z pěnového polyetylenu PE přilepenými v příčných a podélných spojích, tloušťky izolace přes 20 do 25 mm, vnitřního průměru izolace DN přes 63 do 89 mm</t>
  </si>
  <si>
    <t>1167620881</t>
  </si>
  <si>
    <t>722220111</t>
  </si>
  <si>
    <t>Armatury s jedním závitem nástěnky pro výtokový ventil G 1/2</t>
  </si>
  <si>
    <t>-585670882</t>
  </si>
  <si>
    <t>722220121</t>
  </si>
  <si>
    <t>Armatury s jedním závitem nástěnky pro baterii G 1/2</t>
  </si>
  <si>
    <t>pár</t>
  </si>
  <si>
    <t>-1093463724</t>
  </si>
  <si>
    <t>722220122</t>
  </si>
  <si>
    <t>Armatury s jedním závitem nástěnky pro baterii G 3/4</t>
  </si>
  <si>
    <t>1435370608</t>
  </si>
  <si>
    <t>722229101</t>
  </si>
  <si>
    <t>Armatury s jedním závitem montáž vodovodních armatur s jedním závitem ostatních typů G 1/2</t>
  </si>
  <si>
    <t>1058182180</t>
  </si>
  <si>
    <t>tlakoměr 100, 0-10 bar</t>
  </si>
  <si>
    <t>-1388267729</t>
  </si>
  <si>
    <t>722229104</t>
  </si>
  <si>
    <t>Armatury s jedním závitem montáž vodovodních armatur s jedním závitem ostatních typů G 5/4</t>
  </si>
  <si>
    <t>1047957141</t>
  </si>
  <si>
    <t>expanzní nádoba 8l</t>
  </si>
  <si>
    <t>-784194212</t>
  </si>
  <si>
    <t>722230101</t>
  </si>
  <si>
    <t>Armatury se dvěma závity ventily přímé [Ke 83 T] G 1/2</t>
  </si>
  <si>
    <t>1548895717</t>
  </si>
  <si>
    <t>722230102</t>
  </si>
  <si>
    <t>Armatury se dvěma závity ventily přímé [Ke 83 T] G 3/4</t>
  </si>
  <si>
    <t>-1873597941</t>
  </si>
  <si>
    <t>722230103</t>
  </si>
  <si>
    <t>Armatury se dvěma závity ventily přímé [Ke 83 T] G 1</t>
  </si>
  <si>
    <t>1146210394</t>
  </si>
  <si>
    <t>722230104</t>
  </si>
  <si>
    <t>Armatury se dvěma závity ventily přímé [Ke 83 T] G 5/4</t>
  </si>
  <si>
    <t>-126828016</t>
  </si>
  <si>
    <t>722230106</t>
  </si>
  <si>
    <t>Armatury se dvěma závity ventily přímé [Ke 83 T] G 2</t>
  </si>
  <si>
    <t>2006172998</t>
  </si>
  <si>
    <t>722231085</t>
  </si>
  <si>
    <t>Armatury se dvěma závity ventily zpětné mosazné PN 16 do 90 st.C [EA] vnitřní závit G 5/4</t>
  </si>
  <si>
    <t>1276062522</t>
  </si>
  <si>
    <t>722231222</t>
  </si>
  <si>
    <t>Armatury se dvěma závity ventily pojistné k bojleru mosazné [IVAR] PN 6 do 100 st.C G 3/4</t>
  </si>
  <si>
    <t>2109601779</t>
  </si>
  <si>
    <t>722250142</t>
  </si>
  <si>
    <t>Požární příslušenství a armatury hydrantový systém s tvarově stálou hadicí prosklený D 25 x 20 m</t>
  </si>
  <si>
    <t>soubor</t>
  </si>
  <si>
    <t>1516460006</t>
  </si>
  <si>
    <t>722290226</t>
  </si>
  <si>
    <t>Zkoušky, proplach a desinfekce vodovodního potrubí zkoušky těsnosti vodovodního potrubí závitového do DN 50</t>
  </si>
  <si>
    <t>-938208972</t>
  </si>
  <si>
    <t>722290229</t>
  </si>
  <si>
    <t>Zkoušky, proplach a desinfekce vodovodního potrubí zkoušky těsnosti vodovodního potrubí závitového přes DN 50 do DN 100</t>
  </si>
  <si>
    <t>231497594</t>
  </si>
  <si>
    <t>722290234</t>
  </si>
  <si>
    <t>Zkoušky, proplach a desinfekce vodovodního potrubí proplach a desinfekce vodovodního potrubí do DN 80</t>
  </si>
  <si>
    <t>-630977937</t>
  </si>
  <si>
    <t>998722102</t>
  </si>
  <si>
    <t>Přesun hmot pro vnitřní vodovod stanovený z hmotnosti přesunovaného materiálu vodorovná dopravní vzdálenost do 50 m v objektech výšky přes 6 do 12 m</t>
  </si>
  <si>
    <t>-1111788849</t>
  </si>
  <si>
    <t>998722181</t>
  </si>
  <si>
    <t>Přesun hmot pro vnitřní vodovod stanovený z hmotnosti přesunovaného materiálu Příplatek k ceně za přesun prováděný bez použití mechanizace pro jakoukoliv výšku objektu</t>
  </si>
  <si>
    <t>100489190</t>
  </si>
  <si>
    <t>725</t>
  </si>
  <si>
    <t>Zdravotechnika - zařizovací předměty</t>
  </si>
  <si>
    <t>725112022</t>
  </si>
  <si>
    <t>Zařízení záchodů klozety keramické závěsné na nosné stěny s hlubokým splachováním odpad vodorovný</t>
  </si>
  <si>
    <t>-1597746238</t>
  </si>
  <si>
    <t>725121521</t>
  </si>
  <si>
    <t>Pisoárové záchodky keramické automatické s infračerveným senzorem</t>
  </si>
  <si>
    <t>-753218594</t>
  </si>
  <si>
    <t>725211612</t>
  </si>
  <si>
    <t>Umyvadla keramická bez výtokových armatur se zápachovou uzávěrkou připevněná na stěnu šrouby barevná bez sloupu nebo krytu na sifon 550 mm</t>
  </si>
  <si>
    <t>140811142</t>
  </si>
  <si>
    <t>725331111</t>
  </si>
  <si>
    <t>Výlevky bez výtokových armatur a splachovací nádrže keramické se sklopnou plastovou mřížkou 425 mm</t>
  </si>
  <si>
    <t>162697442</t>
  </si>
  <si>
    <t>725811116</t>
  </si>
  <si>
    <t>Ventily nástěnné s pevným výtokem G 1/2 x 150 mm [TGP 201 CV 150]</t>
  </si>
  <si>
    <t>-1419275374</t>
  </si>
  <si>
    <t>725821312</t>
  </si>
  <si>
    <t>Baterie dřezové nástěnné pákové s otáčivým kulatým ústím a délkou ramínka 300 mm</t>
  </si>
  <si>
    <t>633193928</t>
  </si>
  <si>
    <t>725822612</t>
  </si>
  <si>
    <t>Baterie umyvadlové stojánkové pákové s výpustí</t>
  </si>
  <si>
    <t>1430150281</t>
  </si>
  <si>
    <t>725822654</t>
  </si>
  <si>
    <t>Baterie umyvadlové stojánkové automatické senzorové směšovací s termostatickým ventilem [SLU 24]</t>
  </si>
  <si>
    <t>-2119328866</t>
  </si>
  <si>
    <t>725841311</t>
  </si>
  <si>
    <t>Baterie sprchové podomítkové Antivandal</t>
  </si>
  <si>
    <t>-457411951</t>
  </si>
  <si>
    <t>725841351</t>
  </si>
  <si>
    <t>Baterie sprchové automatické s termostatickým ventilem [AUS 2]</t>
  </si>
  <si>
    <t>491506056</t>
  </si>
  <si>
    <t>725861102</t>
  </si>
  <si>
    <t>Zápachové uzávěrky zařizovacích předmětů pro umyvadla DN 40 [HL 132/40]</t>
  </si>
  <si>
    <t>-713674438</t>
  </si>
  <si>
    <t>725861311</t>
  </si>
  <si>
    <t>Zápachové uzávěrky zařizovacích předmětů pro umyvadla s přípojkou pro pračku nebo myčku DN 40 [HL133]</t>
  </si>
  <si>
    <t>-778360367</t>
  </si>
  <si>
    <t>725865501</t>
  </si>
  <si>
    <t>Zápachové uzávěrky zařizovacích předmětů odpadní soupravy se zápachovou uzávěrkou DN 40/50 [HL 555N]</t>
  </si>
  <si>
    <t>1704979403</t>
  </si>
  <si>
    <t>725200101</t>
  </si>
  <si>
    <t>Centrální směšovací ventil s bezp.pojiskou G1/2" (dod+mtž)</t>
  </si>
  <si>
    <t>-5237191</t>
  </si>
  <si>
    <t>725200102</t>
  </si>
  <si>
    <t>Centrální směšovací ventil s bezp.pojiskou G3/4" (dod+mtž)</t>
  </si>
  <si>
    <t>-851358822</t>
  </si>
  <si>
    <t>725200103</t>
  </si>
  <si>
    <t>Baterie směšovací G1/2" (dod+mtž)</t>
  </si>
  <si>
    <t>813151536</t>
  </si>
  <si>
    <t>725200104</t>
  </si>
  <si>
    <t>Baterie směšovací G3/4" (dod+mtž)</t>
  </si>
  <si>
    <t>659688190</t>
  </si>
  <si>
    <t>998725102</t>
  </si>
  <si>
    <t>Přesun hmot pro zařizovací předměty stanovený z hmotnosti přesunovaného materiálu vodorovná dopravní vzdálenost do 50 m v objektech výšky přes 6 do 12 m</t>
  </si>
  <si>
    <t>-600442946</t>
  </si>
  <si>
    <t>998725181</t>
  </si>
  <si>
    <t>Přesun hmot pro zařizovací předměty stanovený z hmotnosti přesunovaného materiálu Příplatek k cenám za přesun prováděný bez použití mechanizace pro jakoukoliv výšku objektu</t>
  </si>
  <si>
    <t>962966398</t>
  </si>
  <si>
    <t>726</t>
  </si>
  <si>
    <t>Zdravotechnika - předstěnové instalace</t>
  </si>
  <si>
    <t>726131021</t>
  </si>
  <si>
    <t>Předstěnové instalační systémy do lehkých stěn [GEBERIT] s kovovou konstrukcí pro pisoáry stavební výška 1300 mm</t>
  </si>
  <si>
    <t>-1537119830</t>
  </si>
  <si>
    <t>998726112</t>
  </si>
  <si>
    <t>Přesun hmot pro instalační prefabrikáty stanovený z hmotnosti přesunovaného materiálu vodorovná dopravní vzdálenost do 50 m v objektech výšky přes 6 m do 12 m</t>
  </si>
  <si>
    <t>1642093479</t>
  </si>
  <si>
    <t>998726181</t>
  </si>
  <si>
    <t>Přesun hmot pro instalační prefabrikáty stanovený z hmotnosti přesunovaného materiálu Příplatek k cenám za přesun prováděný bez použití mechanizace pro jakoukoliv výšku objektu</t>
  </si>
  <si>
    <t>1966391966</t>
  </si>
  <si>
    <t>VRN - Vedlejší rozpočtové náklady</t>
  </si>
  <si>
    <t xml:space="preserve">    VRN3 - Zařízení staveniště</t>
  </si>
  <si>
    <t xml:space="preserve">    VRN4 - Inženýrská činnost</t>
  </si>
  <si>
    <t xml:space="preserve">    VRN6 - Územní vlivy</t>
  </si>
  <si>
    <t>VRN3</t>
  </si>
  <si>
    <t>Zařízení staveniště</t>
  </si>
  <si>
    <t>030001000</t>
  </si>
  <si>
    <t>Základní rozdělení průvodních činností a nákladů zařízení staveniště</t>
  </si>
  <si>
    <t>%</t>
  </si>
  <si>
    <t>1024</t>
  </si>
  <si>
    <t>-1759807697</t>
  </si>
  <si>
    <t>034103000</t>
  </si>
  <si>
    <t>Zařízení staveniště zabezpečení staveniště oplocení staveniště</t>
  </si>
  <si>
    <t>1921090113</t>
  </si>
  <si>
    <t>034503000</t>
  </si>
  <si>
    <t>Zařízení staveniště zabezpečení staveniště informační tabule</t>
  </si>
  <si>
    <t>257552977</t>
  </si>
  <si>
    <t>VRN4</t>
  </si>
  <si>
    <t>Inženýrská činnost</t>
  </si>
  <si>
    <t>045002000</t>
  </si>
  <si>
    <t>Hlavní tituly průvodních činností a nákladů inženýrská činnost kompletační a koordinační činnost</t>
  </si>
  <si>
    <t>-53269891</t>
  </si>
  <si>
    <t>VRN6</t>
  </si>
  <si>
    <t>Územní vlivy</t>
  </si>
  <si>
    <t>065002000</t>
  </si>
  <si>
    <t>Hlavní tituly průvodních činností a nákladů územní vlivy mimostaveništní doprava materiálů a výrobků</t>
  </si>
  <si>
    <t>280864846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</si>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</sst>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5"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1"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40" fillId="0" borderId="34" xfId="0" applyFont="1" applyBorder="1" applyAlignment="1" applyProtection="1">
      <alignment horizontal="left" wrapText="1"/>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48"/>
      <c r="AS2" s="348"/>
      <c r="AT2" s="348"/>
      <c r="AU2" s="348"/>
      <c r="AV2" s="348"/>
      <c r="AW2" s="348"/>
      <c r="AX2" s="348"/>
      <c r="AY2" s="348"/>
      <c r="AZ2" s="348"/>
      <c r="BA2" s="348"/>
      <c r="BB2" s="348"/>
      <c r="BC2" s="348"/>
      <c r="BD2" s="348"/>
      <c r="BE2" s="348"/>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77" t="s">
        <v>16</v>
      </c>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29"/>
      <c r="AQ5" s="31"/>
      <c r="BE5" s="375" t="s">
        <v>17</v>
      </c>
      <c r="BS5" s="24" t="s">
        <v>8</v>
      </c>
    </row>
    <row r="6" spans="1:74" ht="36.950000000000003" customHeight="1">
      <c r="B6" s="28"/>
      <c r="C6" s="29"/>
      <c r="D6" s="36" t="s">
        <v>18</v>
      </c>
      <c r="E6" s="29"/>
      <c r="F6" s="29"/>
      <c r="G6" s="29"/>
      <c r="H6" s="29"/>
      <c r="I6" s="29"/>
      <c r="J6" s="29"/>
      <c r="K6" s="379" t="s">
        <v>19</v>
      </c>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29"/>
      <c r="AQ6" s="31"/>
      <c r="BE6" s="376"/>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21</v>
      </c>
      <c r="AO7" s="29"/>
      <c r="AP7" s="29"/>
      <c r="AQ7" s="31"/>
      <c r="BE7" s="376"/>
      <c r="BS7" s="24" t="s">
        <v>8</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76"/>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76"/>
      <c r="BS9" s="24" t="s">
        <v>8</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21</v>
      </c>
      <c r="AO10" s="29"/>
      <c r="AP10" s="29"/>
      <c r="AQ10" s="31"/>
      <c r="BE10" s="376"/>
      <c r="BS10" s="24" t="s">
        <v>8</v>
      </c>
    </row>
    <row r="11" spans="1:74" ht="18.399999999999999"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30</v>
      </c>
      <c r="AL11" s="29"/>
      <c r="AM11" s="29"/>
      <c r="AN11" s="35" t="s">
        <v>21</v>
      </c>
      <c r="AO11" s="29"/>
      <c r="AP11" s="29"/>
      <c r="AQ11" s="31"/>
      <c r="BE11" s="376"/>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76"/>
      <c r="BS12" s="24" t="s">
        <v>8</v>
      </c>
    </row>
    <row r="13" spans="1:74" ht="14.45" customHeight="1">
      <c r="B13" s="28"/>
      <c r="C13" s="29"/>
      <c r="D13" s="37"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32</v>
      </c>
      <c r="AO13" s="29"/>
      <c r="AP13" s="29"/>
      <c r="AQ13" s="31"/>
      <c r="BE13" s="376"/>
      <c r="BS13" s="24" t="s">
        <v>8</v>
      </c>
    </row>
    <row r="14" spans="1:74" ht="15">
      <c r="B14" s="28"/>
      <c r="C14" s="29"/>
      <c r="D14" s="29"/>
      <c r="E14" s="380" t="s">
        <v>32</v>
      </c>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7" t="s">
        <v>30</v>
      </c>
      <c r="AL14" s="29"/>
      <c r="AM14" s="29"/>
      <c r="AN14" s="39" t="s">
        <v>32</v>
      </c>
      <c r="AO14" s="29"/>
      <c r="AP14" s="29"/>
      <c r="AQ14" s="31"/>
      <c r="BE14" s="376"/>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76"/>
      <c r="BS15" s="24" t="s">
        <v>6</v>
      </c>
    </row>
    <row r="16" spans="1:74" ht="14.45" customHeight="1">
      <c r="B16" s="28"/>
      <c r="C16" s="29"/>
      <c r="D16" s="37"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34</v>
      </c>
      <c r="AO16" s="29"/>
      <c r="AP16" s="29"/>
      <c r="AQ16" s="31"/>
      <c r="BE16" s="376"/>
      <c r="BS16" s="24" t="s">
        <v>6</v>
      </c>
    </row>
    <row r="17" spans="2:71" ht="18.399999999999999" customHeight="1">
      <c r="B17" s="28"/>
      <c r="C17" s="29"/>
      <c r="D17" s="29"/>
      <c r="E17" s="35" t="s">
        <v>35</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30</v>
      </c>
      <c r="AL17" s="29"/>
      <c r="AM17" s="29"/>
      <c r="AN17" s="35" t="s">
        <v>21</v>
      </c>
      <c r="AO17" s="29"/>
      <c r="AP17" s="29"/>
      <c r="AQ17" s="31"/>
      <c r="BE17" s="376"/>
      <c r="BS17" s="24" t="s">
        <v>36</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76"/>
      <c r="BS18" s="24" t="s">
        <v>8</v>
      </c>
    </row>
    <row r="19" spans="2:71" ht="14.45" customHeight="1">
      <c r="B19" s="28"/>
      <c r="C19" s="29"/>
      <c r="D19" s="37" t="s">
        <v>37</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76"/>
      <c r="BS19" s="24" t="s">
        <v>8</v>
      </c>
    </row>
    <row r="20" spans="2:71" ht="85.5" customHeight="1">
      <c r="B20" s="28"/>
      <c r="C20" s="29"/>
      <c r="D20" s="29"/>
      <c r="E20" s="382" t="s">
        <v>38</v>
      </c>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29"/>
      <c r="AP20" s="29"/>
      <c r="AQ20" s="31"/>
      <c r="BE20" s="376"/>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76"/>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76"/>
    </row>
    <row r="23" spans="2:71" s="1" customFormat="1" ht="25.9" customHeight="1">
      <c r="B23" s="41"/>
      <c r="C23" s="42"/>
      <c r="D23" s="43"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83" t="e">
        <f>ROUND(AG51,2)</f>
        <v>#REF!</v>
      </c>
      <c r="AL23" s="384"/>
      <c r="AM23" s="384"/>
      <c r="AN23" s="384"/>
      <c r="AO23" s="384"/>
      <c r="AP23" s="42"/>
      <c r="AQ23" s="45"/>
      <c r="BE23" s="376"/>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76"/>
    </row>
    <row r="25" spans="2:71" s="1" customFormat="1">
      <c r="B25" s="41"/>
      <c r="C25" s="42"/>
      <c r="D25" s="42"/>
      <c r="E25" s="42"/>
      <c r="F25" s="42"/>
      <c r="G25" s="42"/>
      <c r="H25" s="42"/>
      <c r="I25" s="42"/>
      <c r="J25" s="42"/>
      <c r="K25" s="42"/>
      <c r="L25" s="385" t="s">
        <v>40</v>
      </c>
      <c r="M25" s="385"/>
      <c r="N25" s="385"/>
      <c r="O25" s="385"/>
      <c r="P25" s="42"/>
      <c r="Q25" s="42"/>
      <c r="R25" s="42"/>
      <c r="S25" s="42"/>
      <c r="T25" s="42"/>
      <c r="U25" s="42"/>
      <c r="V25" s="42"/>
      <c r="W25" s="385" t="s">
        <v>41</v>
      </c>
      <c r="X25" s="385"/>
      <c r="Y25" s="385"/>
      <c r="Z25" s="385"/>
      <c r="AA25" s="385"/>
      <c r="AB25" s="385"/>
      <c r="AC25" s="385"/>
      <c r="AD25" s="385"/>
      <c r="AE25" s="385"/>
      <c r="AF25" s="42"/>
      <c r="AG25" s="42"/>
      <c r="AH25" s="42"/>
      <c r="AI25" s="42"/>
      <c r="AJ25" s="42"/>
      <c r="AK25" s="385" t="s">
        <v>42</v>
      </c>
      <c r="AL25" s="385"/>
      <c r="AM25" s="385"/>
      <c r="AN25" s="385"/>
      <c r="AO25" s="385"/>
      <c r="AP25" s="42"/>
      <c r="AQ25" s="45"/>
      <c r="BE25" s="376"/>
    </row>
    <row r="26" spans="2:71" s="2" customFormat="1" ht="14.45" customHeight="1">
      <c r="B26" s="47"/>
      <c r="C26" s="48"/>
      <c r="D26" s="49" t="s">
        <v>43</v>
      </c>
      <c r="E26" s="48"/>
      <c r="F26" s="49" t="s">
        <v>44</v>
      </c>
      <c r="G26" s="48"/>
      <c r="H26" s="48"/>
      <c r="I26" s="48"/>
      <c r="J26" s="48"/>
      <c r="K26" s="48"/>
      <c r="L26" s="368">
        <v>0.21</v>
      </c>
      <c r="M26" s="369"/>
      <c r="N26" s="369"/>
      <c r="O26" s="369"/>
      <c r="P26" s="48"/>
      <c r="Q26" s="48"/>
      <c r="R26" s="48"/>
      <c r="S26" s="48"/>
      <c r="T26" s="48"/>
      <c r="U26" s="48"/>
      <c r="V26" s="48"/>
      <c r="W26" s="370" t="e">
        <f>ROUND(AZ51,2)</f>
        <v>#REF!</v>
      </c>
      <c r="X26" s="369"/>
      <c r="Y26" s="369"/>
      <c r="Z26" s="369"/>
      <c r="AA26" s="369"/>
      <c r="AB26" s="369"/>
      <c r="AC26" s="369"/>
      <c r="AD26" s="369"/>
      <c r="AE26" s="369"/>
      <c r="AF26" s="48"/>
      <c r="AG26" s="48"/>
      <c r="AH26" s="48"/>
      <c r="AI26" s="48"/>
      <c r="AJ26" s="48"/>
      <c r="AK26" s="370" t="e">
        <f>ROUND(AV51,2)</f>
        <v>#REF!</v>
      </c>
      <c r="AL26" s="369"/>
      <c r="AM26" s="369"/>
      <c r="AN26" s="369"/>
      <c r="AO26" s="369"/>
      <c r="AP26" s="48"/>
      <c r="AQ26" s="50"/>
      <c r="BE26" s="376"/>
    </row>
    <row r="27" spans="2:71" s="2" customFormat="1" ht="14.45" customHeight="1">
      <c r="B27" s="47"/>
      <c r="C27" s="48"/>
      <c r="D27" s="48"/>
      <c r="E27" s="48"/>
      <c r="F27" s="49" t="s">
        <v>45</v>
      </c>
      <c r="G27" s="48"/>
      <c r="H27" s="48"/>
      <c r="I27" s="48"/>
      <c r="J27" s="48"/>
      <c r="K27" s="48"/>
      <c r="L27" s="368">
        <v>0.15</v>
      </c>
      <c r="M27" s="369"/>
      <c r="N27" s="369"/>
      <c r="O27" s="369"/>
      <c r="P27" s="48"/>
      <c r="Q27" s="48"/>
      <c r="R27" s="48"/>
      <c r="S27" s="48"/>
      <c r="T27" s="48"/>
      <c r="U27" s="48"/>
      <c r="V27" s="48"/>
      <c r="W27" s="370" t="e">
        <f>ROUND(BA51,2)</f>
        <v>#REF!</v>
      </c>
      <c r="X27" s="369"/>
      <c r="Y27" s="369"/>
      <c r="Z27" s="369"/>
      <c r="AA27" s="369"/>
      <c r="AB27" s="369"/>
      <c r="AC27" s="369"/>
      <c r="AD27" s="369"/>
      <c r="AE27" s="369"/>
      <c r="AF27" s="48"/>
      <c r="AG27" s="48"/>
      <c r="AH27" s="48"/>
      <c r="AI27" s="48"/>
      <c r="AJ27" s="48"/>
      <c r="AK27" s="370" t="e">
        <f>ROUND(AW51,2)</f>
        <v>#REF!</v>
      </c>
      <c r="AL27" s="369"/>
      <c r="AM27" s="369"/>
      <c r="AN27" s="369"/>
      <c r="AO27" s="369"/>
      <c r="AP27" s="48"/>
      <c r="AQ27" s="50"/>
      <c r="BE27" s="376"/>
    </row>
    <row r="28" spans="2:71" s="2" customFormat="1" ht="14.45" hidden="1" customHeight="1">
      <c r="B28" s="47"/>
      <c r="C28" s="48"/>
      <c r="D28" s="48"/>
      <c r="E28" s="48"/>
      <c r="F28" s="49" t="s">
        <v>46</v>
      </c>
      <c r="G28" s="48"/>
      <c r="H28" s="48"/>
      <c r="I28" s="48"/>
      <c r="J28" s="48"/>
      <c r="K28" s="48"/>
      <c r="L28" s="368">
        <v>0.21</v>
      </c>
      <c r="M28" s="369"/>
      <c r="N28" s="369"/>
      <c r="O28" s="369"/>
      <c r="P28" s="48"/>
      <c r="Q28" s="48"/>
      <c r="R28" s="48"/>
      <c r="S28" s="48"/>
      <c r="T28" s="48"/>
      <c r="U28" s="48"/>
      <c r="V28" s="48"/>
      <c r="W28" s="370" t="e">
        <f>ROUND(BB51,2)</f>
        <v>#REF!</v>
      </c>
      <c r="X28" s="369"/>
      <c r="Y28" s="369"/>
      <c r="Z28" s="369"/>
      <c r="AA28" s="369"/>
      <c r="AB28" s="369"/>
      <c r="AC28" s="369"/>
      <c r="AD28" s="369"/>
      <c r="AE28" s="369"/>
      <c r="AF28" s="48"/>
      <c r="AG28" s="48"/>
      <c r="AH28" s="48"/>
      <c r="AI28" s="48"/>
      <c r="AJ28" s="48"/>
      <c r="AK28" s="370">
        <v>0</v>
      </c>
      <c r="AL28" s="369"/>
      <c r="AM28" s="369"/>
      <c r="AN28" s="369"/>
      <c r="AO28" s="369"/>
      <c r="AP28" s="48"/>
      <c r="AQ28" s="50"/>
      <c r="BE28" s="376"/>
    </row>
    <row r="29" spans="2:71" s="2" customFormat="1" ht="14.45" hidden="1" customHeight="1">
      <c r="B29" s="47"/>
      <c r="C29" s="48"/>
      <c r="D29" s="48"/>
      <c r="E29" s="48"/>
      <c r="F29" s="49" t="s">
        <v>47</v>
      </c>
      <c r="G29" s="48"/>
      <c r="H29" s="48"/>
      <c r="I29" s="48"/>
      <c r="J29" s="48"/>
      <c r="K29" s="48"/>
      <c r="L29" s="368">
        <v>0.15</v>
      </c>
      <c r="M29" s="369"/>
      <c r="N29" s="369"/>
      <c r="O29" s="369"/>
      <c r="P29" s="48"/>
      <c r="Q29" s="48"/>
      <c r="R29" s="48"/>
      <c r="S29" s="48"/>
      <c r="T29" s="48"/>
      <c r="U29" s="48"/>
      <c r="V29" s="48"/>
      <c r="W29" s="370" t="e">
        <f>ROUND(BC51,2)</f>
        <v>#REF!</v>
      </c>
      <c r="X29" s="369"/>
      <c r="Y29" s="369"/>
      <c r="Z29" s="369"/>
      <c r="AA29" s="369"/>
      <c r="AB29" s="369"/>
      <c r="AC29" s="369"/>
      <c r="AD29" s="369"/>
      <c r="AE29" s="369"/>
      <c r="AF29" s="48"/>
      <c r="AG29" s="48"/>
      <c r="AH29" s="48"/>
      <c r="AI29" s="48"/>
      <c r="AJ29" s="48"/>
      <c r="AK29" s="370">
        <v>0</v>
      </c>
      <c r="AL29" s="369"/>
      <c r="AM29" s="369"/>
      <c r="AN29" s="369"/>
      <c r="AO29" s="369"/>
      <c r="AP29" s="48"/>
      <c r="AQ29" s="50"/>
      <c r="BE29" s="376"/>
    </row>
    <row r="30" spans="2:71" s="2" customFormat="1" ht="14.45" hidden="1" customHeight="1">
      <c r="B30" s="47"/>
      <c r="C30" s="48"/>
      <c r="D30" s="48"/>
      <c r="E30" s="48"/>
      <c r="F30" s="49" t="s">
        <v>48</v>
      </c>
      <c r="G30" s="48"/>
      <c r="H30" s="48"/>
      <c r="I30" s="48"/>
      <c r="J30" s="48"/>
      <c r="K30" s="48"/>
      <c r="L30" s="368">
        <v>0</v>
      </c>
      <c r="M30" s="369"/>
      <c r="N30" s="369"/>
      <c r="O30" s="369"/>
      <c r="P30" s="48"/>
      <c r="Q30" s="48"/>
      <c r="R30" s="48"/>
      <c r="S30" s="48"/>
      <c r="T30" s="48"/>
      <c r="U30" s="48"/>
      <c r="V30" s="48"/>
      <c r="W30" s="370" t="e">
        <f>ROUND(BD51,2)</f>
        <v>#REF!</v>
      </c>
      <c r="X30" s="369"/>
      <c r="Y30" s="369"/>
      <c r="Z30" s="369"/>
      <c r="AA30" s="369"/>
      <c r="AB30" s="369"/>
      <c r="AC30" s="369"/>
      <c r="AD30" s="369"/>
      <c r="AE30" s="369"/>
      <c r="AF30" s="48"/>
      <c r="AG30" s="48"/>
      <c r="AH30" s="48"/>
      <c r="AI30" s="48"/>
      <c r="AJ30" s="48"/>
      <c r="AK30" s="370">
        <v>0</v>
      </c>
      <c r="AL30" s="369"/>
      <c r="AM30" s="369"/>
      <c r="AN30" s="369"/>
      <c r="AO30" s="369"/>
      <c r="AP30" s="48"/>
      <c r="AQ30" s="50"/>
      <c r="BE30" s="376"/>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76"/>
    </row>
    <row r="32" spans="2:71" s="1" customFormat="1" ht="25.9" customHeight="1">
      <c r="B32" s="41"/>
      <c r="C32" s="51"/>
      <c r="D32" s="52" t="s">
        <v>49</v>
      </c>
      <c r="E32" s="53"/>
      <c r="F32" s="53"/>
      <c r="G32" s="53"/>
      <c r="H32" s="53"/>
      <c r="I32" s="53"/>
      <c r="J32" s="53"/>
      <c r="K32" s="53"/>
      <c r="L32" s="53"/>
      <c r="M32" s="53"/>
      <c r="N32" s="53"/>
      <c r="O32" s="53"/>
      <c r="P32" s="53"/>
      <c r="Q32" s="53"/>
      <c r="R32" s="53"/>
      <c r="S32" s="53"/>
      <c r="T32" s="54" t="s">
        <v>50</v>
      </c>
      <c r="U32" s="53"/>
      <c r="V32" s="53"/>
      <c r="W32" s="53"/>
      <c r="X32" s="371" t="s">
        <v>51</v>
      </c>
      <c r="Y32" s="372"/>
      <c r="Z32" s="372"/>
      <c r="AA32" s="372"/>
      <c r="AB32" s="372"/>
      <c r="AC32" s="53"/>
      <c r="AD32" s="53"/>
      <c r="AE32" s="53"/>
      <c r="AF32" s="53"/>
      <c r="AG32" s="53"/>
      <c r="AH32" s="53"/>
      <c r="AI32" s="53"/>
      <c r="AJ32" s="53"/>
      <c r="AK32" s="373" t="e">
        <f>SUM(AK23:AK30)</f>
        <v>#REF!</v>
      </c>
      <c r="AL32" s="372"/>
      <c r="AM32" s="372"/>
      <c r="AN32" s="372"/>
      <c r="AO32" s="374"/>
      <c r="AP32" s="51"/>
      <c r="AQ32" s="55"/>
      <c r="BE32" s="376"/>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52</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25/2017-Z1</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54" t="str">
        <f>K6</f>
        <v>Zimní stadion - Stavební úpravy šaten Sokolov, č.p. 2527, k.ú. Sokolov</v>
      </c>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5">
      <c r="B44" s="41"/>
      <c r="C44" s="65" t="s">
        <v>23</v>
      </c>
      <c r="D44" s="63"/>
      <c r="E44" s="63"/>
      <c r="F44" s="63"/>
      <c r="G44" s="63"/>
      <c r="H44" s="63"/>
      <c r="I44" s="63"/>
      <c r="J44" s="63"/>
      <c r="K44" s="63"/>
      <c r="L44" s="72" t="str">
        <f>IF(K8="","",K8)</f>
        <v>Sokolov</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56" t="str">
        <f>IF(AN8= "","",AN8)</f>
        <v>6. 3. 2018</v>
      </c>
      <c r="AN44" s="356"/>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5">
      <c r="B46" s="41"/>
      <c r="C46" s="65" t="s">
        <v>27</v>
      </c>
      <c r="D46" s="63"/>
      <c r="E46" s="63"/>
      <c r="F46" s="63"/>
      <c r="G46" s="63"/>
      <c r="H46" s="63"/>
      <c r="I46" s="63"/>
      <c r="J46" s="63"/>
      <c r="K46" s="63"/>
      <c r="L46" s="66" t="str">
        <f>IF(E11= "","",E11)</f>
        <v>Město Sokolov, Rokycanova 1929</v>
      </c>
      <c r="M46" s="63"/>
      <c r="N46" s="63"/>
      <c r="O46" s="63"/>
      <c r="P46" s="63"/>
      <c r="Q46" s="63"/>
      <c r="R46" s="63"/>
      <c r="S46" s="63"/>
      <c r="T46" s="63"/>
      <c r="U46" s="63"/>
      <c r="V46" s="63"/>
      <c r="W46" s="63"/>
      <c r="X46" s="63"/>
      <c r="Y46" s="63"/>
      <c r="Z46" s="63"/>
      <c r="AA46" s="63"/>
      <c r="AB46" s="63"/>
      <c r="AC46" s="63"/>
      <c r="AD46" s="63"/>
      <c r="AE46" s="63"/>
      <c r="AF46" s="63"/>
      <c r="AG46" s="63"/>
      <c r="AH46" s="63"/>
      <c r="AI46" s="65" t="s">
        <v>33</v>
      </c>
      <c r="AJ46" s="63"/>
      <c r="AK46" s="63"/>
      <c r="AL46" s="63"/>
      <c r="AM46" s="357" t="str">
        <f>IF(E17="","",E17)</f>
        <v>Ing. Roman Gajdoš - G.Projekt</v>
      </c>
      <c r="AN46" s="357"/>
      <c r="AO46" s="357"/>
      <c r="AP46" s="357"/>
      <c r="AQ46" s="63"/>
      <c r="AR46" s="61"/>
      <c r="AS46" s="358" t="s">
        <v>53</v>
      </c>
      <c r="AT46" s="359"/>
      <c r="AU46" s="74"/>
      <c r="AV46" s="74"/>
      <c r="AW46" s="74"/>
      <c r="AX46" s="74"/>
      <c r="AY46" s="74"/>
      <c r="AZ46" s="74"/>
      <c r="BA46" s="74"/>
      <c r="BB46" s="74"/>
      <c r="BC46" s="74"/>
      <c r="BD46" s="75"/>
    </row>
    <row r="47" spans="2:56" s="1" customFormat="1" ht="15">
      <c r="B47" s="41"/>
      <c r="C47" s="65" t="s">
        <v>31</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60"/>
      <c r="AT47" s="361"/>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62"/>
      <c r="AT48" s="363"/>
      <c r="AU48" s="42"/>
      <c r="AV48" s="42"/>
      <c r="AW48" s="42"/>
      <c r="AX48" s="42"/>
      <c r="AY48" s="42"/>
      <c r="AZ48" s="42"/>
      <c r="BA48" s="42"/>
      <c r="BB48" s="42"/>
      <c r="BC48" s="42"/>
      <c r="BD48" s="78"/>
    </row>
    <row r="49" spans="1:91" s="1" customFormat="1" ht="29.25" customHeight="1">
      <c r="B49" s="41"/>
      <c r="C49" s="364" t="s">
        <v>54</v>
      </c>
      <c r="D49" s="365"/>
      <c r="E49" s="365"/>
      <c r="F49" s="365"/>
      <c r="G49" s="365"/>
      <c r="H49" s="79"/>
      <c r="I49" s="366" t="s">
        <v>55</v>
      </c>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7" t="s">
        <v>56</v>
      </c>
      <c r="AH49" s="365"/>
      <c r="AI49" s="365"/>
      <c r="AJ49" s="365"/>
      <c r="AK49" s="365"/>
      <c r="AL49" s="365"/>
      <c r="AM49" s="365"/>
      <c r="AN49" s="366" t="s">
        <v>57</v>
      </c>
      <c r="AO49" s="365"/>
      <c r="AP49" s="365"/>
      <c r="AQ49" s="80" t="s">
        <v>58</v>
      </c>
      <c r="AR49" s="61"/>
      <c r="AS49" s="81" t="s">
        <v>59</v>
      </c>
      <c r="AT49" s="82" t="s">
        <v>60</v>
      </c>
      <c r="AU49" s="82" t="s">
        <v>61</v>
      </c>
      <c r="AV49" s="82" t="s">
        <v>62</v>
      </c>
      <c r="AW49" s="82" t="s">
        <v>63</v>
      </c>
      <c r="AX49" s="82" t="s">
        <v>64</v>
      </c>
      <c r="AY49" s="82" t="s">
        <v>65</v>
      </c>
      <c r="AZ49" s="82" t="s">
        <v>66</v>
      </c>
      <c r="BA49" s="82" t="s">
        <v>67</v>
      </c>
      <c r="BB49" s="82" t="s">
        <v>68</v>
      </c>
      <c r="BC49" s="82" t="s">
        <v>69</v>
      </c>
      <c r="BD49" s="83" t="s">
        <v>70</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71</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52" t="e">
        <f>ROUND(SUM(AG52:AG56),2)</f>
        <v>#REF!</v>
      </c>
      <c r="AH51" s="352"/>
      <c r="AI51" s="352"/>
      <c r="AJ51" s="352"/>
      <c r="AK51" s="352"/>
      <c r="AL51" s="352"/>
      <c r="AM51" s="352"/>
      <c r="AN51" s="353" t="e">
        <f t="shared" ref="AN51:AN56" si="0">SUM(AG51,AT51)</f>
        <v>#REF!</v>
      </c>
      <c r="AO51" s="353"/>
      <c r="AP51" s="353"/>
      <c r="AQ51" s="89" t="s">
        <v>21</v>
      </c>
      <c r="AR51" s="71"/>
      <c r="AS51" s="90">
        <f>ROUND(SUM(AS52:AS56),2)</f>
        <v>0</v>
      </c>
      <c r="AT51" s="91" t="e">
        <f t="shared" ref="AT51:AT56" si="1">ROUND(SUM(AV51:AW51),2)</f>
        <v>#REF!</v>
      </c>
      <c r="AU51" s="92" t="e">
        <f>ROUND(SUM(AU52:AU56),5)</f>
        <v>#REF!</v>
      </c>
      <c r="AV51" s="91" t="e">
        <f>ROUND(AZ51*L26,2)</f>
        <v>#REF!</v>
      </c>
      <c r="AW51" s="91" t="e">
        <f>ROUND(BA51*L27,2)</f>
        <v>#REF!</v>
      </c>
      <c r="AX51" s="91" t="e">
        <f>ROUND(BB51*L26,2)</f>
        <v>#REF!</v>
      </c>
      <c r="AY51" s="91" t="e">
        <f>ROUND(BC51*L27,2)</f>
        <v>#REF!</v>
      </c>
      <c r="AZ51" s="91" t="e">
        <f>ROUND(SUM(AZ52:AZ56),2)</f>
        <v>#REF!</v>
      </c>
      <c r="BA51" s="91" t="e">
        <f>ROUND(SUM(BA52:BA56),2)</f>
        <v>#REF!</v>
      </c>
      <c r="BB51" s="91" t="e">
        <f>ROUND(SUM(BB52:BB56),2)</f>
        <v>#REF!</v>
      </c>
      <c r="BC51" s="91" t="e">
        <f>ROUND(SUM(BC52:BC56),2)</f>
        <v>#REF!</v>
      </c>
      <c r="BD51" s="93" t="e">
        <f>ROUND(SUM(BD52:BD56),2)</f>
        <v>#REF!</v>
      </c>
      <c r="BS51" s="94" t="s">
        <v>72</v>
      </c>
      <c r="BT51" s="94" t="s">
        <v>73</v>
      </c>
      <c r="BU51" s="95" t="s">
        <v>74</v>
      </c>
      <c r="BV51" s="94" t="s">
        <v>75</v>
      </c>
      <c r="BW51" s="94" t="s">
        <v>7</v>
      </c>
      <c r="BX51" s="94" t="s">
        <v>76</v>
      </c>
      <c r="CL51" s="94" t="s">
        <v>21</v>
      </c>
    </row>
    <row r="52" spans="1:91" s="5" customFormat="1" ht="31.5" customHeight="1">
      <c r="A52" s="96" t="s">
        <v>77</v>
      </c>
      <c r="B52" s="97"/>
      <c r="C52" s="98"/>
      <c r="D52" s="351" t="s">
        <v>78</v>
      </c>
      <c r="E52" s="351"/>
      <c r="F52" s="351"/>
      <c r="G52" s="351"/>
      <c r="H52" s="351"/>
      <c r="I52" s="99"/>
      <c r="J52" s="351" t="s">
        <v>79</v>
      </c>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49">
        <f>'ST-1 - Stavební část vč. ...'!J27</f>
        <v>0</v>
      </c>
      <c r="AH52" s="350"/>
      <c r="AI52" s="350"/>
      <c r="AJ52" s="350"/>
      <c r="AK52" s="350"/>
      <c r="AL52" s="350"/>
      <c r="AM52" s="350"/>
      <c r="AN52" s="349">
        <f t="shared" si="0"/>
        <v>0</v>
      </c>
      <c r="AO52" s="350"/>
      <c r="AP52" s="350"/>
      <c r="AQ52" s="100" t="s">
        <v>80</v>
      </c>
      <c r="AR52" s="101"/>
      <c r="AS52" s="102">
        <v>0</v>
      </c>
      <c r="AT52" s="103">
        <f t="shared" si="1"/>
        <v>0</v>
      </c>
      <c r="AU52" s="104">
        <f>'ST-1 - Stavební část vč. ...'!P99</f>
        <v>0</v>
      </c>
      <c r="AV52" s="103">
        <f>'ST-1 - Stavební část vč. ...'!J30</f>
        <v>0</v>
      </c>
      <c r="AW52" s="103">
        <f>'ST-1 - Stavební část vč. ...'!J31</f>
        <v>0</v>
      </c>
      <c r="AX52" s="103">
        <f>'ST-1 - Stavební část vč. ...'!J32</f>
        <v>0</v>
      </c>
      <c r="AY52" s="103">
        <f>'ST-1 - Stavební část vč. ...'!J33</f>
        <v>0</v>
      </c>
      <c r="AZ52" s="103">
        <f>'ST-1 - Stavební část vč. ...'!F30</f>
        <v>0</v>
      </c>
      <c r="BA52" s="103">
        <f>'ST-1 - Stavební část vč. ...'!F31</f>
        <v>0</v>
      </c>
      <c r="BB52" s="103">
        <f>'ST-1 - Stavební část vč. ...'!F32</f>
        <v>0</v>
      </c>
      <c r="BC52" s="103">
        <f>'ST-1 - Stavební část vč. ...'!F33</f>
        <v>0</v>
      </c>
      <c r="BD52" s="105">
        <f>'ST-1 - Stavební část vč. ...'!F34</f>
        <v>0</v>
      </c>
      <c r="BT52" s="106" t="s">
        <v>81</v>
      </c>
      <c r="BV52" s="106" t="s">
        <v>75</v>
      </c>
      <c r="BW52" s="106" t="s">
        <v>82</v>
      </c>
      <c r="BX52" s="106" t="s">
        <v>7</v>
      </c>
      <c r="CL52" s="106" t="s">
        <v>21</v>
      </c>
      <c r="CM52" s="106" t="s">
        <v>83</v>
      </c>
    </row>
    <row r="53" spans="1:91" s="5" customFormat="1" ht="16.5" customHeight="1">
      <c r="A53" s="96" t="s">
        <v>77</v>
      </c>
      <c r="B53" s="97"/>
      <c r="C53" s="98"/>
      <c r="D53" s="351" t="s">
        <v>84</v>
      </c>
      <c r="E53" s="351"/>
      <c r="F53" s="351"/>
      <c r="G53" s="351"/>
      <c r="H53" s="351"/>
      <c r="I53" s="99"/>
      <c r="J53" s="351" t="s">
        <v>85</v>
      </c>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49" t="e">
        <f>#REF!</f>
        <v>#REF!</v>
      </c>
      <c r="AH53" s="350"/>
      <c r="AI53" s="350"/>
      <c r="AJ53" s="350"/>
      <c r="AK53" s="350"/>
      <c r="AL53" s="350"/>
      <c r="AM53" s="350"/>
      <c r="AN53" s="349" t="e">
        <f t="shared" si="0"/>
        <v>#REF!</v>
      </c>
      <c r="AO53" s="350"/>
      <c r="AP53" s="350"/>
      <c r="AQ53" s="100" t="s">
        <v>80</v>
      </c>
      <c r="AR53" s="101"/>
      <c r="AS53" s="102">
        <v>0</v>
      </c>
      <c r="AT53" s="103" t="e">
        <f t="shared" si="1"/>
        <v>#REF!</v>
      </c>
      <c r="AU53" s="104" t="e">
        <f>#REF!</f>
        <v>#REF!</v>
      </c>
      <c r="AV53" s="103" t="e">
        <f>#REF!</f>
        <v>#REF!</v>
      </c>
      <c r="AW53" s="103" t="e">
        <f>#REF!</f>
        <v>#REF!</v>
      </c>
      <c r="AX53" s="103" t="e">
        <f>#REF!</f>
        <v>#REF!</v>
      </c>
      <c r="AY53" s="103" t="e">
        <f>#REF!</f>
        <v>#REF!</v>
      </c>
      <c r="AZ53" s="103" t="e">
        <f>#REF!</f>
        <v>#REF!</v>
      </c>
      <c r="BA53" s="103" t="e">
        <f>#REF!</f>
        <v>#REF!</v>
      </c>
      <c r="BB53" s="103" t="e">
        <f>#REF!</f>
        <v>#REF!</v>
      </c>
      <c r="BC53" s="103" t="e">
        <f>#REF!</f>
        <v>#REF!</v>
      </c>
      <c r="BD53" s="105" t="e">
        <f>#REF!</f>
        <v>#REF!</v>
      </c>
      <c r="BT53" s="106" t="s">
        <v>81</v>
      </c>
      <c r="BV53" s="106" t="s">
        <v>75</v>
      </c>
      <c r="BW53" s="106" t="s">
        <v>86</v>
      </c>
      <c r="BX53" s="106" t="s">
        <v>7</v>
      </c>
      <c r="CL53" s="106" t="s">
        <v>21</v>
      </c>
      <c r="CM53" s="106" t="s">
        <v>83</v>
      </c>
    </row>
    <row r="54" spans="1:91" s="5" customFormat="1" ht="16.5" customHeight="1">
      <c r="A54" s="96" t="s">
        <v>77</v>
      </c>
      <c r="B54" s="97"/>
      <c r="C54" s="98"/>
      <c r="D54" s="351" t="s">
        <v>87</v>
      </c>
      <c r="E54" s="351"/>
      <c r="F54" s="351"/>
      <c r="G54" s="351"/>
      <c r="H54" s="351"/>
      <c r="I54" s="99"/>
      <c r="J54" s="351" t="s">
        <v>88</v>
      </c>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49">
        <f>'ZS - Zateplení střechy'!J27</f>
        <v>0</v>
      </c>
      <c r="AH54" s="350"/>
      <c r="AI54" s="350"/>
      <c r="AJ54" s="350"/>
      <c r="AK54" s="350"/>
      <c r="AL54" s="350"/>
      <c r="AM54" s="350"/>
      <c r="AN54" s="349">
        <f t="shared" si="0"/>
        <v>0</v>
      </c>
      <c r="AO54" s="350"/>
      <c r="AP54" s="350"/>
      <c r="AQ54" s="100" t="s">
        <v>80</v>
      </c>
      <c r="AR54" s="101"/>
      <c r="AS54" s="102">
        <v>0</v>
      </c>
      <c r="AT54" s="103">
        <f t="shared" si="1"/>
        <v>0</v>
      </c>
      <c r="AU54" s="104">
        <f>'ZS - Zateplení střechy'!P84</f>
        <v>0</v>
      </c>
      <c r="AV54" s="103">
        <f>'ZS - Zateplení střechy'!J30</f>
        <v>0</v>
      </c>
      <c r="AW54" s="103">
        <f>'ZS - Zateplení střechy'!J31</f>
        <v>0</v>
      </c>
      <c r="AX54" s="103">
        <f>'ZS - Zateplení střechy'!J32</f>
        <v>0</v>
      </c>
      <c r="AY54" s="103">
        <f>'ZS - Zateplení střechy'!J33</f>
        <v>0</v>
      </c>
      <c r="AZ54" s="103">
        <f>'ZS - Zateplení střechy'!F30</f>
        <v>0</v>
      </c>
      <c r="BA54" s="103">
        <f>'ZS - Zateplení střechy'!F31</f>
        <v>0</v>
      </c>
      <c r="BB54" s="103">
        <f>'ZS - Zateplení střechy'!F32</f>
        <v>0</v>
      </c>
      <c r="BC54" s="103">
        <f>'ZS - Zateplení střechy'!F33</f>
        <v>0</v>
      </c>
      <c r="BD54" s="105">
        <f>'ZS - Zateplení střechy'!F34</f>
        <v>0</v>
      </c>
      <c r="BT54" s="106" t="s">
        <v>81</v>
      </c>
      <c r="BV54" s="106" t="s">
        <v>75</v>
      </c>
      <c r="BW54" s="106" t="s">
        <v>89</v>
      </c>
      <c r="BX54" s="106" t="s">
        <v>7</v>
      </c>
      <c r="CL54" s="106" t="s">
        <v>21</v>
      </c>
      <c r="CM54" s="106" t="s">
        <v>83</v>
      </c>
    </row>
    <row r="55" spans="1:91" s="5" customFormat="1" ht="16.5" customHeight="1">
      <c r="A55" s="96" t="s">
        <v>77</v>
      </c>
      <c r="B55" s="97"/>
      <c r="C55" s="98"/>
      <c r="D55" s="351" t="s">
        <v>90</v>
      </c>
      <c r="E55" s="351"/>
      <c r="F55" s="351"/>
      <c r="G55" s="351"/>
      <c r="H55" s="351"/>
      <c r="I55" s="99"/>
      <c r="J55" s="351" t="s">
        <v>91</v>
      </c>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49">
        <f>'ZTI - Zdravotechnika'!J27</f>
        <v>0</v>
      </c>
      <c r="AH55" s="350"/>
      <c r="AI55" s="350"/>
      <c r="AJ55" s="350"/>
      <c r="AK55" s="350"/>
      <c r="AL55" s="350"/>
      <c r="AM55" s="350"/>
      <c r="AN55" s="349">
        <f t="shared" si="0"/>
        <v>0</v>
      </c>
      <c r="AO55" s="350"/>
      <c r="AP55" s="350"/>
      <c r="AQ55" s="100" t="s">
        <v>80</v>
      </c>
      <c r="AR55" s="101"/>
      <c r="AS55" s="102">
        <v>0</v>
      </c>
      <c r="AT55" s="103">
        <f t="shared" si="1"/>
        <v>0</v>
      </c>
      <c r="AU55" s="104">
        <f>'ZTI - Zdravotechnika'!P81</f>
        <v>0</v>
      </c>
      <c r="AV55" s="103">
        <f>'ZTI - Zdravotechnika'!J30</f>
        <v>0</v>
      </c>
      <c r="AW55" s="103">
        <f>'ZTI - Zdravotechnika'!J31</f>
        <v>0</v>
      </c>
      <c r="AX55" s="103">
        <f>'ZTI - Zdravotechnika'!J32</f>
        <v>0</v>
      </c>
      <c r="AY55" s="103">
        <f>'ZTI - Zdravotechnika'!J33</f>
        <v>0</v>
      </c>
      <c r="AZ55" s="103">
        <f>'ZTI - Zdravotechnika'!F30</f>
        <v>0</v>
      </c>
      <c r="BA55" s="103">
        <f>'ZTI - Zdravotechnika'!F31</f>
        <v>0</v>
      </c>
      <c r="BB55" s="103">
        <f>'ZTI - Zdravotechnika'!F32</f>
        <v>0</v>
      </c>
      <c r="BC55" s="103">
        <f>'ZTI - Zdravotechnika'!F33</f>
        <v>0</v>
      </c>
      <c r="BD55" s="105">
        <f>'ZTI - Zdravotechnika'!F34</f>
        <v>0</v>
      </c>
      <c r="BT55" s="106" t="s">
        <v>81</v>
      </c>
      <c r="BV55" s="106" t="s">
        <v>75</v>
      </c>
      <c r="BW55" s="106" t="s">
        <v>92</v>
      </c>
      <c r="BX55" s="106" t="s">
        <v>7</v>
      </c>
      <c r="CL55" s="106" t="s">
        <v>21</v>
      </c>
      <c r="CM55" s="106" t="s">
        <v>83</v>
      </c>
    </row>
    <row r="56" spans="1:91" s="5" customFormat="1" ht="16.5" customHeight="1">
      <c r="A56" s="96" t="s">
        <v>77</v>
      </c>
      <c r="B56" s="97"/>
      <c r="C56" s="98"/>
      <c r="D56" s="351" t="s">
        <v>93</v>
      </c>
      <c r="E56" s="351"/>
      <c r="F56" s="351"/>
      <c r="G56" s="351"/>
      <c r="H56" s="351"/>
      <c r="I56" s="99"/>
      <c r="J56" s="351" t="s">
        <v>94</v>
      </c>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49">
        <f>'VRN - Vedlejší rozpočtové...'!J27</f>
        <v>0</v>
      </c>
      <c r="AH56" s="350"/>
      <c r="AI56" s="350"/>
      <c r="AJ56" s="350"/>
      <c r="AK56" s="350"/>
      <c r="AL56" s="350"/>
      <c r="AM56" s="350"/>
      <c r="AN56" s="349">
        <f t="shared" si="0"/>
        <v>0</v>
      </c>
      <c r="AO56" s="350"/>
      <c r="AP56" s="350"/>
      <c r="AQ56" s="100" t="s">
        <v>80</v>
      </c>
      <c r="AR56" s="101"/>
      <c r="AS56" s="107">
        <v>0</v>
      </c>
      <c r="AT56" s="108">
        <f t="shared" si="1"/>
        <v>0</v>
      </c>
      <c r="AU56" s="109">
        <f>'VRN - Vedlejší rozpočtové...'!P80</f>
        <v>0</v>
      </c>
      <c r="AV56" s="108">
        <f>'VRN - Vedlejší rozpočtové...'!J30</f>
        <v>0</v>
      </c>
      <c r="AW56" s="108">
        <f>'VRN - Vedlejší rozpočtové...'!J31</f>
        <v>0</v>
      </c>
      <c r="AX56" s="108">
        <f>'VRN - Vedlejší rozpočtové...'!J32</f>
        <v>0</v>
      </c>
      <c r="AY56" s="108">
        <f>'VRN - Vedlejší rozpočtové...'!J33</f>
        <v>0</v>
      </c>
      <c r="AZ56" s="108">
        <f>'VRN - Vedlejší rozpočtové...'!F30</f>
        <v>0</v>
      </c>
      <c r="BA56" s="108">
        <f>'VRN - Vedlejší rozpočtové...'!F31</f>
        <v>0</v>
      </c>
      <c r="BB56" s="108">
        <f>'VRN - Vedlejší rozpočtové...'!F32</f>
        <v>0</v>
      </c>
      <c r="BC56" s="108">
        <f>'VRN - Vedlejší rozpočtové...'!F33</f>
        <v>0</v>
      </c>
      <c r="BD56" s="110">
        <f>'VRN - Vedlejší rozpočtové...'!F34</f>
        <v>0</v>
      </c>
      <c r="BT56" s="106" t="s">
        <v>81</v>
      </c>
      <c r="BV56" s="106" t="s">
        <v>75</v>
      </c>
      <c r="BW56" s="106" t="s">
        <v>95</v>
      </c>
      <c r="BX56" s="106" t="s">
        <v>7</v>
      </c>
      <c r="CL56" s="106" t="s">
        <v>21</v>
      </c>
      <c r="CM56" s="106" t="s">
        <v>83</v>
      </c>
    </row>
    <row r="57" spans="1:91" s="1" customFormat="1" ht="30" customHeight="1">
      <c r="B57" s="41"/>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1"/>
    </row>
    <row r="58" spans="1:91" s="1" customFormat="1" ht="6.95" customHeight="1">
      <c r="B58" s="56"/>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61"/>
    </row>
  </sheetData>
  <sheetProtection algorithmName="SHA-512" hashValue="X2q8Pfn8DXkTBrWg6DvsQHpSHyHzQfR1LouL441UOERzi2G8CH/ZlgmdBRbILLTa0TTvh1hMz1Dr2EistqnG7g==" saltValue="7B/XrmPX3f0z6cS64LUydRwImY3jw+DbajOBVEov3nPfq8xus7ZMWCinEtIvXzWLCGEiwQF5fujSYtwYrQ5BDw==" spinCount="100000" sheet="1" objects="1" scenarios="1" formatColumns="0" formatRows="0"/>
  <mergeCells count="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G52:AM52"/>
    <mergeCell ref="D52:H52"/>
    <mergeCell ref="J52:AF52"/>
    <mergeCell ref="AN53:AP53"/>
    <mergeCell ref="AG53:AM53"/>
    <mergeCell ref="D53:H53"/>
    <mergeCell ref="J53:AF53"/>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s>
  <hyperlinks>
    <hyperlink ref="K1:S1" location="C2" display="1) Rekapitulace stavby"/>
    <hyperlink ref="W1:AI1" location="C51" display="2) Rekapitulace objektů stavby a soupisů prací"/>
    <hyperlink ref="A52" location="'ST-1 - Stavební část vč. ...'!C2" display="/"/>
    <hyperlink ref="A53" location="'ST-2 - Stavební část vč. ...'!C2" display="/"/>
    <hyperlink ref="A54" location="'ZS - Zateplení střechy'!C2" display="/"/>
    <hyperlink ref="A55" location="'ZTI - Zdravotechnika'!C2" display="/"/>
    <hyperlink ref="A56" location="'VRN - Vedlejší rozpočtové...'!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8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96</v>
      </c>
      <c r="G1" s="390" t="s">
        <v>97</v>
      </c>
      <c r="H1" s="390"/>
      <c r="I1" s="115"/>
      <c r="J1" s="114" t="s">
        <v>98</v>
      </c>
      <c r="K1" s="113" t="s">
        <v>99</v>
      </c>
      <c r="L1" s="114" t="s">
        <v>100</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82</v>
      </c>
    </row>
    <row r="3" spans="1:70" ht="6.95" customHeight="1">
      <c r="B3" s="25"/>
      <c r="C3" s="26"/>
      <c r="D3" s="26"/>
      <c r="E3" s="26"/>
      <c r="F3" s="26"/>
      <c r="G3" s="26"/>
      <c r="H3" s="26"/>
      <c r="I3" s="116"/>
      <c r="J3" s="26"/>
      <c r="K3" s="27"/>
      <c r="AT3" s="24" t="s">
        <v>83</v>
      </c>
    </row>
    <row r="4" spans="1:70" ht="36.950000000000003" customHeight="1">
      <c r="B4" s="28"/>
      <c r="C4" s="29"/>
      <c r="D4" s="30" t="s">
        <v>101</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16.5" customHeight="1">
      <c r="B7" s="28"/>
      <c r="C7" s="29"/>
      <c r="D7" s="29"/>
      <c r="E7" s="391" t="str">
        <f>'Rekapitulace stavby'!K6</f>
        <v>Zimní stadion - Stavební úpravy šaten Sokolov, č.p. 2527, k.ú. Sokolov</v>
      </c>
      <c r="F7" s="392"/>
      <c r="G7" s="392"/>
      <c r="H7" s="392"/>
      <c r="I7" s="117"/>
      <c r="J7" s="29"/>
      <c r="K7" s="31"/>
    </row>
    <row r="8" spans="1:70" s="1" customFormat="1" ht="15">
      <c r="B8" s="41"/>
      <c r="C8" s="42"/>
      <c r="D8" s="37" t="s">
        <v>102</v>
      </c>
      <c r="E8" s="42"/>
      <c r="F8" s="42"/>
      <c r="G8" s="42"/>
      <c r="H8" s="42"/>
      <c r="I8" s="118"/>
      <c r="J8" s="42"/>
      <c r="K8" s="45"/>
    </row>
    <row r="9" spans="1:70" s="1" customFormat="1" ht="36.950000000000003" customHeight="1">
      <c r="B9" s="41"/>
      <c r="C9" s="42"/>
      <c r="D9" s="42"/>
      <c r="E9" s="393" t="s">
        <v>103</v>
      </c>
      <c r="F9" s="394"/>
      <c r="G9" s="394"/>
      <c r="H9" s="394"/>
      <c r="I9" s="118"/>
      <c r="J9" s="42"/>
      <c r="K9" s="45"/>
    </row>
    <row r="10" spans="1:70" s="1" customFormat="1">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6. 3. 2018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
        <v>34</v>
      </c>
      <c r="K20" s="45"/>
    </row>
    <row r="21" spans="2:11" s="1" customFormat="1" ht="18" customHeight="1">
      <c r="B21" s="41"/>
      <c r="C21" s="42"/>
      <c r="D21" s="42"/>
      <c r="E21" s="35" t="s">
        <v>35</v>
      </c>
      <c r="F21" s="42"/>
      <c r="G21" s="42"/>
      <c r="H21" s="42"/>
      <c r="I21" s="119" t="s">
        <v>30</v>
      </c>
      <c r="J21" s="35" t="s">
        <v>21</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82" t="s">
        <v>21</v>
      </c>
      <c r="F24" s="382"/>
      <c r="G24" s="382"/>
      <c r="H24" s="38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ROUND(J99,2)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ROUND(SUM(BE99:BE1087), 2)</f>
        <v>0</v>
      </c>
      <c r="G30" s="42"/>
      <c r="H30" s="42"/>
      <c r="I30" s="131">
        <v>0.21</v>
      </c>
      <c r="J30" s="130">
        <f>ROUND(ROUND((SUM(BE99:BE1087)), 2)*I30, 2)</f>
        <v>0</v>
      </c>
      <c r="K30" s="45"/>
    </row>
    <row r="31" spans="2:11" s="1" customFormat="1" ht="14.45" customHeight="1">
      <c r="B31" s="41"/>
      <c r="C31" s="42"/>
      <c r="D31" s="42"/>
      <c r="E31" s="49" t="s">
        <v>45</v>
      </c>
      <c r="F31" s="130">
        <f>ROUND(SUM(BF99:BF1087), 2)</f>
        <v>0</v>
      </c>
      <c r="G31" s="42"/>
      <c r="H31" s="42"/>
      <c r="I31" s="131">
        <v>0.15</v>
      </c>
      <c r="J31" s="130">
        <f>ROUND(ROUND((SUM(BF99:BF1087)), 2)*I31, 2)</f>
        <v>0</v>
      </c>
      <c r="K31" s="45"/>
    </row>
    <row r="32" spans="2:11" s="1" customFormat="1" ht="14.45" hidden="1" customHeight="1">
      <c r="B32" s="41"/>
      <c r="C32" s="42"/>
      <c r="D32" s="42"/>
      <c r="E32" s="49" t="s">
        <v>46</v>
      </c>
      <c r="F32" s="130">
        <f>ROUND(SUM(BG99:BG1087), 2)</f>
        <v>0</v>
      </c>
      <c r="G32" s="42"/>
      <c r="H32" s="42"/>
      <c r="I32" s="131">
        <v>0.21</v>
      </c>
      <c r="J32" s="130">
        <v>0</v>
      </c>
      <c r="K32" s="45"/>
    </row>
    <row r="33" spans="2:11" s="1" customFormat="1" ht="14.45" hidden="1" customHeight="1">
      <c r="B33" s="41"/>
      <c r="C33" s="42"/>
      <c r="D33" s="42"/>
      <c r="E33" s="49" t="s">
        <v>47</v>
      </c>
      <c r="F33" s="130">
        <f>ROUND(SUM(BH99:BH1087), 2)</f>
        <v>0</v>
      </c>
      <c r="G33" s="42"/>
      <c r="H33" s="42"/>
      <c r="I33" s="131">
        <v>0.15</v>
      </c>
      <c r="J33" s="130">
        <v>0</v>
      </c>
      <c r="K33" s="45"/>
    </row>
    <row r="34" spans="2:11" s="1" customFormat="1" ht="14.45" hidden="1" customHeight="1">
      <c r="B34" s="41"/>
      <c r="C34" s="42"/>
      <c r="D34" s="42"/>
      <c r="E34" s="49" t="s">
        <v>48</v>
      </c>
      <c r="F34" s="130">
        <f>ROUND(SUM(BI99:BI1087),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104</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91" t="str">
        <f>E7</f>
        <v>Zimní stadion - Stavební úpravy šaten Sokolov, č.p. 2527, k.ú. Sokolov</v>
      </c>
      <c r="F45" s="392"/>
      <c r="G45" s="392"/>
      <c r="H45" s="392"/>
      <c r="I45" s="118"/>
      <c r="J45" s="42"/>
      <c r="K45" s="45"/>
    </row>
    <row r="46" spans="2:11" s="1" customFormat="1" ht="14.45" customHeight="1">
      <c r="B46" s="41"/>
      <c r="C46" s="37" t="s">
        <v>102</v>
      </c>
      <c r="D46" s="42"/>
      <c r="E46" s="42"/>
      <c r="F46" s="42"/>
      <c r="G46" s="42"/>
      <c r="H46" s="42"/>
      <c r="I46" s="118"/>
      <c r="J46" s="42"/>
      <c r="K46" s="45"/>
    </row>
    <row r="47" spans="2:11" s="1" customFormat="1" ht="17.25" customHeight="1">
      <c r="B47" s="41"/>
      <c r="C47" s="42"/>
      <c r="D47" s="42"/>
      <c r="E47" s="393" t="str">
        <f>E9</f>
        <v>ST-1 - Stavební část vč. profesí - 1. ETAPA</v>
      </c>
      <c r="F47" s="394"/>
      <c r="G47" s="394"/>
      <c r="H47" s="394"/>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Sokolov</v>
      </c>
      <c r="G49" s="42"/>
      <c r="H49" s="42"/>
      <c r="I49" s="119" t="s">
        <v>25</v>
      </c>
      <c r="J49" s="120" t="str">
        <f>IF(J12="","",J12)</f>
        <v>6. 3. 2018</v>
      </c>
      <c r="K49" s="45"/>
    </row>
    <row r="50" spans="2:47" s="1" customFormat="1" ht="6.95" customHeight="1">
      <c r="B50" s="41"/>
      <c r="C50" s="42"/>
      <c r="D50" s="42"/>
      <c r="E50" s="42"/>
      <c r="F50" s="42"/>
      <c r="G50" s="42"/>
      <c r="H50" s="42"/>
      <c r="I50" s="118"/>
      <c r="J50" s="42"/>
      <c r="K50" s="45"/>
    </row>
    <row r="51" spans="2:47" s="1" customFormat="1" ht="15">
      <c r="B51" s="41"/>
      <c r="C51" s="37" t="s">
        <v>27</v>
      </c>
      <c r="D51" s="42"/>
      <c r="E51" s="42"/>
      <c r="F51" s="35" t="str">
        <f>E15</f>
        <v>Město Sokolov, Rokycanova 1929</v>
      </c>
      <c r="G51" s="42"/>
      <c r="H51" s="42"/>
      <c r="I51" s="119" t="s">
        <v>33</v>
      </c>
      <c r="J51" s="382" t="str">
        <f>E21</f>
        <v>Ing. Roman Gajdoš - G.Projekt</v>
      </c>
      <c r="K51" s="45"/>
    </row>
    <row r="52" spans="2:47" s="1" customFormat="1" ht="14.45" customHeight="1">
      <c r="B52" s="41"/>
      <c r="C52" s="37" t="s">
        <v>31</v>
      </c>
      <c r="D52" s="42"/>
      <c r="E52" s="42"/>
      <c r="F52" s="35" t="str">
        <f>IF(E18="","",E18)</f>
        <v/>
      </c>
      <c r="G52" s="42"/>
      <c r="H52" s="42"/>
      <c r="I52" s="118"/>
      <c r="J52" s="386"/>
      <c r="K52" s="45"/>
    </row>
    <row r="53" spans="2:47" s="1" customFormat="1" ht="10.35" customHeight="1">
      <c r="B53" s="41"/>
      <c r="C53" s="42"/>
      <c r="D53" s="42"/>
      <c r="E53" s="42"/>
      <c r="F53" s="42"/>
      <c r="G53" s="42"/>
      <c r="H53" s="42"/>
      <c r="I53" s="118"/>
      <c r="J53" s="42"/>
      <c r="K53" s="45"/>
    </row>
    <row r="54" spans="2:47" s="1" customFormat="1" ht="29.25" customHeight="1">
      <c r="B54" s="41"/>
      <c r="C54" s="144" t="s">
        <v>105</v>
      </c>
      <c r="D54" s="132"/>
      <c r="E54" s="132"/>
      <c r="F54" s="132"/>
      <c r="G54" s="132"/>
      <c r="H54" s="132"/>
      <c r="I54" s="145"/>
      <c r="J54" s="146" t="s">
        <v>106</v>
      </c>
      <c r="K54" s="147"/>
    </row>
    <row r="55" spans="2:47" s="1" customFormat="1" ht="10.35" customHeight="1">
      <c r="B55" s="41"/>
      <c r="C55" s="42"/>
      <c r="D55" s="42"/>
      <c r="E55" s="42"/>
      <c r="F55" s="42"/>
      <c r="G55" s="42"/>
      <c r="H55" s="42"/>
      <c r="I55" s="118"/>
      <c r="J55" s="42"/>
      <c r="K55" s="45"/>
    </row>
    <row r="56" spans="2:47" s="1" customFormat="1" ht="29.25" customHeight="1">
      <c r="B56" s="41"/>
      <c r="C56" s="148" t="s">
        <v>107</v>
      </c>
      <c r="D56" s="42"/>
      <c r="E56" s="42"/>
      <c r="F56" s="42"/>
      <c r="G56" s="42"/>
      <c r="H56" s="42"/>
      <c r="I56" s="118"/>
      <c r="J56" s="128">
        <f>J99</f>
        <v>0</v>
      </c>
      <c r="K56" s="45"/>
      <c r="AU56" s="24" t="s">
        <v>108</v>
      </c>
    </row>
    <row r="57" spans="2:47" s="7" customFormat="1" ht="24.95" customHeight="1">
      <c r="B57" s="149"/>
      <c r="C57" s="150"/>
      <c r="D57" s="151" t="s">
        <v>109</v>
      </c>
      <c r="E57" s="152"/>
      <c r="F57" s="152"/>
      <c r="G57" s="152"/>
      <c r="H57" s="152"/>
      <c r="I57" s="153"/>
      <c r="J57" s="154">
        <f>J100</f>
        <v>0</v>
      </c>
      <c r="K57" s="155"/>
    </row>
    <row r="58" spans="2:47" s="8" customFormat="1" ht="19.899999999999999" customHeight="1">
      <c r="B58" s="156"/>
      <c r="C58" s="157"/>
      <c r="D58" s="158" t="s">
        <v>110</v>
      </c>
      <c r="E58" s="159"/>
      <c r="F58" s="159"/>
      <c r="G58" s="159"/>
      <c r="H58" s="159"/>
      <c r="I58" s="160"/>
      <c r="J58" s="161">
        <f>J101</f>
        <v>0</v>
      </c>
      <c r="K58" s="162"/>
    </row>
    <row r="59" spans="2:47" s="8" customFormat="1" ht="19.899999999999999" customHeight="1">
      <c r="B59" s="156"/>
      <c r="C59" s="157"/>
      <c r="D59" s="158" t="s">
        <v>111</v>
      </c>
      <c r="E59" s="159"/>
      <c r="F59" s="159"/>
      <c r="G59" s="159"/>
      <c r="H59" s="159"/>
      <c r="I59" s="160"/>
      <c r="J59" s="161">
        <f>J128</f>
        <v>0</v>
      </c>
      <c r="K59" s="162"/>
    </row>
    <row r="60" spans="2:47" s="8" customFormat="1" ht="19.899999999999999" customHeight="1">
      <c r="B60" s="156"/>
      <c r="C60" s="157"/>
      <c r="D60" s="158" t="s">
        <v>112</v>
      </c>
      <c r="E60" s="159"/>
      <c r="F60" s="159"/>
      <c r="G60" s="159"/>
      <c r="H60" s="159"/>
      <c r="I60" s="160"/>
      <c r="J60" s="161">
        <f>J140</f>
        <v>0</v>
      </c>
      <c r="K60" s="162"/>
    </row>
    <row r="61" spans="2:47" s="8" customFormat="1" ht="19.899999999999999" customHeight="1">
      <c r="B61" s="156"/>
      <c r="C61" s="157"/>
      <c r="D61" s="158" t="s">
        <v>113</v>
      </c>
      <c r="E61" s="159"/>
      <c r="F61" s="159"/>
      <c r="G61" s="159"/>
      <c r="H61" s="159"/>
      <c r="I61" s="160"/>
      <c r="J61" s="161">
        <f>J269</f>
        <v>0</v>
      </c>
      <c r="K61" s="162"/>
    </row>
    <row r="62" spans="2:47" s="8" customFormat="1" ht="19.899999999999999" customHeight="1">
      <c r="B62" s="156"/>
      <c r="C62" s="157"/>
      <c r="D62" s="158" t="s">
        <v>114</v>
      </c>
      <c r="E62" s="159"/>
      <c r="F62" s="159"/>
      <c r="G62" s="159"/>
      <c r="H62" s="159"/>
      <c r="I62" s="160"/>
      <c r="J62" s="161">
        <f>J275</f>
        <v>0</v>
      </c>
      <c r="K62" s="162"/>
    </row>
    <row r="63" spans="2:47" s="8" customFormat="1" ht="19.899999999999999" customHeight="1">
      <c r="B63" s="156"/>
      <c r="C63" s="157"/>
      <c r="D63" s="158" t="s">
        <v>115</v>
      </c>
      <c r="E63" s="159"/>
      <c r="F63" s="159"/>
      <c r="G63" s="159"/>
      <c r="H63" s="159"/>
      <c r="I63" s="160"/>
      <c r="J63" s="161">
        <f>J396</f>
        <v>0</v>
      </c>
      <c r="K63" s="162"/>
    </row>
    <row r="64" spans="2:47" s="8" customFormat="1" ht="19.899999999999999" customHeight="1">
      <c r="B64" s="156"/>
      <c r="C64" s="157"/>
      <c r="D64" s="158" t="s">
        <v>116</v>
      </c>
      <c r="E64" s="159"/>
      <c r="F64" s="159"/>
      <c r="G64" s="159"/>
      <c r="H64" s="159"/>
      <c r="I64" s="160"/>
      <c r="J64" s="161">
        <f>J536</f>
        <v>0</v>
      </c>
      <c r="K64" s="162"/>
    </row>
    <row r="65" spans="2:11" s="8" customFormat="1" ht="19.899999999999999" customHeight="1">
      <c r="B65" s="156"/>
      <c r="C65" s="157"/>
      <c r="D65" s="158" t="s">
        <v>117</v>
      </c>
      <c r="E65" s="159"/>
      <c r="F65" s="159"/>
      <c r="G65" s="159"/>
      <c r="H65" s="159"/>
      <c r="I65" s="160"/>
      <c r="J65" s="161">
        <f>J551</f>
        <v>0</v>
      </c>
      <c r="K65" s="162"/>
    </row>
    <row r="66" spans="2:11" s="7" customFormat="1" ht="24.95" customHeight="1">
      <c r="B66" s="149"/>
      <c r="C66" s="150"/>
      <c r="D66" s="151" t="s">
        <v>118</v>
      </c>
      <c r="E66" s="152"/>
      <c r="F66" s="152"/>
      <c r="G66" s="152"/>
      <c r="H66" s="152"/>
      <c r="I66" s="153"/>
      <c r="J66" s="154">
        <f>J554</f>
        <v>0</v>
      </c>
      <c r="K66" s="155"/>
    </row>
    <row r="67" spans="2:11" s="8" customFormat="1" ht="19.899999999999999" customHeight="1">
      <c r="B67" s="156"/>
      <c r="C67" s="157"/>
      <c r="D67" s="158" t="s">
        <v>119</v>
      </c>
      <c r="E67" s="159"/>
      <c r="F67" s="159"/>
      <c r="G67" s="159"/>
      <c r="H67" s="159"/>
      <c r="I67" s="160"/>
      <c r="J67" s="161">
        <f>J555</f>
        <v>0</v>
      </c>
      <c r="K67" s="162"/>
    </row>
    <row r="68" spans="2:11" s="8" customFormat="1" ht="19.899999999999999" customHeight="1">
      <c r="B68" s="156"/>
      <c r="C68" s="157"/>
      <c r="D68" s="158" t="s">
        <v>120</v>
      </c>
      <c r="E68" s="159"/>
      <c r="F68" s="159"/>
      <c r="G68" s="159"/>
      <c r="H68" s="159"/>
      <c r="I68" s="160"/>
      <c r="J68" s="161">
        <f>J557</f>
        <v>0</v>
      </c>
      <c r="K68" s="162"/>
    </row>
    <row r="69" spans="2:11" s="8" customFormat="1" ht="19.899999999999999" customHeight="1">
      <c r="B69" s="156"/>
      <c r="C69" s="157"/>
      <c r="D69" s="158" t="s">
        <v>121</v>
      </c>
      <c r="E69" s="159"/>
      <c r="F69" s="159"/>
      <c r="G69" s="159"/>
      <c r="H69" s="159"/>
      <c r="I69" s="160"/>
      <c r="J69" s="161">
        <f>J559</f>
        <v>0</v>
      </c>
      <c r="K69" s="162"/>
    </row>
    <row r="70" spans="2:11" s="8" customFormat="1" ht="19.899999999999999" customHeight="1">
      <c r="B70" s="156"/>
      <c r="C70" s="157"/>
      <c r="D70" s="158" t="s">
        <v>122</v>
      </c>
      <c r="E70" s="159"/>
      <c r="F70" s="159"/>
      <c r="G70" s="159"/>
      <c r="H70" s="159"/>
      <c r="I70" s="160"/>
      <c r="J70" s="161">
        <f>J561</f>
        <v>0</v>
      </c>
      <c r="K70" s="162"/>
    </row>
    <row r="71" spans="2:11" s="8" customFormat="1" ht="19.899999999999999" customHeight="1">
      <c r="B71" s="156"/>
      <c r="C71" s="157"/>
      <c r="D71" s="158" t="s">
        <v>123</v>
      </c>
      <c r="E71" s="159"/>
      <c r="F71" s="159"/>
      <c r="G71" s="159"/>
      <c r="H71" s="159"/>
      <c r="I71" s="160"/>
      <c r="J71" s="161">
        <f>J563</f>
        <v>0</v>
      </c>
      <c r="K71" s="162"/>
    </row>
    <row r="72" spans="2:11" s="8" customFormat="1" ht="19.899999999999999" customHeight="1">
      <c r="B72" s="156"/>
      <c r="C72" s="157"/>
      <c r="D72" s="158" t="s">
        <v>124</v>
      </c>
      <c r="E72" s="159"/>
      <c r="F72" s="159"/>
      <c r="G72" s="159"/>
      <c r="H72" s="159"/>
      <c r="I72" s="160"/>
      <c r="J72" s="161">
        <f>J687</f>
        <v>0</v>
      </c>
      <c r="K72" s="162"/>
    </row>
    <row r="73" spans="2:11" s="8" customFormat="1" ht="19.899999999999999" customHeight="1">
      <c r="B73" s="156"/>
      <c r="C73" s="157"/>
      <c r="D73" s="158" t="s">
        <v>125</v>
      </c>
      <c r="E73" s="159"/>
      <c r="F73" s="159"/>
      <c r="G73" s="159"/>
      <c r="H73" s="159"/>
      <c r="I73" s="160"/>
      <c r="J73" s="161">
        <f>J734</f>
        <v>0</v>
      </c>
      <c r="K73" s="162"/>
    </row>
    <row r="74" spans="2:11" s="8" customFormat="1" ht="19.899999999999999" customHeight="1">
      <c r="B74" s="156"/>
      <c r="C74" s="157"/>
      <c r="D74" s="158" t="s">
        <v>126</v>
      </c>
      <c r="E74" s="159"/>
      <c r="F74" s="159"/>
      <c r="G74" s="159"/>
      <c r="H74" s="159"/>
      <c r="I74" s="160"/>
      <c r="J74" s="161">
        <f>J748</f>
        <v>0</v>
      </c>
      <c r="K74" s="162"/>
    </row>
    <row r="75" spans="2:11" s="8" customFormat="1" ht="19.899999999999999" customHeight="1">
      <c r="B75" s="156"/>
      <c r="C75" s="157"/>
      <c r="D75" s="158" t="s">
        <v>127</v>
      </c>
      <c r="E75" s="159"/>
      <c r="F75" s="159"/>
      <c r="G75" s="159"/>
      <c r="H75" s="159"/>
      <c r="I75" s="160"/>
      <c r="J75" s="161">
        <f>J852</f>
        <v>0</v>
      </c>
      <c r="K75" s="162"/>
    </row>
    <row r="76" spans="2:11" s="8" customFormat="1" ht="19.899999999999999" customHeight="1">
      <c r="B76" s="156"/>
      <c r="C76" s="157"/>
      <c r="D76" s="158" t="s">
        <v>128</v>
      </c>
      <c r="E76" s="159"/>
      <c r="F76" s="159"/>
      <c r="G76" s="159"/>
      <c r="H76" s="159"/>
      <c r="I76" s="160"/>
      <c r="J76" s="161">
        <f>J950</f>
        <v>0</v>
      </c>
      <c r="K76" s="162"/>
    </row>
    <row r="77" spans="2:11" s="8" customFormat="1" ht="19.899999999999999" customHeight="1">
      <c r="B77" s="156"/>
      <c r="C77" s="157"/>
      <c r="D77" s="158" t="s">
        <v>129</v>
      </c>
      <c r="E77" s="159"/>
      <c r="F77" s="159"/>
      <c r="G77" s="159"/>
      <c r="H77" s="159"/>
      <c r="I77" s="160"/>
      <c r="J77" s="161">
        <f>J1031</f>
        <v>0</v>
      </c>
      <c r="K77" s="162"/>
    </row>
    <row r="78" spans="2:11" s="8" customFormat="1" ht="19.899999999999999" customHeight="1">
      <c r="B78" s="156"/>
      <c r="C78" s="157"/>
      <c r="D78" s="158" t="s">
        <v>130</v>
      </c>
      <c r="E78" s="159"/>
      <c r="F78" s="159"/>
      <c r="G78" s="159"/>
      <c r="H78" s="159"/>
      <c r="I78" s="160"/>
      <c r="J78" s="161">
        <f>J1057</f>
        <v>0</v>
      </c>
      <c r="K78" s="162"/>
    </row>
    <row r="79" spans="2:11" s="8" customFormat="1" ht="19.899999999999999" customHeight="1">
      <c r="B79" s="156"/>
      <c r="C79" s="157"/>
      <c r="D79" s="158" t="s">
        <v>131</v>
      </c>
      <c r="E79" s="159"/>
      <c r="F79" s="159"/>
      <c r="G79" s="159"/>
      <c r="H79" s="159"/>
      <c r="I79" s="160"/>
      <c r="J79" s="161">
        <f>J1081</f>
        <v>0</v>
      </c>
      <c r="K79" s="162"/>
    </row>
    <row r="80" spans="2:11" s="1" customFormat="1" ht="21.75" customHeight="1">
      <c r="B80" s="41"/>
      <c r="C80" s="42"/>
      <c r="D80" s="42"/>
      <c r="E80" s="42"/>
      <c r="F80" s="42"/>
      <c r="G80" s="42"/>
      <c r="H80" s="42"/>
      <c r="I80" s="118"/>
      <c r="J80" s="42"/>
      <c r="K80" s="45"/>
    </row>
    <row r="81" spans="2:12" s="1" customFormat="1" ht="6.95" customHeight="1">
      <c r="B81" s="56"/>
      <c r="C81" s="57"/>
      <c r="D81" s="57"/>
      <c r="E81" s="57"/>
      <c r="F81" s="57"/>
      <c r="G81" s="57"/>
      <c r="H81" s="57"/>
      <c r="I81" s="139"/>
      <c r="J81" s="57"/>
      <c r="K81" s="58"/>
    </row>
    <row r="85" spans="2:12" s="1" customFormat="1" ht="6.95" customHeight="1">
      <c r="B85" s="59"/>
      <c r="C85" s="60"/>
      <c r="D85" s="60"/>
      <c r="E85" s="60"/>
      <c r="F85" s="60"/>
      <c r="G85" s="60"/>
      <c r="H85" s="60"/>
      <c r="I85" s="142"/>
      <c r="J85" s="60"/>
      <c r="K85" s="60"/>
      <c r="L85" s="61"/>
    </row>
    <row r="86" spans="2:12" s="1" customFormat="1" ht="36.950000000000003" customHeight="1">
      <c r="B86" s="41"/>
      <c r="C86" s="62" t="s">
        <v>132</v>
      </c>
      <c r="D86" s="63"/>
      <c r="E86" s="63"/>
      <c r="F86" s="63"/>
      <c r="G86" s="63"/>
      <c r="H86" s="63"/>
      <c r="I86" s="163"/>
      <c r="J86" s="63"/>
      <c r="K86" s="63"/>
      <c r="L86" s="61"/>
    </row>
    <row r="87" spans="2:12" s="1" customFormat="1" ht="6.95" customHeight="1">
      <c r="B87" s="41"/>
      <c r="C87" s="63"/>
      <c r="D87" s="63"/>
      <c r="E87" s="63"/>
      <c r="F87" s="63"/>
      <c r="G87" s="63"/>
      <c r="H87" s="63"/>
      <c r="I87" s="163"/>
      <c r="J87" s="63"/>
      <c r="K87" s="63"/>
      <c r="L87" s="61"/>
    </row>
    <row r="88" spans="2:12" s="1" customFormat="1" ht="14.45" customHeight="1">
      <c r="B88" s="41"/>
      <c r="C88" s="65" t="s">
        <v>18</v>
      </c>
      <c r="D88" s="63"/>
      <c r="E88" s="63"/>
      <c r="F88" s="63"/>
      <c r="G88" s="63"/>
      <c r="H88" s="63"/>
      <c r="I88" s="163"/>
      <c r="J88" s="63"/>
      <c r="K88" s="63"/>
      <c r="L88" s="61"/>
    </row>
    <row r="89" spans="2:12" s="1" customFormat="1" ht="16.5" customHeight="1">
      <c r="B89" s="41"/>
      <c r="C89" s="63"/>
      <c r="D89" s="63"/>
      <c r="E89" s="387" t="str">
        <f>E7</f>
        <v>Zimní stadion - Stavební úpravy šaten Sokolov, č.p. 2527, k.ú. Sokolov</v>
      </c>
      <c r="F89" s="388"/>
      <c r="G89" s="388"/>
      <c r="H89" s="388"/>
      <c r="I89" s="163"/>
      <c r="J89" s="63"/>
      <c r="K89" s="63"/>
      <c r="L89" s="61"/>
    </row>
    <row r="90" spans="2:12" s="1" customFormat="1" ht="14.45" customHeight="1">
      <c r="B90" s="41"/>
      <c r="C90" s="65" t="s">
        <v>102</v>
      </c>
      <c r="D90" s="63"/>
      <c r="E90" s="63"/>
      <c r="F90" s="63"/>
      <c r="G90" s="63"/>
      <c r="H90" s="63"/>
      <c r="I90" s="163"/>
      <c r="J90" s="63"/>
      <c r="K90" s="63"/>
      <c r="L90" s="61"/>
    </row>
    <row r="91" spans="2:12" s="1" customFormat="1" ht="17.25" customHeight="1">
      <c r="B91" s="41"/>
      <c r="C91" s="63"/>
      <c r="D91" s="63"/>
      <c r="E91" s="354" t="str">
        <f>E9</f>
        <v>ST-1 - Stavební část vč. profesí - 1. ETAPA</v>
      </c>
      <c r="F91" s="389"/>
      <c r="G91" s="389"/>
      <c r="H91" s="389"/>
      <c r="I91" s="163"/>
      <c r="J91" s="63"/>
      <c r="K91" s="63"/>
      <c r="L91" s="61"/>
    </row>
    <row r="92" spans="2:12" s="1" customFormat="1" ht="6.95" customHeight="1">
      <c r="B92" s="41"/>
      <c r="C92" s="63"/>
      <c r="D92" s="63"/>
      <c r="E92" s="63"/>
      <c r="F92" s="63"/>
      <c r="G92" s="63"/>
      <c r="H92" s="63"/>
      <c r="I92" s="163"/>
      <c r="J92" s="63"/>
      <c r="K92" s="63"/>
      <c r="L92" s="61"/>
    </row>
    <row r="93" spans="2:12" s="1" customFormat="1" ht="18" customHeight="1">
      <c r="B93" s="41"/>
      <c r="C93" s="65" t="s">
        <v>23</v>
      </c>
      <c r="D93" s="63"/>
      <c r="E93" s="63"/>
      <c r="F93" s="164" t="str">
        <f>F12</f>
        <v>Sokolov</v>
      </c>
      <c r="G93" s="63"/>
      <c r="H93" s="63"/>
      <c r="I93" s="165" t="s">
        <v>25</v>
      </c>
      <c r="J93" s="73" t="str">
        <f>IF(J12="","",J12)</f>
        <v>6. 3. 2018</v>
      </c>
      <c r="K93" s="63"/>
      <c r="L93" s="61"/>
    </row>
    <row r="94" spans="2:12" s="1" customFormat="1" ht="6.95" customHeight="1">
      <c r="B94" s="41"/>
      <c r="C94" s="63"/>
      <c r="D94" s="63"/>
      <c r="E94" s="63"/>
      <c r="F94" s="63"/>
      <c r="G94" s="63"/>
      <c r="H94" s="63"/>
      <c r="I94" s="163"/>
      <c r="J94" s="63"/>
      <c r="K94" s="63"/>
      <c r="L94" s="61"/>
    </row>
    <row r="95" spans="2:12" s="1" customFormat="1" ht="15">
      <c r="B95" s="41"/>
      <c r="C95" s="65" t="s">
        <v>27</v>
      </c>
      <c r="D95" s="63"/>
      <c r="E95" s="63"/>
      <c r="F95" s="164" t="str">
        <f>E15</f>
        <v>Město Sokolov, Rokycanova 1929</v>
      </c>
      <c r="G95" s="63"/>
      <c r="H95" s="63"/>
      <c r="I95" s="165" t="s">
        <v>33</v>
      </c>
      <c r="J95" s="164" t="str">
        <f>E21</f>
        <v>Ing. Roman Gajdoš - G.Projekt</v>
      </c>
      <c r="K95" s="63"/>
      <c r="L95" s="61"/>
    </row>
    <row r="96" spans="2:12" s="1" customFormat="1" ht="14.45" customHeight="1">
      <c r="B96" s="41"/>
      <c r="C96" s="65" t="s">
        <v>31</v>
      </c>
      <c r="D96" s="63"/>
      <c r="E96" s="63"/>
      <c r="F96" s="164" t="str">
        <f>IF(E18="","",E18)</f>
        <v/>
      </c>
      <c r="G96" s="63"/>
      <c r="H96" s="63"/>
      <c r="I96" s="163"/>
      <c r="J96" s="63"/>
      <c r="K96" s="63"/>
      <c r="L96" s="61"/>
    </row>
    <row r="97" spans="2:65" s="1" customFormat="1" ht="10.35" customHeight="1">
      <c r="B97" s="41"/>
      <c r="C97" s="63"/>
      <c r="D97" s="63"/>
      <c r="E97" s="63"/>
      <c r="F97" s="63"/>
      <c r="G97" s="63"/>
      <c r="H97" s="63"/>
      <c r="I97" s="163"/>
      <c r="J97" s="63"/>
      <c r="K97" s="63"/>
      <c r="L97" s="61"/>
    </row>
    <row r="98" spans="2:65" s="9" customFormat="1" ht="29.25" customHeight="1">
      <c r="B98" s="166"/>
      <c r="C98" s="167" t="s">
        <v>133</v>
      </c>
      <c r="D98" s="168" t="s">
        <v>58</v>
      </c>
      <c r="E98" s="168" t="s">
        <v>54</v>
      </c>
      <c r="F98" s="168" t="s">
        <v>134</v>
      </c>
      <c r="G98" s="168" t="s">
        <v>135</v>
      </c>
      <c r="H98" s="168" t="s">
        <v>136</v>
      </c>
      <c r="I98" s="169" t="s">
        <v>137</v>
      </c>
      <c r="J98" s="168" t="s">
        <v>106</v>
      </c>
      <c r="K98" s="170" t="s">
        <v>138</v>
      </c>
      <c r="L98" s="171"/>
      <c r="M98" s="81" t="s">
        <v>139</v>
      </c>
      <c r="N98" s="82" t="s">
        <v>43</v>
      </c>
      <c r="O98" s="82" t="s">
        <v>140</v>
      </c>
      <c r="P98" s="82" t="s">
        <v>141</v>
      </c>
      <c r="Q98" s="82" t="s">
        <v>142</v>
      </c>
      <c r="R98" s="82" t="s">
        <v>143</v>
      </c>
      <c r="S98" s="82" t="s">
        <v>144</v>
      </c>
      <c r="T98" s="83" t="s">
        <v>145</v>
      </c>
    </row>
    <row r="99" spans="2:65" s="1" customFormat="1" ht="29.25" customHeight="1">
      <c r="B99" s="41"/>
      <c r="C99" s="87" t="s">
        <v>107</v>
      </c>
      <c r="D99" s="63"/>
      <c r="E99" s="63"/>
      <c r="F99" s="63"/>
      <c r="G99" s="63"/>
      <c r="H99" s="63"/>
      <c r="I99" s="163"/>
      <c r="J99" s="172">
        <f>BK99</f>
        <v>0</v>
      </c>
      <c r="K99" s="63"/>
      <c r="L99" s="61"/>
      <c r="M99" s="84"/>
      <c r="N99" s="85"/>
      <c r="O99" s="85"/>
      <c r="P99" s="173">
        <f>P100+P554</f>
        <v>0</v>
      </c>
      <c r="Q99" s="85"/>
      <c r="R99" s="173">
        <f>R100+R554</f>
        <v>131.11372160772001</v>
      </c>
      <c r="S99" s="85"/>
      <c r="T99" s="174">
        <f>T100+T554</f>
        <v>120.74752333999999</v>
      </c>
      <c r="AT99" s="24" t="s">
        <v>72</v>
      </c>
      <c r="AU99" s="24" t="s">
        <v>108</v>
      </c>
      <c r="BK99" s="175">
        <f>BK100+BK554</f>
        <v>0</v>
      </c>
    </row>
    <row r="100" spans="2:65" s="10" customFormat="1" ht="37.35" customHeight="1">
      <c r="B100" s="176"/>
      <c r="C100" s="177"/>
      <c r="D100" s="178" t="s">
        <v>72</v>
      </c>
      <c r="E100" s="179" t="s">
        <v>146</v>
      </c>
      <c r="F100" s="179" t="s">
        <v>147</v>
      </c>
      <c r="G100" s="177"/>
      <c r="H100" s="177"/>
      <c r="I100" s="180"/>
      <c r="J100" s="181">
        <f>BK100</f>
        <v>0</v>
      </c>
      <c r="K100" s="177"/>
      <c r="L100" s="182"/>
      <c r="M100" s="183"/>
      <c r="N100" s="184"/>
      <c r="O100" s="184"/>
      <c r="P100" s="185">
        <f>P101+P128+P140+P269+P275+P396+P536+P551</f>
        <v>0</v>
      </c>
      <c r="Q100" s="184"/>
      <c r="R100" s="185">
        <f>R101+R128+R140+R269+R275+R396+R536+R551</f>
        <v>87.129517149999998</v>
      </c>
      <c r="S100" s="184"/>
      <c r="T100" s="186">
        <f>T101+T128+T140+T269+T275+T396+T536+T551</f>
        <v>103.75046999999999</v>
      </c>
      <c r="AR100" s="187" t="s">
        <v>81</v>
      </c>
      <c r="AT100" s="188" t="s">
        <v>72</v>
      </c>
      <c r="AU100" s="188" t="s">
        <v>73</v>
      </c>
      <c r="AY100" s="187" t="s">
        <v>148</v>
      </c>
      <c r="BK100" s="189">
        <f>BK101+BK128+BK140+BK269+BK275+BK396+BK536+BK551</f>
        <v>0</v>
      </c>
    </row>
    <row r="101" spans="2:65" s="10" customFormat="1" ht="19.899999999999999" customHeight="1">
      <c r="B101" s="176"/>
      <c r="C101" s="177"/>
      <c r="D101" s="178" t="s">
        <v>72</v>
      </c>
      <c r="E101" s="190" t="s">
        <v>81</v>
      </c>
      <c r="F101" s="190" t="s">
        <v>149</v>
      </c>
      <c r="G101" s="177"/>
      <c r="H101" s="177"/>
      <c r="I101" s="180"/>
      <c r="J101" s="191">
        <f>BK101</f>
        <v>0</v>
      </c>
      <c r="K101" s="177"/>
      <c r="L101" s="182"/>
      <c r="M101" s="183"/>
      <c r="N101" s="184"/>
      <c r="O101" s="184"/>
      <c r="P101" s="185">
        <f>SUM(P102:P127)</f>
        <v>0</v>
      </c>
      <c r="Q101" s="184"/>
      <c r="R101" s="185">
        <f>SUM(R102:R127)</f>
        <v>0</v>
      </c>
      <c r="S101" s="184"/>
      <c r="T101" s="186">
        <f>SUM(T102:T127)</f>
        <v>0.77610000000000001</v>
      </c>
      <c r="AR101" s="187" t="s">
        <v>81</v>
      </c>
      <c r="AT101" s="188" t="s">
        <v>72</v>
      </c>
      <c r="AU101" s="188" t="s">
        <v>81</v>
      </c>
      <c r="AY101" s="187" t="s">
        <v>148</v>
      </c>
      <c r="BK101" s="189">
        <f>SUM(BK102:BK127)</f>
        <v>0</v>
      </c>
    </row>
    <row r="102" spans="2:65" s="1" customFormat="1" ht="38.25" customHeight="1">
      <c r="B102" s="41"/>
      <c r="C102" s="192" t="s">
        <v>81</v>
      </c>
      <c r="D102" s="192" t="s">
        <v>150</v>
      </c>
      <c r="E102" s="193" t="s">
        <v>151</v>
      </c>
      <c r="F102" s="194" t="s">
        <v>152</v>
      </c>
      <c r="G102" s="195" t="s">
        <v>153</v>
      </c>
      <c r="H102" s="196">
        <v>1.95</v>
      </c>
      <c r="I102" s="197"/>
      <c r="J102" s="198">
        <f>ROUND(I102*H102,2)</f>
        <v>0</v>
      </c>
      <c r="K102" s="194" t="s">
        <v>154</v>
      </c>
      <c r="L102" s="61"/>
      <c r="M102" s="199" t="s">
        <v>21</v>
      </c>
      <c r="N102" s="200" t="s">
        <v>44</v>
      </c>
      <c r="O102" s="42"/>
      <c r="P102" s="201">
        <f>O102*H102</f>
        <v>0</v>
      </c>
      <c r="Q102" s="201">
        <v>0</v>
      </c>
      <c r="R102" s="201">
        <f>Q102*H102</f>
        <v>0</v>
      </c>
      <c r="S102" s="201">
        <v>0.3</v>
      </c>
      <c r="T102" s="202">
        <f>S102*H102</f>
        <v>0.58499999999999996</v>
      </c>
      <c r="AR102" s="24" t="s">
        <v>155</v>
      </c>
      <c r="AT102" s="24" t="s">
        <v>150</v>
      </c>
      <c r="AU102" s="24" t="s">
        <v>83</v>
      </c>
      <c r="AY102" s="24" t="s">
        <v>148</v>
      </c>
      <c r="BE102" s="203">
        <f>IF(N102="základní",J102,0)</f>
        <v>0</v>
      </c>
      <c r="BF102" s="203">
        <f>IF(N102="snížená",J102,0)</f>
        <v>0</v>
      </c>
      <c r="BG102" s="203">
        <f>IF(N102="zákl. přenesená",J102,0)</f>
        <v>0</v>
      </c>
      <c r="BH102" s="203">
        <f>IF(N102="sníž. přenesená",J102,0)</f>
        <v>0</v>
      </c>
      <c r="BI102" s="203">
        <f>IF(N102="nulová",J102,0)</f>
        <v>0</v>
      </c>
      <c r="BJ102" s="24" t="s">
        <v>81</v>
      </c>
      <c r="BK102" s="203">
        <f>ROUND(I102*H102,2)</f>
        <v>0</v>
      </c>
      <c r="BL102" s="24" t="s">
        <v>155</v>
      </c>
      <c r="BM102" s="24" t="s">
        <v>156</v>
      </c>
    </row>
    <row r="103" spans="2:65" s="1" customFormat="1" ht="256.5">
      <c r="B103" s="41"/>
      <c r="C103" s="63"/>
      <c r="D103" s="204" t="s">
        <v>157</v>
      </c>
      <c r="E103" s="63"/>
      <c r="F103" s="205" t="s">
        <v>158</v>
      </c>
      <c r="G103" s="63"/>
      <c r="H103" s="63"/>
      <c r="I103" s="163"/>
      <c r="J103" s="63"/>
      <c r="K103" s="63"/>
      <c r="L103" s="61"/>
      <c r="M103" s="206"/>
      <c r="N103" s="42"/>
      <c r="O103" s="42"/>
      <c r="P103" s="42"/>
      <c r="Q103" s="42"/>
      <c r="R103" s="42"/>
      <c r="S103" s="42"/>
      <c r="T103" s="78"/>
      <c r="AT103" s="24" t="s">
        <v>157</v>
      </c>
      <c r="AU103" s="24" t="s">
        <v>83</v>
      </c>
    </row>
    <row r="104" spans="2:65" s="1" customFormat="1" ht="38.25" customHeight="1">
      <c r="B104" s="41"/>
      <c r="C104" s="192" t="s">
        <v>83</v>
      </c>
      <c r="D104" s="192" t="s">
        <v>150</v>
      </c>
      <c r="E104" s="193" t="s">
        <v>159</v>
      </c>
      <c r="F104" s="194" t="s">
        <v>160</v>
      </c>
      <c r="G104" s="195" t="s">
        <v>153</v>
      </c>
      <c r="H104" s="196">
        <v>1.95</v>
      </c>
      <c r="I104" s="197"/>
      <c r="J104" s="198">
        <f>ROUND(I104*H104,2)</f>
        <v>0</v>
      </c>
      <c r="K104" s="194" t="s">
        <v>154</v>
      </c>
      <c r="L104" s="61"/>
      <c r="M104" s="199" t="s">
        <v>21</v>
      </c>
      <c r="N104" s="200" t="s">
        <v>44</v>
      </c>
      <c r="O104" s="42"/>
      <c r="P104" s="201">
        <f>O104*H104</f>
        <v>0</v>
      </c>
      <c r="Q104" s="201">
        <v>0</v>
      </c>
      <c r="R104" s="201">
        <f>Q104*H104</f>
        <v>0</v>
      </c>
      <c r="S104" s="201">
        <v>9.8000000000000004E-2</v>
      </c>
      <c r="T104" s="202">
        <f>S104*H104</f>
        <v>0.19109999999999999</v>
      </c>
      <c r="AR104" s="24" t="s">
        <v>155</v>
      </c>
      <c r="AT104" s="24" t="s">
        <v>150</v>
      </c>
      <c r="AU104" s="24" t="s">
        <v>83</v>
      </c>
      <c r="AY104" s="24" t="s">
        <v>148</v>
      </c>
      <c r="BE104" s="203">
        <f>IF(N104="základní",J104,0)</f>
        <v>0</v>
      </c>
      <c r="BF104" s="203">
        <f>IF(N104="snížená",J104,0)</f>
        <v>0</v>
      </c>
      <c r="BG104" s="203">
        <f>IF(N104="zákl. přenesená",J104,0)</f>
        <v>0</v>
      </c>
      <c r="BH104" s="203">
        <f>IF(N104="sníž. přenesená",J104,0)</f>
        <v>0</v>
      </c>
      <c r="BI104" s="203">
        <f>IF(N104="nulová",J104,0)</f>
        <v>0</v>
      </c>
      <c r="BJ104" s="24" t="s">
        <v>81</v>
      </c>
      <c r="BK104" s="203">
        <f>ROUND(I104*H104,2)</f>
        <v>0</v>
      </c>
      <c r="BL104" s="24" t="s">
        <v>155</v>
      </c>
      <c r="BM104" s="24" t="s">
        <v>161</v>
      </c>
    </row>
    <row r="105" spans="2:65" s="1" customFormat="1" ht="256.5">
      <c r="B105" s="41"/>
      <c r="C105" s="63"/>
      <c r="D105" s="204" t="s">
        <v>157</v>
      </c>
      <c r="E105" s="63"/>
      <c r="F105" s="205" t="s">
        <v>158</v>
      </c>
      <c r="G105" s="63"/>
      <c r="H105" s="63"/>
      <c r="I105" s="163"/>
      <c r="J105" s="63"/>
      <c r="K105" s="63"/>
      <c r="L105" s="61"/>
      <c r="M105" s="206"/>
      <c r="N105" s="42"/>
      <c r="O105" s="42"/>
      <c r="P105" s="42"/>
      <c r="Q105" s="42"/>
      <c r="R105" s="42"/>
      <c r="S105" s="42"/>
      <c r="T105" s="78"/>
      <c r="AT105" s="24" t="s">
        <v>157</v>
      </c>
      <c r="AU105" s="24" t="s">
        <v>83</v>
      </c>
    </row>
    <row r="106" spans="2:65" s="11" customFormat="1">
      <c r="B106" s="207"/>
      <c r="C106" s="208"/>
      <c r="D106" s="204" t="s">
        <v>162</v>
      </c>
      <c r="E106" s="209" t="s">
        <v>21</v>
      </c>
      <c r="F106" s="210" t="s">
        <v>163</v>
      </c>
      <c r="G106" s="208"/>
      <c r="H106" s="209" t="s">
        <v>21</v>
      </c>
      <c r="I106" s="211"/>
      <c r="J106" s="208"/>
      <c r="K106" s="208"/>
      <c r="L106" s="212"/>
      <c r="M106" s="213"/>
      <c r="N106" s="214"/>
      <c r="O106" s="214"/>
      <c r="P106" s="214"/>
      <c r="Q106" s="214"/>
      <c r="R106" s="214"/>
      <c r="S106" s="214"/>
      <c r="T106" s="215"/>
      <c r="AT106" s="216" t="s">
        <v>162</v>
      </c>
      <c r="AU106" s="216" t="s">
        <v>83</v>
      </c>
      <c r="AV106" s="11" t="s">
        <v>81</v>
      </c>
      <c r="AW106" s="11" t="s">
        <v>36</v>
      </c>
      <c r="AX106" s="11" t="s">
        <v>73</v>
      </c>
      <c r="AY106" s="216" t="s">
        <v>148</v>
      </c>
    </row>
    <row r="107" spans="2:65" s="12" customFormat="1">
      <c r="B107" s="217"/>
      <c r="C107" s="218"/>
      <c r="D107" s="204" t="s">
        <v>162</v>
      </c>
      <c r="E107" s="219" t="s">
        <v>21</v>
      </c>
      <c r="F107" s="220" t="s">
        <v>164</v>
      </c>
      <c r="G107" s="218"/>
      <c r="H107" s="221">
        <v>1.95</v>
      </c>
      <c r="I107" s="222"/>
      <c r="J107" s="218"/>
      <c r="K107" s="218"/>
      <c r="L107" s="223"/>
      <c r="M107" s="224"/>
      <c r="N107" s="225"/>
      <c r="O107" s="225"/>
      <c r="P107" s="225"/>
      <c r="Q107" s="225"/>
      <c r="R107" s="225"/>
      <c r="S107" s="225"/>
      <c r="T107" s="226"/>
      <c r="AT107" s="227" t="s">
        <v>162</v>
      </c>
      <c r="AU107" s="227" t="s">
        <v>83</v>
      </c>
      <c r="AV107" s="12" t="s">
        <v>83</v>
      </c>
      <c r="AW107" s="12" t="s">
        <v>36</v>
      </c>
      <c r="AX107" s="12" t="s">
        <v>81</v>
      </c>
      <c r="AY107" s="227" t="s">
        <v>148</v>
      </c>
    </row>
    <row r="108" spans="2:65" s="1" customFormat="1" ht="38.25" customHeight="1">
      <c r="B108" s="41"/>
      <c r="C108" s="192" t="s">
        <v>165</v>
      </c>
      <c r="D108" s="192" t="s">
        <v>150</v>
      </c>
      <c r="E108" s="193" t="s">
        <v>166</v>
      </c>
      <c r="F108" s="194" t="s">
        <v>167</v>
      </c>
      <c r="G108" s="195" t="s">
        <v>168</v>
      </c>
      <c r="H108" s="196">
        <v>1.2749999999999999</v>
      </c>
      <c r="I108" s="197"/>
      <c r="J108" s="198">
        <f>ROUND(I108*H108,2)</f>
        <v>0</v>
      </c>
      <c r="K108" s="194" t="s">
        <v>154</v>
      </c>
      <c r="L108" s="61"/>
      <c r="M108" s="199" t="s">
        <v>21</v>
      </c>
      <c r="N108" s="200" t="s">
        <v>44</v>
      </c>
      <c r="O108" s="42"/>
      <c r="P108" s="201">
        <f>O108*H108</f>
        <v>0</v>
      </c>
      <c r="Q108" s="201">
        <v>0</v>
      </c>
      <c r="R108" s="201">
        <f>Q108*H108</f>
        <v>0</v>
      </c>
      <c r="S108" s="201">
        <v>0</v>
      </c>
      <c r="T108" s="202">
        <f>S108*H108</f>
        <v>0</v>
      </c>
      <c r="AR108" s="24" t="s">
        <v>155</v>
      </c>
      <c r="AT108" s="24" t="s">
        <v>150</v>
      </c>
      <c r="AU108" s="24" t="s">
        <v>83</v>
      </c>
      <c r="AY108" s="24" t="s">
        <v>148</v>
      </c>
      <c r="BE108" s="203">
        <f>IF(N108="základní",J108,0)</f>
        <v>0</v>
      </c>
      <c r="BF108" s="203">
        <f>IF(N108="snížená",J108,0)</f>
        <v>0</v>
      </c>
      <c r="BG108" s="203">
        <f>IF(N108="zákl. přenesená",J108,0)</f>
        <v>0</v>
      </c>
      <c r="BH108" s="203">
        <f>IF(N108="sníž. přenesená",J108,0)</f>
        <v>0</v>
      </c>
      <c r="BI108" s="203">
        <f>IF(N108="nulová",J108,0)</f>
        <v>0</v>
      </c>
      <c r="BJ108" s="24" t="s">
        <v>81</v>
      </c>
      <c r="BK108" s="203">
        <f>ROUND(I108*H108,2)</f>
        <v>0</v>
      </c>
      <c r="BL108" s="24" t="s">
        <v>155</v>
      </c>
      <c r="BM108" s="24" t="s">
        <v>169</v>
      </c>
    </row>
    <row r="109" spans="2:65" s="1" customFormat="1" ht="54">
      <c r="B109" s="41"/>
      <c r="C109" s="63"/>
      <c r="D109" s="204" t="s">
        <v>157</v>
      </c>
      <c r="E109" s="63"/>
      <c r="F109" s="205" t="s">
        <v>170</v>
      </c>
      <c r="G109" s="63"/>
      <c r="H109" s="63"/>
      <c r="I109" s="163"/>
      <c r="J109" s="63"/>
      <c r="K109" s="63"/>
      <c r="L109" s="61"/>
      <c r="M109" s="206"/>
      <c r="N109" s="42"/>
      <c r="O109" s="42"/>
      <c r="P109" s="42"/>
      <c r="Q109" s="42"/>
      <c r="R109" s="42"/>
      <c r="S109" s="42"/>
      <c r="T109" s="78"/>
      <c r="AT109" s="24" t="s">
        <v>157</v>
      </c>
      <c r="AU109" s="24" t="s">
        <v>83</v>
      </c>
    </row>
    <row r="110" spans="2:65" s="11" customFormat="1">
      <c r="B110" s="207"/>
      <c r="C110" s="208"/>
      <c r="D110" s="204" t="s">
        <v>162</v>
      </c>
      <c r="E110" s="209" t="s">
        <v>21</v>
      </c>
      <c r="F110" s="210" t="s">
        <v>171</v>
      </c>
      <c r="G110" s="208"/>
      <c r="H110" s="209" t="s">
        <v>21</v>
      </c>
      <c r="I110" s="211"/>
      <c r="J110" s="208"/>
      <c r="K110" s="208"/>
      <c r="L110" s="212"/>
      <c r="M110" s="213"/>
      <c r="N110" s="214"/>
      <c r="O110" s="214"/>
      <c r="P110" s="214"/>
      <c r="Q110" s="214"/>
      <c r="R110" s="214"/>
      <c r="S110" s="214"/>
      <c r="T110" s="215"/>
      <c r="AT110" s="216" t="s">
        <v>162</v>
      </c>
      <c r="AU110" s="216" t="s">
        <v>83</v>
      </c>
      <c r="AV110" s="11" t="s">
        <v>81</v>
      </c>
      <c r="AW110" s="11" t="s">
        <v>36</v>
      </c>
      <c r="AX110" s="11" t="s">
        <v>73</v>
      </c>
      <c r="AY110" s="216" t="s">
        <v>148</v>
      </c>
    </row>
    <row r="111" spans="2:65" s="12" customFormat="1">
      <c r="B111" s="217"/>
      <c r="C111" s="218"/>
      <c r="D111" s="204" t="s">
        <v>162</v>
      </c>
      <c r="E111" s="219" t="s">
        <v>21</v>
      </c>
      <c r="F111" s="220" t="s">
        <v>172</v>
      </c>
      <c r="G111" s="218"/>
      <c r="H111" s="221">
        <v>1.2749999999999999</v>
      </c>
      <c r="I111" s="222"/>
      <c r="J111" s="218"/>
      <c r="K111" s="218"/>
      <c r="L111" s="223"/>
      <c r="M111" s="224"/>
      <c r="N111" s="225"/>
      <c r="O111" s="225"/>
      <c r="P111" s="225"/>
      <c r="Q111" s="225"/>
      <c r="R111" s="225"/>
      <c r="S111" s="225"/>
      <c r="T111" s="226"/>
      <c r="AT111" s="227" t="s">
        <v>162</v>
      </c>
      <c r="AU111" s="227" t="s">
        <v>83</v>
      </c>
      <c r="AV111" s="12" t="s">
        <v>83</v>
      </c>
      <c r="AW111" s="12" t="s">
        <v>36</v>
      </c>
      <c r="AX111" s="12" t="s">
        <v>81</v>
      </c>
      <c r="AY111" s="227" t="s">
        <v>148</v>
      </c>
    </row>
    <row r="112" spans="2:65" s="1" customFormat="1" ht="38.25" customHeight="1">
      <c r="B112" s="41"/>
      <c r="C112" s="192" t="s">
        <v>155</v>
      </c>
      <c r="D112" s="192" t="s">
        <v>150</v>
      </c>
      <c r="E112" s="193" t="s">
        <v>173</v>
      </c>
      <c r="F112" s="194" t="s">
        <v>174</v>
      </c>
      <c r="G112" s="195" t="s">
        <v>168</v>
      </c>
      <c r="H112" s="196">
        <v>1.2749999999999999</v>
      </c>
      <c r="I112" s="197"/>
      <c r="J112" s="198">
        <f>ROUND(I112*H112,2)</f>
        <v>0</v>
      </c>
      <c r="K112" s="194" t="s">
        <v>154</v>
      </c>
      <c r="L112" s="61"/>
      <c r="M112" s="199" t="s">
        <v>21</v>
      </c>
      <c r="N112" s="200" t="s">
        <v>44</v>
      </c>
      <c r="O112" s="42"/>
      <c r="P112" s="201">
        <f>O112*H112</f>
        <v>0</v>
      </c>
      <c r="Q112" s="201">
        <v>0</v>
      </c>
      <c r="R112" s="201">
        <f>Q112*H112</f>
        <v>0</v>
      </c>
      <c r="S112" s="201">
        <v>0</v>
      </c>
      <c r="T112" s="202">
        <f>S112*H112</f>
        <v>0</v>
      </c>
      <c r="AR112" s="24" t="s">
        <v>155</v>
      </c>
      <c r="AT112" s="24" t="s">
        <v>150</v>
      </c>
      <c r="AU112" s="24" t="s">
        <v>83</v>
      </c>
      <c r="AY112" s="24" t="s">
        <v>148</v>
      </c>
      <c r="BE112" s="203">
        <f>IF(N112="základní",J112,0)</f>
        <v>0</v>
      </c>
      <c r="BF112" s="203">
        <f>IF(N112="snížená",J112,0)</f>
        <v>0</v>
      </c>
      <c r="BG112" s="203">
        <f>IF(N112="zákl. přenesená",J112,0)</f>
        <v>0</v>
      </c>
      <c r="BH112" s="203">
        <f>IF(N112="sníž. přenesená",J112,0)</f>
        <v>0</v>
      </c>
      <c r="BI112" s="203">
        <f>IF(N112="nulová",J112,0)</f>
        <v>0</v>
      </c>
      <c r="BJ112" s="24" t="s">
        <v>81</v>
      </c>
      <c r="BK112" s="203">
        <f>ROUND(I112*H112,2)</f>
        <v>0</v>
      </c>
      <c r="BL112" s="24" t="s">
        <v>155</v>
      </c>
      <c r="BM112" s="24" t="s">
        <v>175</v>
      </c>
    </row>
    <row r="113" spans="2:65" s="1" customFormat="1" ht="54">
      <c r="B113" s="41"/>
      <c r="C113" s="63"/>
      <c r="D113" s="204" t="s">
        <v>157</v>
      </c>
      <c r="E113" s="63"/>
      <c r="F113" s="205" t="s">
        <v>170</v>
      </c>
      <c r="G113" s="63"/>
      <c r="H113" s="63"/>
      <c r="I113" s="163"/>
      <c r="J113" s="63"/>
      <c r="K113" s="63"/>
      <c r="L113" s="61"/>
      <c r="M113" s="206"/>
      <c r="N113" s="42"/>
      <c r="O113" s="42"/>
      <c r="P113" s="42"/>
      <c r="Q113" s="42"/>
      <c r="R113" s="42"/>
      <c r="S113" s="42"/>
      <c r="T113" s="78"/>
      <c r="AT113" s="24" t="s">
        <v>157</v>
      </c>
      <c r="AU113" s="24" t="s">
        <v>83</v>
      </c>
    </row>
    <row r="114" spans="2:65" s="1" customFormat="1" ht="38.25" customHeight="1">
      <c r="B114" s="41"/>
      <c r="C114" s="192" t="s">
        <v>176</v>
      </c>
      <c r="D114" s="192" t="s">
        <v>150</v>
      </c>
      <c r="E114" s="193" t="s">
        <v>177</v>
      </c>
      <c r="F114" s="194" t="s">
        <v>178</v>
      </c>
      <c r="G114" s="195" t="s">
        <v>168</v>
      </c>
      <c r="H114" s="196">
        <v>1.274</v>
      </c>
      <c r="I114" s="197"/>
      <c r="J114" s="198">
        <f>ROUND(I114*H114,2)</f>
        <v>0</v>
      </c>
      <c r="K114" s="194" t="s">
        <v>154</v>
      </c>
      <c r="L114" s="61"/>
      <c r="M114" s="199" t="s">
        <v>21</v>
      </c>
      <c r="N114" s="200" t="s">
        <v>44</v>
      </c>
      <c r="O114" s="42"/>
      <c r="P114" s="201">
        <f>O114*H114</f>
        <v>0</v>
      </c>
      <c r="Q114" s="201">
        <v>0</v>
      </c>
      <c r="R114" s="201">
        <f>Q114*H114</f>
        <v>0</v>
      </c>
      <c r="S114" s="201">
        <v>0</v>
      </c>
      <c r="T114" s="202">
        <f>S114*H114</f>
        <v>0</v>
      </c>
      <c r="AR114" s="24" t="s">
        <v>155</v>
      </c>
      <c r="AT114" s="24" t="s">
        <v>150</v>
      </c>
      <c r="AU114" s="24" t="s">
        <v>83</v>
      </c>
      <c r="AY114" s="24" t="s">
        <v>148</v>
      </c>
      <c r="BE114" s="203">
        <f>IF(N114="základní",J114,0)</f>
        <v>0</v>
      </c>
      <c r="BF114" s="203">
        <f>IF(N114="snížená",J114,0)</f>
        <v>0</v>
      </c>
      <c r="BG114" s="203">
        <f>IF(N114="zákl. přenesená",J114,0)</f>
        <v>0</v>
      </c>
      <c r="BH114" s="203">
        <f>IF(N114="sníž. přenesená",J114,0)</f>
        <v>0</v>
      </c>
      <c r="BI114" s="203">
        <f>IF(N114="nulová",J114,0)</f>
        <v>0</v>
      </c>
      <c r="BJ114" s="24" t="s">
        <v>81</v>
      </c>
      <c r="BK114" s="203">
        <f>ROUND(I114*H114,2)</f>
        <v>0</v>
      </c>
      <c r="BL114" s="24" t="s">
        <v>155</v>
      </c>
      <c r="BM114" s="24" t="s">
        <v>179</v>
      </c>
    </row>
    <row r="115" spans="2:65" s="12" customFormat="1">
      <c r="B115" s="217"/>
      <c r="C115" s="218"/>
      <c r="D115" s="204" t="s">
        <v>162</v>
      </c>
      <c r="E115" s="219" t="s">
        <v>21</v>
      </c>
      <c r="F115" s="220" t="s">
        <v>180</v>
      </c>
      <c r="G115" s="218"/>
      <c r="H115" s="221">
        <v>1.274</v>
      </c>
      <c r="I115" s="222"/>
      <c r="J115" s="218"/>
      <c r="K115" s="218"/>
      <c r="L115" s="223"/>
      <c r="M115" s="224"/>
      <c r="N115" s="225"/>
      <c r="O115" s="225"/>
      <c r="P115" s="225"/>
      <c r="Q115" s="225"/>
      <c r="R115" s="225"/>
      <c r="S115" s="225"/>
      <c r="T115" s="226"/>
      <c r="AT115" s="227" t="s">
        <v>162</v>
      </c>
      <c r="AU115" s="227" t="s">
        <v>83</v>
      </c>
      <c r="AV115" s="12" t="s">
        <v>83</v>
      </c>
      <c r="AW115" s="12" t="s">
        <v>36</v>
      </c>
      <c r="AX115" s="12" t="s">
        <v>81</v>
      </c>
      <c r="AY115" s="227" t="s">
        <v>148</v>
      </c>
    </row>
    <row r="116" spans="2:65" s="1" customFormat="1" ht="38.25" customHeight="1">
      <c r="B116" s="41"/>
      <c r="C116" s="192" t="s">
        <v>181</v>
      </c>
      <c r="D116" s="192" t="s">
        <v>150</v>
      </c>
      <c r="E116" s="193" t="s">
        <v>182</v>
      </c>
      <c r="F116" s="194" t="s">
        <v>183</v>
      </c>
      <c r="G116" s="195" t="s">
        <v>168</v>
      </c>
      <c r="H116" s="196">
        <v>0.63800000000000001</v>
      </c>
      <c r="I116" s="197"/>
      <c r="J116" s="198">
        <f>ROUND(I116*H116,2)</f>
        <v>0</v>
      </c>
      <c r="K116" s="194" t="s">
        <v>154</v>
      </c>
      <c r="L116" s="61"/>
      <c r="M116" s="199" t="s">
        <v>21</v>
      </c>
      <c r="N116" s="200" t="s">
        <v>44</v>
      </c>
      <c r="O116" s="42"/>
      <c r="P116" s="201">
        <f>O116*H116</f>
        <v>0</v>
      </c>
      <c r="Q116" s="201">
        <v>0</v>
      </c>
      <c r="R116" s="201">
        <f>Q116*H116</f>
        <v>0</v>
      </c>
      <c r="S116" s="201">
        <v>0</v>
      </c>
      <c r="T116" s="202">
        <f>S116*H116</f>
        <v>0</v>
      </c>
      <c r="AR116" s="24" t="s">
        <v>155</v>
      </c>
      <c r="AT116" s="24" t="s">
        <v>150</v>
      </c>
      <c r="AU116" s="24" t="s">
        <v>83</v>
      </c>
      <c r="AY116" s="24" t="s">
        <v>148</v>
      </c>
      <c r="BE116" s="203">
        <f>IF(N116="základní",J116,0)</f>
        <v>0</v>
      </c>
      <c r="BF116" s="203">
        <f>IF(N116="snížená",J116,0)</f>
        <v>0</v>
      </c>
      <c r="BG116" s="203">
        <f>IF(N116="zákl. přenesená",J116,0)</f>
        <v>0</v>
      </c>
      <c r="BH116" s="203">
        <f>IF(N116="sníž. přenesená",J116,0)</f>
        <v>0</v>
      </c>
      <c r="BI116" s="203">
        <f>IF(N116="nulová",J116,0)</f>
        <v>0</v>
      </c>
      <c r="BJ116" s="24" t="s">
        <v>81</v>
      </c>
      <c r="BK116" s="203">
        <f>ROUND(I116*H116,2)</f>
        <v>0</v>
      </c>
      <c r="BL116" s="24" t="s">
        <v>155</v>
      </c>
      <c r="BM116" s="24" t="s">
        <v>184</v>
      </c>
    </row>
    <row r="117" spans="2:65" s="1" customFormat="1" ht="189">
      <c r="B117" s="41"/>
      <c r="C117" s="63"/>
      <c r="D117" s="204" t="s">
        <v>157</v>
      </c>
      <c r="E117" s="63"/>
      <c r="F117" s="205" t="s">
        <v>185</v>
      </c>
      <c r="G117" s="63"/>
      <c r="H117" s="63"/>
      <c r="I117" s="163"/>
      <c r="J117" s="63"/>
      <c r="K117" s="63"/>
      <c r="L117" s="61"/>
      <c r="M117" s="206"/>
      <c r="N117" s="42"/>
      <c r="O117" s="42"/>
      <c r="P117" s="42"/>
      <c r="Q117" s="42"/>
      <c r="R117" s="42"/>
      <c r="S117" s="42"/>
      <c r="T117" s="78"/>
      <c r="AT117" s="24" t="s">
        <v>157</v>
      </c>
      <c r="AU117" s="24" t="s">
        <v>83</v>
      </c>
    </row>
    <row r="118" spans="2:65" s="11" customFormat="1">
      <c r="B118" s="207"/>
      <c r="C118" s="208"/>
      <c r="D118" s="204" t="s">
        <v>162</v>
      </c>
      <c r="E118" s="209" t="s">
        <v>21</v>
      </c>
      <c r="F118" s="210" t="s">
        <v>186</v>
      </c>
      <c r="G118" s="208"/>
      <c r="H118" s="209" t="s">
        <v>21</v>
      </c>
      <c r="I118" s="211"/>
      <c r="J118" s="208"/>
      <c r="K118" s="208"/>
      <c r="L118" s="212"/>
      <c r="M118" s="213"/>
      <c r="N118" s="214"/>
      <c r="O118" s="214"/>
      <c r="P118" s="214"/>
      <c r="Q118" s="214"/>
      <c r="R118" s="214"/>
      <c r="S118" s="214"/>
      <c r="T118" s="215"/>
      <c r="AT118" s="216" t="s">
        <v>162</v>
      </c>
      <c r="AU118" s="216" t="s">
        <v>83</v>
      </c>
      <c r="AV118" s="11" t="s">
        <v>81</v>
      </c>
      <c r="AW118" s="11" t="s">
        <v>36</v>
      </c>
      <c r="AX118" s="11" t="s">
        <v>73</v>
      </c>
      <c r="AY118" s="216" t="s">
        <v>148</v>
      </c>
    </row>
    <row r="119" spans="2:65" s="12" customFormat="1">
      <c r="B119" s="217"/>
      <c r="C119" s="218"/>
      <c r="D119" s="204" t="s">
        <v>162</v>
      </c>
      <c r="E119" s="219" t="s">
        <v>21</v>
      </c>
      <c r="F119" s="220" t="s">
        <v>187</v>
      </c>
      <c r="G119" s="218"/>
      <c r="H119" s="221">
        <v>0.63800000000000001</v>
      </c>
      <c r="I119" s="222"/>
      <c r="J119" s="218"/>
      <c r="K119" s="218"/>
      <c r="L119" s="223"/>
      <c r="M119" s="224"/>
      <c r="N119" s="225"/>
      <c r="O119" s="225"/>
      <c r="P119" s="225"/>
      <c r="Q119" s="225"/>
      <c r="R119" s="225"/>
      <c r="S119" s="225"/>
      <c r="T119" s="226"/>
      <c r="AT119" s="227" t="s">
        <v>162</v>
      </c>
      <c r="AU119" s="227" t="s">
        <v>83</v>
      </c>
      <c r="AV119" s="12" t="s">
        <v>83</v>
      </c>
      <c r="AW119" s="12" t="s">
        <v>36</v>
      </c>
      <c r="AX119" s="12" t="s">
        <v>81</v>
      </c>
      <c r="AY119" s="227" t="s">
        <v>148</v>
      </c>
    </row>
    <row r="120" spans="2:65" s="1" customFormat="1" ht="16.5" customHeight="1">
      <c r="B120" s="41"/>
      <c r="C120" s="192" t="s">
        <v>188</v>
      </c>
      <c r="D120" s="192" t="s">
        <v>150</v>
      </c>
      <c r="E120" s="193" t="s">
        <v>189</v>
      </c>
      <c r="F120" s="194" t="s">
        <v>190</v>
      </c>
      <c r="G120" s="195" t="s">
        <v>168</v>
      </c>
      <c r="H120" s="196">
        <v>0.63800000000000001</v>
      </c>
      <c r="I120" s="197"/>
      <c r="J120" s="198">
        <f>ROUND(I120*H120,2)</f>
        <v>0</v>
      </c>
      <c r="K120" s="194" t="s">
        <v>154</v>
      </c>
      <c r="L120" s="61"/>
      <c r="M120" s="199" t="s">
        <v>21</v>
      </c>
      <c r="N120" s="200" t="s">
        <v>44</v>
      </c>
      <c r="O120" s="42"/>
      <c r="P120" s="201">
        <f>O120*H120</f>
        <v>0</v>
      </c>
      <c r="Q120" s="201">
        <v>0</v>
      </c>
      <c r="R120" s="201">
        <f>Q120*H120</f>
        <v>0</v>
      </c>
      <c r="S120" s="201">
        <v>0</v>
      </c>
      <c r="T120" s="202">
        <f>S120*H120</f>
        <v>0</v>
      </c>
      <c r="AR120" s="24" t="s">
        <v>155</v>
      </c>
      <c r="AT120" s="24" t="s">
        <v>150</v>
      </c>
      <c r="AU120" s="24" t="s">
        <v>83</v>
      </c>
      <c r="AY120" s="24" t="s">
        <v>148</v>
      </c>
      <c r="BE120" s="203">
        <f>IF(N120="základní",J120,0)</f>
        <v>0</v>
      </c>
      <c r="BF120" s="203">
        <f>IF(N120="snížená",J120,0)</f>
        <v>0</v>
      </c>
      <c r="BG120" s="203">
        <f>IF(N120="zákl. přenesená",J120,0)</f>
        <v>0</v>
      </c>
      <c r="BH120" s="203">
        <f>IF(N120="sníž. přenesená",J120,0)</f>
        <v>0</v>
      </c>
      <c r="BI120" s="203">
        <f>IF(N120="nulová",J120,0)</f>
        <v>0</v>
      </c>
      <c r="BJ120" s="24" t="s">
        <v>81</v>
      </c>
      <c r="BK120" s="203">
        <f>ROUND(I120*H120,2)</f>
        <v>0</v>
      </c>
      <c r="BL120" s="24" t="s">
        <v>155</v>
      </c>
      <c r="BM120" s="24" t="s">
        <v>191</v>
      </c>
    </row>
    <row r="121" spans="2:65" s="1" customFormat="1" ht="297">
      <c r="B121" s="41"/>
      <c r="C121" s="63"/>
      <c r="D121" s="204" t="s">
        <v>157</v>
      </c>
      <c r="E121" s="63"/>
      <c r="F121" s="205" t="s">
        <v>192</v>
      </c>
      <c r="G121" s="63"/>
      <c r="H121" s="63"/>
      <c r="I121" s="163"/>
      <c r="J121" s="63"/>
      <c r="K121" s="63"/>
      <c r="L121" s="61"/>
      <c r="M121" s="206"/>
      <c r="N121" s="42"/>
      <c r="O121" s="42"/>
      <c r="P121" s="42"/>
      <c r="Q121" s="42"/>
      <c r="R121" s="42"/>
      <c r="S121" s="42"/>
      <c r="T121" s="78"/>
      <c r="AT121" s="24" t="s">
        <v>157</v>
      </c>
      <c r="AU121" s="24" t="s">
        <v>83</v>
      </c>
    </row>
    <row r="122" spans="2:65" s="1" customFormat="1" ht="16.5" customHeight="1">
      <c r="B122" s="41"/>
      <c r="C122" s="192" t="s">
        <v>193</v>
      </c>
      <c r="D122" s="192" t="s">
        <v>150</v>
      </c>
      <c r="E122" s="193" t="s">
        <v>194</v>
      </c>
      <c r="F122" s="194" t="s">
        <v>195</v>
      </c>
      <c r="G122" s="195" t="s">
        <v>196</v>
      </c>
      <c r="H122" s="196">
        <v>0.95699999999999996</v>
      </c>
      <c r="I122" s="197"/>
      <c r="J122" s="198">
        <f>ROUND(I122*H122,2)</f>
        <v>0</v>
      </c>
      <c r="K122" s="194" t="s">
        <v>154</v>
      </c>
      <c r="L122" s="61"/>
      <c r="M122" s="199" t="s">
        <v>21</v>
      </c>
      <c r="N122" s="200" t="s">
        <v>44</v>
      </c>
      <c r="O122" s="42"/>
      <c r="P122" s="201">
        <f>O122*H122</f>
        <v>0</v>
      </c>
      <c r="Q122" s="201">
        <v>0</v>
      </c>
      <c r="R122" s="201">
        <f>Q122*H122</f>
        <v>0</v>
      </c>
      <c r="S122" s="201">
        <v>0</v>
      </c>
      <c r="T122" s="202">
        <f>S122*H122</f>
        <v>0</v>
      </c>
      <c r="AR122" s="24" t="s">
        <v>155</v>
      </c>
      <c r="AT122" s="24" t="s">
        <v>150</v>
      </c>
      <c r="AU122" s="24" t="s">
        <v>83</v>
      </c>
      <c r="AY122" s="24" t="s">
        <v>148</v>
      </c>
      <c r="BE122" s="203">
        <f>IF(N122="základní",J122,0)</f>
        <v>0</v>
      </c>
      <c r="BF122" s="203">
        <f>IF(N122="snížená",J122,0)</f>
        <v>0</v>
      </c>
      <c r="BG122" s="203">
        <f>IF(N122="zákl. přenesená",J122,0)</f>
        <v>0</v>
      </c>
      <c r="BH122" s="203">
        <f>IF(N122="sníž. přenesená",J122,0)</f>
        <v>0</v>
      </c>
      <c r="BI122" s="203">
        <f>IF(N122="nulová",J122,0)</f>
        <v>0</v>
      </c>
      <c r="BJ122" s="24" t="s">
        <v>81</v>
      </c>
      <c r="BK122" s="203">
        <f>ROUND(I122*H122,2)</f>
        <v>0</v>
      </c>
      <c r="BL122" s="24" t="s">
        <v>155</v>
      </c>
      <c r="BM122" s="24" t="s">
        <v>197</v>
      </c>
    </row>
    <row r="123" spans="2:65" s="1" customFormat="1" ht="297">
      <c r="B123" s="41"/>
      <c r="C123" s="63"/>
      <c r="D123" s="204" t="s">
        <v>157</v>
      </c>
      <c r="E123" s="63"/>
      <c r="F123" s="205" t="s">
        <v>192</v>
      </c>
      <c r="G123" s="63"/>
      <c r="H123" s="63"/>
      <c r="I123" s="163"/>
      <c r="J123" s="63"/>
      <c r="K123" s="63"/>
      <c r="L123" s="61"/>
      <c r="M123" s="206"/>
      <c r="N123" s="42"/>
      <c r="O123" s="42"/>
      <c r="P123" s="42"/>
      <c r="Q123" s="42"/>
      <c r="R123" s="42"/>
      <c r="S123" s="42"/>
      <c r="T123" s="78"/>
      <c r="AT123" s="24" t="s">
        <v>157</v>
      </c>
      <c r="AU123" s="24" t="s">
        <v>83</v>
      </c>
    </row>
    <row r="124" spans="2:65" s="12" customFormat="1">
      <c r="B124" s="217"/>
      <c r="C124" s="218"/>
      <c r="D124" s="204" t="s">
        <v>162</v>
      </c>
      <c r="E124" s="219" t="s">
        <v>21</v>
      </c>
      <c r="F124" s="220" t="s">
        <v>198</v>
      </c>
      <c r="G124" s="218"/>
      <c r="H124" s="221">
        <v>0.95699999999999996</v>
      </c>
      <c r="I124" s="222"/>
      <c r="J124" s="218"/>
      <c r="K124" s="218"/>
      <c r="L124" s="223"/>
      <c r="M124" s="224"/>
      <c r="N124" s="225"/>
      <c r="O124" s="225"/>
      <c r="P124" s="225"/>
      <c r="Q124" s="225"/>
      <c r="R124" s="225"/>
      <c r="S124" s="225"/>
      <c r="T124" s="226"/>
      <c r="AT124" s="227" t="s">
        <v>162</v>
      </c>
      <c r="AU124" s="227" t="s">
        <v>83</v>
      </c>
      <c r="AV124" s="12" t="s">
        <v>83</v>
      </c>
      <c r="AW124" s="12" t="s">
        <v>36</v>
      </c>
      <c r="AX124" s="12" t="s">
        <v>81</v>
      </c>
      <c r="AY124" s="227" t="s">
        <v>148</v>
      </c>
    </row>
    <row r="125" spans="2:65" s="1" customFormat="1" ht="25.5" customHeight="1">
      <c r="B125" s="41"/>
      <c r="C125" s="192" t="s">
        <v>199</v>
      </c>
      <c r="D125" s="192" t="s">
        <v>150</v>
      </c>
      <c r="E125" s="193" t="s">
        <v>200</v>
      </c>
      <c r="F125" s="194" t="s">
        <v>201</v>
      </c>
      <c r="G125" s="195" t="s">
        <v>168</v>
      </c>
      <c r="H125" s="196">
        <v>0.63700000000000001</v>
      </c>
      <c r="I125" s="197"/>
      <c r="J125" s="198">
        <f>ROUND(I125*H125,2)</f>
        <v>0</v>
      </c>
      <c r="K125" s="194" t="s">
        <v>154</v>
      </c>
      <c r="L125" s="61"/>
      <c r="M125" s="199" t="s">
        <v>21</v>
      </c>
      <c r="N125" s="200" t="s">
        <v>44</v>
      </c>
      <c r="O125" s="42"/>
      <c r="P125" s="201">
        <f>O125*H125</f>
        <v>0</v>
      </c>
      <c r="Q125" s="201">
        <v>0</v>
      </c>
      <c r="R125" s="201">
        <f>Q125*H125</f>
        <v>0</v>
      </c>
      <c r="S125" s="201">
        <v>0</v>
      </c>
      <c r="T125" s="202">
        <f>S125*H125</f>
        <v>0</v>
      </c>
      <c r="AR125" s="24" t="s">
        <v>155</v>
      </c>
      <c r="AT125" s="24" t="s">
        <v>150</v>
      </c>
      <c r="AU125" s="24" t="s">
        <v>83</v>
      </c>
      <c r="AY125" s="24" t="s">
        <v>148</v>
      </c>
      <c r="BE125" s="203">
        <f>IF(N125="základní",J125,0)</f>
        <v>0</v>
      </c>
      <c r="BF125" s="203">
        <f>IF(N125="snížená",J125,0)</f>
        <v>0</v>
      </c>
      <c r="BG125" s="203">
        <f>IF(N125="zákl. přenesená",J125,0)</f>
        <v>0</v>
      </c>
      <c r="BH125" s="203">
        <f>IF(N125="sníž. přenesená",J125,0)</f>
        <v>0</v>
      </c>
      <c r="BI125" s="203">
        <f>IF(N125="nulová",J125,0)</f>
        <v>0</v>
      </c>
      <c r="BJ125" s="24" t="s">
        <v>81</v>
      </c>
      <c r="BK125" s="203">
        <f>ROUND(I125*H125,2)</f>
        <v>0</v>
      </c>
      <c r="BL125" s="24" t="s">
        <v>155</v>
      </c>
      <c r="BM125" s="24" t="s">
        <v>202</v>
      </c>
    </row>
    <row r="126" spans="2:65" s="1" customFormat="1" ht="409.5">
      <c r="B126" s="41"/>
      <c r="C126" s="63"/>
      <c r="D126" s="204" t="s">
        <v>157</v>
      </c>
      <c r="E126" s="63"/>
      <c r="F126" s="205" t="s">
        <v>203</v>
      </c>
      <c r="G126" s="63"/>
      <c r="H126" s="63"/>
      <c r="I126" s="163"/>
      <c r="J126" s="63"/>
      <c r="K126" s="63"/>
      <c r="L126" s="61"/>
      <c r="M126" s="206"/>
      <c r="N126" s="42"/>
      <c r="O126" s="42"/>
      <c r="P126" s="42"/>
      <c r="Q126" s="42"/>
      <c r="R126" s="42"/>
      <c r="S126" s="42"/>
      <c r="T126" s="78"/>
      <c r="AT126" s="24" t="s">
        <v>157</v>
      </c>
      <c r="AU126" s="24" t="s">
        <v>83</v>
      </c>
    </row>
    <row r="127" spans="2:65" s="12" customFormat="1">
      <c r="B127" s="217"/>
      <c r="C127" s="218"/>
      <c r="D127" s="204" t="s">
        <v>162</v>
      </c>
      <c r="E127" s="219" t="s">
        <v>21</v>
      </c>
      <c r="F127" s="220" t="s">
        <v>204</v>
      </c>
      <c r="G127" s="218"/>
      <c r="H127" s="221">
        <v>0.63700000000000001</v>
      </c>
      <c r="I127" s="222"/>
      <c r="J127" s="218"/>
      <c r="K127" s="218"/>
      <c r="L127" s="223"/>
      <c r="M127" s="224"/>
      <c r="N127" s="225"/>
      <c r="O127" s="225"/>
      <c r="P127" s="225"/>
      <c r="Q127" s="225"/>
      <c r="R127" s="225"/>
      <c r="S127" s="225"/>
      <c r="T127" s="226"/>
      <c r="AT127" s="227" t="s">
        <v>162</v>
      </c>
      <c r="AU127" s="227" t="s">
        <v>83</v>
      </c>
      <c r="AV127" s="12" t="s">
        <v>83</v>
      </c>
      <c r="AW127" s="12" t="s">
        <v>36</v>
      </c>
      <c r="AX127" s="12" t="s">
        <v>81</v>
      </c>
      <c r="AY127" s="227" t="s">
        <v>148</v>
      </c>
    </row>
    <row r="128" spans="2:65" s="10" customFormat="1" ht="29.85" customHeight="1">
      <c r="B128" s="176"/>
      <c r="C128" s="177"/>
      <c r="D128" s="178" t="s">
        <v>72</v>
      </c>
      <c r="E128" s="190" t="s">
        <v>83</v>
      </c>
      <c r="F128" s="190" t="s">
        <v>205</v>
      </c>
      <c r="G128" s="177"/>
      <c r="H128" s="177"/>
      <c r="I128" s="180"/>
      <c r="J128" s="191">
        <f>BK128</f>
        <v>0</v>
      </c>
      <c r="K128" s="177"/>
      <c r="L128" s="182"/>
      <c r="M128" s="183"/>
      <c r="N128" s="184"/>
      <c r="O128" s="184"/>
      <c r="P128" s="185">
        <f>SUM(P129:P139)</f>
        <v>0</v>
      </c>
      <c r="Q128" s="184"/>
      <c r="R128" s="185">
        <f>SUM(R129:R139)</f>
        <v>1.8265787499999999</v>
      </c>
      <c r="S128" s="184"/>
      <c r="T128" s="186">
        <f>SUM(T129:T139)</f>
        <v>0</v>
      </c>
      <c r="AR128" s="187" t="s">
        <v>81</v>
      </c>
      <c r="AT128" s="188" t="s">
        <v>72</v>
      </c>
      <c r="AU128" s="188" t="s">
        <v>81</v>
      </c>
      <c r="AY128" s="187" t="s">
        <v>148</v>
      </c>
      <c r="BK128" s="189">
        <f>SUM(BK129:BK139)</f>
        <v>0</v>
      </c>
    </row>
    <row r="129" spans="2:65" s="1" customFormat="1" ht="25.5" customHeight="1">
      <c r="B129" s="41"/>
      <c r="C129" s="192" t="s">
        <v>206</v>
      </c>
      <c r="D129" s="192" t="s">
        <v>150</v>
      </c>
      <c r="E129" s="193" t="s">
        <v>207</v>
      </c>
      <c r="F129" s="194" t="s">
        <v>208</v>
      </c>
      <c r="G129" s="195" t="s">
        <v>168</v>
      </c>
      <c r="H129" s="196">
        <v>7.4999999999999997E-2</v>
      </c>
      <c r="I129" s="197"/>
      <c r="J129" s="198">
        <f>ROUND(I129*H129,2)</f>
        <v>0</v>
      </c>
      <c r="K129" s="194" t="s">
        <v>154</v>
      </c>
      <c r="L129" s="61"/>
      <c r="M129" s="199" t="s">
        <v>21</v>
      </c>
      <c r="N129" s="200" t="s">
        <v>44</v>
      </c>
      <c r="O129" s="42"/>
      <c r="P129" s="201">
        <f>O129*H129</f>
        <v>0</v>
      </c>
      <c r="Q129" s="201">
        <v>2.16</v>
      </c>
      <c r="R129" s="201">
        <f>Q129*H129</f>
        <v>0.16200000000000001</v>
      </c>
      <c r="S129" s="201">
        <v>0</v>
      </c>
      <c r="T129" s="202">
        <f>S129*H129</f>
        <v>0</v>
      </c>
      <c r="AR129" s="24" t="s">
        <v>155</v>
      </c>
      <c r="AT129" s="24" t="s">
        <v>150</v>
      </c>
      <c r="AU129" s="24" t="s">
        <v>83</v>
      </c>
      <c r="AY129" s="24" t="s">
        <v>148</v>
      </c>
      <c r="BE129" s="203">
        <f>IF(N129="základní",J129,0)</f>
        <v>0</v>
      </c>
      <c r="BF129" s="203">
        <f>IF(N129="snížená",J129,0)</f>
        <v>0</v>
      </c>
      <c r="BG129" s="203">
        <f>IF(N129="zákl. přenesená",J129,0)</f>
        <v>0</v>
      </c>
      <c r="BH129" s="203">
        <f>IF(N129="sníž. přenesená",J129,0)</f>
        <v>0</v>
      </c>
      <c r="BI129" s="203">
        <f>IF(N129="nulová",J129,0)</f>
        <v>0</v>
      </c>
      <c r="BJ129" s="24" t="s">
        <v>81</v>
      </c>
      <c r="BK129" s="203">
        <f>ROUND(I129*H129,2)</f>
        <v>0</v>
      </c>
      <c r="BL129" s="24" t="s">
        <v>155</v>
      </c>
      <c r="BM129" s="24" t="s">
        <v>209</v>
      </c>
    </row>
    <row r="130" spans="2:65" s="1" customFormat="1" ht="54">
      <c r="B130" s="41"/>
      <c r="C130" s="63"/>
      <c r="D130" s="204" t="s">
        <v>157</v>
      </c>
      <c r="E130" s="63"/>
      <c r="F130" s="205" t="s">
        <v>210</v>
      </c>
      <c r="G130" s="63"/>
      <c r="H130" s="63"/>
      <c r="I130" s="163"/>
      <c r="J130" s="63"/>
      <c r="K130" s="63"/>
      <c r="L130" s="61"/>
      <c r="M130" s="206"/>
      <c r="N130" s="42"/>
      <c r="O130" s="42"/>
      <c r="P130" s="42"/>
      <c r="Q130" s="42"/>
      <c r="R130" s="42"/>
      <c r="S130" s="42"/>
      <c r="T130" s="78"/>
      <c r="AT130" s="24" t="s">
        <v>157</v>
      </c>
      <c r="AU130" s="24" t="s">
        <v>83</v>
      </c>
    </row>
    <row r="131" spans="2:65" s="12" customFormat="1">
      <c r="B131" s="217"/>
      <c r="C131" s="218"/>
      <c r="D131" s="204" t="s">
        <v>162</v>
      </c>
      <c r="E131" s="219" t="s">
        <v>21</v>
      </c>
      <c r="F131" s="220" t="s">
        <v>211</v>
      </c>
      <c r="G131" s="218"/>
      <c r="H131" s="221">
        <v>7.4999999999999997E-2</v>
      </c>
      <c r="I131" s="222"/>
      <c r="J131" s="218"/>
      <c r="K131" s="218"/>
      <c r="L131" s="223"/>
      <c r="M131" s="224"/>
      <c r="N131" s="225"/>
      <c r="O131" s="225"/>
      <c r="P131" s="225"/>
      <c r="Q131" s="225"/>
      <c r="R131" s="225"/>
      <c r="S131" s="225"/>
      <c r="T131" s="226"/>
      <c r="AT131" s="227" t="s">
        <v>162</v>
      </c>
      <c r="AU131" s="227" t="s">
        <v>83</v>
      </c>
      <c r="AV131" s="12" t="s">
        <v>83</v>
      </c>
      <c r="AW131" s="12" t="s">
        <v>36</v>
      </c>
      <c r="AX131" s="12" t="s">
        <v>81</v>
      </c>
      <c r="AY131" s="227" t="s">
        <v>148</v>
      </c>
    </row>
    <row r="132" spans="2:65" s="1" customFormat="1" ht="25.5" customHeight="1">
      <c r="B132" s="41"/>
      <c r="C132" s="192" t="s">
        <v>212</v>
      </c>
      <c r="D132" s="192" t="s">
        <v>150</v>
      </c>
      <c r="E132" s="193" t="s">
        <v>213</v>
      </c>
      <c r="F132" s="194" t="s">
        <v>214</v>
      </c>
      <c r="G132" s="195" t="s">
        <v>168</v>
      </c>
      <c r="H132" s="196">
        <v>0.67500000000000004</v>
      </c>
      <c r="I132" s="197"/>
      <c r="J132" s="198">
        <f>ROUND(I132*H132,2)</f>
        <v>0</v>
      </c>
      <c r="K132" s="194" t="s">
        <v>154</v>
      </c>
      <c r="L132" s="61"/>
      <c r="M132" s="199" t="s">
        <v>21</v>
      </c>
      <c r="N132" s="200" t="s">
        <v>44</v>
      </c>
      <c r="O132" s="42"/>
      <c r="P132" s="201">
        <f>O132*H132</f>
        <v>0</v>
      </c>
      <c r="Q132" s="201">
        <v>2.45329</v>
      </c>
      <c r="R132" s="201">
        <f>Q132*H132</f>
        <v>1.65597075</v>
      </c>
      <c r="S132" s="201">
        <v>0</v>
      </c>
      <c r="T132" s="202">
        <f>S132*H132</f>
        <v>0</v>
      </c>
      <c r="AR132" s="24" t="s">
        <v>155</v>
      </c>
      <c r="AT132" s="24" t="s">
        <v>150</v>
      </c>
      <c r="AU132" s="24" t="s">
        <v>83</v>
      </c>
      <c r="AY132" s="24" t="s">
        <v>148</v>
      </c>
      <c r="BE132" s="203">
        <f>IF(N132="základní",J132,0)</f>
        <v>0</v>
      </c>
      <c r="BF132" s="203">
        <f>IF(N132="snížená",J132,0)</f>
        <v>0</v>
      </c>
      <c r="BG132" s="203">
        <f>IF(N132="zákl. přenesená",J132,0)</f>
        <v>0</v>
      </c>
      <c r="BH132" s="203">
        <f>IF(N132="sníž. přenesená",J132,0)</f>
        <v>0</v>
      </c>
      <c r="BI132" s="203">
        <f>IF(N132="nulová",J132,0)</f>
        <v>0</v>
      </c>
      <c r="BJ132" s="24" t="s">
        <v>81</v>
      </c>
      <c r="BK132" s="203">
        <f>ROUND(I132*H132,2)</f>
        <v>0</v>
      </c>
      <c r="BL132" s="24" t="s">
        <v>155</v>
      </c>
      <c r="BM132" s="24" t="s">
        <v>215</v>
      </c>
    </row>
    <row r="133" spans="2:65" s="1" customFormat="1" ht="81">
      <c r="B133" s="41"/>
      <c r="C133" s="63"/>
      <c r="D133" s="204" t="s">
        <v>157</v>
      </c>
      <c r="E133" s="63"/>
      <c r="F133" s="205" t="s">
        <v>216</v>
      </c>
      <c r="G133" s="63"/>
      <c r="H133" s="63"/>
      <c r="I133" s="163"/>
      <c r="J133" s="63"/>
      <c r="K133" s="63"/>
      <c r="L133" s="61"/>
      <c r="M133" s="206"/>
      <c r="N133" s="42"/>
      <c r="O133" s="42"/>
      <c r="P133" s="42"/>
      <c r="Q133" s="42"/>
      <c r="R133" s="42"/>
      <c r="S133" s="42"/>
      <c r="T133" s="78"/>
      <c r="AT133" s="24" t="s">
        <v>157</v>
      </c>
      <c r="AU133" s="24" t="s">
        <v>83</v>
      </c>
    </row>
    <row r="134" spans="2:65" s="12" customFormat="1">
      <c r="B134" s="217"/>
      <c r="C134" s="218"/>
      <c r="D134" s="204" t="s">
        <v>162</v>
      </c>
      <c r="E134" s="219" t="s">
        <v>21</v>
      </c>
      <c r="F134" s="220" t="s">
        <v>217</v>
      </c>
      <c r="G134" s="218"/>
      <c r="H134" s="221">
        <v>0.67500000000000004</v>
      </c>
      <c r="I134" s="222"/>
      <c r="J134" s="218"/>
      <c r="K134" s="218"/>
      <c r="L134" s="223"/>
      <c r="M134" s="224"/>
      <c r="N134" s="225"/>
      <c r="O134" s="225"/>
      <c r="P134" s="225"/>
      <c r="Q134" s="225"/>
      <c r="R134" s="225"/>
      <c r="S134" s="225"/>
      <c r="T134" s="226"/>
      <c r="AT134" s="227" t="s">
        <v>162</v>
      </c>
      <c r="AU134" s="227" t="s">
        <v>83</v>
      </c>
      <c r="AV134" s="12" t="s">
        <v>83</v>
      </c>
      <c r="AW134" s="12" t="s">
        <v>36</v>
      </c>
      <c r="AX134" s="12" t="s">
        <v>81</v>
      </c>
      <c r="AY134" s="227" t="s">
        <v>148</v>
      </c>
    </row>
    <row r="135" spans="2:65" s="1" customFormat="1" ht="16.5" customHeight="1">
      <c r="B135" s="41"/>
      <c r="C135" s="192" t="s">
        <v>218</v>
      </c>
      <c r="D135" s="192" t="s">
        <v>150</v>
      </c>
      <c r="E135" s="193" t="s">
        <v>219</v>
      </c>
      <c r="F135" s="194" t="s">
        <v>220</v>
      </c>
      <c r="G135" s="195" t="s">
        <v>153</v>
      </c>
      <c r="H135" s="196">
        <v>3.2</v>
      </c>
      <c r="I135" s="197"/>
      <c r="J135" s="198">
        <f>ROUND(I135*H135,2)</f>
        <v>0</v>
      </c>
      <c r="K135" s="194" t="s">
        <v>154</v>
      </c>
      <c r="L135" s="61"/>
      <c r="M135" s="199" t="s">
        <v>21</v>
      </c>
      <c r="N135" s="200" t="s">
        <v>44</v>
      </c>
      <c r="O135" s="42"/>
      <c r="P135" s="201">
        <f>O135*H135</f>
        <v>0</v>
      </c>
      <c r="Q135" s="201">
        <v>2.6900000000000001E-3</v>
      </c>
      <c r="R135" s="201">
        <f>Q135*H135</f>
        <v>8.6080000000000011E-3</v>
      </c>
      <c r="S135" s="201">
        <v>0</v>
      </c>
      <c r="T135" s="202">
        <f>S135*H135</f>
        <v>0</v>
      </c>
      <c r="AR135" s="24" t="s">
        <v>155</v>
      </c>
      <c r="AT135" s="24" t="s">
        <v>150</v>
      </c>
      <c r="AU135" s="24" t="s">
        <v>83</v>
      </c>
      <c r="AY135" s="24" t="s">
        <v>148</v>
      </c>
      <c r="BE135" s="203">
        <f>IF(N135="základní",J135,0)</f>
        <v>0</v>
      </c>
      <c r="BF135" s="203">
        <f>IF(N135="snížená",J135,0)</f>
        <v>0</v>
      </c>
      <c r="BG135" s="203">
        <f>IF(N135="zákl. přenesená",J135,0)</f>
        <v>0</v>
      </c>
      <c r="BH135" s="203">
        <f>IF(N135="sníž. přenesená",J135,0)</f>
        <v>0</v>
      </c>
      <c r="BI135" s="203">
        <f>IF(N135="nulová",J135,0)</f>
        <v>0</v>
      </c>
      <c r="BJ135" s="24" t="s">
        <v>81</v>
      </c>
      <c r="BK135" s="203">
        <f>ROUND(I135*H135,2)</f>
        <v>0</v>
      </c>
      <c r="BL135" s="24" t="s">
        <v>155</v>
      </c>
      <c r="BM135" s="24" t="s">
        <v>221</v>
      </c>
    </row>
    <row r="136" spans="2:65" s="1" customFormat="1" ht="40.5">
      <c r="B136" s="41"/>
      <c r="C136" s="63"/>
      <c r="D136" s="204" t="s">
        <v>157</v>
      </c>
      <c r="E136" s="63"/>
      <c r="F136" s="205" t="s">
        <v>222</v>
      </c>
      <c r="G136" s="63"/>
      <c r="H136" s="63"/>
      <c r="I136" s="163"/>
      <c r="J136" s="63"/>
      <c r="K136" s="63"/>
      <c r="L136" s="61"/>
      <c r="M136" s="206"/>
      <c r="N136" s="42"/>
      <c r="O136" s="42"/>
      <c r="P136" s="42"/>
      <c r="Q136" s="42"/>
      <c r="R136" s="42"/>
      <c r="S136" s="42"/>
      <c r="T136" s="78"/>
      <c r="AT136" s="24" t="s">
        <v>157</v>
      </c>
      <c r="AU136" s="24" t="s">
        <v>83</v>
      </c>
    </row>
    <row r="137" spans="2:65" s="12" customFormat="1">
      <c r="B137" s="217"/>
      <c r="C137" s="218"/>
      <c r="D137" s="204" t="s">
        <v>162</v>
      </c>
      <c r="E137" s="219" t="s">
        <v>21</v>
      </c>
      <c r="F137" s="220" t="s">
        <v>223</v>
      </c>
      <c r="G137" s="218"/>
      <c r="H137" s="221">
        <v>3.2</v>
      </c>
      <c r="I137" s="222"/>
      <c r="J137" s="218"/>
      <c r="K137" s="218"/>
      <c r="L137" s="223"/>
      <c r="M137" s="224"/>
      <c r="N137" s="225"/>
      <c r="O137" s="225"/>
      <c r="P137" s="225"/>
      <c r="Q137" s="225"/>
      <c r="R137" s="225"/>
      <c r="S137" s="225"/>
      <c r="T137" s="226"/>
      <c r="AT137" s="227" t="s">
        <v>162</v>
      </c>
      <c r="AU137" s="227" t="s">
        <v>83</v>
      </c>
      <c r="AV137" s="12" t="s">
        <v>83</v>
      </c>
      <c r="AW137" s="12" t="s">
        <v>36</v>
      </c>
      <c r="AX137" s="12" t="s">
        <v>81</v>
      </c>
      <c r="AY137" s="227" t="s">
        <v>148</v>
      </c>
    </row>
    <row r="138" spans="2:65" s="1" customFormat="1" ht="16.5" customHeight="1">
      <c r="B138" s="41"/>
      <c r="C138" s="192" t="s">
        <v>224</v>
      </c>
      <c r="D138" s="192" t="s">
        <v>150</v>
      </c>
      <c r="E138" s="193" t="s">
        <v>225</v>
      </c>
      <c r="F138" s="194" t="s">
        <v>226</v>
      </c>
      <c r="G138" s="195" t="s">
        <v>153</v>
      </c>
      <c r="H138" s="196">
        <v>3.2</v>
      </c>
      <c r="I138" s="197"/>
      <c r="J138" s="198">
        <f>ROUND(I138*H138,2)</f>
        <v>0</v>
      </c>
      <c r="K138" s="194" t="s">
        <v>154</v>
      </c>
      <c r="L138" s="61"/>
      <c r="M138" s="199" t="s">
        <v>21</v>
      </c>
      <c r="N138" s="200" t="s">
        <v>44</v>
      </c>
      <c r="O138" s="42"/>
      <c r="P138" s="201">
        <f>O138*H138</f>
        <v>0</v>
      </c>
      <c r="Q138" s="201">
        <v>0</v>
      </c>
      <c r="R138" s="201">
        <f>Q138*H138</f>
        <v>0</v>
      </c>
      <c r="S138" s="201">
        <v>0</v>
      </c>
      <c r="T138" s="202">
        <f>S138*H138</f>
        <v>0</v>
      </c>
      <c r="AR138" s="24" t="s">
        <v>155</v>
      </c>
      <c r="AT138" s="24" t="s">
        <v>150</v>
      </c>
      <c r="AU138" s="24" t="s">
        <v>83</v>
      </c>
      <c r="AY138" s="24" t="s">
        <v>148</v>
      </c>
      <c r="BE138" s="203">
        <f>IF(N138="základní",J138,0)</f>
        <v>0</v>
      </c>
      <c r="BF138" s="203">
        <f>IF(N138="snížená",J138,0)</f>
        <v>0</v>
      </c>
      <c r="BG138" s="203">
        <f>IF(N138="zákl. přenesená",J138,0)</f>
        <v>0</v>
      </c>
      <c r="BH138" s="203">
        <f>IF(N138="sníž. přenesená",J138,0)</f>
        <v>0</v>
      </c>
      <c r="BI138" s="203">
        <f>IF(N138="nulová",J138,0)</f>
        <v>0</v>
      </c>
      <c r="BJ138" s="24" t="s">
        <v>81</v>
      </c>
      <c r="BK138" s="203">
        <f>ROUND(I138*H138,2)</f>
        <v>0</v>
      </c>
      <c r="BL138" s="24" t="s">
        <v>155</v>
      </c>
      <c r="BM138" s="24" t="s">
        <v>227</v>
      </c>
    </row>
    <row r="139" spans="2:65" s="1" customFormat="1" ht="40.5">
      <c r="B139" s="41"/>
      <c r="C139" s="63"/>
      <c r="D139" s="204" t="s">
        <v>157</v>
      </c>
      <c r="E139" s="63"/>
      <c r="F139" s="205" t="s">
        <v>222</v>
      </c>
      <c r="G139" s="63"/>
      <c r="H139" s="63"/>
      <c r="I139" s="163"/>
      <c r="J139" s="63"/>
      <c r="K139" s="63"/>
      <c r="L139" s="61"/>
      <c r="M139" s="206"/>
      <c r="N139" s="42"/>
      <c r="O139" s="42"/>
      <c r="P139" s="42"/>
      <c r="Q139" s="42"/>
      <c r="R139" s="42"/>
      <c r="S139" s="42"/>
      <c r="T139" s="78"/>
      <c r="AT139" s="24" t="s">
        <v>157</v>
      </c>
      <c r="AU139" s="24" t="s">
        <v>83</v>
      </c>
    </row>
    <row r="140" spans="2:65" s="10" customFormat="1" ht="29.85" customHeight="1">
      <c r="B140" s="176"/>
      <c r="C140" s="177"/>
      <c r="D140" s="178" t="s">
        <v>72</v>
      </c>
      <c r="E140" s="190" t="s">
        <v>165</v>
      </c>
      <c r="F140" s="190" t="s">
        <v>228</v>
      </c>
      <c r="G140" s="177"/>
      <c r="H140" s="177"/>
      <c r="I140" s="180"/>
      <c r="J140" s="191">
        <f>BK140</f>
        <v>0</v>
      </c>
      <c r="K140" s="177"/>
      <c r="L140" s="182"/>
      <c r="M140" s="183"/>
      <c r="N140" s="184"/>
      <c r="O140" s="184"/>
      <c r="P140" s="185">
        <f>SUM(P141:P268)</f>
        <v>0</v>
      </c>
      <c r="Q140" s="184"/>
      <c r="R140" s="185">
        <f>SUM(R141:R268)</f>
        <v>39.59651873</v>
      </c>
      <c r="S140" s="184"/>
      <c r="T140" s="186">
        <f>SUM(T141:T268)</f>
        <v>0</v>
      </c>
      <c r="AR140" s="187" t="s">
        <v>81</v>
      </c>
      <c r="AT140" s="188" t="s">
        <v>72</v>
      </c>
      <c r="AU140" s="188" t="s">
        <v>81</v>
      </c>
      <c r="AY140" s="187" t="s">
        <v>148</v>
      </c>
      <c r="BK140" s="189">
        <f>SUM(BK141:BK268)</f>
        <v>0</v>
      </c>
    </row>
    <row r="141" spans="2:65" s="1" customFormat="1" ht="25.5" customHeight="1">
      <c r="B141" s="41"/>
      <c r="C141" s="192" t="s">
        <v>229</v>
      </c>
      <c r="D141" s="192" t="s">
        <v>150</v>
      </c>
      <c r="E141" s="193" t="s">
        <v>230</v>
      </c>
      <c r="F141" s="194" t="s">
        <v>231</v>
      </c>
      <c r="G141" s="195" t="s">
        <v>168</v>
      </c>
      <c r="H141" s="196">
        <v>6.9189999999999996</v>
      </c>
      <c r="I141" s="197"/>
      <c r="J141" s="198">
        <f>ROUND(I141*H141,2)</f>
        <v>0</v>
      </c>
      <c r="K141" s="194" t="s">
        <v>154</v>
      </c>
      <c r="L141" s="61"/>
      <c r="M141" s="199" t="s">
        <v>21</v>
      </c>
      <c r="N141" s="200" t="s">
        <v>44</v>
      </c>
      <c r="O141" s="42"/>
      <c r="P141" s="201">
        <f>O141*H141</f>
        <v>0</v>
      </c>
      <c r="Q141" s="201">
        <v>1.8774999999999999</v>
      </c>
      <c r="R141" s="201">
        <f>Q141*H141</f>
        <v>12.990422499999999</v>
      </c>
      <c r="S141" s="201">
        <v>0</v>
      </c>
      <c r="T141" s="202">
        <f>S141*H141</f>
        <v>0</v>
      </c>
      <c r="AR141" s="24" t="s">
        <v>155</v>
      </c>
      <c r="AT141" s="24" t="s">
        <v>150</v>
      </c>
      <c r="AU141" s="24" t="s">
        <v>83</v>
      </c>
      <c r="AY141" s="24" t="s">
        <v>148</v>
      </c>
      <c r="BE141" s="203">
        <f>IF(N141="základní",J141,0)</f>
        <v>0</v>
      </c>
      <c r="BF141" s="203">
        <f>IF(N141="snížená",J141,0)</f>
        <v>0</v>
      </c>
      <c r="BG141" s="203">
        <f>IF(N141="zákl. přenesená",J141,0)</f>
        <v>0</v>
      </c>
      <c r="BH141" s="203">
        <f>IF(N141="sníž. přenesená",J141,0)</f>
        <v>0</v>
      </c>
      <c r="BI141" s="203">
        <f>IF(N141="nulová",J141,0)</f>
        <v>0</v>
      </c>
      <c r="BJ141" s="24" t="s">
        <v>81</v>
      </c>
      <c r="BK141" s="203">
        <f>ROUND(I141*H141,2)</f>
        <v>0</v>
      </c>
      <c r="BL141" s="24" t="s">
        <v>155</v>
      </c>
      <c r="BM141" s="24" t="s">
        <v>232</v>
      </c>
    </row>
    <row r="142" spans="2:65" s="11" customFormat="1">
      <c r="B142" s="207"/>
      <c r="C142" s="208"/>
      <c r="D142" s="204" t="s">
        <v>162</v>
      </c>
      <c r="E142" s="209" t="s">
        <v>21</v>
      </c>
      <c r="F142" s="210" t="s">
        <v>233</v>
      </c>
      <c r="G142" s="208"/>
      <c r="H142" s="209" t="s">
        <v>21</v>
      </c>
      <c r="I142" s="211"/>
      <c r="J142" s="208"/>
      <c r="K142" s="208"/>
      <c r="L142" s="212"/>
      <c r="M142" s="213"/>
      <c r="N142" s="214"/>
      <c r="O142" s="214"/>
      <c r="P142" s="214"/>
      <c r="Q142" s="214"/>
      <c r="R142" s="214"/>
      <c r="S142" s="214"/>
      <c r="T142" s="215"/>
      <c r="AT142" s="216" t="s">
        <v>162</v>
      </c>
      <c r="AU142" s="216" t="s">
        <v>83</v>
      </c>
      <c r="AV142" s="11" t="s">
        <v>81</v>
      </c>
      <c r="AW142" s="11" t="s">
        <v>36</v>
      </c>
      <c r="AX142" s="11" t="s">
        <v>73</v>
      </c>
      <c r="AY142" s="216" t="s">
        <v>148</v>
      </c>
    </row>
    <row r="143" spans="2:65" s="12" customFormat="1">
      <c r="B143" s="217"/>
      <c r="C143" s="218"/>
      <c r="D143" s="204" t="s">
        <v>162</v>
      </c>
      <c r="E143" s="219" t="s">
        <v>21</v>
      </c>
      <c r="F143" s="220" t="s">
        <v>234</v>
      </c>
      <c r="G143" s="218"/>
      <c r="H143" s="221">
        <v>0.63</v>
      </c>
      <c r="I143" s="222"/>
      <c r="J143" s="218"/>
      <c r="K143" s="218"/>
      <c r="L143" s="223"/>
      <c r="M143" s="224"/>
      <c r="N143" s="225"/>
      <c r="O143" s="225"/>
      <c r="P143" s="225"/>
      <c r="Q143" s="225"/>
      <c r="R143" s="225"/>
      <c r="S143" s="225"/>
      <c r="T143" s="226"/>
      <c r="AT143" s="227" t="s">
        <v>162</v>
      </c>
      <c r="AU143" s="227" t="s">
        <v>83</v>
      </c>
      <c r="AV143" s="12" t="s">
        <v>83</v>
      </c>
      <c r="AW143" s="12" t="s">
        <v>36</v>
      </c>
      <c r="AX143" s="12" t="s">
        <v>73</v>
      </c>
      <c r="AY143" s="227" t="s">
        <v>148</v>
      </c>
    </row>
    <row r="144" spans="2:65" s="11" customFormat="1">
      <c r="B144" s="207"/>
      <c r="C144" s="208"/>
      <c r="D144" s="204" t="s">
        <v>162</v>
      </c>
      <c r="E144" s="209" t="s">
        <v>21</v>
      </c>
      <c r="F144" s="210" t="s">
        <v>235</v>
      </c>
      <c r="G144" s="208"/>
      <c r="H144" s="209" t="s">
        <v>21</v>
      </c>
      <c r="I144" s="211"/>
      <c r="J144" s="208"/>
      <c r="K144" s="208"/>
      <c r="L144" s="212"/>
      <c r="M144" s="213"/>
      <c r="N144" s="214"/>
      <c r="O144" s="214"/>
      <c r="P144" s="214"/>
      <c r="Q144" s="214"/>
      <c r="R144" s="214"/>
      <c r="S144" s="214"/>
      <c r="T144" s="215"/>
      <c r="AT144" s="216" t="s">
        <v>162</v>
      </c>
      <c r="AU144" s="216" t="s">
        <v>83</v>
      </c>
      <c r="AV144" s="11" t="s">
        <v>81</v>
      </c>
      <c r="AW144" s="11" t="s">
        <v>36</v>
      </c>
      <c r="AX144" s="11" t="s">
        <v>73</v>
      </c>
      <c r="AY144" s="216" t="s">
        <v>148</v>
      </c>
    </row>
    <row r="145" spans="2:65" s="12" customFormat="1">
      <c r="B145" s="217"/>
      <c r="C145" s="218"/>
      <c r="D145" s="204" t="s">
        <v>162</v>
      </c>
      <c r="E145" s="219" t="s">
        <v>21</v>
      </c>
      <c r="F145" s="220" t="s">
        <v>236</v>
      </c>
      <c r="G145" s="218"/>
      <c r="H145" s="221">
        <v>1.04</v>
      </c>
      <c r="I145" s="222"/>
      <c r="J145" s="218"/>
      <c r="K145" s="218"/>
      <c r="L145" s="223"/>
      <c r="M145" s="224"/>
      <c r="N145" s="225"/>
      <c r="O145" s="225"/>
      <c r="P145" s="225"/>
      <c r="Q145" s="225"/>
      <c r="R145" s="225"/>
      <c r="S145" s="225"/>
      <c r="T145" s="226"/>
      <c r="AT145" s="227" t="s">
        <v>162</v>
      </c>
      <c r="AU145" s="227" t="s">
        <v>83</v>
      </c>
      <c r="AV145" s="12" t="s">
        <v>83</v>
      </c>
      <c r="AW145" s="12" t="s">
        <v>36</v>
      </c>
      <c r="AX145" s="12" t="s">
        <v>73</v>
      </c>
      <c r="AY145" s="227" t="s">
        <v>148</v>
      </c>
    </row>
    <row r="146" spans="2:65" s="11" customFormat="1">
      <c r="B146" s="207"/>
      <c r="C146" s="208"/>
      <c r="D146" s="204" t="s">
        <v>162</v>
      </c>
      <c r="E146" s="209" t="s">
        <v>21</v>
      </c>
      <c r="F146" s="210" t="s">
        <v>237</v>
      </c>
      <c r="G146" s="208"/>
      <c r="H146" s="209" t="s">
        <v>21</v>
      </c>
      <c r="I146" s="211"/>
      <c r="J146" s="208"/>
      <c r="K146" s="208"/>
      <c r="L146" s="212"/>
      <c r="M146" s="213"/>
      <c r="N146" s="214"/>
      <c r="O146" s="214"/>
      <c r="P146" s="214"/>
      <c r="Q146" s="214"/>
      <c r="R146" s="214"/>
      <c r="S146" s="214"/>
      <c r="T146" s="215"/>
      <c r="AT146" s="216" t="s">
        <v>162</v>
      </c>
      <c r="AU146" s="216" t="s">
        <v>83</v>
      </c>
      <c r="AV146" s="11" t="s">
        <v>81</v>
      </c>
      <c r="AW146" s="11" t="s">
        <v>36</v>
      </c>
      <c r="AX146" s="11" t="s">
        <v>73</v>
      </c>
      <c r="AY146" s="216" t="s">
        <v>148</v>
      </c>
    </row>
    <row r="147" spans="2:65" s="12" customFormat="1">
      <c r="B147" s="217"/>
      <c r="C147" s="218"/>
      <c r="D147" s="204" t="s">
        <v>162</v>
      </c>
      <c r="E147" s="219" t="s">
        <v>21</v>
      </c>
      <c r="F147" s="220" t="s">
        <v>238</v>
      </c>
      <c r="G147" s="218"/>
      <c r="H147" s="221">
        <v>0.99199999999999999</v>
      </c>
      <c r="I147" s="222"/>
      <c r="J147" s="218"/>
      <c r="K147" s="218"/>
      <c r="L147" s="223"/>
      <c r="M147" s="224"/>
      <c r="N147" s="225"/>
      <c r="O147" s="225"/>
      <c r="P147" s="225"/>
      <c r="Q147" s="225"/>
      <c r="R147" s="225"/>
      <c r="S147" s="225"/>
      <c r="T147" s="226"/>
      <c r="AT147" s="227" t="s">
        <v>162</v>
      </c>
      <c r="AU147" s="227" t="s">
        <v>83</v>
      </c>
      <c r="AV147" s="12" t="s">
        <v>83</v>
      </c>
      <c r="AW147" s="12" t="s">
        <v>36</v>
      </c>
      <c r="AX147" s="12" t="s">
        <v>73</v>
      </c>
      <c r="AY147" s="227" t="s">
        <v>148</v>
      </c>
    </row>
    <row r="148" spans="2:65" s="11" customFormat="1">
      <c r="B148" s="207"/>
      <c r="C148" s="208"/>
      <c r="D148" s="204" t="s">
        <v>162</v>
      </c>
      <c r="E148" s="209" t="s">
        <v>21</v>
      </c>
      <c r="F148" s="210" t="s">
        <v>239</v>
      </c>
      <c r="G148" s="208"/>
      <c r="H148" s="209" t="s">
        <v>21</v>
      </c>
      <c r="I148" s="211"/>
      <c r="J148" s="208"/>
      <c r="K148" s="208"/>
      <c r="L148" s="212"/>
      <c r="M148" s="213"/>
      <c r="N148" s="214"/>
      <c r="O148" s="214"/>
      <c r="P148" s="214"/>
      <c r="Q148" s="214"/>
      <c r="R148" s="214"/>
      <c r="S148" s="214"/>
      <c r="T148" s="215"/>
      <c r="AT148" s="216" t="s">
        <v>162</v>
      </c>
      <c r="AU148" s="216" t="s">
        <v>83</v>
      </c>
      <c r="AV148" s="11" t="s">
        <v>81</v>
      </c>
      <c r="AW148" s="11" t="s">
        <v>36</v>
      </c>
      <c r="AX148" s="11" t="s">
        <v>73</v>
      </c>
      <c r="AY148" s="216" t="s">
        <v>148</v>
      </c>
    </row>
    <row r="149" spans="2:65" s="12" customFormat="1">
      <c r="B149" s="217"/>
      <c r="C149" s="218"/>
      <c r="D149" s="204" t="s">
        <v>162</v>
      </c>
      <c r="E149" s="219" t="s">
        <v>21</v>
      </c>
      <c r="F149" s="220" t="s">
        <v>240</v>
      </c>
      <c r="G149" s="218"/>
      <c r="H149" s="221">
        <v>0.42</v>
      </c>
      <c r="I149" s="222"/>
      <c r="J149" s="218"/>
      <c r="K149" s="218"/>
      <c r="L149" s="223"/>
      <c r="M149" s="224"/>
      <c r="N149" s="225"/>
      <c r="O149" s="225"/>
      <c r="P149" s="225"/>
      <c r="Q149" s="225"/>
      <c r="R149" s="225"/>
      <c r="S149" s="225"/>
      <c r="T149" s="226"/>
      <c r="AT149" s="227" t="s">
        <v>162</v>
      </c>
      <c r="AU149" s="227" t="s">
        <v>83</v>
      </c>
      <c r="AV149" s="12" t="s">
        <v>83</v>
      </c>
      <c r="AW149" s="12" t="s">
        <v>36</v>
      </c>
      <c r="AX149" s="12" t="s">
        <v>73</v>
      </c>
      <c r="AY149" s="227" t="s">
        <v>148</v>
      </c>
    </row>
    <row r="150" spans="2:65" s="12" customFormat="1">
      <c r="B150" s="217"/>
      <c r="C150" s="218"/>
      <c r="D150" s="204" t="s">
        <v>162</v>
      </c>
      <c r="E150" s="219" t="s">
        <v>21</v>
      </c>
      <c r="F150" s="220" t="s">
        <v>241</v>
      </c>
      <c r="G150" s="218"/>
      <c r="H150" s="221">
        <v>1.1759999999999999</v>
      </c>
      <c r="I150" s="222"/>
      <c r="J150" s="218"/>
      <c r="K150" s="218"/>
      <c r="L150" s="223"/>
      <c r="M150" s="224"/>
      <c r="N150" s="225"/>
      <c r="O150" s="225"/>
      <c r="P150" s="225"/>
      <c r="Q150" s="225"/>
      <c r="R150" s="225"/>
      <c r="S150" s="225"/>
      <c r="T150" s="226"/>
      <c r="AT150" s="227" t="s">
        <v>162</v>
      </c>
      <c r="AU150" s="227" t="s">
        <v>83</v>
      </c>
      <c r="AV150" s="12" t="s">
        <v>83</v>
      </c>
      <c r="AW150" s="12" t="s">
        <v>36</v>
      </c>
      <c r="AX150" s="12" t="s">
        <v>73</v>
      </c>
      <c r="AY150" s="227" t="s">
        <v>148</v>
      </c>
    </row>
    <row r="151" spans="2:65" s="11" customFormat="1">
      <c r="B151" s="207"/>
      <c r="C151" s="208"/>
      <c r="D151" s="204" t="s">
        <v>162</v>
      </c>
      <c r="E151" s="209" t="s">
        <v>21</v>
      </c>
      <c r="F151" s="210" t="s">
        <v>242</v>
      </c>
      <c r="G151" s="208"/>
      <c r="H151" s="209" t="s">
        <v>21</v>
      </c>
      <c r="I151" s="211"/>
      <c r="J151" s="208"/>
      <c r="K151" s="208"/>
      <c r="L151" s="212"/>
      <c r="M151" s="213"/>
      <c r="N151" s="214"/>
      <c r="O151" s="214"/>
      <c r="P151" s="214"/>
      <c r="Q151" s="214"/>
      <c r="R151" s="214"/>
      <c r="S151" s="214"/>
      <c r="T151" s="215"/>
      <c r="AT151" s="216" t="s">
        <v>162</v>
      </c>
      <c r="AU151" s="216" t="s">
        <v>83</v>
      </c>
      <c r="AV151" s="11" t="s">
        <v>81</v>
      </c>
      <c r="AW151" s="11" t="s">
        <v>36</v>
      </c>
      <c r="AX151" s="11" t="s">
        <v>73</v>
      </c>
      <c r="AY151" s="216" t="s">
        <v>148</v>
      </c>
    </row>
    <row r="152" spans="2:65" s="12" customFormat="1">
      <c r="B152" s="217"/>
      <c r="C152" s="218"/>
      <c r="D152" s="204" t="s">
        <v>162</v>
      </c>
      <c r="E152" s="219" t="s">
        <v>21</v>
      </c>
      <c r="F152" s="220" t="s">
        <v>243</v>
      </c>
      <c r="G152" s="218"/>
      <c r="H152" s="221">
        <v>2.661</v>
      </c>
      <c r="I152" s="222"/>
      <c r="J152" s="218"/>
      <c r="K152" s="218"/>
      <c r="L152" s="223"/>
      <c r="M152" s="224"/>
      <c r="N152" s="225"/>
      <c r="O152" s="225"/>
      <c r="P152" s="225"/>
      <c r="Q152" s="225"/>
      <c r="R152" s="225"/>
      <c r="S152" s="225"/>
      <c r="T152" s="226"/>
      <c r="AT152" s="227" t="s">
        <v>162</v>
      </c>
      <c r="AU152" s="227" t="s">
        <v>83</v>
      </c>
      <c r="AV152" s="12" t="s">
        <v>83</v>
      </c>
      <c r="AW152" s="12" t="s">
        <v>36</v>
      </c>
      <c r="AX152" s="12" t="s">
        <v>73</v>
      </c>
      <c r="AY152" s="227" t="s">
        <v>148</v>
      </c>
    </row>
    <row r="153" spans="2:65" s="13" customFormat="1">
      <c r="B153" s="228"/>
      <c r="C153" s="229"/>
      <c r="D153" s="204" t="s">
        <v>162</v>
      </c>
      <c r="E153" s="230" t="s">
        <v>21</v>
      </c>
      <c r="F153" s="231" t="s">
        <v>244</v>
      </c>
      <c r="G153" s="229"/>
      <c r="H153" s="232">
        <v>6.9189999999999996</v>
      </c>
      <c r="I153" s="233"/>
      <c r="J153" s="229"/>
      <c r="K153" s="229"/>
      <c r="L153" s="234"/>
      <c r="M153" s="235"/>
      <c r="N153" s="236"/>
      <c r="O153" s="236"/>
      <c r="P153" s="236"/>
      <c r="Q153" s="236"/>
      <c r="R153" s="236"/>
      <c r="S153" s="236"/>
      <c r="T153" s="237"/>
      <c r="AT153" s="238" t="s">
        <v>162</v>
      </c>
      <c r="AU153" s="238" t="s">
        <v>83</v>
      </c>
      <c r="AV153" s="13" t="s">
        <v>155</v>
      </c>
      <c r="AW153" s="13" t="s">
        <v>36</v>
      </c>
      <c r="AX153" s="13" t="s">
        <v>81</v>
      </c>
      <c r="AY153" s="238" t="s">
        <v>148</v>
      </c>
    </row>
    <row r="154" spans="2:65" s="1" customFormat="1" ht="25.5" customHeight="1">
      <c r="B154" s="41"/>
      <c r="C154" s="192" t="s">
        <v>10</v>
      </c>
      <c r="D154" s="192" t="s">
        <v>150</v>
      </c>
      <c r="E154" s="193" t="s">
        <v>245</v>
      </c>
      <c r="F154" s="194" t="s">
        <v>246</v>
      </c>
      <c r="G154" s="195" t="s">
        <v>247</v>
      </c>
      <c r="H154" s="196">
        <v>6</v>
      </c>
      <c r="I154" s="197"/>
      <c r="J154" s="198">
        <f>ROUND(I154*H154,2)</f>
        <v>0</v>
      </c>
      <c r="K154" s="194" t="s">
        <v>154</v>
      </c>
      <c r="L154" s="61"/>
      <c r="M154" s="199" t="s">
        <v>21</v>
      </c>
      <c r="N154" s="200" t="s">
        <v>44</v>
      </c>
      <c r="O154" s="42"/>
      <c r="P154" s="201">
        <f>O154*H154</f>
        <v>0</v>
      </c>
      <c r="Q154" s="201">
        <v>2.0650000000000002E-2</v>
      </c>
      <c r="R154" s="201">
        <f>Q154*H154</f>
        <v>0.12390000000000001</v>
      </c>
      <c r="S154" s="201">
        <v>0</v>
      </c>
      <c r="T154" s="202">
        <f>S154*H154</f>
        <v>0</v>
      </c>
      <c r="AR154" s="24" t="s">
        <v>155</v>
      </c>
      <c r="AT154" s="24" t="s">
        <v>150</v>
      </c>
      <c r="AU154" s="24" t="s">
        <v>83</v>
      </c>
      <c r="AY154" s="24" t="s">
        <v>148</v>
      </c>
      <c r="BE154" s="203">
        <f>IF(N154="základní",J154,0)</f>
        <v>0</v>
      </c>
      <c r="BF154" s="203">
        <f>IF(N154="snížená",J154,0)</f>
        <v>0</v>
      </c>
      <c r="BG154" s="203">
        <f>IF(N154="zákl. přenesená",J154,0)</f>
        <v>0</v>
      </c>
      <c r="BH154" s="203">
        <f>IF(N154="sníž. přenesená",J154,0)</f>
        <v>0</v>
      </c>
      <c r="BI154" s="203">
        <f>IF(N154="nulová",J154,0)</f>
        <v>0</v>
      </c>
      <c r="BJ154" s="24" t="s">
        <v>81</v>
      </c>
      <c r="BK154" s="203">
        <f>ROUND(I154*H154,2)</f>
        <v>0</v>
      </c>
      <c r="BL154" s="24" t="s">
        <v>155</v>
      </c>
      <c r="BM154" s="24" t="s">
        <v>248</v>
      </c>
    </row>
    <row r="155" spans="2:65" s="1" customFormat="1" ht="40.5">
      <c r="B155" s="41"/>
      <c r="C155" s="63"/>
      <c r="D155" s="204" t="s">
        <v>157</v>
      </c>
      <c r="E155" s="63"/>
      <c r="F155" s="205" t="s">
        <v>249</v>
      </c>
      <c r="G155" s="63"/>
      <c r="H155" s="63"/>
      <c r="I155" s="163"/>
      <c r="J155" s="63"/>
      <c r="K155" s="63"/>
      <c r="L155" s="61"/>
      <c r="M155" s="206"/>
      <c r="N155" s="42"/>
      <c r="O155" s="42"/>
      <c r="P155" s="42"/>
      <c r="Q155" s="42"/>
      <c r="R155" s="42"/>
      <c r="S155" s="42"/>
      <c r="T155" s="78"/>
      <c r="AT155" s="24" t="s">
        <v>157</v>
      </c>
      <c r="AU155" s="24" t="s">
        <v>83</v>
      </c>
    </row>
    <row r="156" spans="2:65" s="11" customFormat="1">
      <c r="B156" s="207"/>
      <c r="C156" s="208"/>
      <c r="D156" s="204" t="s">
        <v>162</v>
      </c>
      <c r="E156" s="209" t="s">
        <v>21</v>
      </c>
      <c r="F156" s="210" t="s">
        <v>250</v>
      </c>
      <c r="G156" s="208"/>
      <c r="H156" s="209" t="s">
        <v>21</v>
      </c>
      <c r="I156" s="211"/>
      <c r="J156" s="208"/>
      <c r="K156" s="208"/>
      <c r="L156" s="212"/>
      <c r="M156" s="213"/>
      <c r="N156" s="214"/>
      <c r="O156" s="214"/>
      <c r="P156" s="214"/>
      <c r="Q156" s="214"/>
      <c r="R156" s="214"/>
      <c r="S156" s="214"/>
      <c r="T156" s="215"/>
      <c r="AT156" s="216" t="s">
        <v>162</v>
      </c>
      <c r="AU156" s="216" t="s">
        <v>83</v>
      </c>
      <c r="AV156" s="11" t="s">
        <v>81</v>
      </c>
      <c r="AW156" s="11" t="s">
        <v>36</v>
      </c>
      <c r="AX156" s="11" t="s">
        <v>73</v>
      </c>
      <c r="AY156" s="216" t="s">
        <v>148</v>
      </c>
    </row>
    <row r="157" spans="2:65" s="12" customFormat="1">
      <c r="B157" s="217"/>
      <c r="C157" s="218"/>
      <c r="D157" s="204" t="s">
        <v>162</v>
      </c>
      <c r="E157" s="219" t="s">
        <v>21</v>
      </c>
      <c r="F157" s="220" t="s">
        <v>251</v>
      </c>
      <c r="G157" s="218"/>
      <c r="H157" s="221">
        <v>6</v>
      </c>
      <c r="I157" s="222"/>
      <c r="J157" s="218"/>
      <c r="K157" s="218"/>
      <c r="L157" s="223"/>
      <c r="M157" s="224"/>
      <c r="N157" s="225"/>
      <c r="O157" s="225"/>
      <c r="P157" s="225"/>
      <c r="Q157" s="225"/>
      <c r="R157" s="225"/>
      <c r="S157" s="225"/>
      <c r="T157" s="226"/>
      <c r="AT157" s="227" t="s">
        <v>162</v>
      </c>
      <c r="AU157" s="227" t="s">
        <v>83</v>
      </c>
      <c r="AV157" s="12" t="s">
        <v>83</v>
      </c>
      <c r="AW157" s="12" t="s">
        <v>36</v>
      </c>
      <c r="AX157" s="12" t="s">
        <v>81</v>
      </c>
      <c r="AY157" s="227" t="s">
        <v>148</v>
      </c>
    </row>
    <row r="158" spans="2:65" s="1" customFormat="1" ht="25.5" customHeight="1">
      <c r="B158" s="41"/>
      <c r="C158" s="192" t="s">
        <v>252</v>
      </c>
      <c r="D158" s="192" t="s">
        <v>150</v>
      </c>
      <c r="E158" s="193" t="s">
        <v>253</v>
      </c>
      <c r="F158" s="194" t="s">
        <v>254</v>
      </c>
      <c r="G158" s="195" t="s">
        <v>247</v>
      </c>
      <c r="H158" s="196">
        <v>16</v>
      </c>
      <c r="I158" s="197"/>
      <c r="J158" s="198">
        <f>ROUND(I158*H158,2)</f>
        <v>0</v>
      </c>
      <c r="K158" s="194" t="s">
        <v>154</v>
      </c>
      <c r="L158" s="61"/>
      <c r="M158" s="199" t="s">
        <v>21</v>
      </c>
      <c r="N158" s="200" t="s">
        <v>44</v>
      </c>
      <c r="O158" s="42"/>
      <c r="P158" s="201">
        <f>O158*H158</f>
        <v>0</v>
      </c>
      <c r="Q158" s="201">
        <v>2.6839999999999999E-2</v>
      </c>
      <c r="R158" s="201">
        <f>Q158*H158</f>
        <v>0.42943999999999999</v>
      </c>
      <c r="S158" s="201">
        <v>0</v>
      </c>
      <c r="T158" s="202">
        <f>S158*H158</f>
        <v>0</v>
      </c>
      <c r="AR158" s="24" t="s">
        <v>155</v>
      </c>
      <c r="AT158" s="24" t="s">
        <v>150</v>
      </c>
      <c r="AU158" s="24" t="s">
        <v>83</v>
      </c>
      <c r="AY158" s="24" t="s">
        <v>148</v>
      </c>
      <c r="BE158" s="203">
        <f>IF(N158="základní",J158,0)</f>
        <v>0</v>
      </c>
      <c r="BF158" s="203">
        <f>IF(N158="snížená",J158,0)</f>
        <v>0</v>
      </c>
      <c r="BG158" s="203">
        <f>IF(N158="zákl. přenesená",J158,0)</f>
        <v>0</v>
      </c>
      <c r="BH158" s="203">
        <f>IF(N158="sníž. přenesená",J158,0)</f>
        <v>0</v>
      </c>
      <c r="BI158" s="203">
        <f>IF(N158="nulová",J158,0)</f>
        <v>0</v>
      </c>
      <c r="BJ158" s="24" t="s">
        <v>81</v>
      </c>
      <c r="BK158" s="203">
        <f>ROUND(I158*H158,2)</f>
        <v>0</v>
      </c>
      <c r="BL158" s="24" t="s">
        <v>155</v>
      </c>
      <c r="BM158" s="24" t="s">
        <v>255</v>
      </c>
    </row>
    <row r="159" spans="2:65" s="1" customFormat="1" ht="40.5">
      <c r="B159" s="41"/>
      <c r="C159" s="63"/>
      <c r="D159" s="204" t="s">
        <v>157</v>
      </c>
      <c r="E159" s="63"/>
      <c r="F159" s="205" t="s">
        <v>249</v>
      </c>
      <c r="G159" s="63"/>
      <c r="H159" s="63"/>
      <c r="I159" s="163"/>
      <c r="J159" s="63"/>
      <c r="K159" s="63"/>
      <c r="L159" s="61"/>
      <c r="M159" s="206"/>
      <c r="N159" s="42"/>
      <c r="O159" s="42"/>
      <c r="P159" s="42"/>
      <c r="Q159" s="42"/>
      <c r="R159" s="42"/>
      <c r="S159" s="42"/>
      <c r="T159" s="78"/>
      <c r="AT159" s="24" t="s">
        <v>157</v>
      </c>
      <c r="AU159" s="24" t="s">
        <v>83</v>
      </c>
    </row>
    <row r="160" spans="2:65" s="11" customFormat="1">
      <c r="B160" s="207"/>
      <c r="C160" s="208"/>
      <c r="D160" s="204" t="s">
        <v>162</v>
      </c>
      <c r="E160" s="209" t="s">
        <v>21</v>
      </c>
      <c r="F160" s="210" t="s">
        <v>256</v>
      </c>
      <c r="G160" s="208"/>
      <c r="H160" s="209" t="s">
        <v>21</v>
      </c>
      <c r="I160" s="211"/>
      <c r="J160" s="208"/>
      <c r="K160" s="208"/>
      <c r="L160" s="212"/>
      <c r="M160" s="213"/>
      <c r="N160" s="214"/>
      <c r="O160" s="214"/>
      <c r="P160" s="214"/>
      <c r="Q160" s="214"/>
      <c r="R160" s="214"/>
      <c r="S160" s="214"/>
      <c r="T160" s="215"/>
      <c r="AT160" s="216" t="s">
        <v>162</v>
      </c>
      <c r="AU160" s="216" t="s">
        <v>83</v>
      </c>
      <c r="AV160" s="11" t="s">
        <v>81</v>
      </c>
      <c r="AW160" s="11" t="s">
        <v>36</v>
      </c>
      <c r="AX160" s="11" t="s">
        <v>73</v>
      </c>
      <c r="AY160" s="216" t="s">
        <v>148</v>
      </c>
    </row>
    <row r="161" spans="2:65" s="12" customFormat="1">
      <c r="B161" s="217"/>
      <c r="C161" s="218"/>
      <c r="D161" s="204" t="s">
        <v>162</v>
      </c>
      <c r="E161" s="219" t="s">
        <v>21</v>
      </c>
      <c r="F161" s="220" t="s">
        <v>257</v>
      </c>
      <c r="G161" s="218"/>
      <c r="H161" s="221">
        <v>16</v>
      </c>
      <c r="I161" s="222"/>
      <c r="J161" s="218"/>
      <c r="K161" s="218"/>
      <c r="L161" s="223"/>
      <c r="M161" s="224"/>
      <c r="N161" s="225"/>
      <c r="O161" s="225"/>
      <c r="P161" s="225"/>
      <c r="Q161" s="225"/>
      <c r="R161" s="225"/>
      <c r="S161" s="225"/>
      <c r="T161" s="226"/>
      <c r="AT161" s="227" t="s">
        <v>162</v>
      </c>
      <c r="AU161" s="227" t="s">
        <v>83</v>
      </c>
      <c r="AV161" s="12" t="s">
        <v>83</v>
      </c>
      <c r="AW161" s="12" t="s">
        <v>36</v>
      </c>
      <c r="AX161" s="12" t="s">
        <v>81</v>
      </c>
      <c r="AY161" s="227" t="s">
        <v>148</v>
      </c>
    </row>
    <row r="162" spans="2:65" s="1" customFormat="1" ht="25.5" customHeight="1">
      <c r="B162" s="41"/>
      <c r="C162" s="192" t="s">
        <v>258</v>
      </c>
      <c r="D162" s="192" t="s">
        <v>150</v>
      </c>
      <c r="E162" s="193" t="s">
        <v>259</v>
      </c>
      <c r="F162" s="194" t="s">
        <v>260</v>
      </c>
      <c r="G162" s="195" t="s">
        <v>247</v>
      </c>
      <c r="H162" s="196">
        <v>2</v>
      </c>
      <c r="I162" s="197"/>
      <c r="J162" s="198">
        <f>ROUND(I162*H162,2)</f>
        <v>0</v>
      </c>
      <c r="K162" s="194" t="s">
        <v>154</v>
      </c>
      <c r="L162" s="61"/>
      <c r="M162" s="199" t="s">
        <v>21</v>
      </c>
      <c r="N162" s="200" t="s">
        <v>44</v>
      </c>
      <c r="O162" s="42"/>
      <c r="P162" s="201">
        <f>O162*H162</f>
        <v>0</v>
      </c>
      <c r="Q162" s="201">
        <v>3.304E-2</v>
      </c>
      <c r="R162" s="201">
        <f>Q162*H162</f>
        <v>6.608E-2</v>
      </c>
      <c r="S162" s="201">
        <v>0</v>
      </c>
      <c r="T162" s="202">
        <f>S162*H162</f>
        <v>0</v>
      </c>
      <c r="AR162" s="24" t="s">
        <v>155</v>
      </c>
      <c r="AT162" s="24" t="s">
        <v>150</v>
      </c>
      <c r="AU162" s="24" t="s">
        <v>83</v>
      </c>
      <c r="AY162" s="24" t="s">
        <v>148</v>
      </c>
      <c r="BE162" s="203">
        <f>IF(N162="základní",J162,0)</f>
        <v>0</v>
      </c>
      <c r="BF162" s="203">
        <f>IF(N162="snížená",J162,0)</f>
        <v>0</v>
      </c>
      <c r="BG162" s="203">
        <f>IF(N162="zákl. přenesená",J162,0)</f>
        <v>0</v>
      </c>
      <c r="BH162" s="203">
        <f>IF(N162="sníž. přenesená",J162,0)</f>
        <v>0</v>
      </c>
      <c r="BI162" s="203">
        <f>IF(N162="nulová",J162,0)</f>
        <v>0</v>
      </c>
      <c r="BJ162" s="24" t="s">
        <v>81</v>
      </c>
      <c r="BK162" s="203">
        <f>ROUND(I162*H162,2)</f>
        <v>0</v>
      </c>
      <c r="BL162" s="24" t="s">
        <v>155</v>
      </c>
      <c r="BM162" s="24" t="s">
        <v>261</v>
      </c>
    </row>
    <row r="163" spans="2:65" s="1" customFormat="1" ht="40.5">
      <c r="B163" s="41"/>
      <c r="C163" s="63"/>
      <c r="D163" s="204" t="s">
        <v>157</v>
      </c>
      <c r="E163" s="63"/>
      <c r="F163" s="205" t="s">
        <v>249</v>
      </c>
      <c r="G163" s="63"/>
      <c r="H163" s="63"/>
      <c r="I163" s="163"/>
      <c r="J163" s="63"/>
      <c r="K163" s="63"/>
      <c r="L163" s="61"/>
      <c r="M163" s="206"/>
      <c r="N163" s="42"/>
      <c r="O163" s="42"/>
      <c r="P163" s="42"/>
      <c r="Q163" s="42"/>
      <c r="R163" s="42"/>
      <c r="S163" s="42"/>
      <c r="T163" s="78"/>
      <c r="AT163" s="24" t="s">
        <v>157</v>
      </c>
      <c r="AU163" s="24" t="s">
        <v>83</v>
      </c>
    </row>
    <row r="164" spans="2:65" s="11" customFormat="1">
      <c r="B164" s="207"/>
      <c r="C164" s="208"/>
      <c r="D164" s="204" t="s">
        <v>162</v>
      </c>
      <c r="E164" s="209" t="s">
        <v>21</v>
      </c>
      <c r="F164" s="210" t="s">
        <v>262</v>
      </c>
      <c r="G164" s="208"/>
      <c r="H164" s="209" t="s">
        <v>21</v>
      </c>
      <c r="I164" s="211"/>
      <c r="J164" s="208"/>
      <c r="K164" s="208"/>
      <c r="L164" s="212"/>
      <c r="M164" s="213"/>
      <c r="N164" s="214"/>
      <c r="O164" s="214"/>
      <c r="P164" s="214"/>
      <c r="Q164" s="214"/>
      <c r="R164" s="214"/>
      <c r="S164" s="214"/>
      <c r="T164" s="215"/>
      <c r="AT164" s="216" t="s">
        <v>162</v>
      </c>
      <c r="AU164" s="216" t="s">
        <v>83</v>
      </c>
      <c r="AV164" s="11" t="s">
        <v>81</v>
      </c>
      <c r="AW164" s="11" t="s">
        <v>36</v>
      </c>
      <c r="AX164" s="11" t="s">
        <v>73</v>
      </c>
      <c r="AY164" s="216" t="s">
        <v>148</v>
      </c>
    </row>
    <row r="165" spans="2:65" s="12" customFormat="1">
      <c r="B165" s="217"/>
      <c r="C165" s="218"/>
      <c r="D165" s="204" t="s">
        <v>162</v>
      </c>
      <c r="E165" s="219" t="s">
        <v>21</v>
      </c>
      <c r="F165" s="220" t="s">
        <v>83</v>
      </c>
      <c r="G165" s="218"/>
      <c r="H165" s="221">
        <v>2</v>
      </c>
      <c r="I165" s="222"/>
      <c r="J165" s="218"/>
      <c r="K165" s="218"/>
      <c r="L165" s="223"/>
      <c r="M165" s="224"/>
      <c r="N165" s="225"/>
      <c r="O165" s="225"/>
      <c r="P165" s="225"/>
      <c r="Q165" s="225"/>
      <c r="R165" s="225"/>
      <c r="S165" s="225"/>
      <c r="T165" s="226"/>
      <c r="AT165" s="227" t="s">
        <v>162</v>
      </c>
      <c r="AU165" s="227" t="s">
        <v>83</v>
      </c>
      <c r="AV165" s="12" t="s">
        <v>83</v>
      </c>
      <c r="AW165" s="12" t="s">
        <v>36</v>
      </c>
      <c r="AX165" s="12" t="s">
        <v>81</v>
      </c>
      <c r="AY165" s="227" t="s">
        <v>148</v>
      </c>
    </row>
    <row r="166" spans="2:65" s="1" customFormat="1" ht="25.5" customHeight="1">
      <c r="B166" s="41"/>
      <c r="C166" s="192" t="s">
        <v>263</v>
      </c>
      <c r="D166" s="192" t="s">
        <v>150</v>
      </c>
      <c r="E166" s="193" t="s">
        <v>264</v>
      </c>
      <c r="F166" s="194" t="s">
        <v>265</v>
      </c>
      <c r="G166" s="195" t="s">
        <v>196</v>
      </c>
      <c r="H166" s="196">
        <v>3.4000000000000002E-2</v>
      </c>
      <c r="I166" s="197"/>
      <c r="J166" s="198">
        <f>ROUND(I166*H166,2)</f>
        <v>0</v>
      </c>
      <c r="K166" s="194" t="s">
        <v>154</v>
      </c>
      <c r="L166" s="61"/>
      <c r="M166" s="199" t="s">
        <v>21</v>
      </c>
      <c r="N166" s="200" t="s">
        <v>44</v>
      </c>
      <c r="O166" s="42"/>
      <c r="P166" s="201">
        <f>O166*H166</f>
        <v>0</v>
      </c>
      <c r="Q166" s="201">
        <v>1.7090000000000001E-2</v>
      </c>
      <c r="R166" s="201">
        <f>Q166*H166</f>
        <v>5.8106000000000011E-4</v>
      </c>
      <c r="S166" s="201">
        <v>0</v>
      </c>
      <c r="T166" s="202">
        <f>S166*H166</f>
        <v>0</v>
      </c>
      <c r="AR166" s="24" t="s">
        <v>155</v>
      </c>
      <c r="AT166" s="24" t="s">
        <v>150</v>
      </c>
      <c r="AU166" s="24" t="s">
        <v>83</v>
      </c>
      <c r="AY166" s="24" t="s">
        <v>148</v>
      </c>
      <c r="BE166" s="203">
        <f>IF(N166="základní",J166,0)</f>
        <v>0</v>
      </c>
      <c r="BF166" s="203">
        <f>IF(N166="snížená",J166,0)</f>
        <v>0</v>
      </c>
      <c r="BG166" s="203">
        <f>IF(N166="zákl. přenesená",J166,0)</f>
        <v>0</v>
      </c>
      <c r="BH166" s="203">
        <f>IF(N166="sníž. přenesená",J166,0)</f>
        <v>0</v>
      </c>
      <c r="BI166" s="203">
        <f>IF(N166="nulová",J166,0)</f>
        <v>0</v>
      </c>
      <c r="BJ166" s="24" t="s">
        <v>81</v>
      </c>
      <c r="BK166" s="203">
        <f>ROUND(I166*H166,2)</f>
        <v>0</v>
      </c>
      <c r="BL166" s="24" t="s">
        <v>155</v>
      </c>
      <c r="BM166" s="24" t="s">
        <v>266</v>
      </c>
    </row>
    <row r="167" spans="2:65" s="1" customFormat="1" ht="54">
      <c r="B167" s="41"/>
      <c r="C167" s="63"/>
      <c r="D167" s="204" t="s">
        <v>157</v>
      </c>
      <c r="E167" s="63"/>
      <c r="F167" s="205" t="s">
        <v>267</v>
      </c>
      <c r="G167" s="63"/>
      <c r="H167" s="63"/>
      <c r="I167" s="163"/>
      <c r="J167" s="63"/>
      <c r="K167" s="63"/>
      <c r="L167" s="61"/>
      <c r="M167" s="206"/>
      <c r="N167" s="42"/>
      <c r="O167" s="42"/>
      <c r="P167" s="42"/>
      <c r="Q167" s="42"/>
      <c r="R167" s="42"/>
      <c r="S167" s="42"/>
      <c r="T167" s="78"/>
      <c r="AT167" s="24" t="s">
        <v>157</v>
      </c>
      <c r="AU167" s="24" t="s">
        <v>83</v>
      </c>
    </row>
    <row r="168" spans="2:65" s="11" customFormat="1">
      <c r="B168" s="207"/>
      <c r="C168" s="208"/>
      <c r="D168" s="204" t="s">
        <v>162</v>
      </c>
      <c r="E168" s="209" t="s">
        <v>21</v>
      </c>
      <c r="F168" s="210" t="s">
        <v>268</v>
      </c>
      <c r="G168" s="208"/>
      <c r="H168" s="209" t="s">
        <v>21</v>
      </c>
      <c r="I168" s="211"/>
      <c r="J168" s="208"/>
      <c r="K168" s="208"/>
      <c r="L168" s="212"/>
      <c r="M168" s="213"/>
      <c r="N168" s="214"/>
      <c r="O168" s="214"/>
      <c r="P168" s="214"/>
      <c r="Q168" s="214"/>
      <c r="R168" s="214"/>
      <c r="S168" s="214"/>
      <c r="T168" s="215"/>
      <c r="AT168" s="216" t="s">
        <v>162</v>
      </c>
      <c r="AU168" s="216" t="s">
        <v>83</v>
      </c>
      <c r="AV168" s="11" t="s">
        <v>81</v>
      </c>
      <c r="AW168" s="11" t="s">
        <v>36</v>
      </c>
      <c r="AX168" s="11" t="s">
        <v>73</v>
      </c>
      <c r="AY168" s="216" t="s">
        <v>148</v>
      </c>
    </row>
    <row r="169" spans="2:65" s="12" customFormat="1">
      <c r="B169" s="217"/>
      <c r="C169" s="218"/>
      <c r="D169" s="204" t="s">
        <v>162</v>
      </c>
      <c r="E169" s="219" t="s">
        <v>21</v>
      </c>
      <c r="F169" s="220" t="s">
        <v>269</v>
      </c>
      <c r="G169" s="218"/>
      <c r="H169" s="221">
        <v>3.4000000000000002E-2</v>
      </c>
      <c r="I169" s="222"/>
      <c r="J169" s="218"/>
      <c r="K169" s="218"/>
      <c r="L169" s="223"/>
      <c r="M169" s="224"/>
      <c r="N169" s="225"/>
      <c r="O169" s="225"/>
      <c r="P169" s="225"/>
      <c r="Q169" s="225"/>
      <c r="R169" s="225"/>
      <c r="S169" s="225"/>
      <c r="T169" s="226"/>
      <c r="AT169" s="227" t="s">
        <v>162</v>
      </c>
      <c r="AU169" s="227" t="s">
        <v>83</v>
      </c>
      <c r="AV169" s="12" t="s">
        <v>83</v>
      </c>
      <c r="AW169" s="12" t="s">
        <v>36</v>
      </c>
      <c r="AX169" s="12" t="s">
        <v>81</v>
      </c>
      <c r="AY169" s="227" t="s">
        <v>148</v>
      </c>
    </row>
    <row r="170" spans="2:65" s="1" customFormat="1" ht="16.5" customHeight="1">
      <c r="B170" s="41"/>
      <c r="C170" s="239" t="s">
        <v>270</v>
      </c>
      <c r="D170" s="239" t="s">
        <v>271</v>
      </c>
      <c r="E170" s="240" t="s">
        <v>272</v>
      </c>
      <c r="F170" s="241" t="s">
        <v>273</v>
      </c>
      <c r="G170" s="242" t="s">
        <v>196</v>
      </c>
      <c r="H170" s="243">
        <v>3.4000000000000002E-2</v>
      </c>
      <c r="I170" s="244"/>
      <c r="J170" s="245">
        <f>ROUND(I170*H170,2)</f>
        <v>0</v>
      </c>
      <c r="K170" s="241" t="s">
        <v>154</v>
      </c>
      <c r="L170" s="246"/>
      <c r="M170" s="247" t="s">
        <v>21</v>
      </c>
      <c r="N170" s="248" t="s">
        <v>44</v>
      </c>
      <c r="O170" s="42"/>
      <c r="P170" s="201">
        <f>O170*H170</f>
        <v>0</v>
      </c>
      <c r="Q170" s="201">
        <v>1</v>
      </c>
      <c r="R170" s="201">
        <f>Q170*H170</f>
        <v>3.4000000000000002E-2</v>
      </c>
      <c r="S170" s="201">
        <v>0</v>
      </c>
      <c r="T170" s="202">
        <f>S170*H170</f>
        <v>0</v>
      </c>
      <c r="AR170" s="24" t="s">
        <v>193</v>
      </c>
      <c r="AT170" s="24" t="s">
        <v>271</v>
      </c>
      <c r="AU170" s="24" t="s">
        <v>83</v>
      </c>
      <c r="AY170" s="24" t="s">
        <v>148</v>
      </c>
      <c r="BE170" s="203">
        <f>IF(N170="základní",J170,0)</f>
        <v>0</v>
      </c>
      <c r="BF170" s="203">
        <f>IF(N170="snížená",J170,0)</f>
        <v>0</v>
      </c>
      <c r="BG170" s="203">
        <f>IF(N170="zákl. přenesená",J170,0)</f>
        <v>0</v>
      </c>
      <c r="BH170" s="203">
        <f>IF(N170="sníž. přenesená",J170,0)</f>
        <v>0</v>
      </c>
      <c r="BI170" s="203">
        <f>IF(N170="nulová",J170,0)</f>
        <v>0</v>
      </c>
      <c r="BJ170" s="24" t="s">
        <v>81</v>
      </c>
      <c r="BK170" s="203">
        <f>ROUND(I170*H170,2)</f>
        <v>0</v>
      </c>
      <c r="BL170" s="24" t="s">
        <v>155</v>
      </c>
      <c r="BM170" s="24" t="s">
        <v>274</v>
      </c>
    </row>
    <row r="171" spans="2:65" s="1" customFormat="1" ht="27">
      <c r="B171" s="41"/>
      <c r="C171" s="63"/>
      <c r="D171" s="204" t="s">
        <v>275</v>
      </c>
      <c r="E171" s="63"/>
      <c r="F171" s="205" t="s">
        <v>276</v>
      </c>
      <c r="G171" s="63"/>
      <c r="H171" s="63"/>
      <c r="I171" s="163"/>
      <c r="J171" s="63"/>
      <c r="K171" s="63"/>
      <c r="L171" s="61"/>
      <c r="M171" s="206"/>
      <c r="N171" s="42"/>
      <c r="O171" s="42"/>
      <c r="P171" s="42"/>
      <c r="Q171" s="42"/>
      <c r="R171" s="42"/>
      <c r="S171" s="42"/>
      <c r="T171" s="78"/>
      <c r="AT171" s="24" t="s">
        <v>275</v>
      </c>
      <c r="AU171" s="24" t="s">
        <v>83</v>
      </c>
    </row>
    <row r="172" spans="2:65" s="1" customFormat="1" ht="25.5" customHeight="1">
      <c r="B172" s="41"/>
      <c r="C172" s="192" t="s">
        <v>277</v>
      </c>
      <c r="D172" s="192" t="s">
        <v>150</v>
      </c>
      <c r="E172" s="193" t="s">
        <v>278</v>
      </c>
      <c r="F172" s="194" t="s">
        <v>279</v>
      </c>
      <c r="G172" s="195" t="s">
        <v>196</v>
      </c>
      <c r="H172" s="196">
        <v>0.39100000000000001</v>
      </c>
      <c r="I172" s="197"/>
      <c r="J172" s="198">
        <f>ROUND(I172*H172,2)</f>
        <v>0</v>
      </c>
      <c r="K172" s="194" t="s">
        <v>154</v>
      </c>
      <c r="L172" s="61"/>
      <c r="M172" s="199" t="s">
        <v>21</v>
      </c>
      <c r="N172" s="200" t="s">
        <v>44</v>
      </c>
      <c r="O172" s="42"/>
      <c r="P172" s="201">
        <f>O172*H172</f>
        <v>0</v>
      </c>
      <c r="Q172" s="201">
        <v>1.0900000000000001</v>
      </c>
      <c r="R172" s="201">
        <f>Q172*H172</f>
        <v>0.42619000000000007</v>
      </c>
      <c r="S172" s="201">
        <v>0</v>
      </c>
      <c r="T172" s="202">
        <f>S172*H172</f>
        <v>0</v>
      </c>
      <c r="AR172" s="24" t="s">
        <v>155</v>
      </c>
      <c r="AT172" s="24" t="s">
        <v>150</v>
      </c>
      <c r="AU172" s="24" t="s">
        <v>83</v>
      </c>
      <c r="AY172" s="24" t="s">
        <v>148</v>
      </c>
      <c r="BE172" s="203">
        <f>IF(N172="základní",J172,0)</f>
        <v>0</v>
      </c>
      <c r="BF172" s="203">
        <f>IF(N172="snížená",J172,0)</f>
        <v>0</v>
      </c>
      <c r="BG172" s="203">
        <f>IF(N172="zákl. přenesená",J172,0)</f>
        <v>0</v>
      </c>
      <c r="BH172" s="203">
        <f>IF(N172="sníž. přenesená",J172,0)</f>
        <v>0</v>
      </c>
      <c r="BI172" s="203">
        <f>IF(N172="nulová",J172,0)</f>
        <v>0</v>
      </c>
      <c r="BJ172" s="24" t="s">
        <v>81</v>
      </c>
      <c r="BK172" s="203">
        <f>ROUND(I172*H172,2)</f>
        <v>0</v>
      </c>
      <c r="BL172" s="24" t="s">
        <v>155</v>
      </c>
      <c r="BM172" s="24" t="s">
        <v>280</v>
      </c>
    </row>
    <row r="173" spans="2:65" s="1" customFormat="1" ht="40.5">
      <c r="B173" s="41"/>
      <c r="C173" s="63"/>
      <c r="D173" s="204" t="s">
        <v>157</v>
      </c>
      <c r="E173" s="63"/>
      <c r="F173" s="205" t="s">
        <v>281</v>
      </c>
      <c r="G173" s="63"/>
      <c r="H173" s="63"/>
      <c r="I173" s="163"/>
      <c r="J173" s="63"/>
      <c r="K173" s="63"/>
      <c r="L173" s="61"/>
      <c r="M173" s="206"/>
      <c r="N173" s="42"/>
      <c r="O173" s="42"/>
      <c r="P173" s="42"/>
      <c r="Q173" s="42"/>
      <c r="R173" s="42"/>
      <c r="S173" s="42"/>
      <c r="T173" s="78"/>
      <c r="AT173" s="24" t="s">
        <v>157</v>
      </c>
      <c r="AU173" s="24" t="s">
        <v>83</v>
      </c>
    </row>
    <row r="174" spans="2:65" s="11" customFormat="1">
      <c r="B174" s="207"/>
      <c r="C174" s="208"/>
      <c r="D174" s="204" t="s">
        <v>162</v>
      </c>
      <c r="E174" s="209" t="s">
        <v>21</v>
      </c>
      <c r="F174" s="210" t="s">
        <v>282</v>
      </c>
      <c r="G174" s="208"/>
      <c r="H174" s="209" t="s">
        <v>21</v>
      </c>
      <c r="I174" s="211"/>
      <c r="J174" s="208"/>
      <c r="K174" s="208"/>
      <c r="L174" s="212"/>
      <c r="M174" s="213"/>
      <c r="N174" s="214"/>
      <c r="O174" s="214"/>
      <c r="P174" s="214"/>
      <c r="Q174" s="214"/>
      <c r="R174" s="214"/>
      <c r="S174" s="214"/>
      <c r="T174" s="215"/>
      <c r="AT174" s="216" t="s">
        <v>162</v>
      </c>
      <c r="AU174" s="216" t="s">
        <v>83</v>
      </c>
      <c r="AV174" s="11" t="s">
        <v>81</v>
      </c>
      <c r="AW174" s="11" t="s">
        <v>36</v>
      </c>
      <c r="AX174" s="11" t="s">
        <v>73</v>
      </c>
      <c r="AY174" s="216" t="s">
        <v>148</v>
      </c>
    </row>
    <row r="175" spans="2:65" s="12" customFormat="1">
      <c r="B175" s="217"/>
      <c r="C175" s="218"/>
      <c r="D175" s="204" t="s">
        <v>162</v>
      </c>
      <c r="E175" s="219" t="s">
        <v>21</v>
      </c>
      <c r="F175" s="220" t="s">
        <v>283</v>
      </c>
      <c r="G175" s="218"/>
      <c r="H175" s="221">
        <v>0.113</v>
      </c>
      <c r="I175" s="222"/>
      <c r="J175" s="218"/>
      <c r="K175" s="218"/>
      <c r="L175" s="223"/>
      <c r="M175" s="224"/>
      <c r="N175" s="225"/>
      <c r="O175" s="225"/>
      <c r="P175" s="225"/>
      <c r="Q175" s="225"/>
      <c r="R175" s="225"/>
      <c r="S175" s="225"/>
      <c r="T175" s="226"/>
      <c r="AT175" s="227" t="s">
        <v>162</v>
      </c>
      <c r="AU175" s="227" t="s">
        <v>83</v>
      </c>
      <c r="AV175" s="12" t="s">
        <v>83</v>
      </c>
      <c r="AW175" s="12" t="s">
        <v>36</v>
      </c>
      <c r="AX175" s="12" t="s">
        <v>73</v>
      </c>
      <c r="AY175" s="227" t="s">
        <v>148</v>
      </c>
    </row>
    <row r="176" spans="2:65" s="11" customFormat="1">
      <c r="B176" s="207"/>
      <c r="C176" s="208"/>
      <c r="D176" s="204" t="s">
        <v>162</v>
      </c>
      <c r="E176" s="209" t="s">
        <v>21</v>
      </c>
      <c r="F176" s="210" t="s">
        <v>284</v>
      </c>
      <c r="G176" s="208"/>
      <c r="H176" s="209" t="s">
        <v>21</v>
      </c>
      <c r="I176" s="211"/>
      <c r="J176" s="208"/>
      <c r="K176" s="208"/>
      <c r="L176" s="212"/>
      <c r="M176" s="213"/>
      <c r="N176" s="214"/>
      <c r="O176" s="214"/>
      <c r="P176" s="214"/>
      <c r="Q176" s="214"/>
      <c r="R176" s="214"/>
      <c r="S176" s="214"/>
      <c r="T176" s="215"/>
      <c r="AT176" s="216" t="s">
        <v>162</v>
      </c>
      <c r="AU176" s="216" t="s">
        <v>83</v>
      </c>
      <c r="AV176" s="11" t="s">
        <v>81</v>
      </c>
      <c r="AW176" s="11" t="s">
        <v>36</v>
      </c>
      <c r="AX176" s="11" t="s">
        <v>73</v>
      </c>
      <c r="AY176" s="216" t="s">
        <v>148</v>
      </c>
    </row>
    <row r="177" spans="2:65" s="12" customFormat="1">
      <c r="B177" s="217"/>
      <c r="C177" s="218"/>
      <c r="D177" s="204" t="s">
        <v>162</v>
      </c>
      <c r="E177" s="219" t="s">
        <v>21</v>
      </c>
      <c r="F177" s="220" t="s">
        <v>285</v>
      </c>
      <c r="G177" s="218"/>
      <c r="H177" s="221">
        <v>0.18</v>
      </c>
      <c r="I177" s="222"/>
      <c r="J177" s="218"/>
      <c r="K177" s="218"/>
      <c r="L177" s="223"/>
      <c r="M177" s="224"/>
      <c r="N177" s="225"/>
      <c r="O177" s="225"/>
      <c r="P177" s="225"/>
      <c r="Q177" s="225"/>
      <c r="R177" s="225"/>
      <c r="S177" s="225"/>
      <c r="T177" s="226"/>
      <c r="AT177" s="227" t="s">
        <v>162</v>
      </c>
      <c r="AU177" s="227" t="s">
        <v>83</v>
      </c>
      <c r="AV177" s="12" t="s">
        <v>83</v>
      </c>
      <c r="AW177" s="12" t="s">
        <v>36</v>
      </c>
      <c r="AX177" s="12" t="s">
        <v>73</v>
      </c>
      <c r="AY177" s="227" t="s">
        <v>148</v>
      </c>
    </row>
    <row r="178" spans="2:65" s="11" customFormat="1">
      <c r="B178" s="207"/>
      <c r="C178" s="208"/>
      <c r="D178" s="204" t="s">
        <v>162</v>
      </c>
      <c r="E178" s="209" t="s">
        <v>21</v>
      </c>
      <c r="F178" s="210" t="s">
        <v>286</v>
      </c>
      <c r="G178" s="208"/>
      <c r="H178" s="209" t="s">
        <v>21</v>
      </c>
      <c r="I178" s="211"/>
      <c r="J178" s="208"/>
      <c r="K178" s="208"/>
      <c r="L178" s="212"/>
      <c r="M178" s="213"/>
      <c r="N178" s="214"/>
      <c r="O178" s="214"/>
      <c r="P178" s="214"/>
      <c r="Q178" s="214"/>
      <c r="R178" s="214"/>
      <c r="S178" s="214"/>
      <c r="T178" s="215"/>
      <c r="AT178" s="216" t="s">
        <v>162</v>
      </c>
      <c r="AU178" s="216" t="s">
        <v>83</v>
      </c>
      <c r="AV178" s="11" t="s">
        <v>81</v>
      </c>
      <c r="AW178" s="11" t="s">
        <v>36</v>
      </c>
      <c r="AX178" s="11" t="s">
        <v>73</v>
      </c>
      <c r="AY178" s="216" t="s">
        <v>148</v>
      </c>
    </row>
    <row r="179" spans="2:65" s="12" customFormat="1">
      <c r="B179" s="217"/>
      <c r="C179" s="218"/>
      <c r="D179" s="204" t="s">
        <v>162</v>
      </c>
      <c r="E179" s="219" t="s">
        <v>21</v>
      </c>
      <c r="F179" s="220" t="s">
        <v>287</v>
      </c>
      <c r="G179" s="218"/>
      <c r="H179" s="221">
        <v>9.8000000000000004E-2</v>
      </c>
      <c r="I179" s="222"/>
      <c r="J179" s="218"/>
      <c r="K179" s="218"/>
      <c r="L179" s="223"/>
      <c r="M179" s="224"/>
      <c r="N179" s="225"/>
      <c r="O179" s="225"/>
      <c r="P179" s="225"/>
      <c r="Q179" s="225"/>
      <c r="R179" s="225"/>
      <c r="S179" s="225"/>
      <c r="T179" s="226"/>
      <c r="AT179" s="227" t="s">
        <v>162</v>
      </c>
      <c r="AU179" s="227" t="s">
        <v>83</v>
      </c>
      <c r="AV179" s="12" t="s">
        <v>83</v>
      </c>
      <c r="AW179" s="12" t="s">
        <v>36</v>
      </c>
      <c r="AX179" s="12" t="s">
        <v>73</v>
      </c>
      <c r="AY179" s="227" t="s">
        <v>148</v>
      </c>
    </row>
    <row r="180" spans="2:65" s="13" customFormat="1">
      <c r="B180" s="228"/>
      <c r="C180" s="229"/>
      <c r="D180" s="204" t="s">
        <v>162</v>
      </c>
      <c r="E180" s="230" t="s">
        <v>21</v>
      </c>
      <c r="F180" s="231" t="s">
        <v>244</v>
      </c>
      <c r="G180" s="229"/>
      <c r="H180" s="232">
        <v>0.39100000000000001</v>
      </c>
      <c r="I180" s="233"/>
      <c r="J180" s="229"/>
      <c r="K180" s="229"/>
      <c r="L180" s="234"/>
      <c r="M180" s="235"/>
      <c r="N180" s="236"/>
      <c r="O180" s="236"/>
      <c r="P180" s="236"/>
      <c r="Q180" s="236"/>
      <c r="R180" s="236"/>
      <c r="S180" s="236"/>
      <c r="T180" s="237"/>
      <c r="AT180" s="238" t="s">
        <v>162</v>
      </c>
      <c r="AU180" s="238" t="s">
        <v>83</v>
      </c>
      <c r="AV180" s="13" t="s">
        <v>155</v>
      </c>
      <c r="AW180" s="13" t="s">
        <v>36</v>
      </c>
      <c r="AX180" s="13" t="s">
        <v>81</v>
      </c>
      <c r="AY180" s="238" t="s">
        <v>148</v>
      </c>
    </row>
    <row r="181" spans="2:65" s="1" customFormat="1" ht="25.5" customHeight="1">
      <c r="B181" s="41"/>
      <c r="C181" s="192" t="s">
        <v>9</v>
      </c>
      <c r="D181" s="192" t="s">
        <v>150</v>
      </c>
      <c r="E181" s="193" t="s">
        <v>288</v>
      </c>
      <c r="F181" s="194" t="s">
        <v>289</v>
      </c>
      <c r="G181" s="195" t="s">
        <v>196</v>
      </c>
      <c r="H181" s="196">
        <v>0.436</v>
      </c>
      <c r="I181" s="197"/>
      <c r="J181" s="198">
        <f>ROUND(I181*H181,2)</f>
        <v>0</v>
      </c>
      <c r="K181" s="194" t="s">
        <v>154</v>
      </c>
      <c r="L181" s="61"/>
      <c r="M181" s="199" t="s">
        <v>21</v>
      </c>
      <c r="N181" s="200" t="s">
        <v>44</v>
      </c>
      <c r="O181" s="42"/>
      <c r="P181" s="201">
        <f>O181*H181</f>
        <v>0</v>
      </c>
      <c r="Q181" s="201">
        <v>1.0900000000000001</v>
      </c>
      <c r="R181" s="201">
        <f>Q181*H181</f>
        <v>0.47524000000000005</v>
      </c>
      <c r="S181" s="201">
        <v>0</v>
      </c>
      <c r="T181" s="202">
        <f>S181*H181</f>
        <v>0</v>
      </c>
      <c r="AR181" s="24" t="s">
        <v>155</v>
      </c>
      <c r="AT181" s="24" t="s">
        <v>150</v>
      </c>
      <c r="AU181" s="24" t="s">
        <v>83</v>
      </c>
      <c r="AY181" s="24" t="s">
        <v>148</v>
      </c>
      <c r="BE181" s="203">
        <f>IF(N181="základní",J181,0)</f>
        <v>0</v>
      </c>
      <c r="BF181" s="203">
        <f>IF(N181="snížená",J181,0)</f>
        <v>0</v>
      </c>
      <c r="BG181" s="203">
        <f>IF(N181="zákl. přenesená",J181,0)</f>
        <v>0</v>
      </c>
      <c r="BH181" s="203">
        <f>IF(N181="sníž. přenesená",J181,0)</f>
        <v>0</v>
      </c>
      <c r="BI181" s="203">
        <f>IF(N181="nulová",J181,0)</f>
        <v>0</v>
      </c>
      <c r="BJ181" s="24" t="s">
        <v>81</v>
      </c>
      <c r="BK181" s="203">
        <f>ROUND(I181*H181,2)</f>
        <v>0</v>
      </c>
      <c r="BL181" s="24" t="s">
        <v>155</v>
      </c>
      <c r="BM181" s="24" t="s">
        <v>290</v>
      </c>
    </row>
    <row r="182" spans="2:65" s="1" customFormat="1" ht="40.5">
      <c r="B182" s="41"/>
      <c r="C182" s="63"/>
      <c r="D182" s="204" t="s">
        <v>157</v>
      </c>
      <c r="E182" s="63"/>
      <c r="F182" s="205" t="s">
        <v>281</v>
      </c>
      <c r="G182" s="63"/>
      <c r="H182" s="63"/>
      <c r="I182" s="163"/>
      <c r="J182" s="63"/>
      <c r="K182" s="63"/>
      <c r="L182" s="61"/>
      <c r="M182" s="206"/>
      <c r="N182" s="42"/>
      <c r="O182" s="42"/>
      <c r="P182" s="42"/>
      <c r="Q182" s="42"/>
      <c r="R182" s="42"/>
      <c r="S182" s="42"/>
      <c r="T182" s="78"/>
      <c r="AT182" s="24" t="s">
        <v>157</v>
      </c>
      <c r="AU182" s="24" t="s">
        <v>83</v>
      </c>
    </row>
    <row r="183" spans="2:65" s="11" customFormat="1">
      <c r="B183" s="207"/>
      <c r="C183" s="208"/>
      <c r="D183" s="204" t="s">
        <v>162</v>
      </c>
      <c r="E183" s="209" t="s">
        <v>21</v>
      </c>
      <c r="F183" s="210" t="s">
        <v>291</v>
      </c>
      <c r="G183" s="208"/>
      <c r="H183" s="209" t="s">
        <v>21</v>
      </c>
      <c r="I183" s="211"/>
      <c r="J183" s="208"/>
      <c r="K183" s="208"/>
      <c r="L183" s="212"/>
      <c r="M183" s="213"/>
      <c r="N183" s="214"/>
      <c r="O183" s="214"/>
      <c r="P183" s="214"/>
      <c r="Q183" s="214"/>
      <c r="R183" s="214"/>
      <c r="S183" s="214"/>
      <c r="T183" s="215"/>
      <c r="AT183" s="216" t="s">
        <v>162</v>
      </c>
      <c r="AU183" s="216" t="s">
        <v>83</v>
      </c>
      <c r="AV183" s="11" t="s">
        <v>81</v>
      </c>
      <c r="AW183" s="11" t="s">
        <v>36</v>
      </c>
      <c r="AX183" s="11" t="s">
        <v>73</v>
      </c>
      <c r="AY183" s="216" t="s">
        <v>148</v>
      </c>
    </row>
    <row r="184" spans="2:65" s="12" customFormat="1">
      <c r="B184" s="217"/>
      <c r="C184" s="218"/>
      <c r="D184" s="204" t="s">
        <v>162</v>
      </c>
      <c r="E184" s="219" t="s">
        <v>21</v>
      </c>
      <c r="F184" s="220" t="s">
        <v>292</v>
      </c>
      <c r="G184" s="218"/>
      <c r="H184" s="221">
        <v>0.436</v>
      </c>
      <c r="I184" s="222"/>
      <c r="J184" s="218"/>
      <c r="K184" s="218"/>
      <c r="L184" s="223"/>
      <c r="M184" s="224"/>
      <c r="N184" s="225"/>
      <c r="O184" s="225"/>
      <c r="P184" s="225"/>
      <c r="Q184" s="225"/>
      <c r="R184" s="225"/>
      <c r="S184" s="225"/>
      <c r="T184" s="226"/>
      <c r="AT184" s="227" t="s">
        <v>162</v>
      </c>
      <c r="AU184" s="227" t="s">
        <v>83</v>
      </c>
      <c r="AV184" s="12" t="s">
        <v>83</v>
      </c>
      <c r="AW184" s="12" t="s">
        <v>36</v>
      </c>
      <c r="AX184" s="12" t="s">
        <v>81</v>
      </c>
      <c r="AY184" s="227" t="s">
        <v>148</v>
      </c>
    </row>
    <row r="185" spans="2:65" s="1" customFormat="1" ht="38.25" customHeight="1">
      <c r="B185" s="41"/>
      <c r="C185" s="192" t="s">
        <v>293</v>
      </c>
      <c r="D185" s="192" t="s">
        <v>150</v>
      </c>
      <c r="E185" s="193" t="s">
        <v>294</v>
      </c>
      <c r="F185" s="194" t="s">
        <v>295</v>
      </c>
      <c r="G185" s="195" t="s">
        <v>153</v>
      </c>
      <c r="H185" s="196">
        <v>1.8</v>
      </c>
      <c r="I185" s="197"/>
      <c r="J185" s="198">
        <f>ROUND(I185*H185,2)</f>
        <v>0</v>
      </c>
      <c r="K185" s="194" t="s">
        <v>154</v>
      </c>
      <c r="L185" s="61"/>
      <c r="M185" s="199" t="s">
        <v>21</v>
      </c>
      <c r="N185" s="200" t="s">
        <v>44</v>
      </c>
      <c r="O185" s="42"/>
      <c r="P185" s="201">
        <f>O185*H185</f>
        <v>0</v>
      </c>
      <c r="Q185" s="201">
        <v>6.8419999999999995E-2</v>
      </c>
      <c r="R185" s="201">
        <f>Q185*H185</f>
        <v>0.12315599999999999</v>
      </c>
      <c r="S185" s="201">
        <v>0</v>
      </c>
      <c r="T185" s="202">
        <f>S185*H185</f>
        <v>0</v>
      </c>
      <c r="AR185" s="24" t="s">
        <v>155</v>
      </c>
      <c r="AT185" s="24" t="s">
        <v>150</v>
      </c>
      <c r="AU185" s="24" t="s">
        <v>83</v>
      </c>
      <c r="AY185" s="24" t="s">
        <v>148</v>
      </c>
      <c r="BE185" s="203">
        <f>IF(N185="základní",J185,0)</f>
        <v>0</v>
      </c>
      <c r="BF185" s="203">
        <f>IF(N185="snížená",J185,0)</f>
        <v>0</v>
      </c>
      <c r="BG185" s="203">
        <f>IF(N185="zákl. přenesená",J185,0)</f>
        <v>0</v>
      </c>
      <c r="BH185" s="203">
        <f>IF(N185="sníž. přenesená",J185,0)</f>
        <v>0</v>
      </c>
      <c r="BI185" s="203">
        <f>IF(N185="nulová",J185,0)</f>
        <v>0</v>
      </c>
      <c r="BJ185" s="24" t="s">
        <v>81</v>
      </c>
      <c r="BK185" s="203">
        <f>ROUND(I185*H185,2)</f>
        <v>0</v>
      </c>
      <c r="BL185" s="24" t="s">
        <v>155</v>
      </c>
      <c r="BM185" s="24" t="s">
        <v>296</v>
      </c>
    </row>
    <row r="186" spans="2:65" s="11" customFormat="1">
      <c r="B186" s="207"/>
      <c r="C186" s="208"/>
      <c r="D186" s="204" t="s">
        <v>162</v>
      </c>
      <c r="E186" s="209" t="s">
        <v>21</v>
      </c>
      <c r="F186" s="210" t="s">
        <v>297</v>
      </c>
      <c r="G186" s="208"/>
      <c r="H186" s="209" t="s">
        <v>21</v>
      </c>
      <c r="I186" s="211"/>
      <c r="J186" s="208"/>
      <c r="K186" s="208"/>
      <c r="L186" s="212"/>
      <c r="M186" s="213"/>
      <c r="N186" s="214"/>
      <c r="O186" s="214"/>
      <c r="P186" s="214"/>
      <c r="Q186" s="214"/>
      <c r="R186" s="214"/>
      <c r="S186" s="214"/>
      <c r="T186" s="215"/>
      <c r="AT186" s="216" t="s">
        <v>162</v>
      </c>
      <c r="AU186" s="216" t="s">
        <v>83</v>
      </c>
      <c r="AV186" s="11" t="s">
        <v>81</v>
      </c>
      <c r="AW186" s="11" t="s">
        <v>36</v>
      </c>
      <c r="AX186" s="11" t="s">
        <v>73</v>
      </c>
      <c r="AY186" s="216" t="s">
        <v>148</v>
      </c>
    </row>
    <row r="187" spans="2:65" s="12" customFormat="1">
      <c r="B187" s="217"/>
      <c r="C187" s="218"/>
      <c r="D187" s="204" t="s">
        <v>162</v>
      </c>
      <c r="E187" s="219" t="s">
        <v>21</v>
      </c>
      <c r="F187" s="220" t="s">
        <v>298</v>
      </c>
      <c r="G187" s="218"/>
      <c r="H187" s="221">
        <v>1.8</v>
      </c>
      <c r="I187" s="222"/>
      <c r="J187" s="218"/>
      <c r="K187" s="218"/>
      <c r="L187" s="223"/>
      <c r="M187" s="224"/>
      <c r="N187" s="225"/>
      <c r="O187" s="225"/>
      <c r="P187" s="225"/>
      <c r="Q187" s="225"/>
      <c r="R187" s="225"/>
      <c r="S187" s="225"/>
      <c r="T187" s="226"/>
      <c r="AT187" s="227" t="s">
        <v>162</v>
      </c>
      <c r="AU187" s="227" t="s">
        <v>83</v>
      </c>
      <c r="AV187" s="12" t="s">
        <v>83</v>
      </c>
      <c r="AW187" s="12" t="s">
        <v>36</v>
      </c>
      <c r="AX187" s="12" t="s">
        <v>81</v>
      </c>
      <c r="AY187" s="227" t="s">
        <v>148</v>
      </c>
    </row>
    <row r="188" spans="2:65" s="1" customFormat="1" ht="38.25" customHeight="1">
      <c r="B188" s="41"/>
      <c r="C188" s="192" t="s">
        <v>299</v>
      </c>
      <c r="D188" s="192" t="s">
        <v>150</v>
      </c>
      <c r="E188" s="193" t="s">
        <v>300</v>
      </c>
      <c r="F188" s="194" t="s">
        <v>301</v>
      </c>
      <c r="G188" s="195" t="s">
        <v>153</v>
      </c>
      <c r="H188" s="196">
        <v>0.84</v>
      </c>
      <c r="I188" s="197"/>
      <c r="J188" s="198">
        <f>ROUND(I188*H188,2)</f>
        <v>0</v>
      </c>
      <c r="K188" s="194" t="s">
        <v>154</v>
      </c>
      <c r="L188" s="61"/>
      <c r="M188" s="199" t="s">
        <v>21</v>
      </c>
      <c r="N188" s="200" t="s">
        <v>44</v>
      </c>
      <c r="O188" s="42"/>
      <c r="P188" s="201">
        <f>O188*H188</f>
        <v>0</v>
      </c>
      <c r="Q188" s="201">
        <v>8.5319999999999993E-2</v>
      </c>
      <c r="R188" s="201">
        <f>Q188*H188</f>
        <v>7.1668799999999991E-2</v>
      </c>
      <c r="S188" s="201">
        <v>0</v>
      </c>
      <c r="T188" s="202">
        <f>S188*H188</f>
        <v>0</v>
      </c>
      <c r="AR188" s="24" t="s">
        <v>155</v>
      </c>
      <c r="AT188" s="24" t="s">
        <v>150</v>
      </c>
      <c r="AU188" s="24" t="s">
        <v>83</v>
      </c>
      <c r="AY188" s="24" t="s">
        <v>148</v>
      </c>
      <c r="BE188" s="203">
        <f>IF(N188="základní",J188,0)</f>
        <v>0</v>
      </c>
      <c r="BF188" s="203">
        <f>IF(N188="snížená",J188,0)</f>
        <v>0</v>
      </c>
      <c r="BG188" s="203">
        <f>IF(N188="zákl. přenesená",J188,0)</f>
        <v>0</v>
      </c>
      <c r="BH188" s="203">
        <f>IF(N188="sníž. přenesená",J188,0)</f>
        <v>0</v>
      </c>
      <c r="BI188" s="203">
        <f>IF(N188="nulová",J188,0)</f>
        <v>0</v>
      </c>
      <c r="BJ188" s="24" t="s">
        <v>81</v>
      </c>
      <c r="BK188" s="203">
        <f>ROUND(I188*H188,2)</f>
        <v>0</v>
      </c>
      <c r="BL188" s="24" t="s">
        <v>155</v>
      </c>
      <c r="BM188" s="24" t="s">
        <v>302</v>
      </c>
    </row>
    <row r="189" spans="2:65" s="11" customFormat="1">
      <c r="B189" s="207"/>
      <c r="C189" s="208"/>
      <c r="D189" s="204" t="s">
        <v>162</v>
      </c>
      <c r="E189" s="209" t="s">
        <v>21</v>
      </c>
      <c r="F189" s="210" t="s">
        <v>303</v>
      </c>
      <c r="G189" s="208"/>
      <c r="H189" s="209" t="s">
        <v>21</v>
      </c>
      <c r="I189" s="211"/>
      <c r="J189" s="208"/>
      <c r="K189" s="208"/>
      <c r="L189" s="212"/>
      <c r="M189" s="213"/>
      <c r="N189" s="214"/>
      <c r="O189" s="214"/>
      <c r="P189" s="214"/>
      <c r="Q189" s="214"/>
      <c r="R189" s="214"/>
      <c r="S189" s="214"/>
      <c r="T189" s="215"/>
      <c r="AT189" s="216" t="s">
        <v>162</v>
      </c>
      <c r="AU189" s="216" t="s">
        <v>83</v>
      </c>
      <c r="AV189" s="11" t="s">
        <v>81</v>
      </c>
      <c r="AW189" s="11" t="s">
        <v>36</v>
      </c>
      <c r="AX189" s="11" t="s">
        <v>73</v>
      </c>
      <c r="AY189" s="216" t="s">
        <v>148</v>
      </c>
    </row>
    <row r="190" spans="2:65" s="12" customFormat="1">
      <c r="B190" s="217"/>
      <c r="C190" s="218"/>
      <c r="D190" s="204" t="s">
        <v>162</v>
      </c>
      <c r="E190" s="219" t="s">
        <v>21</v>
      </c>
      <c r="F190" s="220" t="s">
        <v>304</v>
      </c>
      <c r="G190" s="218"/>
      <c r="H190" s="221">
        <v>0.84</v>
      </c>
      <c r="I190" s="222"/>
      <c r="J190" s="218"/>
      <c r="K190" s="218"/>
      <c r="L190" s="223"/>
      <c r="M190" s="224"/>
      <c r="N190" s="225"/>
      <c r="O190" s="225"/>
      <c r="P190" s="225"/>
      <c r="Q190" s="225"/>
      <c r="R190" s="225"/>
      <c r="S190" s="225"/>
      <c r="T190" s="226"/>
      <c r="AT190" s="227" t="s">
        <v>162</v>
      </c>
      <c r="AU190" s="227" t="s">
        <v>83</v>
      </c>
      <c r="AV190" s="12" t="s">
        <v>83</v>
      </c>
      <c r="AW190" s="12" t="s">
        <v>36</v>
      </c>
      <c r="AX190" s="12" t="s">
        <v>81</v>
      </c>
      <c r="AY190" s="227" t="s">
        <v>148</v>
      </c>
    </row>
    <row r="191" spans="2:65" s="1" customFormat="1" ht="38.25" customHeight="1">
      <c r="B191" s="41"/>
      <c r="C191" s="192" t="s">
        <v>305</v>
      </c>
      <c r="D191" s="192" t="s">
        <v>150</v>
      </c>
      <c r="E191" s="193" t="s">
        <v>306</v>
      </c>
      <c r="F191" s="194" t="s">
        <v>307</v>
      </c>
      <c r="G191" s="195" t="s">
        <v>153</v>
      </c>
      <c r="H191" s="196">
        <v>1.89</v>
      </c>
      <c r="I191" s="197"/>
      <c r="J191" s="198">
        <f>ROUND(I191*H191,2)</f>
        <v>0</v>
      </c>
      <c r="K191" s="194" t="s">
        <v>154</v>
      </c>
      <c r="L191" s="61"/>
      <c r="M191" s="199" t="s">
        <v>21</v>
      </c>
      <c r="N191" s="200" t="s">
        <v>44</v>
      </c>
      <c r="O191" s="42"/>
      <c r="P191" s="201">
        <f>O191*H191</f>
        <v>0</v>
      </c>
      <c r="Q191" s="201">
        <v>0.10212</v>
      </c>
      <c r="R191" s="201">
        <f>Q191*H191</f>
        <v>0.19300680000000001</v>
      </c>
      <c r="S191" s="201">
        <v>0</v>
      </c>
      <c r="T191" s="202">
        <f>S191*H191</f>
        <v>0</v>
      </c>
      <c r="AR191" s="24" t="s">
        <v>155</v>
      </c>
      <c r="AT191" s="24" t="s">
        <v>150</v>
      </c>
      <c r="AU191" s="24" t="s">
        <v>83</v>
      </c>
      <c r="AY191" s="24" t="s">
        <v>148</v>
      </c>
      <c r="BE191" s="203">
        <f>IF(N191="základní",J191,0)</f>
        <v>0</v>
      </c>
      <c r="BF191" s="203">
        <f>IF(N191="snížená",J191,0)</f>
        <v>0</v>
      </c>
      <c r="BG191" s="203">
        <f>IF(N191="zákl. přenesená",J191,0)</f>
        <v>0</v>
      </c>
      <c r="BH191" s="203">
        <f>IF(N191="sníž. přenesená",J191,0)</f>
        <v>0</v>
      </c>
      <c r="BI191" s="203">
        <f>IF(N191="nulová",J191,0)</f>
        <v>0</v>
      </c>
      <c r="BJ191" s="24" t="s">
        <v>81</v>
      </c>
      <c r="BK191" s="203">
        <f>ROUND(I191*H191,2)</f>
        <v>0</v>
      </c>
      <c r="BL191" s="24" t="s">
        <v>155</v>
      </c>
      <c r="BM191" s="24" t="s">
        <v>308</v>
      </c>
    </row>
    <row r="192" spans="2:65" s="11" customFormat="1">
      <c r="B192" s="207"/>
      <c r="C192" s="208"/>
      <c r="D192" s="204" t="s">
        <v>162</v>
      </c>
      <c r="E192" s="209" t="s">
        <v>21</v>
      </c>
      <c r="F192" s="210" t="s">
        <v>309</v>
      </c>
      <c r="G192" s="208"/>
      <c r="H192" s="209" t="s">
        <v>21</v>
      </c>
      <c r="I192" s="211"/>
      <c r="J192" s="208"/>
      <c r="K192" s="208"/>
      <c r="L192" s="212"/>
      <c r="M192" s="213"/>
      <c r="N192" s="214"/>
      <c r="O192" s="214"/>
      <c r="P192" s="214"/>
      <c r="Q192" s="214"/>
      <c r="R192" s="214"/>
      <c r="S192" s="214"/>
      <c r="T192" s="215"/>
      <c r="AT192" s="216" t="s">
        <v>162</v>
      </c>
      <c r="AU192" s="216" t="s">
        <v>83</v>
      </c>
      <c r="AV192" s="11" t="s">
        <v>81</v>
      </c>
      <c r="AW192" s="11" t="s">
        <v>36</v>
      </c>
      <c r="AX192" s="11" t="s">
        <v>73</v>
      </c>
      <c r="AY192" s="216" t="s">
        <v>148</v>
      </c>
    </row>
    <row r="193" spans="2:65" s="12" customFormat="1">
      <c r="B193" s="217"/>
      <c r="C193" s="218"/>
      <c r="D193" s="204" t="s">
        <v>162</v>
      </c>
      <c r="E193" s="219" t="s">
        <v>21</v>
      </c>
      <c r="F193" s="220" t="s">
        <v>310</v>
      </c>
      <c r="G193" s="218"/>
      <c r="H193" s="221">
        <v>1.89</v>
      </c>
      <c r="I193" s="222"/>
      <c r="J193" s="218"/>
      <c r="K193" s="218"/>
      <c r="L193" s="223"/>
      <c r="M193" s="224"/>
      <c r="N193" s="225"/>
      <c r="O193" s="225"/>
      <c r="P193" s="225"/>
      <c r="Q193" s="225"/>
      <c r="R193" s="225"/>
      <c r="S193" s="225"/>
      <c r="T193" s="226"/>
      <c r="AT193" s="227" t="s">
        <v>162</v>
      </c>
      <c r="AU193" s="227" t="s">
        <v>83</v>
      </c>
      <c r="AV193" s="12" t="s">
        <v>83</v>
      </c>
      <c r="AW193" s="12" t="s">
        <v>36</v>
      </c>
      <c r="AX193" s="12" t="s">
        <v>81</v>
      </c>
      <c r="AY193" s="227" t="s">
        <v>148</v>
      </c>
    </row>
    <row r="194" spans="2:65" s="1" customFormat="1" ht="25.5" customHeight="1">
      <c r="B194" s="41"/>
      <c r="C194" s="192" t="s">
        <v>311</v>
      </c>
      <c r="D194" s="192" t="s">
        <v>150</v>
      </c>
      <c r="E194" s="193" t="s">
        <v>312</v>
      </c>
      <c r="F194" s="194" t="s">
        <v>313</v>
      </c>
      <c r="G194" s="195" t="s">
        <v>153</v>
      </c>
      <c r="H194" s="196">
        <v>27.08</v>
      </c>
      <c r="I194" s="197"/>
      <c r="J194" s="198">
        <f>ROUND(I194*H194,2)</f>
        <v>0</v>
      </c>
      <c r="K194" s="194" t="s">
        <v>154</v>
      </c>
      <c r="L194" s="61"/>
      <c r="M194" s="199" t="s">
        <v>21</v>
      </c>
      <c r="N194" s="200" t="s">
        <v>44</v>
      </c>
      <c r="O194" s="42"/>
      <c r="P194" s="201">
        <f>O194*H194</f>
        <v>0</v>
      </c>
      <c r="Q194" s="201">
        <v>5.2170000000000001E-2</v>
      </c>
      <c r="R194" s="201">
        <f>Q194*H194</f>
        <v>1.4127635999999999</v>
      </c>
      <c r="S194" s="201">
        <v>0</v>
      </c>
      <c r="T194" s="202">
        <f>S194*H194</f>
        <v>0</v>
      </c>
      <c r="AR194" s="24" t="s">
        <v>155</v>
      </c>
      <c r="AT194" s="24" t="s">
        <v>150</v>
      </c>
      <c r="AU194" s="24" t="s">
        <v>83</v>
      </c>
      <c r="AY194" s="24" t="s">
        <v>148</v>
      </c>
      <c r="BE194" s="203">
        <f>IF(N194="základní",J194,0)</f>
        <v>0</v>
      </c>
      <c r="BF194" s="203">
        <f>IF(N194="snížená",J194,0)</f>
        <v>0</v>
      </c>
      <c r="BG194" s="203">
        <f>IF(N194="zákl. přenesená",J194,0)</f>
        <v>0</v>
      </c>
      <c r="BH194" s="203">
        <f>IF(N194="sníž. přenesená",J194,0)</f>
        <v>0</v>
      </c>
      <c r="BI194" s="203">
        <f>IF(N194="nulová",J194,0)</f>
        <v>0</v>
      </c>
      <c r="BJ194" s="24" t="s">
        <v>81</v>
      </c>
      <c r="BK194" s="203">
        <f>ROUND(I194*H194,2)</f>
        <v>0</v>
      </c>
      <c r="BL194" s="24" t="s">
        <v>155</v>
      </c>
      <c r="BM194" s="24" t="s">
        <v>314</v>
      </c>
    </row>
    <row r="195" spans="2:65" s="11" customFormat="1">
      <c r="B195" s="207"/>
      <c r="C195" s="208"/>
      <c r="D195" s="204" t="s">
        <v>162</v>
      </c>
      <c r="E195" s="209" t="s">
        <v>21</v>
      </c>
      <c r="F195" s="210" t="s">
        <v>315</v>
      </c>
      <c r="G195" s="208"/>
      <c r="H195" s="209" t="s">
        <v>21</v>
      </c>
      <c r="I195" s="211"/>
      <c r="J195" s="208"/>
      <c r="K195" s="208"/>
      <c r="L195" s="212"/>
      <c r="M195" s="213"/>
      <c r="N195" s="214"/>
      <c r="O195" s="214"/>
      <c r="P195" s="214"/>
      <c r="Q195" s="214"/>
      <c r="R195" s="214"/>
      <c r="S195" s="214"/>
      <c r="T195" s="215"/>
      <c r="AT195" s="216" t="s">
        <v>162</v>
      </c>
      <c r="AU195" s="216" t="s">
        <v>83</v>
      </c>
      <c r="AV195" s="11" t="s">
        <v>81</v>
      </c>
      <c r="AW195" s="11" t="s">
        <v>36</v>
      </c>
      <c r="AX195" s="11" t="s">
        <v>73</v>
      </c>
      <c r="AY195" s="216" t="s">
        <v>148</v>
      </c>
    </row>
    <row r="196" spans="2:65" s="12" customFormat="1">
      <c r="B196" s="217"/>
      <c r="C196" s="218"/>
      <c r="D196" s="204" t="s">
        <v>162</v>
      </c>
      <c r="E196" s="219" t="s">
        <v>21</v>
      </c>
      <c r="F196" s="220" t="s">
        <v>316</v>
      </c>
      <c r="G196" s="218"/>
      <c r="H196" s="221">
        <v>1.306</v>
      </c>
      <c r="I196" s="222"/>
      <c r="J196" s="218"/>
      <c r="K196" s="218"/>
      <c r="L196" s="223"/>
      <c r="M196" s="224"/>
      <c r="N196" s="225"/>
      <c r="O196" s="225"/>
      <c r="P196" s="225"/>
      <c r="Q196" s="225"/>
      <c r="R196" s="225"/>
      <c r="S196" s="225"/>
      <c r="T196" s="226"/>
      <c r="AT196" s="227" t="s">
        <v>162</v>
      </c>
      <c r="AU196" s="227" t="s">
        <v>83</v>
      </c>
      <c r="AV196" s="12" t="s">
        <v>83</v>
      </c>
      <c r="AW196" s="12" t="s">
        <v>36</v>
      </c>
      <c r="AX196" s="12" t="s">
        <v>73</v>
      </c>
      <c r="AY196" s="227" t="s">
        <v>148</v>
      </c>
    </row>
    <row r="197" spans="2:65" s="12" customFormat="1">
      <c r="B197" s="217"/>
      <c r="C197" s="218"/>
      <c r="D197" s="204" t="s">
        <v>162</v>
      </c>
      <c r="E197" s="219" t="s">
        <v>21</v>
      </c>
      <c r="F197" s="220" t="s">
        <v>317</v>
      </c>
      <c r="G197" s="218"/>
      <c r="H197" s="221">
        <v>2.4750000000000001</v>
      </c>
      <c r="I197" s="222"/>
      <c r="J197" s="218"/>
      <c r="K197" s="218"/>
      <c r="L197" s="223"/>
      <c r="M197" s="224"/>
      <c r="N197" s="225"/>
      <c r="O197" s="225"/>
      <c r="P197" s="225"/>
      <c r="Q197" s="225"/>
      <c r="R197" s="225"/>
      <c r="S197" s="225"/>
      <c r="T197" s="226"/>
      <c r="AT197" s="227" t="s">
        <v>162</v>
      </c>
      <c r="AU197" s="227" t="s">
        <v>83</v>
      </c>
      <c r="AV197" s="12" t="s">
        <v>83</v>
      </c>
      <c r="AW197" s="12" t="s">
        <v>36</v>
      </c>
      <c r="AX197" s="12" t="s">
        <v>73</v>
      </c>
      <c r="AY197" s="227" t="s">
        <v>148</v>
      </c>
    </row>
    <row r="198" spans="2:65" s="12" customFormat="1">
      <c r="B198" s="217"/>
      <c r="C198" s="218"/>
      <c r="D198" s="204" t="s">
        <v>162</v>
      </c>
      <c r="E198" s="219" t="s">
        <v>21</v>
      </c>
      <c r="F198" s="220" t="s">
        <v>318</v>
      </c>
      <c r="G198" s="218"/>
      <c r="H198" s="221">
        <v>1.375</v>
      </c>
      <c r="I198" s="222"/>
      <c r="J198" s="218"/>
      <c r="K198" s="218"/>
      <c r="L198" s="223"/>
      <c r="M198" s="224"/>
      <c r="N198" s="225"/>
      <c r="O198" s="225"/>
      <c r="P198" s="225"/>
      <c r="Q198" s="225"/>
      <c r="R198" s="225"/>
      <c r="S198" s="225"/>
      <c r="T198" s="226"/>
      <c r="AT198" s="227" t="s">
        <v>162</v>
      </c>
      <c r="AU198" s="227" t="s">
        <v>83</v>
      </c>
      <c r="AV198" s="12" t="s">
        <v>83</v>
      </c>
      <c r="AW198" s="12" t="s">
        <v>36</v>
      </c>
      <c r="AX198" s="12" t="s">
        <v>73</v>
      </c>
      <c r="AY198" s="227" t="s">
        <v>148</v>
      </c>
    </row>
    <row r="199" spans="2:65" s="12" customFormat="1">
      <c r="B199" s="217"/>
      <c r="C199" s="218"/>
      <c r="D199" s="204" t="s">
        <v>162</v>
      </c>
      <c r="E199" s="219" t="s">
        <v>21</v>
      </c>
      <c r="F199" s="220" t="s">
        <v>319</v>
      </c>
      <c r="G199" s="218"/>
      <c r="H199" s="221">
        <v>1.238</v>
      </c>
      <c r="I199" s="222"/>
      <c r="J199" s="218"/>
      <c r="K199" s="218"/>
      <c r="L199" s="223"/>
      <c r="M199" s="224"/>
      <c r="N199" s="225"/>
      <c r="O199" s="225"/>
      <c r="P199" s="225"/>
      <c r="Q199" s="225"/>
      <c r="R199" s="225"/>
      <c r="S199" s="225"/>
      <c r="T199" s="226"/>
      <c r="AT199" s="227" t="s">
        <v>162</v>
      </c>
      <c r="AU199" s="227" t="s">
        <v>83</v>
      </c>
      <c r="AV199" s="12" t="s">
        <v>83</v>
      </c>
      <c r="AW199" s="12" t="s">
        <v>36</v>
      </c>
      <c r="AX199" s="12" t="s">
        <v>73</v>
      </c>
      <c r="AY199" s="227" t="s">
        <v>148</v>
      </c>
    </row>
    <row r="200" spans="2:65" s="11" customFormat="1">
      <c r="B200" s="207"/>
      <c r="C200" s="208"/>
      <c r="D200" s="204" t="s">
        <v>162</v>
      </c>
      <c r="E200" s="209" t="s">
        <v>21</v>
      </c>
      <c r="F200" s="210" t="s">
        <v>262</v>
      </c>
      <c r="G200" s="208"/>
      <c r="H200" s="209" t="s">
        <v>21</v>
      </c>
      <c r="I200" s="211"/>
      <c r="J200" s="208"/>
      <c r="K200" s="208"/>
      <c r="L200" s="212"/>
      <c r="M200" s="213"/>
      <c r="N200" s="214"/>
      <c r="O200" s="214"/>
      <c r="P200" s="214"/>
      <c r="Q200" s="214"/>
      <c r="R200" s="214"/>
      <c r="S200" s="214"/>
      <c r="T200" s="215"/>
      <c r="AT200" s="216" t="s">
        <v>162</v>
      </c>
      <c r="AU200" s="216" t="s">
        <v>83</v>
      </c>
      <c r="AV200" s="11" t="s">
        <v>81</v>
      </c>
      <c r="AW200" s="11" t="s">
        <v>36</v>
      </c>
      <c r="AX200" s="11" t="s">
        <v>73</v>
      </c>
      <c r="AY200" s="216" t="s">
        <v>148</v>
      </c>
    </row>
    <row r="201" spans="2:65" s="12" customFormat="1">
      <c r="B201" s="217"/>
      <c r="C201" s="218"/>
      <c r="D201" s="204" t="s">
        <v>162</v>
      </c>
      <c r="E201" s="219" t="s">
        <v>21</v>
      </c>
      <c r="F201" s="220" t="s">
        <v>320</v>
      </c>
      <c r="G201" s="218"/>
      <c r="H201" s="221">
        <v>1.3480000000000001</v>
      </c>
      <c r="I201" s="222"/>
      <c r="J201" s="218"/>
      <c r="K201" s="218"/>
      <c r="L201" s="223"/>
      <c r="M201" s="224"/>
      <c r="N201" s="225"/>
      <c r="O201" s="225"/>
      <c r="P201" s="225"/>
      <c r="Q201" s="225"/>
      <c r="R201" s="225"/>
      <c r="S201" s="225"/>
      <c r="T201" s="226"/>
      <c r="AT201" s="227" t="s">
        <v>162</v>
      </c>
      <c r="AU201" s="227" t="s">
        <v>83</v>
      </c>
      <c r="AV201" s="12" t="s">
        <v>83</v>
      </c>
      <c r="AW201" s="12" t="s">
        <v>36</v>
      </c>
      <c r="AX201" s="12" t="s">
        <v>73</v>
      </c>
      <c r="AY201" s="227" t="s">
        <v>148</v>
      </c>
    </row>
    <row r="202" spans="2:65" s="12" customFormat="1">
      <c r="B202" s="217"/>
      <c r="C202" s="218"/>
      <c r="D202" s="204" t="s">
        <v>162</v>
      </c>
      <c r="E202" s="219" t="s">
        <v>21</v>
      </c>
      <c r="F202" s="220" t="s">
        <v>321</v>
      </c>
      <c r="G202" s="218"/>
      <c r="H202" s="221">
        <v>1.39</v>
      </c>
      <c r="I202" s="222"/>
      <c r="J202" s="218"/>
      <c r="K202" s="218"/>
      <c r="L202" s="223"/>
      <c r="M202" s="224"/>
      <c r="N202" s="225"/>
      <c r="O202" s="225"/>
      <c r="P202" s="225"/>
      <c r="Q202" s="225"/>
      <c r="R202" s="225"/>
      <c r="S202" s="225"/>
      <c r="T202" s="226"/>
      <c r="AT202" s="227" t="s">
        <v>162</v>
      </c>
      <c r="AU202" s="227" t="s">
        <v>83</v>
      </c>
      <c r="AV202" s="12" t="s">
        <v>83</v>
      </c>
      <c r="AW202" s="12" t="s">
        <v>36</v>
      </c>
      <c r="AX202" s="12" t="s">
        <v>73</v>
      </c>
      <c r="AY202" s="227" t="s">
        <v>148</v>
      </c>
    </row>
    <row r="203" spans="2:65" s="12" customFormat="1" ht="27">
      <c r="B203" s="217"/>
      <c r="C203" s="218"/>
      <c r="D203" s="204" t="s">
        <v>162</v>
      </c>
      <c r="E203" s="219" t="s">
        <v>21</v>
      </c>
      <c r="F203" s="220" t="s">
        <v>322</v>
      </c>
      <c r="G203" s="218"/>
      <c r="H203" s="221">
        <v>17.948</v>
      </c>
      <c r="I203" s="222"/>
      <c r="J203" s="218"/>
      <c r="K203" s="218"/>
      <c r="L203" s="223"/>
      <c r="M203" s="224"/>
      <c r="N203" s="225"/>
      <c r="O203" s="225"/>
      <c r="P203" s="225"/>
      <c r="Q203" s="225"/>
      <c r="R203" s="225"/>
      <c r="S203" s="225"/>
      <c r="T203" s="226"/>
      <c r="AT203" s="227" t="s">
        <v>162</v>
      </c>
      <c r="AU203" s="227" t="s">
        <v>83</v>
      </c>
      <c r="AV203" s="12" t="s">
        <v>83</v>
      </c>
      <c r="AW203" s="12" t="s">
        <v>36</v>
      </c>
      <c r="AX203" s="12" t="s">
        <v>73</v>
      </c>
      <c r="AY203" s="227" t="s">
        <v>148</v>
      </c>
    </row>
    <row r="204" spans="2:65" s="13" customFormat="1">
      <c r="B204" s="228"/>
      <c r="C204" s="229"/>
      <c r="D204" s="204" t="s">
        <v>162</v>
      </c>
      <c r="E204" s="230" t="s">
        <v>21</v>
      </c>
      <c r="F204" s="231" t="s">
        <v>244</v>
      </c>
      <c r="G204" s="229"/>
      <c r="H204" s="232">
        <v>27.08</v>
      </c>
      <c r="I204" s="233"/>
      <c r="J204" s="229"/>
      <c r="K204" s="229"/>
      <c r="L204" s="234"/>
      <c r="M204" s="235"/>
      <c r="N204" s="236"/>
      <c r="O204" s="236"/>
      <c r="P204" s="236"/>
      <c r="Q204" s="236"/>
      <c r="R204" s="236"/>
      <c r="S204" s="236"/>
      <c r="T204" s="237"/>
      <c r="AT204" s="238" t="s">
        <v>162</v>
      </c>
      <c r="AU204" s="238" t="s">
        <v>83</v>
      </c>
      <c r="AV204" s="13" t="s">
        <v>155</v>
      </c>
      <c r="AW204" s="13" t="s">
        <v>36</v>
      </c>
      <c r="AX204" s="13" t="s">
        <v>81</v>
      </c>
      <c r="AY204" s="238" t="s">
        <v>148</v>
      </c>
    </row>
    <row r="205" spans="2:65" s="1" customFormat="1" ht="25.5" customHeight="1">
      <c r="B205" s="41"/>
      <c r="C205" s="192" t="s">
        <v>323</v>
      </c>
      <c r="D205" s="192" t="s">
        <v>150</v>
      </c>
      <c r="E205" s="193" t="s">
        <v>324</v>
      </c>
      <c r="F205" s="194" t="s">
        <v>325</v>
      </c>
      <c r="G205" s="195" t="s">
        <v>153</v>
      </c>
      <c r="H205" s="196">
        <v>295.90100000000001</v>
      </c>
      <c r="I205" s="197"/>
      <c r="J205" s="198">
        <f>ROUND(I205*H205,2)</f>
        <v>0</v>
      </c>
      <c r="K205" s="194" t="s">
        <v>154</v>
      </c>
      <c r="L205" s="61"/>
      <c r="M205" s="199" t="s">
        <v>21</v>
      </c>
      <c r="N205" s="200" t="s">
        <v>44</v>
      </c>
      <c r="O205" s="42"/>
      <c r="P205" s="201">
        <f>O205*H205</f>
        <v>0</v>
      </c>
      <c r="Q205" s="201">
        <v>6.9819999999999993E-2</v>
      </c>
      <c r="R205" s="201">
        <f>Q205*H205</f>
        <v>20.659807819999997</v>
      </c>
      <c r="S205" s="201">
        <v>0</v>
      </c>
      <c r="T205" s="202">
        <f>S205*H205</f>
        <v>0</v>
      </c>
      <c r="AR205" s="24" t="s">
        <v>155</v>
      </c>
      <c r="AT205" s="24" t="s">
        <v>150</v>
      </c>
      <c r="AU205" s="24" t="s">
        <v>83</v>
      </c>
      <c r="AY205" s="24" t="s">
        <v>148</v>
      </c>
      <c r="BE205" s="203">
        <f>IF(N205="základní",J205,0)</f>
        <v>0</v>
      </c>
      <c r="BF205" s="203">
        <f>IF(N205="snížená",J205,0)</f>
        <v>0</v>
      </c>
      <c r="BG205" s="203">
        <f>IF(N205="zákl. přenesená",J205,0)</f>
        <v>0</v>
      </c>
      <c r="BH205" s="203">
        <f>IF(N205="sníž. přenesená",J205,0)</f>
        <v>0</v>
      </c>
      <c r="BI205" s="203">
        <f>IF(N205="nulová",J205,0)</f>
        <v>0</v>
      </c>
      <c r="BJ205" s="24" t="s">
        <v>81</v>
      </c>
      <c r="BK205" s="203">
        <f>ROUND(I205*H205,2)</f>
        <v>0</v>
      </c>
      <c r="BL205" s="24" t="s">
        <v>155</v>
      </c>
      <c r="BM205" s="24" t="s">
        <v>326</v>
      </c>
    </row>
    <row r="206" spans="2:65" s="11" customFormat="1">
      <c r="B206" s="207"/>
      <c r="C206" s="208"/>
      <c r="D206" s="204" t="s">
        <v>162</v>
      </c>
      <c r="E206" s="209" t="s">
        <v>21</v>
      </c>
      <c r="F206" s="210" t="s">
        <v>315</v>
      </c>
      <c r="G206" s="208"/>
      <c r="H206" s="209" t="s">
        <v>21</v>
      </c>
      <c r="I206" s="211"/>
      <c r="J206" s="208"/>
      <c r="K206" s="208"/>
      <c r="L206" s="212"/>
      <c r="M206" s="213"/>
      <c r="N206" s="214"/>
      <c r="O206" s="214"/>
      <c r="P206" s="214"/>
      <c r="Q206" s="214"/>
      <c r="R206" s="214"/>
      <c r="S206" s="214"/>
      <c r="T206" s="215"/>
      <c r="AT206" s="216" t="s">
        <v>162</v>
      </c>
      <c r="AU206" s="216" t="s">
        <v>83</v>
      </c>
      <c r="AV206" s="11" t="s">
        <v>81</v>
      </c>
      <c r="AW206" s="11" t="s">
        <v>36</v>
      </c>
      <c r="AX206" s="11" t="s">
        <v>73</v>
      </c>
      <c r="AY206" s="216" t="s">
        <v>148</v>
      </c>
    </row>
    <row r="207" spans="2:65" s="12" customFormat="1">
      <c r="B207" s="217"/>
      <c r="C207" s="218"/>
      <c r="D207" s="204" t="s">
        <v>162</v>
      </c>
      <c r="E207" s="219" t="s">
        <v>21</v>
      </c>
      <c r="F207" s="220" t="s">
        <v>327</v>
      </c>
      <c r="G207" s="218"/>
      <c r="H207" s="221">
        <v>8.0739999999999998</v>
      </c>
      <c r="I207" s="222"/>
      <c r="J207" s="218"/>
      <c r="K207" s="218"/>
      <c r="L207" s="223"/>
      <c r="M207" s="224"/>
      <c r="N207" s="225"/>
      <c r="O207" s="225"/>
      <c r="P207" s="225"/>
      <c r="Q207" s="225"/>
      <c r="R207" s="225"/>
      <c r="S207" s="225"/>
      <c r="T207" s="226"/>
      <c r="AT207" s="227" t="s">
        <v>162</v>
      </c>
      <c r="AU207" s="227" t="s">
        <v>83</v>
      </c>
      <c r="AV207" s="12" t="s">
        <v>83</v>
      </c>
      <c r="AW207" s="12" t="s">
        <v>36</v>
      </c>
      <c r="AX207" s="12" t="s">
        <v>73</v>
      </c>
      <c r="AY207" s="227" t="s">
        <v>148</v>
      </c>
    </row>
    <row r="208" spans="2:65" s="12" customFormat="1">
      <c r="B208" s="217"/>
      <c r="C208" s="218"/>
      <c r="D208" s="204" t="s">
        <v>162</v>
      </c>
      <c r="E208" s="219" t="s">
        <v>21</v>
      </c>
      <c r="F208" s="220" t="s">
        <v>328</v>
      </c>
      <c r="G208" s="218"/>
      <c r="H208" s="221">
        <v>7.4</v>
      </c>
      <c r="I208" s="222"/>
      <c r="J208" s="218"/>
      <c r="K208" s="218"/>
      <c r="L208" s="223"/>
      <c r="M208" s="224"/>
      <c r="N208" s="225"/>
      <c r="O208" s="225"/>
      <c r="P208" s="225"/>
      <c r="Q208" s="225"/>
      <c r="R208" s="225"/>
      <c r="S208" s="225"/>
      <c r="T208" s="226"/>
      <c r="AT208" s="227" t="s">
        <v>162</v>
      </c>
      <c r="AU208" s="227" t="s">
        <v>83</v>
      </c>
      <c r="AV208" s="12" t="s">
        <v>83</v>
      </c>
      <c r="AW208" s="12" t="s">
        <v>36</v>
      </c>
      <c r="AX208" s="12" t="s">
        <v>73</v>
      </c>
      <c r="AY208" s="227" t="s">
        <v>148</v>
      </c>
    </row>
    <row r="209" spans="2:65" s="12" customFormat="1">
      <c r="B209" s="217"/>
      <c r="C209" s="218"/>
      <c r="D209" s="204" t="s">
        <v>162</v>
      </c>
      <c r="E209" s="219" t="s">
        <v>21</v>
      </c>
      <c r="F209" s="220" t="s">
        <v>329</v>
      </c>
      <c r="G209" s="218"/>
      <c r="H209" s="221">
        <v>14.369</v>
      </c>
      <c r="I209" s="222"/>
      <c r="J209" s="218"/>
      <c r="K209" s="218"/>
      <c r="L209" s="223"/>
      <c r="M209" s="224"/>
      <c r="N209" s="225"/>
      <c r="O209" s="225"/>
      <c r="P209" s="225"/>
      <c r="Q209" s="225"/>
      <c r="R209" s="225"/>
      <c r="S209" s="225"/>
      <c r="T209" s="226"/>
      <c r="AT209" s="227" t="s">
        <v>162</v>
      </c>
      <c r="AU209" s="227" t="s">
        <v>83</v>
      </c>
      <c r="AV209" s="12" t="s">
        <v>83</v>
      </c>
      <c r="AW209" s="12" t="s">
        <v>36</v>
      </c>
      <c r="AX209" s="12" t="s">
        <v>73</v>
      </c>
      <c r="AY209" s="227" t="s">
        <v>148</v>
      </c>
    </row>
    <row r="210" spans="2:65" s="12" customFormat="1">
      <c r="B210" s="217"/>
      <c r="C210" s="218"/>
      <c r="D210" s="204" t="s">
        <v>162</v>
      </c>
      <c r="E210" s="219" t="s">
        <v>21</v>
      </c>
      <c r="F210" s="220" t="s">
        <v>330</v>
      </c>
      <c r="G210" s="218"/>
      <c r="H210" s="221">
        <v>65.900000000000006</v>
      </c>
      <c r="I210" s="222"/>
      <c r="J210" s="218"/>
      <c r="K210" s="218"/>
      <c r="L210" s="223"/>
      <c r="M210" s="224"/>
      <c r="N210" s="225"/>
      <c r="O210" s="225"/>
      <c r="P210" s="225"/>
      <c r="Q210" s="225"/>
      <c r="R210" s="225"/>
      <c r="S210" s="225"/>
      <c r="T210" s="226"/>
      <c r="AT210" s="227" t="s">
        <v>162</v>
      </c>
      <c r="AU210" s="227" t="s">
        <v>83</v>
      </c>
      <c r="AV210" s="12" t="s">
        <v>83</v>
      </c>
      <c r="AW210" s="12" t="s">
        <v>36</v>
      </c>
      <c r="AX210" s="12" t="s">
        <v>73</v>
      </c>
      <c r="AY210" s="227" t="s">
        <v>148</v>
      </c>
    </row>
    <row r="211" spans="2:65" s="12" customFormat="1">
      <c r="B211" s="217"/>
      <c r="C211" s="218"/>
      <c r="D211" s="204" t="s">
        <v>162</v>
      </c>
      <c r="E211" s="219" t="s">
        <v>21</v>
      </c>
      <c r="F211" s="220" t="s">
        <v>331</v>
      </c>
      <c r="G211" s="218"/>
      <c r="H211" s="221">
        <v>8.9380000000000006</v>
      </c>
      <c r="I211" s="222"/>
      <c r="J211" s="218"/>
      <c r="K211" s="218"/>
      <c r="L211" s="223"/>
      <c r="M211" s="224"/>
      <c r="N211" s="225"/>
      <c r="O211" s="225"/>
      <c r="P211" s="225"/>
      <c r="Q211" s="225"/>
      <c r="R211" s="225"/>
      <c r="S211" s="225"/>
      <c r="T211" s="226"/>
      <c r="AT211" s="227" t="s">
        <v>162</v>
      </c>
      <c r="AU211" s="227" t="s">
        <v>83</v>
      </c>
      <c r="AV211" s="12" t="s">
        <v>83</v>
      </c>
      <c r="AW211" s="12" t="s">
        <v>36</v>
      </c>
      <c r="AX211" s="12" t="s">
        <v>73</v>
      </c>
      <c r="AY211" s="227" t="s">
        <v>148</v>
      </c>
    </row>
    <row r="212" spans="2:65" s="12" customFormat="1" ht="27">
      <c r="B212" s="217"/>
      <c r="C212" s="218"/>
      <c r="D212" s="204" t="s">
        <v>162</v>
      </c>
      <c r="E212" s="219" t="s">
        <v>21</v>
      </c>
      <c r="F212" s="220" t="s">
        <v>332</v>
      </c>
      <c r="G212" s="218"/>
      <c r="H212" s="221">
        <v>78.772999999999996</v>
      </c>
      <c r="I212" s="222"/>
      <c r="J212" s="218"/>
      <c r="K212" s="218"/>
      <c r="L212" s="223"/>
      <c r="M212" s="224"/>
      <c r="N212" s="225"/>
      <c r="O212" s="225"/>
      <c r="P212" s="225"/>
      <c r="Q212" s="225"/>
      <c r="R212" s="225"/>
      <c r="S212" s="225"/>
      <c r="T212" s="226"/>
      <c r="AT212" s="227" t="s">
        <v>162</v>
      </c>
      <c r="AU212" s="227" t="s">
        <v>83</v>
      </c>
      <c r="AV212" s="12" t="s">
        <v>83</v>
      </c>
      <c r="AW212" s="12" t="s">
        <v>36</v>
      </c>
      <c r="AX212" s="12" t="s">
        <v>73</v>
      </c>
      <c r="AY212" s="227" t="s">
        <v>148</v>
      </c>
    </row>
    <row r="213" spans="2:65" s="12" customFormat="1">
      <c r="B213" s="217"/>
      <c r="C213" s="218"/>
      <c r="D213" s="204" t="s">
        <v>162</v>
      </c>
      <c r="E213" s="219" t="s">
        <v>21</v>
      </c>
      <c r="F213" s="220" t="s">
        <v>333</v>
      </c>
      <c r="G213" s="218"/>
      <c r="H213" s="221">
        <v>15.01</v>
      </c>
      <c r="I213" s="222"/>
      <c r="J213" s="218"/>
      <c r="K213" s="218"/>
      <c r="L213" s="223"/>
      <c r="M213" s="224"/>
      <c r="N213" s="225"/>
      <c r="O213" s="225"/>
      <c r="P213" s="225"/>
      <c r="Q213" s="225"/>
      <c r="R213" s="225"/>
      <c r="S213" s="225"/>
      <c r="T213" s="226"/>
      <c r="AT213" s="227" t="s">
        <v>162</v>
      </c>
      <c r="AU213" s="227" t="s">
        <v>83</v>
      </c>
      <c r="AV213" s="12" t="s">
        <v>83</v>
      </c>
      <c r="AW213" s="12" t="s">
        <v>36</v>
      </c>
      <c r="AX213" s="12" t="s">
        <v>73</v>
      </c>
      <c r="AY213" s="227" t="s">
        <v>148</v>
      </c>
    </row>
    <row r="214" spans="2:65" s="12" customFormat="1">
      <c r="B214" s="217"/>
      <c r="C214" s="218"/>
      <c r="D214" s="204" t="s">
        <v>162</v>
      </c>
      <c r="E214" s="219" t="s">
        <v>21</v>
      </c>
      <c r="F214" s="220" t="s">
        <v>334</v>
      </c>
      <c r="G214" s="218"/>
      <c r="H214" s="221">
        <v>23.013000000000002</v>
      </c>
      <c r="I214" s="222"/>
      <c r="J214" s="218"/>
      <c r="K214" s="218"/>
      <c r="L214" s="223"/>
      <c r="M214" s="224"/>
      <c r="N214" s="225"/>
      <c r="O214" s="225"/>
      <c r="P214" s="225"/>
      <c r="Q214" s="225"/>
      <c r="R214" s="225"/>
      <c r="S214" s="225"/>
      <c r="T214" s="226"/>
      <c r="AT214" s="227" t="s">
        <v>162</v>
      </c>
      <c r="AU214" s="227" t="s">
        <v>83</v>
      </c>
      <c r="AV214" s="12" t="s">
        <v>83</v>
      </c>
      <c r="AW214" s="12" t="s">
        <v>36</v>
      </c>
      <c r="AX214" s="12" t="s">
        <v>73</v>
      </c>
      <c r="AY214" s="227" t="s">
        <v>148</v>
      </c>
    </row>
    <row r="215" spans="2:65" s="12" customFormat="1">
      <c r="B215" s="217"/>
      <c r="C215" s="218"/>
      <c r="D215" s="204" t="s">
        <v>162</v>
      </c>
      <c r="E215" s="219" t="s">
        <v>21</v>
      </c>
      <c r="F215" s="220" t="s">
        <v>335</v>
      </c>
      <c r="G215" s="218"/>
      <c r="H215" s="221">
        <v>31.89</v>
      </c>
      <c r="I215" s="222"/>
      <c r="J215" s="218"/>
      <c r="K215" s="218"/>
      <c r="L215" s="223"/>
      <c r="M215" s="224"/>
      <c r="N215" s="225"/>
      <c r="O215" s="225"/>
      <c r="P215" s="225"/>
      <c r="Q215" s="225"/>
      <c r="R215" s="225"/>
      <c r="S215" s="225"/>
      <c r="T215" s="226"/>
      <c r="AT215" s="227" t="s">
        <v>162</v>
      </c>
      <c r="AU215" s="227" t="s">
        <v>83</v>
      </c>
      <c r="AV215" s="12" t="s">
        <v>83</v>
      </c>
      <c r="AW215" s="12" t="s">
        <v>36</v>
      </c>
      <c r="AX215" s="12" t="s">
        <v>73</v>
      </c>
      <c r="AY215" s="227" t="s">
        <v>148</v>
      </c>
    </row>
    <row r="216" spans="2:65" s="12" customFormat="1">
      <c r="B216" s="217"/>
      <c r="C216" s="218"/>
      <c r="D216" s="204" t="s">
        <v>162</v>
      </c>
      <c r="E216" s="219" t="s">
        <v>21</v>
      </c>
      <c r="F216" s="220" t="s">
        <v>336</v>
      </c>
      <c r="G216" s="218"/>
      <c r="H216" s="221">
        <v>9.6750000000000007</v>
      </c>
      <c r="I216" s="222"/>
      <c r="J216" s="218"/>
      <c r="K216" s="218"/>
      <c r="L216" s="223"/>
      <c r="M216" s="224"/>
      <c r="N216" s="225"/>
      <c r="O216" s="225"/>
      <c r="P216" s="225"/>
      <c r="Q216" s="225"/>
      <c r="R216" s="225"/>
      <c r="S216" s="225"/>
      <c r="T216" s="226"/>
      <c r="AT216" s="227" t="s">
        <v>162</v>
      </c>
      <c r="AU216" s="227" t="s">
        <v>83</v>
      </c>
      <c r="AV216" s="12" t="s">
        <v>83</v>
      </c>
      <c r="AW216" s="12" t="s">
        <v>36</v>
      </c>
      <c r="AX216" s="12" t="s">
        <v>73</v>
      </c>
      <c r="AY216" s="227" t="s">
        <v>148</v>
      </c>
    </row>
    <row r="217" spans="2:65" s="11" customFormat="1">
      <c r="B217" s="207"/>
      <c r="C217" s="208"/>
      <c r="D217" s="204" t="s">
        <v>162</v>
      </c>
      <c r="E217" s="209" t="s">
        <v>21</v>
      </c>
      <c r="F217" s="210" t="s">
        <v>262</v>
      </c>
      <c r="G217" s="208"/>
      <c r="H217" s="209" t="s">
        <v>21</v>
      </c>
      <c r="I217" s="211"/>
      <c r="J217" s="208"/>
      <c r="K217" s="208"/>
      <c r="L217" s="212"/>
      <c r="M217" s="213"/>
      <c r="N217" s="214"/>
      <c r="O217" s="214"/>
      <c r="P217" s="214"/>
      <c r="Q217" s="214"/>
      <c r="R217" s="214"/>
      <c r="S217" s="214"/>
      <c r="T217" s="215"/>
      <c r="AT217" s="216" t="s">
        <v>162</v>
      </c>
      <c r="AU217" s="216" t="s">
        <v>83</v>
      </c>
      <c r="AV217" s="11" t="s">
        <v>81</v>
      </c>
      <c r="AW217" s="11" t="s">
        <v>36</v>
      </c>
      <c r="AX217" s="11" t="s">
        <v>73</v>
      </c>
      <c r="AY217" s="216" t="s">
        <v>148</v>
      </c>
    </row>
    <row r="218" spans="2:65" s="12" customFormat="1">
      <c r="B218" s="217"/>
      <c r="C218" s="218"/>
      <c r="D218" s="204" t="s">
        <v>162</v>
      </c>
      <c r="E218" s="219" t="s">
        <v>21</v>
      </c>
      <c r="F218" s="220" t="s">
        <v>337</v>
      </c>
      <c r="G218" s="218"/>
      <c r="H218" s="221">
        <v>7.367</v>
      </c>
      <c r="I218" s="222"/>
      <c r="J218" s="218"/>
      <c r="K218" s="218"/>
      <c r="L218" s="223"/>
      <c r="M218" s="224"/>
      <c r="N218" s="225"/>
      <c r="O218" s="225"/>
      <c r="P218" s="225"/>
      <c r="Q218" s="225"/>
      <c r="R218" s="225"/>
      <c r="S218" s="225"/>
      <c r="T218" s="226"/>
      <c r="AT218" s="227" t="s">
        <v>162</v>
      </c>
      <c r="AU218" s="227" t="s">
        <v>83</v>
      </c>
      <c r="AV218" s="12" t="s">
        <v>83</v>
      </c>
      <c r="AW218" s="12" t="s">
        <v>36</v>
      </c>
      <c r="AX218" s="12" t="s">
        <v>73</v>
      </c>
      <c r="AY218" s="227" t="s">
        <v>148</v>
      </c>
    </row>
    <row r="219" spans="2:65" s="12" customFormat="1">
      <c r="B219" s="217"/>
      <c r="C219" s="218"/>
      <c r="D219" s="204" t="s">
        <v>162</v>
      </c>
      <c r="E219" s="219" t="s">
        <v>21</v>
      </c>
      <c r="F219" s="220" t="s">
        <v>338</v>
      </c>
      <c r="G219" s="218"/>
      <c r="H219" s="221">
        <v>2.2240000000000002</v>
      </c>
      <c r="I219" s="222"/>
      <c r="J219" s="218"/>
      <c r="K219" s="218"/>
      <c r="L219" s="223"/>
      <c r="M219" s="224"/>
      <c r="N219" s="225"/>
      <c r="O219" s="225"/>
      <c r="P219" s="225"/>
      <c r="Q219" s="225"/>
      <c r="R219" s="225"/>
      <c r="S219" s="225"/>
      <c r="T219" s="226"/>
      <c r="AT219" s="227" t="s">
        <v>162</v>
      </c>
      <c r="AU219" s="227" t="s">
        <v>83</v>
      </c>
      <c r="AV219" s="12" t="s">
        <v>83</v>
      </c>
      <c r="AW219" s="12" t="s">
        <v>36</v>
      </c>
      <c r="AX219" s="12" t="s">
        <v>73</v>
      </c>
      <c r="AY219" s="227" t="s">
        <v>148</v>
      </c>
    </row>
    <row r="220" spans="2:65" s="12" customFormat="1">
      <c r="B220" s="217"/>
      <c r="C220" s="218"/>
      <c r="D220" s="204" t="s">
        <v>162</v>
      </c>
      <c r="E220" s="219" t="s">
        <v>21</v>
      </c>
      <c r="F220" s="220" t="s">
        <v>339</v>
      </c>
      <c r="G220" s="218"/>
      <c r="H220" s="221">
        <v>11.718</v>
      </c>
      <c r="I220" s="222"/>
      <c r="J220" s="218"/>
      <c r="K220" s="218"/>
      <c r="L220" s="223"/>
      <c r="M220" s="224"/>
      <c r="N220" s="225"/>
      <c r="O220" s="225"/>
      <c r="P220" s="225"/>
      <c r="Q220" s="225"/>
      <c r="R220" s="225"/>
      <c r="S220" s="225"/>
      <c r="T220" s="226"/>
      <c r="AT220" s="227" t="s">
        <v>162</v>
      </c>
      <c r="AU220" s="227" t="s">
        <v>83</v>
      </c>
      <c r="AV220" s="12" t="s">
        <v>83</v>
      </c>
      <c r="AW220" s="12" t="s">
        <v>36</v>
      </c>
      <c r="AX220" s="12" t="s">
        <v>73</v>
      </c>
      <c r="AY220" s="227" t="s">
        <v>148</v>
      </c>
    </row>
    <row r="221" spans="2:65" s="11" customFormat="1">
      <c r="B221" s="207"/>
      <c r="C221" s="208"/>
      <c r="D221" s="204" t="s">
        <v>162</v>
      </c>
      <c r="E221" s="209" t="s">
        <v>21</v>
      </c>
      <c r="F221" s="210" t="s">
        <v>340</v>
      </c>
      <c r="G221" s="208"/>
      <c r="H221" s="209" t="s">
        <v>21</v>
      </c>
      <c r="I221" s="211"/>
      <c r="J221" s="208"/>
      <c r="K221" s="208"/>
      <c r="L221" s="212"/>
      <c r="M221" s="213"/>
      <c r="N221" s="214"/>
      <c r="O221" s="214"/>
      <c r="P221" s="214"/>
      <c r="Q221" s="214"/>
      <c r="R221" s="214"/>
      <c r="S221" s="214"/>
      <c r="T221" s="215"/>
      <c r="AT221" s="216" t="s">
        <v>162</v>
      </c>
      <c r="AU221" s="216" t="s">
        <v>83</v>
      </c>
      <c r="AV221" s="11" t="s">
        <v>81</v>
      </c>
      <c r="AW221" s="11" t="s">
        <v>36</v>
      </c>
      <c r="AX221" s="11" t="s">
        <v>73</v>
      </c>
      <c r="AY221" s="216" t="s">
        <v>148</v>
      </c>
    </row>
    <row r="222" spans="2:65" s="12" customFormat="1">
      <c r="B222" s="217"/>
      <c r="C222" s="218"/>
      <c r="D222" s="204" t="s">
        <v>162</v>
      </c>
      <c r="E222" s="219" t="s">
        <v>21</v>
      </c>
      <c r="F222" s="220" t="s">
        <v>341</v>
      </c>
      <c r="G222" s="218"/>
      <c r="H222" s="221">
        <v>11.55</v>
      </c>
      <c r="I222" s="222"/>
      <c r="J222" s="218"/>
      <c r="K222" s="218"/>
      <c r="L222" s="223"/>
      <c r="M222" s="224"/>
      <c r="N222" s="225"/>
      <c r="O222" s="225"/>
      <c r="P222" s="225"/>
      <c r="Q222" s="225"/>
      <c r="R222" s="225"/>
      <c r="S222" s="225"/>
      <c r="T222" s="226"/>
      <c r="AT222" s="227" t="s">
        <v>162</v>
      </c>
      <c r="AU222" s="227" t="s">
        <v>83</v>
      </c>
      <c r="AV222" s="12" t="s">
        <v>83</v>
      </c>
      <c r="AW222" s="12" t="s">
        <v>36</v>
      </c>
      <c r="AX222" s="12" t="s">
        <v>73</v>
      </c>
      <c r="AY222" s="227" t="s">
        <v>148</v>
      </c>
    </row>
    <row r="223" spans="2:65" s="13" customFormat="1">
      <c r="B223" s="228"/>
      <c r="C223" s="229"/>
      <c r="D223" s="204" t="s">
        <v>162</v>
      </c>
      <c r="E223" s="230" t="s">
        <v>21</v>
      </c>
      <c r="F223" s="231" t="s">
        <v>244</v>
      </c>
      <c r="G223" s="229"/>
      <c r="H223" s="232">
        <v>295.90100000000001</v>
      </c>
      <c r="I223" s="233"/>
      <c r="J223" s="229"/>
      <c r="K223" s="229"/>
      <c r="L223" s="234"/>
      <c r="M223" s="235"/>
      <c r="N223" s="236"/>
      <c r="O223" s="236"/>
      <c r="P223" s="236"/>
      <c r="Q223" s="236"/>
      <c r="R223" s="236"/>
      <c r="S223" s="236"/>
      <c r="T223" s="237"/>
      <c r="AT223" s="238" t="s">
        <v>162</v>
      </c>
      <c r="AU223" s="238" t="s">
        <v>83</v>
      </c>
      <c r="AV223" s="13" t="s">
        <v>155</v>
      </c>
      <c r="AW223" s="13" t="s">
        <v>36</v>
      </c>
      <c r="AX223" s="13" t="s">
        <v>81</v>
      </c>
      <c r="AY223" s="238" t="s">
        <v>148</v>
      </c>
    </row>
    <row r="224" spans="2:65" s="1" customFormat="1" ht="25.5" customHeight="1">
      <c r="B224" s="41"/>
      <c r="C224" s="192" t="s">
        <v>342</v>
      </c>
      <c r="D224" s="192" t="s">
        <v>150</v>
      </c>
      <c r="E224" s="193" t="s">
        <v>343</v>
      </c>
      <c r="F224" s="194" t="s">
        <v>344</v>
      </c>
      <c r="G224" s="195" t="s">
        <v>153</v>
      </c>
      <c r="H224" s="196">
        <v>29.204999999999998</v>
      </c>
      <c r="I224" s="197"/>
      <c r="J224" s="198">
        <f>ROUND(I224*H224,2)</f>
        <v>0</v>
      </c>
      <c r="K224" s="194" t="s">
        <v>154</v>
      </c>
      <c r="L224" s="61"/>
      <c r="M224" s="199" t="s">
        <v>21</v>
      </c>
      <c r="N224" s="200" t="s">
        <v>44</v>
      </c>
      <c r="O224" s="42"/>
      <c r="P224" s="201">
        <f>O224*H224</f>
        <v>0</v>
      </c>
      <c r="Q224" s="201">
        <v>8.7069999999999995E-2</v>
      </c>
      <c r="R224" s="201">
        <f>Q224*H224</f>
        <v>2.5428793499999998</v>
      </c>
      <c r="S224" s="201">
        <v>0</v>
      </c>
      <c r="T224" s="202">
        <f>S224*H224</f>
        <v>0</v>
      </c>
      <c r="AR224" s="24" t="s">
        <v>155</v>
      </c>
      <c r="AT224" s="24" t="s">
        <v>150</v>
      </c>
      <c r="AU224" s="24" t="s">
        <v>83</v>
      </c>
      <c r="AY224" s="24" t="s">
        <v>148</v>
      </c>
      <c r="BE224" s="203">
        <f>IF(N224="základní",J224,0)</f>
        <v>0</v>
      </c>
      <c r="BF224" s="203">
        <f>IF(N224="snížená",J224,0)</f>
        <v>0</v>
      </c>
      <c r="BG224" s="203">
        <f>IF(N224="zákl. přenesená",J224,0)</f>
        <v>0</v>
      </c>
      <c r="BH224" s="203">
        <f>IF(N224="sníž. přenesená",J224,0)</f>
        <v>0</v>
      </c>
      <c r="BI224" s="203">
        <f>IF(N224="nulová",J224,0)</f>
        <v>0</v>
      </c>
      <c r="BJ224" s="24" t="s">
        <v>81</v>
      </c>
      <c r="BK224" s="203">
        <f>ROUND(I224*H224,2)</f>
        <v>0</v>
      </c>
      <c r="BL224" s="24" t="s">
        <v>155</v>
      </c>
      <c r="BM224" s="24" t="s">
        <v>345</v>
      </c>
    </row>
    <row r="225" spans="2:65" s="11" customFormat="1">
      <c r="B225" s="207"/>
      <c r="C225" s="208"/>
      <c r="D225" s="204" t="s">
        <v>162</v>
      </c>
      <c r="E225" s="209" t="s">
        <v>21</v>
      </c>
      <c r="F225" s="210" t="s">
        <v>262</v>
      </c>
      <c r="G225" s="208"/>
      <c r="H225" s="209" t="s">
        <v>21</v>
      </c>
      <c r="I225" s="211"/>
      <c r="J225" s="208"/>
      <c r="K225" s="208"/>
      <c r="L225" s="212"/>
      <c r="M225" s="213"/>
      <c r="N225" s="214"/>
      <c r="O225" s="214"/>
      <c r="P225" s="214"/>
      <c r="Q225" s="214"/>
      <c r="R225" s="214"/>
      <c r="S225" s="214"/>
      <c r="T225" s="215"/>
      <c r="AT225" s="216" t="s">
        <v>162</v>
      </c>
      <c r="AU225" s="216" t="s">
        <v>83</v>
      </c>
      <c r="AV225" s="11" t="s">
        <v>81</v>
      </c>
      <c r="AW225" s="11" t="s">
        <v>36</v>
      </c>
      <c r="AX225" s="11" t="s">
        <v>73</v>
      </c>
      <c r="AY225" s="216" t="s">
        <v>148</v>
      </c>
    </row>
    <row r="226" spans="2:65" s="12" customFormat="1">
      <c r="B226" s="217"/>
      <c r="C226" s="218"/>
      <c r="D226" s="204" t="s">
        <v>162</v>
      </c>
      <c r="E226" s="219" t="s">
        <v>21</v>
      </c>
      <c r="F226" s="220" t="s">
        <v>346</v>
      </c>
      <c r="G226" s="218"/>
      <c r="H226" s="221">
        <v>18.666</v>
      </c>
      <c r="I226" s="222"/>
      <c r="J226" s="218"/>
      <c r="K226" s="218"/>
      <c r="L226" s="223"/>
      <c r="M226" s="224"/>
      <c r="N226" s="225"/>
      <c r="O226" s="225"/>
      <c r="P226" s="225"/>
      <c r="Q226" s="225"/>
      <c r="R226" s="225"/>
      <c r="S226" s="225"/>
      <c r="T226" s="226"/>
      <c r="AT226" s="227" t="s">
        <v>162</v>
      </c>
      <c r="AU226" s="227" t="s">
        <v>83</v>
      </c>
      <c r="AV226" s="12" t="s">
        <v>83</v>
      </c>
      <c r="AW226" s="12" t="s">
        <v>36</v>
      </c>
      <c r="AX226" s="12" t="s">
        <v>73</v>
      </c>
      <c r="AY226" s="227" t="s">
        <v>148</v>
      </c>
    </row>
    <row r="227" spans="2:65" s="12" customFormat="1">
      <c r="B227" s="217"/>
      <c r="C227" s="218"/>
      <c r="D227" s="204" t="s">
        <v>162</v>
      </c>
      <c r="E227" s="219" t="s">
        <v>21</v>
      </c>
      <c r="F227" s="220" t="s">
        <v>347</v>
      </c>
      <c r="G227" s="218"/>
      <c r="H227" s="221">
        <v>10.539</v>
      </c>
      <c r="I227" s="222"/>
      <c r="J227" s="218"/>
      <c r="K227" s="218"/>
      <c r="L227" s="223"/>
      <c r="M227" s="224"/>
      <c r="N227" s="225"/>
      <c r="O227" s="225"/>
      <c r="P227" s="225"/>
      <c r="Q227" s="225"/>
      <c r="R227" s="225"/>
      <c r="S227" s="225"/>
      <c r="T227" s="226"/>
      <c r="AT227" s="227" t="s">
        <v>162</v>
      </c>
      <c r="AU227" s="227" t="s">
        <v>83</v>
      </c>
      <c r="AV227" s="12" t="s">
        <v>83</v>
      </c>
      <c r="AW227" s="12" t="s">
        <v>36</v>
      </c>
      <c r="AX227" s="12" t="s">
        <v>73</v>
      </c>
      <c r="AY227" s="227" t="s">
        <v>148</v>
      </c>
    </row>
    <row r="228" spans="2:65" s="13" customFormat="1">
      <c r="B228" s="228"/>
      <c r="C228" s="229"/>
      <c r="D228" s="204" t="s">
        <v>162</v>
      </c>
      <c r="E228" s="230" t="s">
        <v>21</v>
      </c>
      <c r="F228" s="231" t="s">
        <v>244</v>
      </c>
      <c r="G228" s="229"/>
      <c r="H228" s="232">
        <v>29.204999999999998</v>
      </c>
      <c r="I228" s="233"/>
      <c r="J228" s="229"/>
      <c r="K228" s="229"/>
      <c r="L228" s="234"/>
      <c r="M228" s="235"/>
      <c r="N228" s="236"/>
      <c r="O228" s="236"/>
      <c r="P228" s="236"/>
      <c r="Q228" s="236"/>
      <c r="R228" s="236"/>
      <c r="S228" s="236"/>
      <c r="T228" s="237"/>
      <c r="AT228" s="238" t="s">
        <v>162</v>
      </c>
      <c r="AU228" s="238" t="s">
        <v>83</v>
      </c>
      <c r="AV228" s="13" t="s">
        <v>155</v>
      </c>
      <c r="AW228" s="13" t="s">
        <v>36</v>
      </c>
      <c r="AX228" s="13" t="s">
        <v>81</v>
      </c>
      <c r="AY228" s="238" t="s">
        <v>148</v>
      </c>
    </row>
    <row r="229" spans="2:65" s="1" customFormat="1" ht="16.5" customHeight="1">
      <c r="B229" s="41"/>
      <c r="C229" s="192" t="s">
        <v>348</v>
      </c>
      <c r="D229" s="192" t="s">
        <v>150</v>
      </c>
      <c r="E229" s="193" t="s">
        <v>349</v>
      </c>
      <c r="F229" s="194" t="s">
        <v>350</v>
      </c>
      <c r="G229" s="195" t="s">
        <v>351</v>
      </c>
      <c r="H229" s="196">
        <v>125.43</v>
      </c>
      <c r="I229" s="197"/>
      <c r="J229" s="198">
        <f>ROUND(I229*H229,2)</f>
        <v>0</v>
      </c>
      <c r="K229" s="194" t="s">
        <v>154</v>
      </c>
      <c r="L229" s="61"/>
      <c r="M229" s="199" t="s">
        <v>21</v>
      </c>
      <c r="N229" s="200" t="s">
        <v>44</v>
      </c>
      <c r="O229" s="42"/>
      <c r="P229" s="201">
        <f>O229*H229</f>
        <v>0</v>
      </c>
      <c r="Q229" s="201">
        <v>8.0000000000000007E-5</v>
      </c>
      <c r="R229" s="201">
        <f>Q229*H229</f>
        <v>1.0034400000000001E-2</v>
      </c>
      <c r="S229" s="201">
        <v>0</v>
      </c>
      <c r="T229" s="202">
        <f>S229*H229</f>
        <v>0</v>
      </c>
      <c r="AR229" s="24" t="s">
        <v>155</v>
      </c>
      <c r="AT229" s="24" t="s">
        <v>150</v>
      </c>
      <c r="AU229" s="24" t="s">
        <v>83</v>
      </c>
      <c r="AY229" s="24" t="s">
        <v>148</v>
      </c>
      <c r="BE229" s="203">
        <f>IF(N229="základní",J229,0)</f>
        <v>0</v>
      </c>
      <c r="BF229" s="203">
        <f>IF(N229="snížená",J229,0)</f>
        <v>0</v>
      </c>
      <c r="BG229" s="203">
        <f>IF(N229="zákl. přenesená",J229,0)</f>
        <v>0</v>
      </c>
      <c r="BH229" s="203">
        <f>IF(N229="sníž. přenesená",J229,0)</f>
        <v>0</v>
      </c>
      <c r="BI229" s="203">
        <f>IF(N229="nulová",J229,0)</f>
        <v>0</v>
      </c>
      <c r="BJ229" s="24" t="s">
        <v>81</v>
      </c>
      <c r="BK229" s="203">
        <f>ROUND(I229*H229,2)</f>
        <v>0</v>
      </c>
      <c r="BL229" s="24" t="s">
        <v>155</v>
      </c>
      <c r="BM229" s="24" t="s">
        <v>352</v>
      </c>
    </row>
    <row r="230" spans="2:65" s="1" customFormat="1" ht="54">
      <c r="B230" s="41"/>
      <c r="C230" s="63"/>
      <c r="D230" s="204" t="s">
        <v>157</v>
      </c>
      <c r="E230" s="63"/>
      <c r="F230" s="205" t="s">
        <v>353</v>
      </c>
      <c r="G230" s="63"/>
      <c r="H230" s="63"/>
      <c r="I230" s="163"/>
      <c r="J230" s="63"/>
      <c r="K230" s="63"/>
      <c r="L230" s="61"/>
      <c r="M230" s="206"/>
      <c r="N230" s="42"/>
      <c r="O230" s="42"/>
      <c r="P230" s="42"/>
      <c r="Q230" s="42"/>
      <c r="R230" s="42"/>
      <c r="S230" s="42"/>
      <c r="T230" s="78"/>
      <c r="AT230" s="24" t="s">
        <v>157</v>
      </c>
      <c r="AU230" s="24" t="s">
        <v>83</v>
      </c>
    </row>
    <row r="231" spans="2:65" s="11" customFormat="1">
      <c r="B231" s="207"/>
      <c r="C231" s="208"/>
      <c r="D231" s="204" t="s">
        <v>162</v>
      </c>
      <c r="E231" s="209" t="s">
        <v>21</v>
      </c>
      <c r="F231" s="210" t="s">
        <v>354</v>
      </c>
      <c r="G231" s="208"/>
      <c r="H231" s="209" t="s">
        <v>21</v>
      </c>
      <c r="I231" s="211"/>
      <c r="J231" s="208"/>
      <c r="K231" s="208"/>
      <c r="L231" s="212"/>
      <c r="M231" s="213"/>
      <c r="N231" s="214"/>
      <c r="O231" s="214"/>
      <c r="P231" s="214"/>
      <c r="Q231" s="214"/>
      <c r="R231" s="214"/>
      <c r="S231" s="214"/>
      <c r="T231" s="215"/>
      <c r="AT231" s="216" t="s">
        <v>162</v>
      </c>
      <c r="AU231" s="216" t="s">
        <v>83</v>
      </c>
      <c r="AV231" s="11" t="s">
        <v>81</v>
      </c>
      <c r="AW231" s="11" t="s">
        <v>36</v>
      </c>
      <c r="AX231" s="11" t="s">
        <v>73</v>
      </c>
      <c r="AY231" s="216" t="s">
        <v>148</v>
      </c>
    </row>
    <row r="232" spans="2:65" s="12" customFormat="1">
      <c r="B232" s="217"/>
      <c r="C232" s="218"/>
      <c r="D232" s="204" t="s">
        <v>162</v>
      </c>
      <c r="E232" s="219" t="s">
        <v>21</v>
      </c>
      <c r="F232" s="220" t="s">
        <v>355</v>
      </c>
      <c r="G232" s="218"/>
      <c r="H232" s="221">
        <v>0.47499999999999998</v>
      </c>
      <c r="I232" s="222"/>
      <c r="J232" s="218"/>
      <c r="K232" s="218"/>
      <c r="L232" s="223"/>
      <c r="M232" s="224"/>
      <c r="N232" s="225"/>
      <c r="O232" s="225"/>
      <c r="P232" s="225"/>
      <c r="Q232" s="225"/>
      <c r="R232" s="225"/>
      <c r="S232" s="225"/>
      <c r="T232" s="226"/>
      <c r="AT232" s="227" t="s">
        <v>162</v>
      </c>
      <c r="AU232" s="227" t="s">
        <v>83</v>
      </c>
      <c r="AV232" s="12" t="s">
        <v>83</v>
      </c>
      <c r="AW232" s="12" t="s">
        <v>36</v>
      </c>
      <c r="AX232" s="12" t="s">
        <v>73</v>
      </c>
      <c r="AY232" s="227" t="s">
        <v>148</v>
      </c>
    </row>
    <row r="233" spans="2:65" s="12" customFormat="1">
      <c r="B233" s="217"/>
      <c r="C233" s="218"/>
      <c r="D233" s="204" t="s">
        <v>162</v>
      </c>
      <c r="E233" s="219" t="s">
        <v>21</v>
      </c>
      <c r="F233" s="220" t="s">
        <v>356</v>
      </c>
      <c r="G233" s="218"/>
      <c r="H233" s="221">
        <v>0.9</v>
      </c>
      <c r="I233" s="222"/>
      <c r="J233" s="218"/>
      <c r="K233" s="218"/>
      <c r="L233" s="223"/>
      <c r="M233" s="224"/>
      <c r="N233" s="225"/>
      <c r="O233" s="225"/>
      <c r="P233" s="225"/>
      <c r="Q233" s="225"/>
      <c r="R233" s="225"/>
      <c r="S233" s="225"/>
      <c r="T233" s="226"/>
      <c r="AT233" s="227" t="s">
        <v>162</v>
      </c>
      <c r="AU233" s="227" t="s">
        <v>83</v>
      </c>
      <c r="AV233" s="12" t="s">
        <v>83</v>
      </c>
      <c r="AW233" s="12" t="s">
        <v>36</v>
      </c>
      <c r="AX233" s="12" t="s">
        <v>73</v>
      </c>
      <c r="AY233" s="227" t="s">
        <v>148</v>
      </c>
    </row>
    <row r="234" spans="2:65" s="12" customFormat="1">
      <c r="B234" s="217"/>
      <c r="C234" s="218"/>
      <c r="D234" s="204" t="s">
        <v>162</v>
      </c>
      <c r="E234" s="219" t="s">
        <v>21</v>
      </c>
      <c r="F234" s="220" t="s">
        <v>357</v>
      </c>
      <c r="G234" s="218"/>
      <c r="H234" s="221">
        <v>0.5</v>
      </c>
      <c r="I234" s="222"/>
      <c r="J234" s="218"/>
      <c r="K234" s="218"/>
      <c r="L234" s="223"/>
      <c r="M234" s="224"/>
      <c r="N234" s="225"/>
      <c r="O234" s="225"/>
      <c r="P234" s="225"/>
      <c r="Q234" s="225"/>
      <c r="R234" s="225"/>
      <c r="S234" s="225"/>
      <c r="T234" s="226"/>
      <c r="AT234" s="227" t="s">
        <v>162</v>
      </c>
      <c r="AU234" s="227" t="s">
        <v>83</v>
      </c>
      <c r="AV234" s="12" t="s">
        <v>83</v>
      </c>
      <c r="AW234" s="12" t="s">
        <v>36</v>
      </c>
      <c r="AX234" s="12" t="s">
        <v>73</v>
      </c>
      <c r="AY234" s="227" t="s">
        <v>148</v>
      </c>
    </row>
    <row r="235" spans="2:65" s="12" customFormat="1">
      <c r="B235" s="217"/>
      <c r="C235" s="218"/>
      <c r="D235" s="204" t="s">
        <v>162</v>
      </c>
      <c r="E235" s="219" t="s">
        <v>21</v>
      </c>
      <c r="F235" s="220" t="s">
        <v>358</v>
      </c>
      <c r="G235" s="218"/>
      <c r="H235" s="221">
        <v>0.45</v>
      </c>
      <c r="I235" s="222"/>
      <c r="J235" s="218"/>
      <c r="K235" s="218"/>
      <c r="L235" s="223"/>
      <c r="M235" s="224"/>
      <c r="N235" s="225"/>
      <c r="O235" s="225"/>
      <c r="P235" s="225"/>
      <c r="Q235" s="225"/>
      <c r="R235" s="225"/>
      <c r="S235" s="225"/>
      <c r="T235" s="226"/>
      <c r="AT235" s="227" t="s">
        <v>162</v>
      </c>
      <c r="AU235" s="227" t="s">
        <v>83</v>
      </c>
      <c r="AV235" s="12" t="s">
        <v>83</v>
      </c>
      <c r="AW235" s="12" t="s">
        <v>36</v>
      </c>
      <c r="AX235" s="12" t="s">
        <v>73</v>
      </c>
      <c r="AY235" s="227" t="s">
        <v>148</v>
      </c>
    </row>
    <row r="236" spans="2:65" s="11" customFormat="1">
      <c r="B236" s="207"/>
      <c r="C236" s="208"/>
      <c r="D236" s="204" t="s">
        <v>162</v>
      </c>
      <c r="E236" s="209" t="s">
        <v>21</v>
      </c>
      <c r="F236" s="210" t="s">
        <v>262</v>
      </c>
      <c r="G236" s="208"/>
      <c r="H236" s="209" t="s">
        <v>21</v>
      </c>
      <c r="I236" s="211"/>
      <c r="J236" s="208"/>
      <c r="K236" s="208"/>
      <c r="L236" s="212"/>
      <c r="M236" s="213"/>
      <c r="N236" s="214"/>
      <c r="O236" s="214"/>
      <c r="P236" s="214"/>
      <c r="Q236" s="214"/>
      <c r="R236" s="214"/>
      <c r="S236" s="214"/>
      <c r="T236" s="215"/>
      <c r="AT236" s="216" t="s">
        <v>162</v>
      </c>
      <c r="AU236" s="216" t="s">
        <v>83</v>
      </c>
      <c r="AV236" s="11" t="s">
        <v>81</v>
      </c>
      <c r="AW236" s="11" t="s">
        <v>36</v>
      </c>
      <c r="AX236" s="11" t="s">
        <v>73</v>
      </c>
      <c r="AY236" s="216" t="s">
        <v>148</v>
      </c>
    </row>
    <row r="237" spans="2:65" s="12" customFormat="1">
      <c r="B237" s="217"/>
      <c r="C237" s="218"/>
      <c r="D237" s="204" t="s">
        <v>162</v>
      </c>
      <c r="E237" s="219" t="s">
        <v>21</v>
      </c>
      <c r="F237" s="220" t="s">
        <v>359</v>
      </c>
      <c r="G237" s="218"/>
      <c r="H237" s="221">
        <v>0.48499999999999999</v>
      </c>
      <c r="I237" s="222"/>
      <c r="J237" s="218"/>
      <c r="K237" s="218"/>
      <c r="L237" s="223"/>
      <c r="M237" s="224"/>
      <c r="N237" s="225"/>
      <c r="O237" s="225"/>
      <c r="P237" s="225"/>
      <c r="Q237" s="225"/>
      <c r="R237" s="225"/>
      <c r="S237" s="225"/>
      <c r="T237" s="226"/>
      <c r="AT237" s="227" t="s">
        <v>162</v>
      </c>
      <c r="AU237" s="227" t="s">
        <v>83</v>
      </c>
      <c r="AV237" s="12" t="s">
        <v>83</v>
      </c>
      <c r="AW237" s="12" t="s">
        <v>36</v>
      </c>
      <c r="AX237" s="12" t="s">
        <v>73</v>
      </c>
      <c r="AY237" s="227" t="s">
        <v>148</v>
      </c>
    </row>
    <row r="238" spans="2:65" s="12" customFormat="1">
      <c r="B238" s="217"/>
      <c r="C238" s="218"/>
      <c r="D238" s="204" t="s">
        <v>162</v>
      </c>
      <c r="E238" s="219" t="s">
        <v>21</v>
      </c>
      <c r="F238" s="220" t="s">
        <v>360</v>
      </c>
      <c r="G238" s="218"/>
      <c r="H238" s="221">
        <v>0.5</v>
      </c>
      <c r="I238" s="222"/>
      <c r="J238" s="218"/>
      <c r="K238" s="218"/>
      <c r="L238" s="223"/>
      <c r="M238" s="224"/>
      <c r="N238" s="225"/>
      <c r="O238" s="225"/>
      <c r="P238" s="225"/>
      <c r="Q238" s="225"/>
      <c r="R238" s="225"/>
      <c r="S238" s="225"/>
      <c r="T238" s="226"/>
      <c r="AT238" s="227" t="s">
        <v>162</v>
      </c>
      <c r="AU238" s="227" t="s">
        <v>83</v>
      </c>
      <c r="AV238" s="12" t="s">
        <v>83</v>
      </c>
      <c r="AW238" s="12" t="s">
        <v>36</v>
      </c>
      <c r="AX238" s="12" t="s">
        <v>73</v>
      </c>
      <c r="AY238" s="227" t="s">
        <v>148</v>
      </c>
    </row>
    <row r="239" spans="2:65" s="12" customFormat="1">
      <c r="B239" s="217"/>
      <c r="C239" s="218"/>
      <c r="D239" s="204" t="s">
        <v>162</v>
      </c>
      <c r="E239" s="219" t="s">
        <v>21</v>
      </c>
      <c r="F239" s="220" t="s">
        <v>361</v>
      </c>
      <c r="G239" s="218"/>
      <c r="H239" s="221">
        <v>7.8949999999999996</v>
      </c>
      <c r="I239" s="222"/>
      <c r="J239" s="218"/>
      <c r="K239" s="218"/>
      <c r="L239" s="223"/>
      <c r="M239" s="224"/>
      <c r="N239" s="225"/>
      <c r="O239" s="225"/>
      <c r="P239" s="225"/>
      <c r="Q239" s="225"/>
      <c r="R239" s="225"/>
      <c r="S239" s="225"/>
      <c r="T239" s="226"/>
      <c r="AT239" s="227" t="s">
        <v>162</v>
      </c>
      <c r="AU239" s="227" t="s">
        <v>83</v>
      </c>
      <c r="AV239" s="12" t="s">
        <v>83</v>
      </c>
      <c r="AW239" s="12" t="s">
        <v>36</v>
      </c>
      <c r="AX239" s="12" t="s">
        <v>73</v>
      </c>
      <c r="AY239" s="227" t="s">
        <v>148</v>
      </c>
    </row>
    <row r="240" spans="2:65" s="11" customFormat="1">
      <c r="B240" s="207"/>
      <c r="C240" s="208"/>
      <c r="D240" s="204" t="s">
        <v>162</v>
      </c>
      <c r="E240" s="209" t="s">
        <v>21</v>
      </c>
      <c r="F240" s="210" t="s">
        <v>362</v>
      </c>
      <c r="G240" s="208"/>
      <c r="H240" s="209" t="s">
        <v>21</v>
      </c>
      <c r="I240" s="211"/>
      <c r="J240" s="208"/>
      <c r="K240" s="208"/>
      <c r="L240" s="212"/>
      <c r="M240" s="213"/>
      <c r="N240" s="214"/>
      <c r="O240" s="214"/>
      <c r="P240" s="214"/>
      <c r="Q240" s="214"/>
      <c r="R240" s="214"/>
      <c r="S240" s="214"/>
      <c r="T240" s="215"/>
      <c r="AT240" s="216" t="s">
        <v>162</v>
      </c>
      <c r="AU240" s="216" t="s">
        <v>83</v>
      </c>
      <c r="AV240" s="11" t="s">
        <v>81</v>
      </c>
      <c r="AW240" s="11" t="s">
        <v>36</v>
      </c>
      <c r="AX240" s="11" t="s">
        <v>73</v>
      </c>
      <c r="AY240" s="216" t="s">
        <v>148</v>
      </c>
    </row>
    <row r="241" spans="2:65" s="12" customFormat="1">
      <c r="B241" s="217"/>
      <c r="C241" s="218"/>
      <c r="D241" s="204" t="s">
        <v>162</v>
      </c>
      <c r="E241" s="219" t="s">
        <v>21</v>
      </c>
      <c r="F241" s="220" t="s">
        <v>363</v>
      </c>
      <c r="G241" s="218"/>
      <c r="H241" s="221">
        <v>5.0449999999999999</v>
      </c>
      <c r="I241" s="222"/>
      <c r="J241" s="218"/>
      <c r="K241" s="218"/>
      <c r="L241" s="223"/>
      <c r="M241" s="224"/>
      <c r="N241" s="225"/>
      <c r="O241" s="225"/>
      <c r="P241" s="225"/>
      <c r="Q241" s="225"/>
      <c r="R241" s="225"/>
      <c r="S241" s="225"/>
      <c r="T241" s="226"/>
      <c r="AT241" s="227" t="s">
        <v>162</v>
      </c>
      <c r="AU241" s="227" t="s">
        <v>83</v>
      </c>
      <c r="AV241" s="12" t="s">
        <v>83</v>
      </c>
      <c r="AW241" s="12" t="s">
        <v>36</v>
      </c>
      <c r="AX241" s="12" t="s">
        <v>73</v>
      </c>
      <c r="AY241" s="227" t="s">
        <v>148</v>
      </c>
    </row>
    <row r="242" spans="2:65" s="12" customFormat="1">
      <c r="B242" s="217"/>
      <c r="C242" s="218"/>
      <c r="D242" s="204" t="s">
        <v>162</v>
      </c>
      <c r="E242" s="219" t="s">
        <v>21</v>
      </c>
      <c r="F242" s="220" t="s">
        <v>364</v>
      </c>
      <c r="G242" s="218"/>
      <c r="H242" s="221">
        <v>4</v>
      </c>
      <c r="I242" s="222"/>
      <c r="J242" s="218"/>
      <c r="K242" s="218"/>
      <c r="L242" s="223"/>
      <c r="M242" s="224"/>
      <c r="N242" s="225"/>
      <c r="O242" s="225"/>
      <c r="P242" s="225"/>
      <c r="Q242" s="225"/>
      <c r="R242" s="225"/>
      <c r="S242" s="225"/>
      <c r="T242" s="226"/>
      <c r="AT242" s="227" t="s">
        <v>162</v>
      </c>
      <c r="AU242" s="227" t="s">
        <v>83</v>
      </c>
      <c r="AV242" s="12" t="s">
        <v>83</v>
      </c>
      <c r="AW242" s="12" t="s">
        <v>36</v>
      </c>
      <c r="AX242" s="12" t="s">
        <v>73</v>
      </c>
      <c r="AY242" s="227" t="s">
        <v>148</v>
      </c>
    </row>
    <row r="243" spans="2:65" s="12" customFormat="1">
      <c r="B243" s="217"/>
      <c r="C243" s="218"/>
      <c r="D243" s="204" t="s">
        <v>162</v>
      </c>
      <c r="E243" s="219" t="s">
        <v>21</v>
      </c>
      <c r="F243" s="220" t="s">
        <v>365</v>
      </c>
      <c r="G243" s="218"/>
      <c r="H243" s="221">
        <v>5.2249999999999996</v>
      </c>
      <c r="I243" s="222"/>
      <c r="J243" s="218"/>
      <c r="K243" s="218"/>
      <c r="L243" s="223"/>
      <c r="M243" s="224"/>
      <c r="N243" s="225"/>
      <c r="O243" s="225"/>
      <c r="P243" s="225"/>
      <c r="Q243" s="225"/>
      <c r="R243" s="225"/>
      <c r="S243" s="225"/>
      <c r="T243" s="226"/>
      <c r="AT243" s="227" t="s">
        <v>162</v>
      </c>
      <c r="AU243" s="227" t="s">
        <v>83</v>
      </c>
      <c r="AV243" s="12" t="s">
        <v>83</v>
      </c>
      <c r="AW243" s="12" t="s">
        <v>36</v>
      </c>
      <c r="AX243" s="12" t="s">
        <v>73</v>
      </c>
      <c r="AY243" s="227" t="s">
        <v>148</v>
      </c>
    </row>
    <row r="244" spans="2:65" s="12" customFormat="1">
      <c r="B244" s="217"/>
      <c r="C244" s="218"/>
      <c r="D244" s="204" t="s">
        <v>162</v>
      </c>
      <c r="E244" s="219" t="s">
        <v>21</v>
      </c>
      <c r="F244" s="220" t="s">
        <v>366</v>
      </c>
      <c r="G244" s="218"/>
      <c r="H244" s="221">
        <v>26</v>
      </c>
      <c r="I244" s="222"/>
      <c r="J244" s="218"/>
      <c r="K244" s="218"/>
      <c r="L244" s="223"/>
      <c r="M244" s="224"/>
      <c r="N244" s="225"/>
      <c r="O244" s="225"/>
      <c r="P244" s="225"/>
      <c r="Q244" s="225"/>
      <c r="R244" s="225"/>
      <c r="S244" s="225"/>
      <c r="T244" s="226"/>
      <c r="AT244" s="227" t="s">
        <v>162</v>
      </c>
      <c r="AU244" s="227" t="s">
        <v>83</v>
      </c>
      <c r="AV244" s="12" t="s">
        <v>83</v>
      </c>
      <c r="AW244" s="12" t="s">
        <v>36</v>
      </c>
      <c r="AX244" s="12" t="s">
        <v>73</v>
      </c>
      <c r="AY244" s="227" t="s">
        <v>148</v>
      </c>
    </row>
    <row r="245" spans="2:65" s="12" customFormat="1">
      <c r="B245" s="217"/>
      <c r="C245" s="218"/>
      <c r="D245" s="204" t="s">
        <v>162</v>
      </c>
      <c r="E245" s="219" t="s">
        <v>21</v>
      </c>
      <c r="F245" s="220" t="s">
        <v>367</v>
      </c>
      <c r="G245" s="218"/>
      <c r="H245" s="221">
        <v>3.25</v>
      </c>
      <c r="I245" s="222"/>
      <c r="J245" s="218"/>
      <c r="K245" s="218"/>
      <c r="L245" s="223"/>
      <c r="M245" s="224"/>
      <c r="N245" s="225"/>
      <c r="O245" s="225"/>
      <c r="P245" s="225"/>
      <c r="Q245" s="225"/>
      <c r="R245" s="225"/>
      <c r="S245" s="225"/>
      <c r="T245" s="226"/>
      <c r="AT245" s="227" t="s">
        <v>162</v>
      </c>
      <c r="AU245" s="227" t="s">
        <v>83</v>
      </c>
      <c r="AV245" s="12" t="s">
        <v>83</v>
      </c>
      <c r="AW245" s="12" t="s">
        <v>36</v>
      </c>
      <c r="AX245" s="12" t="s">
        <v>73</v>
      </c>
      <c r="AY245" s="227" t="s">
        <v>148</v>
      </c>
    </row>
    <row r="246" spans="2:65" s="12" customFormat="1">
      <c r="B246" s="217"/>
      <c r="C246" s="218"/>
      <c r="D246" s="204" t="s">
        <v>162</v>
      </c>
      <c r="E246" s="219" t="s">
        <v>21</v>
      </c>
      <c r="F246" s="220" t="s">
        <v>368</v>
      </c>
      <c r="G246" s="218"/>
      <c r="H246" s="221">
        <v>31.19</v>
      </c>
      <c r="I246" s="222"/>
      <c r="J246" s="218"/>
      <c r="K246" s="218"/>
      <c r="L246" s="223"/>
      <c r="M246" s="224"/>
      <c r="N246" s="225"/>
      <c r="O246" s="225"/>
      <c r="P246" s="225"/>
      <c r="Q246" s="225"/>
      <c r="R246" s="225"/>
      <c r="S246" s="225"/>
      <c r="T246" s="226"/>
      <c r="AT246" s="227" t="s">
        <v>162</v>
      </c>
      <c r="AU246" s="227" t="s">
        <v>83</v>
      </c>
      <c r="AV246" s="12" t="s">
        <v>83</v>
      </c>
      <c r="AW246" s="12" t="s">
        <v>36</v>
      </c>
      <c r="AX246" s="12" t="s">
        <v>73</v>
      </c>
      <c r="AY246" s="227" t="s">
        <v>148</v>
      </c>
    </row>
    <row r="247" spans="2:65" s="12" customFormat="1">
      <c r="B247" s="217"/>
      <c r="C247" s="218"/>
      <c r="D247" s="204" t="s">
        <v>162</v>
      </c>
      <c r="E247" s="219" t="s">
        <v>21</v>
      </c>
      <c r="F247" s="220" t="s">
        <v>369</v>
      </c>
      <c r="G247" s="218"/>
      <c r="H247" s="221">
        <v>6.04</v>
      </c>
      <c r="I247" s="222"/>
      <c r="J247" s="218"/>
      <c r="K247" s="218"/>
      <c r="L247" s="223"/>
      <c r="M247" s="224"/>
      <c r="N247" s="225"/>
      <c r="O247" s="225"/>
      <c r="P247" s="225"/>
      <c r="Q247" s="225"/>
      <c r="R247" s="225"/>
      <c r="S247" s="225"/>
      <c r="T247" s="226"/>
      <c r="AT247" s="227" t="s">
        <v>162</v>
      </c>
      <c r="AU247" s="227" t="s">
        <v>83</v>
      </c>
      <c r="AV247" s="12" t="s">
        <v>83</v>
      </c>
      <c r="AW247" s="12" t="s">
        <v>36</v>
      </c>
      <c r="AX247" s="12" t="s">
        <v>73</v>
      </c>
      <c r="AY247" s="227" t="s">
        <v>148</v>
      </c>
    </row>
    <row r="248" spans="2:65" s="12" customFormat="1">
      <c r="B248" s="217"/>
      <c r="C248" s="218"/>
      <c r="D248" s="204" t="s">
        <v>162</v>
      </c>
      <c r="E248" s="219" t="s">
        <v>21</v>
      </c>
      <c r="F248" s="220" t="s">
        <v>370</v>
      </c>
      <c r="G248" s="218"/>
      <c r="H248" s="221">
        <v>8.9499999999999993</v>
      </c>
      <c r="I248" s="222"/>
      <c r="J248" s="218"/>
      <c r="K248" s="218"/>
      <c r="L248" s="223"/>
      <c r="M248" s="224"/>
      <c r="N248" s="225"/>
      <c r="O248" s="225"/>
      <c r="P248" s="225"/>
      <c r="Q248" s="225"/>
      <c r="R248" s="225"/>
      <c r="S248" s="225"/>
      <c r="T248" s="226"/>
      <c r="AT248" s="227" t="s">
        <v>162</v>
      </c>
      <c r="AU248" s="227" t="s">
        <v>83</v>
      </c>
      <c r="AV248" s="12" t="s">
        <v>83</v>
      </c>
      <c r="AW248" s="12" t="s">
        <v>36</v>
      </c>
      <c r="AX248" s="12" t="s">
        <v>73</v>
      </c>
      <c r="AY248" s="227" t="s">
        <v>148</v>
      </c>
    </row>
    <row r="249" spans="2:65" s="12" customFormat="1">
      <c r="B249" s="217"/>
      <c r="C249" s="218"/>
      <c r="D249" s="204" t="s">
        <v>162</v>
      </c>
      <c r="E249" s="219" t="s">
        <v>21</v>
      </c>
      <c r="F249" s="220" t="s">
        <v>371</v>
      </c>
      <c r="G249" s="218"/>
      <c r="H249" s="221">
        <v>12.76</v>
      </c>
      <c r="I249" s="222"/>
      <c r="J249" s="218"/>
      <c r="K249" s="218"/>
      <c r="L249" s="223"/>
      <c r="M249" s="224"/>
      <c r="N249" s="225"/>
      <c r="O249" s="225"/>
      <c r="P249" s="225"/>
      <c r="Q249" s="225"/>
      <c r="R249" s="225"/>
      <c r="S249" s="225"/>
      <c r="T249" s="226"/>
      <c r="AT249" s="227" t="s">
        <v>162</v>
      </c>
      <c r="AU249" s="227" t="s">
        <v>83</v>
      </c>
      <c r="AV249" s="12" t="s">
        <v>83</v>
      </c>
      <c r="AW249" s="12" t="s">
        <v>36</v>
      </c>
      <c r="AX249" s="12" t="s">
        <v>73</v>
      </c>
      <c r="AY249" s="227" t="s">
        <v>148</v>
      </c>
    </row>
    <row r="250" spans="2:65" s="12" customFormat="1">
      <c r="B250" s="217"/>
      <c r="C250" s="218"/>
      <c r="D250" s="204" t="s">
        <v>162</v>
      </c>
      <c r="E250" s="219" t="s">
        <v>21</v>
      </c>
      <c r="F250" s="220" t="s">
        <v>372</v>
      </c>
      <c r="G250" s="218"/>
      <c r="H250" s="221">
        <v>4.0999999999999996</v>
      </c>
      <c r="I250" s="222"/>
      <c r="J250" s="218"/>
      <c r="K250" s="218"/>
      <c r="L250" s="223"/>
      <c r="M250" s="224"/>
      <c r="N250" s="225"/>
      <c r="O250" s="225"/>
      <c r="P250" s="225"/>
      <c r="Q250" s="225"/>
      <c r="R250" s="225"/>
      <c r="S250" s="225"/>
      <c r="T250" s="226"/>
      <c r="AT250" s="227" t="s">
        <v>162</v>
      </c>
      <c r="AU250" s="227" t="s">
        <v>83</v>
      </c>
      <c r="AV250" s="12" t="s">
        <v>83</v>
      </c>
      <c r="AW250" s="12" t="s">
        <v>36</v>
      </c>
      <c r="AX250" s="12" t="s">
        <v>73</v>
      </c>
      <c r="AY250" s="227" t="s">
        <v>148</v>
      </c>
    </row>
    <row r="251" spans="2:65" s="11" customFormat="1">
      <c r="B251" s="207"/>
      <c r="C251" s="208"/>
      <c r="D251" s="204" t="s">
        <v>162</v>
      </c>
      <c r="E251" s="209" t="s">
        <v>21</v>
      </c>
      <c r="F251" s="210" t="s">
        <v>262</v>
      </c>
      <c r="G251" s="208"/>
      <c r="H251" s="209" t="s">
        <v>21</v>
      </c>
      <c r="I251" s="211"/>
      <c r="J251" s="208"/>
      <c r="K251" s="208"/>
      <c r="L251" s="212"/>
      <c r="M251" s="213"/>
      <c r="N251" s="214"/>
      <c r="O251" s="214"/>
      <c r="P251" s="214"/>
      <c r="Q251" s="214"/>
      <c r="R251" s="214"/>
      <c r="S251" s="214"/>
      <c r="T251" s="215"/>
      <c r="AT251" s="216" t="s">
        <v>162</v>
      </c>
      <c r="AU251" s="216" t="s">
        <v>83</v>
      </c>
      <c r="AV251" s="11" t="s">
        <v>81</v>
      </c>
      <c r="AW251" s="11" t="s">
        <v>36</v>
      </c>
      <c r="AX251" s="11" t="s">
        <v>73</v>
      </c>
      <c r="AY251" s="216" t="s">
        <v>148</v>
      </c>
    </row>
    <row r="252" spans="2:65" s="12" customFormat="1">
      <c r="B252" s="217"/>
      <c r="C252" s="218"/>
      <c r="D252" s="204" t="s">
        <v>162</v>
      </c>
      <c r="E252" s="219" t="s">
        <v>21</v>
      </c>
      <c r="F252" s="220" t="s">
        <v>373</v>
      </c>
      <c r="G252" s="218"/>
      <c r="H252" s="221">
        <v>2.65</v>
      </c>
      <c r="I252" s="222"/>
      <c r="J252" s="218"/>
      <c r="K252" s="218"/>
      <c r="L252" s="223"/>
      <c r="M252" s="224"/>
      <c r="N252" s="225"/>
      <c r="O252" s="225"/>
      <c r="P252" s="225"/>
      <c r="Q252" s="225"/>
      <c r="R252" s="225"/>
      <c r="S252" s="225"/>
      <c r="T252" s="226"/>
      <c r="AT252" s="227" t="s">
        <v>162</v>
      </c>
      <c r="AU252" s="227" t="s">
        <v>83</v>
      </c>
      <c r="AV252" s="12" t="s">
        <v>83</v>
      </c>
      <c r="AW252" s="12" t="s">
        <v>36</v>
      </c>
      <c r="AX252" s="12" t="s">
        <v>73</v>
      </c>
      <c r="AY252" s="227" t="s">
        <v>148</v>
      </c>
    </row>
    <row r="253" spans="2:65" s="12" customFormat="1">
      <c r="B253" s="217"/>
      <c r="C253" s="218"/>
      <c r="D253" s="204" t="s">
        <v>162</v>
      </c>
      <c r="E253" s="219" t="s">
        <v>21</v>
      </c>
      <c r="F253" s="220" t="s">
        <v>374</v>
      </c>
      <c r="G253" s="218"/>
      <c r="H253" s="221">
        <v>0.8</v>
      </c>
      <c r="I253" s="222"/>
      <c r="J253" s="218"/>
      <c r="K253" s="218"/>
      <c r="L253" s="223"/>
      <c r="M253" s="224"/>
      <c r="N253" s="225"/>
      <c r="O253" s="225"/>
      <c r="P253" s="225"/>
      <c r="Q253" s="225"/>
      <c r="R253" s="225"/>
      <c r="S253" s="225"/>
      <c r="T253" s="226"/>
      <c r="AT253" s="227" t="s">
        <v>162</v>
      </c>
      <c r="AU253" s="227" t="s">
        <v>83</v>
      </c>
      <c r="AV253" s="12" t="s">
        <v>83</v>
      </c>
      <c r="AW253" s="12" t="s">
        <v>36</v>
      </c>
      <c r="AX253" s="12" t="s">
        <v>73</v>
      </c>
      <c r="AY253" s="227" t="s">
        <v>148</v>
      </c>
    </row>
    <row r="254" spans="2:65" s="12" customFormat="1">
      <c r="B254" s="217"/>
      <c r="C254" s="218"/>
      <c r="D254" s="204" t="s">
        <v>162</v>
      </c>
      <c r="E254" s="219" t="s">
        <v>21</v>
      </c>
      <c r="F254" s="220" t="s">
        <v>375</v>
      </c>
      <c r="G254" s="218"/>
      <c r="H254" s="221">
        <v>4.2149999999999999</v>
      </c>
      <c r="I254" s="222"/>
      <c r="J254" s="218"/>
      <c r="K254" s="218"/>
      <c r="L254" s="223"/>
      <c r="M254" s="224"/>
      <c r="N254" s="225"/>
      <c r="O254" s="225"/>
      <c r="P254" s="225"/>
      <c r="Q254" s="225"/>
      <c r="R254" s="225"/>
      <c r="S254" s="225"/>
      <c r="T254" s="226"/>
      <c r="AT254" s="227" t="s">
        <v>162</v>
      </c>
      <c r="AU254" s="227" t="s">
        <v>83</v>
      </c>
      <c r="AV254" s="12" t="s">
        <v>83</v>
      </c>
      <c r="AW254" s="12" t="s">
        <v>36</v>
      </c>
      <c r="AX254" s="12" t="s">
        <v>73</v>
      </c>
      <c r="AY254" s="227" t="s">
        <v>148</v>
      </c>
    </row>
    <row r="255" spans="2:65" s="13" customFormat="1">
      <c r="B255" s="228"/>
      <c r="C255" s="229"/>
      <c r="D255" s="204" t="s">
        <v>162</v>
      </c>
      <c r="E255" s="230" t="s">
        <v>21</v>
      </c>
      <c r="F255" s="231" t="s">
        <v>244</v>
      </c>
      <c r="G255" s="229"/>
      <c r="H255" s="232">
        <v>125.43</v>
      </c>
      <c r="I255" s="233"/>
      <c r="J255" s="229"/>
      <c r="K255" s="229"/>
      <c r="L255" s="234"/>
      <c r="M255" s="235"/>
      <c r="N255" s="236"/>
      <c r="O255" s="236"/>
      <c r="P255" s="236"/>
      <c r="Q255" s="236"/>
      <c r="R255" s="236"/>
      <c r="S255" s="236"/>
      <c r="T255" s="237"/>
      <c r="AT255" s="238" t="s">
        <v>162</v>
      </c>
      <c r="AU255" s="238" t="s">
        <v>83</v>
      </c>
      <c r="AV255" s="13" t="s">
        <v>155</v>
      </c>
      <c r="AW255" s="13" t="s">
        <v>36</v>
      </c>
      <c r="AX255" s="13" t="s">
        <v>81</v>
      </c>
      <c r="AY255" s="238" t="s">
        <v>148</v>
      </c>
    </row>
    <row r="256" spans="2:65" s="1" customFormat="1" ht="16.5" customHeight="1">
      <c r="B256" s="41"/>
      <c r="C256" s="192" t="s">
        <v>376</v>
      </c>
      <c r="D256" s="192" t="s">
        <v>150</v>
      </c>
      <c r="E256" s="193" t="s">
        <v>377</v>
      </c>
      <c r="F256" s="194" t="s">
        <v>378</v>
      </c>
      <c r="G256" s="195" t="s">
        <v>351</v>
      </c>
      <c r="H256" s="196">
        <v>12.52</v>
      </c>
      <c r="I256" s="197"/>
      <c r="J256" s="198">
        <f>ROUND(I256*H256,2)</f>
        <v>0</v>
      </c>
      <c r="K256" s="194" t="s">
        <v>154</v>
      </c>
      <c r="L256" s="61"/>
      <c r="M256" s="199" t="s">
        <v>21</v>
      </c>
      <c r="N256" s="200" t="s">
        <v>44</v>
      </c>
      <c r="O256" s="42"/>
      <c r="P256" s="201">
        <f>O256*H256</f>
        <v>0</v>
      </c>
      <c r="Q256" s="201">
        <v>1.2E-4</v>
      </c>
      <c r="R256" s="201">
        <f>Q256*H256</f>
        <v>1.5024000000000001E-3</v>
      </c>
      <c r="S256" s="201">
        <v>0</v>
      </c>
      <c r="T256" s="202">
        <f>S256*H256</f>
        <v>0</v>
      </c>
      <c r="AR256" s="24" t="s">
        <v>155</v>
      </c>
      <c r="AT256" s="24" t="s">
        <v>150</v>
      </c>
      <c r="AU256" s="24" t="s">
        <v>83</v>
      </c>
      <c r="AY256" s="24" t="s">
        <v>148</v>
      </c>
      <c r="BE256" s="203">
        <f>IF(N256="základní",J256,0)</f>
        <v>0</v>
      </c>
      <c r="BF256" s="203">
        <f>IF(N256="snížená",J256,0)</f>
        <v>0</v>
      </c>
      <c r="BG256" s="203">
        <f>IF(N256="zákl. přenesená",J256,0)</f>
        <v>0</v>
      </c>
      <c r="BH256" s="203">
        <f>IF(N256="sníž. přenesená",J256,0)</f>
        <v>0</v>
      </c>
      <c r="BI256" s="203">
        <f>IF(N256="nulová",J256,0)</f>
        <v>0</v>
      </c>
      <c r="BJ256" s="24" t="s">
        <v>81</v>
      </c>
      <c r="BK256" s="203">
        <f>ROUND(I256*H256,2)</f>
        <v>0</v>
      </c>
      <c r="BL256" s="24" t="s">
        <v>155</v>
      </c>
      <c r="BM256" s="24" t="s">
        <v>379</v>
      </c>
    </row>
    <row r="257" spans="2:65" s="1" customFormat="1" ht="54">
      <c r="B257" s="41"/>
      <c r="C257" s="63"/>
      <c r="D257" s="204" t="s">
        <v>157</v>
      </c>
      <c r="E257" s="63"/>
      <c r="F257" s="205" t="s">
        <v>353</v>
      </c>
      <c r="G257" s="63"/>
      <c r="H257" s="63"/>
      <c r="I257" s="163"/>
      <c r="J257" s="63"/>
      <c r="K257" s="63"/>
      <c r="L257" s="61"/>
      <c r="M257" s="206"/>
      <c r="N257" s="42"/>
      <c r="O257" s="42"/>
      <c r="P257" s="42"/>
      <c r="Q257" s="42"/>
      <c r="R257" s="42"/>
      <c r="S257" s="42"/>
      <c r="T257" s="78"/>
      <c r="AT257" s="24" t="s">
        <v>157</v>
      </c>
      <c r="AU257" s="24" t="s">
        <v>83</v>
      </c>
    </row>
    <row r="258" spans="2:65" s="11" customFormat="1">
      <c r="B258" s="207"/>
      <c r="C258" s="208"/>
      <c r="D258" s="204" t="s">
        <v>162</v>
      </c>
      <c r="E258" s="209" t="s">
        <v>21</v>
      </c>
      <c r="F258" s="210" t="s">
        <v>380</v>
      </c>
      <c r="G258" s="208"/>
      <c r="H258" s="209" t="s">
        <v>21</v>
      </c>
      <c r="I258" s="211"/>
      <c r="J258" s="208"/>
      <c r="K258" s="208"/>
      <c r="L258" s="212"/>
      <c r="M258" s="213"/>
      <c r="N258" s="214"/>
      <c r="O258" s="214"/>
      <c r="P258" s="214"/>
      <c r="Q258" s="214"/>
      <c r="R258" s="214"/>
      <c r="S258" s="214"/>
      <c r="T258" s="215"/>
      <c r="AT258" s="216" t="s">
        <v>162</v>
      </c>
      <c r="AU258" s="216" t="s">
        <v>83</v>
      </c>
      <c r="AV258" s="11" t="s">
        <v>81</v>
      </c>
      <c r="AW258" s="11" t="s">
        <v>36</v>
      </c>
      <c r="AX258" s="11" t="s">
        <v>73</v>
      </c>
      <c r="AY258" s="216" t="s">
        <v>148</v>
      </c>
    </row>
    <row r="259" spans="2:65" s="12" customFormat="1">
      <c r="B259" s="217"/>
      <c r="C259" s="218"/>
      <c r="D259" s="204" t="s">
        <v>162</v>
      </c>
      <c r="E259" s="219" t="s">
        <v>21</v>
      </c>
      <c r="F259" s="220" t="s">
        <v>381</v>
      </c>
      <c r="G259" s="218"/>
      <c r="H259" s="221">
        <v>7.29</v>
      </c>
      <c r="I259" s="222"/>
      <c r="J259" s="218"/>
      <c r="K259" s="218"/>
      <c r="L259" s="223"/>
      <c r="M259" s="224"/>
      <c r="N259" s="225"/>
      <c r="O259" s="225"/>
      <c r="P259" s="225"/>
      <c r="Q259" s="225"/>
      <c r="R259" s="225"/>
      <c r="S259" s="225"/>
      <c r="T259" s="226"/>
      <c r="AT259" s="227" t="s">
        <v>162</v>
      </c>
      <c r="AU259" s="227" t="s">
        <v>83</v>
      </c>
      <c r="AV259" s="12" t="s">
        <v>83</v>
      </c>
      <c r="AW259" s="12" t="s">
        <v>36</v>
      </c>
      <c r="AX259" s="12" t="s">
        <v>73</v>
      </c>
      <c r="AY259" s="227" t="s">
        <v>148</v>
      </c>
    </row>
    <row r="260" spans="2:65" s="12" customFormat="1">
      <c r="B260" s="217"/>
      <c r="C260" s="218"/>
      <c r="D260" s="204" t="s">
        <v>162</v>
      </c>
      <c r="E260" s="219" t="s">
        <v>21</v>
      </c>
      <c r="F260" s="220" t="s">
        <v>382</v>
      </c>
      <c r="G260" s="218"/>
      <c r="H260" s="221">
        <v>5.23</v>
      </c>
      <c r="I260" s="222"/>
      <c r="J260" s="218"/>
      <c r="K260" s="218"/>
      <c r="L260" s="223"/>
      <c r="M260" s="224"/>
      <c r="N260" s="225"/>
      <c r="O260" s="225"/>
      <c r="P260" s="225"/>
      <c r="Q260" s="225"/>
      <c r="R260" s="225"/>
      <c r="S260" s="225"/>
      <c r="T260" s="226"/>
      <c r="AT260" s="227" t="s">
        <v>162</v>
      </c>
      <c r="AU260" s="227" t="s">
        <v>83</v>
      </c>
      <c r="AV260" s="12" t="s">
        <v>83</v>
      </c>
      <c r="AW260" s="12" t="s">
        <v>36</v>
      </c>
      <c r="AX260" s="12" t="s">
        <v>73</v>
      </c>
      <c r="AY260" s="227" t="s">
        <v>148</v>
      </c>
    </row>
    <row r="261" spans="2:65" s="13" customFormat="1">
      <c r="B261" s="228"/>
      <c r="C261" s="229"/>
      <c r="D261" s="204" t="s">
        <v>162</v>
      </c>
      <c r="E261" s="230" t="s">
        <v>21</v>
      </c>
      <c r="F261" s="231" t="s">
        <v>244</v>
      </c>
      <c r="G261" s="229"/>
      <c r="H261" s="232">
        <v>12.52</v>
      </c>
      <c r="I261" s="233"/>
      <c r="J261" s="229"/>
      <c r="K261" s="229"/>
      <c r="L261" s="234"/>
      <c r="M261" s="235"/>
      <c r="N261" s="236"/>
      <c r="O261" s="236"/>
      <c r="P261" s="236"/>
      <c r="Q261" s="236"/>
      <c r="R261" s="236"/>
      <c r="S261" s="236"/>
      <c r="T261" s="237"/>
      <c r="AT261" s="238" t="s">
        <v>162</v>
      </c>
      <c r="AU261" s="238" t="s">
        <v>83</v>
      </c>
      <c r="AV261" s="13" t="s">
        <v>155</v>
      </c>
      <c r="AW261" s="13" t="s">
        <v>36</v>
      </c>
      <c r="AX261" s="13" t="s">
        <v>81</v>
      </c>
      <c r="AY261" s="238" t="s">
        <v>148</v>
      </c>
    </row>
    <row r="262" spans="2:65" s="1" customFormat="1" ht="16.5" customHeight="1">
      <c r="B262" s="41"/>
      <c r="C262" s="192" t="s">
        <v>383</v>
      </c>
      <c r="D262" s="192" t="s">
        <v>150</v>
      </c>
      <c r="E262" s="193" t="s">
        <v>384</v>
      </c>
      <c r="F262" s="194" t="s">
        <v>385</v>
      </c>
      <c r="G262" s="195" t="s">
        <v>351</v>
      </c>
      <c r="H262" s="196">
        <v>179.23</v>
      </c>
      <c r="I262" s="197"/>
      <c r="J262" s="198">
        <f>ROUND(I262*H262,2)</f>
        <v>0</v>
      </c>
      <c r="K262" s="194" t="s">
        <v>154</v>
      </c>
      <c r="L262" s="61"/>
      <c r="M262" s="199" t="s">
        <v>21</v>
      </c>
      <c r="N262" s="200" t="s">
        <v>44</v>
      </c>
      <c r="O262" s="42"/>
      <c r="P262" s="201">
        <f>O262*H262</f>
        <v>0</v>
      </c>
      <c r="Q262" s="201">
        <v>2.0000000000000001E-4</v>
      </c>
      <c r="R262" s="201">
        <f>Q262*H262</f>
        <v>3.5846000000000003E-2</v>
      </c>
      <c r="S262" s="201">
        <v>0</v>
      </c>
      <c r="T262" s="202">
        <f>S262*H262</f>
        <v>0</v>
      </c>
      <c r="AR262" s="24" t="s">
        <v>155</v>
      </c>
      <c r="AT262" s="24" t="s">
        <v>150</v>
      </c>
      <c r="AU262" s="24" t="s">
        <v>83</v>
      </c>
      <c r="AY262" s="24" t="s">
        <v>148</v>
      </c>
      <c r="BE262" s="203">
        <f>IF(N262="základní",J262,0)</f>
        <v>0</v>
      </c>
      <c r="BF262" s="203">
        <f>IF(N262="snížená",J262,0)</f>
        <v>0</v>
      </c>
      <c r="BG262" s="203">
        <f>IF(N262="zákl. přenesená",J262,0)</f>
        <v>0</v>
      </c>
      <c r="BH262" s="203">
        <f>IF(N262="sníž. přenesená",J262,0)</f>
        <v>0</v>
      </c>
      <c r="BI262" s="203">
        <f>IF(N262="nulová",J262,0)</f>
        <v>0</v>
      </c>
      <c r="BJ262" s="24" t="s">
        <v>81</v>
      </c>
      <c r="BK262" s="203">
        <f>ROUND(I262*H262,2)</f>
        <v>0</v>
      </c>
      <c r="BL262" s="24" t="s">
        <v>155</v>
      </c>
      <c r="BM262" s="24" t="s">
        <v>386</v>
      </c>
    </row>
    <row r="263" spans="2:65" s="1" customFormat="1" ht="54">
      <c r="B263" s="41"/>
      <c r="C263" s="63"/>
      <c r="D263" s="204" t="s">
        <v>157</v>
      </c>
      <c r="E263" s="63"/>
      <c r="F263" s="205" t="s">
        <v>353</v>
      </c>
      <c r="G263" s="63"/>
      <c r="H263" s="63"/>
      <c r="I263" s="163"/>
      <c r="J263" s="63"/>
      <c r="K263" s="63"/>
      <c r="L263" s="61"/>
      <c r="M263" s="206"/>
      <c r="N263" s="42"/>
      <c r="O263" s="42"/>
      <c r="P263" s="42"/>
      <c r="Q263" s="42"/>
      <c r="R263" s="42"/>
      <c r="S263" s="42"/>
      <c r="T263" s="78"/>
      <c r="AT263" s="24" t="s">
        <v>157</v>
      </c>
      <c r="AU263" s="24" t="s">
        <v>83</v>
      </c>
    </row>
    <row r="264" spans="2:65" s="11" customFormat="1">
      <c r="B264" s="207"/>
      <c r="C264" s="208"/>
      <c r="D264" s="204" t="s">
        <v>162</v>
      </c>
      <c r="E264" s="209" t="s">
        <v>21</v>
      </c>
      <c r="F264" s="210" t="s">
        <v>315</v>
      </c>
      <c r="G264" s="208"/>
      <c r="H264" s="209" t="s">
        <v>21</v>
      </c>
      <c r="I264" s="211"/>
      <c r="J264" s="208"/>
      <c r="K264" s="208"/>
      <c r="L264" s="212"/>
      <c r="M264" s="213"/>
      <c r="N264" s="214"/>
      <c r="O264" s="214"/>
      <c r="P264" s="214"/>
      <c r="Q264" s="214"/>
      <c r="R264" s="214"/>
      <c r="S264" s="214"/>
      <c r="T264" s="215"/>
      <c r="AT264" s="216" t="s">
        <v>162</v>
      </c>
      <c r="AU264" s="216" t="s">
        <v>83</v>
      </c>
      <c r="AV264" s="11" t="s">
        <v>81</v>
      </c>
      <c r="AW264" s="11" t="s">
        <v>36</v>
      </c>
      <c r="AX264" s="11" t="s">
        <v>73</v>
      </c>
      <c r="AY264" s="216" t="s">
        <v>148</v>
      </c>
    </row>
    <row r="265" spans="2:65" s="12" customFormat="1">
      <c r="B265" s="217"/>
      <c r="C265" s="218"/>
      <c r="D265" s="204" t="s">
        <v>162</v>
      </c>
      <c r="E265" s="219" t="s">
        <v>21</v>
      </c>
      <c r="F265" s="220" t="s">
        <v>387</v>
      </c>
      <c r="G265" s="218"/>
      <c r="H265" s="221">
        <v>134.75</v>
      </c>
      <c r="I265" s="222"/>
      <c r="J265" s="218"/>
      <c r="K265" s="218"/>
      <c r="L265" s="223"/>
      <c r="M265" s="224"/>
      <c r="N265" s="225"/>
      <c r="O265" s="225"/>
      <c r="P265" s="225"/>
      <c r="Q265" s="225"/>
      <c r="R265" s="225"/>
      <c r="S265" s="225"/>
      <c r="T265" s="226"/>
      <c r="AT265" s="227" t="s">
        <v>162</v>
      </c>
      <c r="AU265" s="227" t="s">
        <v>83</v>
      </c>
      <c r="AV265" s="12" t="s">
        <v>83</v>
      </c>
      <c r="AW265" s="12" t="s">
        <v>36</v>
      </c>
      <c r="AX265" s="12" t="s">
        <v>73</v>
      </c>
      <c r="AY265" s="227" t="s">
        <v>148</v>
      </c>
    </row>
    <row r="266" spans="2:65" s="11" customFormat="1">
      <c r="B266" s="207"/>
      <c r="C266" s="208"/>
      <c r="D266" s="204" t="s">
        <v>162</v>
      </c>
      <c r="E266" s="209" t="s">
        <v>21</v>
      </c>
      <c r="F266" s="210" t="s">
        <v>262</v>
      </c>
      <c r="G266" s="208"/>
      <c r="H266" s="209" t="s">
        <v>21</v>
      </c>
      <c r="I266" s="211"/>
      <c r="J266" s="208"/>
      <c r="K266" s="208"/>
      <c r="L266" s="212"/>
      <c r="M266" s="213"/>
      <c r="N266" s="214"/>
      <c r="O266" s="214"/>
      <c r="P266" s="214"/>
      <c r="Q266" s="214"/>
      <c r="R266" s="214"/>
      <c r="S266" s="214"/>
      <c r="T266" s="215"/>
      <c r="AT266" s="216" t="s">
        <v>162</v>
      </c>
      <c r="AU266" s="216" t="s">
        <v>83</v>
      </c>
      <c r="AV266" s="11" t="s">
        <v>81</v>
      </c>
      <c r="AW266" s="11" t="s">
        <v>36</v>
      </c>
      <c r="AX266" s="11" t="s">
        <v>73</v>
      </c>
      <c r="AY266" s="216" t="s">
        <v>148</v>
      </c>
    </row>
    <row r="267" spans="2:65" s="12" customFormat="1">
      <c r="B267" s="217"/>
      <c r="C267" s="218"/>
      <c r="D267" s="204" t="s">
        <v>162</v>
      </c>
      <c r="E267" s="219" t="s">
        <v>21</v>
      </c>
      <c r="F267" s="220" t="s">
        <v>388</v>
      </c>
      <c r="G267" s="218"/>
      <c r="H267" s="221">
        <v>44.48</v>
      </c>
      <c r="I267" s="222"/>
      <c r="J267" s="218"/>
      <c r="K267" s="218"/>
      <c r="L267" s="223"/>
      <c r="M267" s="224"/>
      <c r="N267" s="225"/>
      <c r="O267" s="225"/>
      <c r="P267" s="225"/>
      <c r="Q267" s="225"/>
      <c r="R267" s="225"/>
      <c r="S267" s="225"/>
      <c r="T267" s="226"/>
      <c r="AT267" s="227" t="s">
        <v>162</v>
      </c>
      <c r="AU267" s="227" t="s">
        <v>83</v>
      </c>
      <c r="AV267" s="12" t="s">
        <v>83</v>
      </c>
      <c r="AW267" s="12" t="s">
        <v>36</v>
      </c>
      <c r="AX267" s="12" t="s">
        <v>73</v>
      </c>
      <c r="AY267" s="227" t="s">
        <v>148</v>
      </c>
    </row>
    <row r="268" spans="2:65" s="13" customFormat="1">
      <c r="B268" s="228"/>
      <c r="C268" s="229"/>
      <c r="D268" s="204" t="s">
        <v>162</v>
      </c>
      <c r="E268" s="230" t="s">
        <v>21</v>
      </c>
      <c r="F268" s="231" t="s">
        <v>244</v>
      </c>
      <c r="G268" s="229"/>
      <c r="H268" s="232">
        <v>179.23</v>
      </c>
      <c r="I268" s="233"/>
      <c r="J268" s="229"/>
      <c r="K268" s="229"/>
      <c r="L268" s="234"/>
      <c r="M268" s="235"/>
      <c r="N268" s="236"/>
      <c r="O268" s="236"/>
      <c r="P268" s="236"/>
      <c r="Q268" s="236"/>
      <c r="R268" s="236"/>
      <c r="S268" s="236"/>
      <c r="T268" s="237"/>
      <c r="AT268" s="238" t="s">
        <v>162</v>
      </c>
      <c r="AU268" s="238" t="s">
        <v>83</v>
      </c>
      <c r="AV268" s="13" t="s">
        <v>155</v>
      </c>
      <c r="AW268" s="13" t="s">
        <v>36</v>
      </c>
      <c r="AX268" s="13" t="s">
        <v>81</v>
      </c>
      <c r="AY268" s="238" t="s">
        <v>148</v>
      </c>
    </row>
    <row r="269" spans="2:65" s="10" customFormat="1" ht="29.85" customHeight="1">
      <c r="B269" s="176"/>
      <c r="C269" s="177"/>
      <c r="D269" s="178" t="s">
        <v>72</v>
      </c>
      <c r="E269" s="190" t="s">
        <v>176</v>
      </c>
      <c r="F269" s="190" t="s">
        <v>389</v>
      </c>
      <c r="G269" s="177"/>
      <c r="H269" s="177"/>
      <c r="I269" s="180"/>
      <c r="J269" s="191">
        <f>BK269</f>
        <v>0</v>
      </c>
      <c r="K269" s="177"/>
      <c r="L269" s="182"/>
      <c r="M269" s="183"/>
      <c r="N269" s="184"/>
      <c r="O269" s="184"/>
      <c r="P269" s="185">
        <f>SUM(P270:P274)</f>
        <v>0</v>
      </c>
      <c r="Q269" s="184"/>
      <c r="R269" s="185">
        <f>SUM(R270:R274)</f>
        <v>0.55620000000000003</v>
      </c>
      <c r="S269" s="184"/>
      <c r="T269" s="186">
        <f>SUM(T270:T274)</f>
        <v>0</v>
      </c>
      <c r="AR269" s="187" t="s">
        <v>81</v>
      </c>
      <c r="AT269" s="188" t="s">
        <v>72</v>
      </c>
      <c r="AU269" s="188" t="s">
        <v>81</v>
      </c>
      <c r="AY269" s="187" t="s">
        <v>148</v>
      </c>
      <c r="BK269" s="189">
        <f>SUM(BK270:BK274)</f>
        <v>0</v>
      </c>
    </row>
    <row r="270" spans="2:65" s="1" customFormat="1" ht="25.5" customHeight="1">
      <c r="B270" s="41"/>
      <c r="C270" s="192" t="s">
        <v>390</v>
      </c>
      <c r="D270" s="192" t="s">
        <v>150</v>
      </c>
      <c r="E270" s="193" t="s">
        <v>391</v>
      </c>
      <c r="F270" s="194" t="s">
        <v>392</v>
      </c>
      <c r="G270" s="195" t="s">
        <v>153</v>
      </c>
      <c r="H270" s="196">
        <v>1.5</v>
      </c>
      <c r="I270" s="197"/>
      <c r="J270" s="198">
        <f>ROUND(I270*H270,2)</f>
        <v>0</v>
      </c>
      <c r="K270" s="194" t="s">
        <v>154</v>
      </c>
      <c r="L270" s="61"/>
      <c r="M270" s="199" t="s">
        <v>21</v>
      </c>
      <c r="N270" s="200" t="s">
        <v>44</v>
      </c>
      <c r="O270" s="42"/>
      <c r="P270" s="201">
        <f>O270*H270</f>
        <v>0</v>
      </c>
      <c r="Q270" s="201">
        <v>0.37080000000000002</v>
      </c>
      <c r="R270" s="201">
        <f>Q270*H270</f>
        <v>0.55620000000000003</v>
      </c>
      <c r="S270" s="201">
        <v>0</v>
      </c>
      <c r="T270" s="202">
        <f>S270*H270</f>
        <v>0</v>
      </c>
      <c r="AR270" s="24" t="s">
        <v>155</v>
      </c>
      <c r="AT270" s="24" t="s">
        <v>150</v>
      </c>
      <c r="AU270" s="24" t="s">
        <v>83</v>
      </c>
      <c r="AY270" s="24" t="s">
        <v>148</v>
      </c>
      <c r="BE270" s="203">
        <f>IF(N270="základní",J270,0)</f>
        <v>0</v>
      </c>
      <c r="BF270" s="203">
        <f>IF(N270="snížená",J270,0)</f>
        <v>0</v>
      </c>
      <c r="BG270" s="203">
        <f>IF(N270="zákl. přenesená",J270,0)</f>
        <v>0</v>
      </c>
      <c r="BH270" s="203">
        <f>IF(N270="sníž. přenesená",J270,0)</f>
        <v>0</v>
      </c>
      <c r="BI270" s="203">
        <f>IF(N270="nulová",J270,0)</f>
        <v>0</v>
      </c>
      <c r="BJ270" s="24" t="s">
        <v>81</v>
      </c>
      <c r="BK270" s="203">
        <f>ROUND(I270*H270,2)</f>
        <v>0</v>
      </c>
      <c r="BL270" s="24" t="s">
        <v>155</v>
      </c>
      <c r="BM270" s="24" t="s">
        <v>393</v>
      </c>
    </row>
    <row r="271" spans="2:65" s="1" customFormat="1" ht="81">
      <c r="B271" s="41"/>
      <c r="C271" s="63"/>
      <c r="D271" s="204" t="s">
        <v>157</v>
      </c>
      <c r="E271" s="63"/>
      <c r="F271" s="205" t="s">
        <v>394</v>
      </c>
      <c r="G271" s="63"/>
      <c r="H271" s="63"/>
      <c r="I271" s="163"/>
      <c r="J271" s="63"/>
      <c r="K271" s="63"/>
      <c r="L271" s="61"/>
      <c r="M271" s="206"/>
      <c r="N271" s="42"/>
      <c r="O271" s="42"/>
      <c r="P271" s="42"/>
      <c r="Q271" s="42"/>
      <c r="R271" s="42"/>
      <c r="S271" s="42"/>
      <c r="T271" s="78"/>
      <c r="AT271" s="24" t="s">
        <v>157</v>
      </c>
      <c r="AU271" s="24" t="s">
        <v>83</v>
      </c>
    </row>
    <row r="272" spans="2:65" s="12" customFormat="1">
      <c r="B272" s="217"/>
      <c r="C272" s="218"/>
      <c r="D272" s="204" t="s">
        <v>162</v>
      </c>
      <c r="E272" s="219" t="s">
        <v>21</v>
      </c>
      <c r="F272" s="220" t="s">
        <v>395</v>
      </c>
      <c r="G272" s="218"/>
      <c r="H272" s="221">
        <v>1.5</v>
      </c>
      <c r="I272" s="222"/>
      <c r="J272" s="218"/>
      <c r="K272" s="218"/>
      <c r="L272" s="223"/>
      <c r="M272" s="224"/>
      <c r="N272" s="225"/>
      <c r="O272" s="225"/>
      <c r="P272" s="225"/>
      <c r="Q272" s="225"/>
      <c r="R272" s="225"/>
      <c r="S272" s="225"/>
      <c r="T272" s="226"/>
      <c r="AT272" s="227" t="s">
        <v>162</v>
      </c>
      <c r="AU272" s="227" t="s">
        <v>83</v>
      </c>
      <c r="AV272" s="12" t="s">
        <v>83</v>
      </c>
      <c r="AW272" s="12" t="s">
        <v>36</v>
      </c>
      <c r="AX272" s="12" t="s">
        <v>81</v>
      </c>
      <c r="AY272" s="227" t="s">
        <v>148</v>
      </c>
    </row>
    <row r="273" spans="2:65" s="1" customFormat="1" ht="25.5" customHeight="1">
      <c r="B273" s="41"/>
      <c r="C273" s="192" t="s">
        <v>396</v>
      </c>
      <c r="D273" s="192" t="s">
        <v>150</v>
      </c>
      <c r="E273" s="193" t="s">
        <v>397</v>
      </c>
      <c r="F273" s="194" t="s">
        <v>398</v>
      </c>
      <c r="G273" s="195" t="s">
        <v>153</v>
      </c>
      <c r="H273" s="196">
        <v>1.5</v>
      </c>
      <c r="I273" s="197"/>
      <c r="J273" s="198">
        <f>ROUND(I273*H273,2)</f>
        <v>0</v>
      </c>
      <c r="K273" s="194" t="s">
        <v>154</v>
      </c>
      <c r="L273" s="61"/>
      <c r="M273" s="199" t="s">
        <v>21</v>
      </c>
      <c r="N273" s="200" t="s">
        <v>44</v>
      </c>
      <c r="O273" s="42"/>
      <c r="P273" s="201">
        <f>O273*H273</f>
        <v>0</v>
      </c>
      <c r="Q273" s="201">
        <v>0</v>
      </c>
      <c r="R273" s="201">
        <f>Q273*H273</f>
        <v>0</v>
      </c>
      <c r="S273" s="201">
        <v>0</v>
      </c>
      <c r="T273" s="202">
        <f>S273*H273</f>
        <v>0</v>
      </c>
      <c r="AR273" s="24" t="s">
        <v>155</v>
      </c>
      <c r="AT273" s="24" t="s">
        <v>150</v>
      </c>
      <c r="AU273" s="24" t="s">
        <v>83</v>
      </c>
      <c r="AY273" s="24" t="s">
        <v>148</v>
      </c>
      <c r="BE273" s="203">
        <f>IF(N273="základní",J273,0)</f>
        <v>0</v>
      </c>
      <c r="BF273" s="203">
        <f>IF(N273="snížená",J273,0)</f>
        <v>0</v>
      </c>
      <c r="BG273" s="203">
        <f>IF(N273="zákl. přenesená",J273,0)</f>
        <v>0</v>
      </c>
      <c r="BH273" s="203">
        <f>IF(N273="sníž. přenesená",J273,0)</f>
        <v>0</v>
      </c>
      <c r="BI273" s="203">
        <f>IF(N273="nulová",J273,0)</f>
        <v>0</v>
      </c>
      <c r="BJ273" s="24" t="s">
        <v>81</v>
      </c>
      <c r="BK273" s="203">
        <f>ROUND(I273*H273,2)</f>
        <v>0</v>
      </c>
      <c r="BL273" s="24" t="s">
        <v>155</v>
      </c>
      <c r="BM273" s="24" t="s">
        <v>399</v>
      </c>
    </row>
    <row r="274" spans="2:65" s="1" customFormat="1" ht="81">
      <c r="B274" s="41"/>
      <c r="C274" s="63"/>
      <c r="D274" s="204" t="s">
        <v>157</v>
      </c>
      <c r="E274" s="63"/>
      <c r="F274" s="205" t="s">
        <v>400</v>
      </c>
      <c r="G274" s="63"/>
      <c r="H274" s="63"/>
      <c r="I274" s="163"/>
      <c r="J274" s="63"/>
      <c r="K274" s="63"/>
      <c r="L274" s="61"/>
      <c r="M274" s="206"/>
      <c r="N274" s="42"/>
      <c r="O274" s="42"/>
      <c r="P274" s="42"/>
      <c r="Q274" s="42"/>
      <c r="R274" s="42"/>
      <c r="S274" s="42"/>
      <c r="T274" s="78"/>
      <c r="AT274" s="24" t="s">
        <v>157</v>
      </c>
      <c r="AU274" s="24" t="s">
        <v>83</v>
      </c>
    </row>
    <row r="275" spans="2:65" s="10" customFormat="1" ht="29.85" customHeight="1">
      <c r="B275" s="176"/>
      <c r="C275" s="177"/>
      <c r="D275" s="178" t="s">
        <v>72</v>
      </c>
      <c r="E275" s="190" t="s">
        <v>181</v>
      </c>
      <c r="F275" s="190" t="s">
        <v>401</v>
      </c>
      <c r="G275" s="177"/>
      <c r="H275" s="177"/>
      <c r="I275" s="180"/>
      <c r="J275" s="191">
        <f>BK275</f>
        <v>0</v>
      </c>
      <c r="K275" s="177"/>
      <c r="L275" s="182"/>
      <c r="M275" s="183"/>
      <c r="N275" s="184"/>
      <c r="O275" s="184"/>
      <c r="P275" s="185">
        <f>SUM(P276:P395)</f>
        <v>0</v>
      </c>
      <c r="Q275" s="184"/>
      <c r="R275" s="185">
        <f>SUM(R276:R395)</f>
        <v>44.977809669999999</v>
      </c>
      <c r="S275" s="184"/>
      <c r="T275" s="186">
        <f>SUM(T276:T395)</f>
        <v>0</v>
      </c>
      <c r="AR275" s="187" t="s">
        <v>81</v>
      </c>
      <c r="AT275" s="188" t="s">
        <v>72</v>
      </c>
      <c r="AU275" s="188" t="s">
        <v>81</v>
      </c>
      <c r="AY275" s="187" t="s">
        <v>148</v>
      </c>
      <c r="BK275" s="189">
        <f>SUM(BK276:BK395)</f>
        <v>0</v>
      </c>
    </row>
    <row r="276" spans="2:65" s="1" customFormat="1" ht="25.5" customHeight="1">
      <c r="B276" s="41"/>
      <c r="C276" s="192" t="s">
        <v>402</v>
      </c>
      <c r="D276" s="192" t="s">
        <v>150</v>
      </c>
      <c r="E276" s="193" t="s">
        <v>403</v>
      </c>
      <c r="F276" s="194" t="s">
        <v>404</v>
      </c>
      <c r="G276" s="195" t="s">
        <v>153</v>
      </c>
      <c r="H276" s="196">
        <v>652.06700000000001</v>
      </c>
      <c r="I276" s="197"/>
      <c r="J276" s="198">
        <f>ROUND(I276*H276,2)</f>
        <v>0</v>
      </c>
      <c r="K276" s="194" t="s">
        <v>154</v>
      </c>
      <c r="L276" s="61"/>
      <c r="M276" s="199" t="s">
        <v>21</v>
      </c>
      <c r="N276" s="200" t="s">
        <v>44</v>
      </c>
      <c r="O276" s="42"/>
      <c r="P276" s="201">
        <f>O276*H276</f>
        <v>0</v>
      </c>
      <c r="Q276" s="201">
        <v>4.8900000000000002E-3</v>
      </c>
      <c r="R276" s="201">
        <f>Q276*H276</f>
        <v>3.1886076300000004</v>
      </c>
      <c r="S276" s="201">
        <v>0</v>
      </c>
      <c r="T276" s="202">
        <f>S276*H276</f>
        <v>0</v>
      </c>
      <c r="AR276" s="24" t="s">
        <v>155</v>
      </c>
      <c r="AT276" s="24" t="s">
        <v>150</v>
      </c>
      <c r="AU276" s="24" t="s">
        <v>83</v>
      </c>
      <c r="AY276" s="24" t="s">
        <v>148</v>
      </c>
      <c r="BE276" s="203">
        <f>IF(N276="základní",J276,0)</f>
        <v>0</v>
      </c>
      <c r="BF276" s="203">
        <f>IF(N276="snížená",J276,0)</f>
        <v>0</v>
      </c>
      <c r="BG276" s="203">
        <f>IF(N276="zákl. přenesená",J276,0)</f>
        <v>0</v>
      </c>
      <c r="BH276" s="203">
        <f>IF(N276="sníž. přenesená",J276,0)</f>
        <v>0</v>
      </c>
      <c r="BI276" s="203">
        <f>IF(N276="nulová",J276,0)</f>
        <v>0</v>
      </c>
      <c r="BJ276" s="24" t="s">
        <v>81</v>
      </c>
      <c r="BK276" s="203">
        <f>ROUND(I276*H276,2)</f>
        <v>0</v>
      </c>
      <c r="BL276" s="24" t="s">
        <v>155</v>
      </c>
      <c r="BM276" s="24" t="s">
        <v>405</v>
      </c>
    </row>
    <row r="277" spans="2:65" s="1" customFormat="1" ht="27">
      <c r="B277" s="41"/>
      <c r="C277" s="63"/>
      <c r="D277" s="204" t="s">
        <v>157</v>
      </c>
      <c r="E277" s="63"/>
      <c r="F277" s="205" t="s">
        <v>406</v>
      </c>
      <c r="G277" s="63"/>
      <c r="H277" s="63"/>
      <c r="I277" s="163"/>
      <c r="J277" s="63"/>
      <c r="K277" s="63"/>
      <c r="L277" s="61"/>
      <c r="M277" s="206"/>
      <c r="N277" s="42"/>
      <c r="O277" s="42"/>
      <c r="P277" s="42"/>
      <c r="Q277" s="42"/>
      <c r="R277" s="42"/>
      <c r="S277" s="42"/>
      <c r="T277" s="78"/>
      <c r="AT277" s="24" t="s">
        <v>157</v>
      </c>
      <c r="AU277" s="24" t="s">
        <v>83</v>
      </c>
    </row>
    <row r="278" spans="2:65" s="11" customFormat="1">
      <c r="B278" s="207"/>
      <c r="C278" s="208"/>
      <c r="D278" s="204" t="s">
        <v>162</v>
      </c>
      <c r="E278" s="209" t="s">
        <v>21</v>
      </c>
      <c r="F278" s="210" t="s">
        <v>407</v>
      </c>
      <c r="G278" s="208"/>
      <c r="H278" s="209" t="s">
        <v>21</v>
      </c>
      <c r="I278" s="211"/>
      <c r="J278" s="208"/>
      <c r="K278" s="208"/>
      <c r="L278" s="212"/>
      <c r="M278" s="213"/>
      <c r="N278" s="214"/>
      <c r="O278" s="214"/>
      <c r="P278" s="214"/>
      <c r="Q278" s="214"/>
      <c r="R278" s="214"/>
      <c r="S278" s="214"/>
      <c r="T278" s="215"/>
      <c r="AT278" s="216" t="s">
        <v>162</v>
      </c>
      <c r="AU278" s="216" t="s">
        <v>83</v>
      </c>
      <c r="AV278" s="11" t="s">
        <v>81</v>
      </c>
      <c r="AW278" s="11" t="s">
        <v>36</v>
      </c>
      <c r="AX278" s="11" t="s">
        <v>73</v>
      </c>
      <c r="AY278" s="216" t="s">
        <v>148</v>
      </c>
    </row>
    <row r="279" spans="2:65" s="12" customFormat="1">
      <c r="B279" s="217"/>
      <c r="C279" s="218"/>
      <c r="D279" s="204" t="s">
        <v>162</v>
      </c>
      <c r="E279" s="219" t="s">
        <v>21</v>
      </c>
      <c r="F279" s="220" t="s">
        <v>408</v>
      </c>
      <c r="G279" s="218"/>
      <c r="H279" s="221">
        <v>54.16</v>
      </c>
      <c r="I279" s="222"/>
      <c r="J279" s="218"/>
      <c r="K279" s="218"/>
      <c r="L279" s="223"/>
      <c r="M279" s="224"/>
      <c r="N279" s="225"/>
      <c r="O279" s="225"/>
      <c r="P279" s="225"/>
      <c r="Q279" s="225"/>
      <c r="R279" s="225"/>
      <c r="S279" s="225"/>
      <c r="T279" s="226"/>
      <c r="AT279" s="227" t="s">
        <v>162</v>
      </c>
      <c r="AU279" s="227" t="s">
        <v>83</v>
      </c>
      <c r="AV279" s="12" t="s">
        <v>83</v>
      </c>
      <c r="AW279" s="12" t="s">
        <v>36</v>
      </c>
      <c r="AX279" s="12" t="s">
        <v>73</v>
      </c>
      <c r="AY279" s="227" t="s">
        <v>148</v>
      </c>
    </row>
    <row r="280" spans="2:65" s="12" customFormat="1">
      <c r="B280" s="217"/>
      <c r="C280" s="218"/>
      <c r="D280" s="204" t="s">
        <v>162</v>
      </c>
      <c r="E280" s="219" t="s">
        <v>21</v>
      </c>
      <c r="F280" s="220" t="s">
        <v>409</v>
      </c>
      <c r="G280" s="218"/>
      <c r="H280" s="221">
        <v>568.702</v>
      </c>
      <c r="I280" s="222"/>
      <c r="J280" s="218"/>
      <c r="K280" s="218"/>
      <c r="L280" s="223"/>
      <c r="M280" s="224"/>
      <c r="N280" s="225"/>
      <c r="O280" s="225"/>
      <c r="P280" s="225"/>
      <c r="Q280" s="225"/>
      <c r="R280" s="225"/>
      <c r="S280" s="225"/>
      <c r="T280" s="226"/>
      <c r="AT280" s="227" t="s">
        <v>162</v>
      </c>
      <c r="AU280" s="227" t="s">
        <v>83</v>
      </c>
      <c r="AV280" s="12" t="s">
        <v>83</v>
      </c>
      <c r="AW280" s="12" t="s">
        <v>36</v>
      </c>
      <c r="AX280" s="12" t="s">
        <v>73</v>
      </c>
      <c r="AY280" s="227" t="s">
        <v>148</v>
      </c>
    </row>
    <row r="281" spans="2:65" s="12" customFormat="1">
      <c r="B281" s="217"/>
      <c r="C281" s="218"/>
      <c r="D281" s="204" t="s">
        <v>162</v>
      </c>
      <c r="E281" s="219" t="s">
        <v>21</v>
      </c>
      <c r="F281" s="220" t="s">
        <v>410</v>
      </c>
      <c r="G281" s="218"/>
      <c r="H281" s="221">
        <v>29.204999999999998</v>
      </c>
      <c r="I281" s="222"/>
      <c r="J281" s="218"/>
      <c r="K281" s="218"/>
      <c r="L281" s="223"/>
      <c r="M281" s="224"/>
      <c r="N281" s="225"/>
      <c r="O281" s="225"/>
      <c r="P281" s="225"/>
      <c r="Q281" s="225"/>
      <c r="R281" s="225"/>
      <c r="S281" s="225"/>
      <c r="T281" s="226"/>
      <c r="AT281" s="227" t="s">
        <v>162</v>
      </c>
      <c r="AU281" s="227" t="s">
        <v>83</v>
      </c>
      <c r="AV281" s="12" t="s">
        <v>83</v>
      </c>
      <c r="AW281" s="12" t="s">
        <v>36</v>
      </c>
      <c r="AX281" s="12" t="s">
        <v>73</v>
      </c>
      <c r="AY281" s="227" t="s">
        <v>148</v>
      </c>
    </row>
    <row r="282" spans="2:65" s="13" customFormat="1">
      <c r="B282" s="228"/>
      <c r="C282" s="229"/>
      <c r="D282" s="204" t="s">
        <v>162</v>
      </c>
      <c r="E282" s="230" t="s">
        <v>21</v>
      </c>
      <c r="F282" s="231" t="s">
        <v>244</v>
      </c>
      <c r="G282" s="229"/>
      <c r="H282" s="232">
        <v>652.06700000000001</v>
      </c>
      <c r="I282" s="233"/>
      <c r="J282" s="229"/>
      <c r="K282" s="229"/>
      <c r="L282" s="234"/>
      <c r="M282" s="235"/>
      <c r="N282" s="236"/>
      <c r="O282" s="236"/>
      <c r="P282" s="236"/>
      <c r="Q282" s="236"/>
      <c r="R282" s="236"/>
      <c r="S282" s="236"/>
      <c r="T282" s="237"/>
      <c r="AT282" s="238" t="s">
        <v>162</v>
      </c>
      <c r="AU282" s="238" t="s">
        <v>83</v>
      </c>
      <c r="AV282" s="13" t="s">
        <v>155</v>
      </c>
      <c r="AW282" s="13" t="s">
        <v>36</v>
      </c>
      <c r="AX282" s="13" t="s">
        <v>81</v>
      </c>
      <c r="AY282" s="238" t="s">
        <v>148</v>
      </c>
    </row>
    <row r="283" spans="2:65" s="1" customFormat="1" ht="16.5" customHeight="1">
      <c r="B283" s="41"/>
      <c r="C283" s="192" t="s">
        <v>411</v>
      </c>
      <c r="D283" s="192" t="s">
        <v>150</v>
      </c>
      <c r="E283" s="193" t="s">
        <v>412</v>
      </c>
      <c r="F283" s="194" t="s">
        <v>413</v>
      </c>
      <c r="G283" s="195" t="s">
        <v>153</v>
      </c>
      <c r="H283" s="196">
        <v>1703.155</v>
      </c>
      <c r="I283" s="197"/>
      <c r="J283" s="198">
        <f>ROUND(I283*H283,2)</f>
        <v>0</v>
      </c>
      <c r="K283" s="194" t="s">
        <v>154</v>
      </c>
      <c r="L283" s="61"/>
      <c r="M283" s="199" t="s">
        <v>21</v>
      </c>
      <c r="N283" s="200" t="s">
        <v>44</v>
      </c>
      <c r="O283" s="42"/>
      <c r="P283" s="201">
        <f>O283*H283</f>
        <v>0</v>
      </c>
      <c r="Q283" s="201">
        <v>3.0000000000000001E-3</v>
      </c>
      <c r="R283" s="201">
        <f>Q283*H283</f>
        <v>5.1094650000000001</v>
      </c>
      <c r="S283" s="201">
        <v>0</v>
      </c>
      <c r="T283" s="202">
        <f>S283*H283</f>
        <v>0</v>
      </c>
      <c r="AR283" s="24" t="s">
        <v>155</v>
      </c>
      <c r="AT283" s="24" t="s">
        <v>150</v>
      </c>
      <c r="AU283" s="24" t="s">
        <v>83</v>
      </c>
      <c r="AY283" s="24" t="s">
        <v>148</v>
      </c>
      <c r="BE283" s="203">
        <f>IF(N283="základní",J283,0)</f>
        <v>0</v>
      </c>
      <c r="BF283" s="203">
        <f>IF(N283="snížená",J283,0)</f>
        <v>0</v>
      </c>
      <c r="BG283" s="203">
        <f>IF(N283="zákl. přenesená",J283,0)</f>
        <v>0</v>
      </c>
      <c r="BH283" s="203">
        <f>IF(N283="sníž. přenesená",J283,0)</f>
        <v>0</v>
      </c>
      <c r="BI283" s="203">
        <f>IF(N283="nulová",J283,0)</f>
        <v>0</v>
      </c>
      <c r="BJ283" s="24" t="s">
        <v>81</v>
      </c>
      <c r="BK283" s="203">
        <f>ROUND(I283*H283,2)</f>
        <v>0</v>
      </c>
      <c r="BL283" s="24" t="s">
        <v>155</v>
      </c>
      <c r="BM283" s="24" t="s">
        <v>414</v>
      </c>
    </row>
    <row r="284" spans="2:65" s="11" customFormat="1">
      <c r="B284" s="207"/>
      <c r="C284" s="208"/>
      <c r="D284" s="204" t="s">
        <v>162</v>
      </c>
      <c r="E284" s="209" t="s">
        <v>21</v>
      </c>
      <c r="F284" s="210" t="s">
        <v>415</v>
      </c>
      <c r="G284" s="208"/>
      <c r="H284" s="209" t="s">
        <v>21</v>
      </c>
      <c r="I284" s="211"/>
      <c r="J284" s="208"/>
      <c r="K284" s="208"/>
      <c r="L284" s="212"/>
      <c r="M284" s="213"/>
      <c r="N284" s="214"/>
      <c r="O284" s="214"/>
      <c r="P284" s="214"/>
      <c r="Q284" s="214"/>
      <c r="R284" s="214"/>
      <c r="S284" s="214"/>
      <c r="T284" s="215"/>
      <c r="AT284" s="216" t="s">
        <v>162</v>
      </c>
      <c r="AU284" s="216" t="s">
        <v>83</v>
      </c>
      <c r="AV284" s="11" t="s">
        <v>81</v>
      </c>
      <c r="AW284" s="11" t="s">
        <v>36</v>
      </c>
      <c r="AX284" s="11" t="s">
        <v>73</v>
      </c>
      <c r="AY284" s="216" t="s">
        <v>148</v>
      </c>
    </row>
    <row r="285" spans="2:65" s="12" customFormat="1">
      <c r="B285" s="217"/>
      <c r="C285" s="218"/>
      <c r="D285" s="204" t="s">
        <v>162</v>
      </c>
      <c r="E285" s="219" t="s">
        <v>21</v>
      </c>
      <c r="F285" s="220" t="s">
        <v>416</v>
      </c>
      <c r="G285" s="218"/>
      <c r="H285" s="221">
        <v>1703.155</v>
      </c>
      <c r="I285" s="222"/>
      <c r="J285" s="218"/>
      <c r="K285" s="218"/>
      <c r="L285" s="223"/>
      <c r="M285" s="224"/>
      <c r="N285" s="225"/>
      <c r="O285" s="225"/>
      <c r="P285" s="225"/>
      <c r="Q285" s="225"/>
      <c r="R285" s="225"/>
      <c r="S285" s="225"/>
      <c r="T285" s="226"/>
      <c r="AT285" s="227" t="s">
        <v>162</v>
      </c>
      <c r="AU285" s="227" t="s">
        <v>83</v>
      </c>
      <c r="AV285" s="12" t="s">
        <v>83</v>
      </c>
      <c r="AW285" s="12" t="s">
        <v>36</v>
      </c>
      <c r="AX285" s="12" t="s">
        <v>81</v>
      </c>
      <c r="AY285" s="227" t="s">
        <v>148</v>
      </c>
    </row>
    <row r="286" spans="2:65" s="1" customFormat="1" ht="25.5" customHeight="1">
      <c r="B286" s="41"/>
      <c r="C286" s="192" t="s">
        <v>417</v>
      </c>
      <c r="D286" s="192" t="s">
        <v>150</v>
      </c>
      <c r="E286" s="193" t="s">
        <v>418</v>
      </c>
      <c r="F286" s="194" t="s">
        <v>419</v>
      </c>
      <c r="G286" s="195" t="s">
        <v>153</v>
      </c>
      <c r="H286" s="196">
        <v>652.06700000000001</v>
      </c>
      <c r="I286" s="197"/>
      <c r="J286" s="198">
        <f>ROUND(I286*H286,2)</f>
        <v>0</v>
      </c>
      <c r="K286" s="194" t="s">
        <v>154</v>
      </c>
      <c r="L286" s="61"/>
      <c r="M286" s="199" t="s">
        <v>21</v>
      </c>
      <c r="N286" s="200" t="s">
        <v>44</v>
      </c>
      <c r="O286" s="42"/>
      <c r="P286" s="201">
        <f>O286*H286</f>
        <v>0</v>
      </c>
      <c r="Q286" s="201">
        <v>1.54E-2</v>
      </c>
      <c r="R286" s="201">
        <f>Q286*H286</f>
        <v>10.041831800000001</v>
      </c>
      <c r="S286" s="201">
        <v>0</v>
      </c>
      <c r="T286" s="202">
        <f>S286*H286</f>
        <v>0</v>
      </c>
      <c r="AR286" s="24" t="s">
        <v>155</v>
      </c>
      <c r="AT286" s="24" t="s">
        <v>150</v>
      </c>
      <c r="AU286" s="24" t="s">
        <v>83</v>
      </c>
      <c r="AY286" s="24" t="s">
        <v>148</v>
      </c>
      <c r="BE286" s="203">
        <f>IF(N286="základní",J286,0)</f>
        <v>0</v>
      </c>
      <c r="BF286" s="203">
        <f>IF(N286="snížená",J286,0)</f>
        <v>0</v>
      </c>
      <c r="BG286" s="203">
        <f>IF(N286="zákl. přenesená",J286,0)</f>
        <v>0</v>
      </c>
      <c r="BH286" s="203">
        <f>IF(N286="sníž. přenesená",J286,0)</f>
        <v>0</v>
      </c>
      <c r="BI286" s="203">
        <f>IF(N286="nulová",J286,0)</f>
        <v>0</v>
      </c>
      <c r="BJ286" s="24" t="s">
        <v>81</v>
      </c>
      <c r="BK286" s="203">
        <f>ROUND(I286*H286,2)</f>
        <v>0</v>
      </c>
      <c r="BL286" s="24" t="s">
        <v>155</v>
      </c>
      <c r="BM286" s="24" t="s">
        <v>420</v>
      </c>
    </row>
    <row r="287" spans="2:65" s="1" customFormat="1" ht="67.5">
      <c r="B287" s="41"/>
      <c r="C287" s="63"/>
      <c r="D287" s="204" t="s">
        <v>157</v>
      </c>
      <c r="E287" s="63"/>
      <c r="F287" s="205" t="s">
        <v>421</v>
      </c>
      <c r="G287" s="63"/>
      <c r="H287" s="63"/>
      <c r="I287" s="163"/>
      <c r="J287" s="63"/>
      <c r="K287" s="63"/>
      <c r="L287" s="61"/>
      <c r="M287" s="206"/>
      <c r="N287" s="42"/>
      <c r="O287" s="42"/>
      <c r="P287" s="42"/>
      <c r="Q287" s="42"/>
      <c r="R287" s="42"/>
      <c r="S287" s="42"/>
      <c r="T287" s="78"/>
      <c r="AT287" s="24" t="s">
        <v>157</v>
      </c>
      <c r="AU287" s="24" t="s">
        <v>83</v>
      </c>
    </row>
    <row r="288" spans="2:65" s="1" customFormat="1" ht="25.5" customHeight="1">
      <c r="B288" s="41"/>
      <c r="C288" s="192" t="s">
        <v>422</v>
      </c>
      <c r="D288" s="192" t="s">
        <v>150</v>
      </c>
      <c r="E288" s="193" t="s">
        <v>423</v>
      </c>
      <c r="F288" s="194" t="s">
        <v>424</v>
      </c>
      <c r="G288" s="195" t="s">
        <v>153</v>
      </c>
      <c r="H288" s="196">
        <v>1577.44</v>
      </c>
      <c r="I288" s="197"/>
      <c r="J288" s="198">
        <f>ROUND(I288*H288,2)</f>
        <v>0</v>
      </c>
      <c r="K288" s="194" t="s">
        <v>154</v>
      </c>
      <c r="L288" s="61"/>
      <c r="M288" s="199" t="s">
        <v>21</v>
      </c>
      <c r="N288" s="200" t="s">
        <v>44</v>
      </c>
      <c r="O288" s="42"/>
      <c r="P288" s="201">
        <f>O288*H288</f>
        <v>0</v>
      </c>
      <c r="Q288" s="201">
        <v>5.1999999999999998E-3</v>
      </c>
      <c r="R288" s="201">
        <f>Q288*H288</f>
        <v>8.2026880000000002</v>
      </c>
      <c r="S288" s="201">
        <v>0</v>
      </c>
      <c r="T288" s="202">
        <f>S288*H288</f>
        <v>0</v>
      </c>
      <c r="AR288" s="24" t="s">
        <v>155</v>
      </c>
      <c r="AT288" s="24" t="s">
        <v>150</v>
      </c>
      <c r="AU288" s="24" t="s">
        <v>83</v>
      </c>
      <c r="AY288" s="24" t="s">
        <v>148</v>
      </c>
      <c r="BE288" s="203">
        <f>IF(N288="základní",J288,0)</f>
        <v>0</v>
      </c>
      <c r="BF288" s="203">
        <f>IF(N288="snížená",J288,0)</f>
        <v>0</v>
      </c>
      <c r="BG288" s="203">
        <f>IF(N288="zákl. přenesená",J288,0)</f>
        <v>0</v>
      </c>
      <c r="BH288" s="203">
        <f>IF(N288="sníž. přenesená",J288,0)</f>
        <v>0</v>
      </c>
      <c r="BI288" s="203">
        <f>IF(N288="nulová",J288,0)</f>
        <v>0</v>
      </c>
      <c r="BJ288" s="24" t="s">
        <v>81</v>
      </c>
      <c r="BK288" s="203">
        <f>ROUND(I288*H288,2)</f>
        <v>0</v>
      </c>
      <c r="BL288" s="24" t="s">
        <v>155</v>
      </c>
      <c r="BM288" s="24" t="s">
        <v>425</v>
      </c>
    </row>
    <row r="289" spans="2:51" s="1" customFormat="1" ht="40.5">
      <c r="B289" s="41"/>
      <c r="C289" s="63"/>
      <c r="D289" s="204" t="s">
        <v>157</v>
      </c>
      <c r="E289" s="63"/>
      <c r="F289" s="205" t="s">
        <v>426</v>
      </c>
      <c r="G289" s="63"/>
      <c r="H289" s="63"/>
      <c r="I289" s="163"/>
      <c r="J289" s="63"/>
      <c r="K289" s="63"/>
      <c r="L289" s="61"/>
      <c r="M289" s="206"/>
      <c r="N289" s="42"/>
      <c r="O289" s="42"/>
      <c r="P289" s="42"/>
      <c r="Q289" s="42"/>
      <c r="R289" s="42"/>
      <c r="S289" s="42"/>
      <c r="T289" s="78"/>
      <c r="AT289" s="24" t="s">
        <v>157</v>
      </c>
      <c r="AU289" s="24" t="s">
        <v>83</v>
      </c>
    </row>
    <row r="290" spans="2:51" s="11" customFormat="1">
      <c r="B290" s="207"/>
      <c r="C290" s="208"/>
      <c r="D290" s="204" t="s">
        <v>162</v>
      </c>
      <c r="E290" s="209" t="s">
        <v>21</v>
      </c>
      <c r="F290" s="210" t="s">
        <v>315</v>
      </c>
      <c r="G290" s="208"/>
      <c r="H290" s="209" t="s">
        <v>21</v>
      </c>
      <c r="I290" s="211"/>
      <c r="J290" s="208"/>
      <c r="K290" s="208"/>
      <c r="L290" s="212"/>
      <c r="M290" s="213"/>
      <c r="N290" s="214"/>
      <c r="O290" s="214"/>
      <c r="P290" s="214"/>
      <c r="Q290" s="214"/>
      <c r="R290" s="214"/>
      <c r="S290" s="214"/>
      <c r="T290" s="215"/>
      <c r="AT290" s="216" t="s">
        <v>162</v>
      </c>
      <c r="AU290" s="216" t="s">
        <v>83</v>
      </c>
      <c r="AV290" s="11" t="s">
        <v>81</v>
      </c>
      <c r="AW290" s="11" t="s">
        <v>36</v>
      </c>
      <c r="AX290" s="11" t="s">
        <v>73</v>
      </c>
      <c r="AY290" s="216" t="s">
        <v>148</v>
      </c>
    </row>
    <row r="291" spans="2:51" s="12" customFormat="1">
      <c r="B291" s="217"/>
      <c r="C291" s="218"/>
      <c r="D291" s="204" t="s">
        <v>162</v>
      </c>
      <c r="E291" s="219" t="s">
        <v>21</v>
      </c>
      <c r="F291" s="220" t="s">
        <v>427</v>
      </c>
      <c r="G291" s="218"/>
      <c r="H291" s="221">
        <v>61.143000000000001</v>
      </c>
      <c r="I291" s="222"/>
      <c r="J291" s="218"/>
      <c r="K291" s="218"/>
      <c r="L291" s="223"/>
      <c r="M291" s="224"/>
      <c r="N291" s="225"/>
      <c r="O291" s="225"/>
      <c r="P291" s="225"/>
      <c r="Q291" s="225"/>
      <c r="R291" s="225"/>
      <c r="S291" s="225"/>
      <c r="T291" s="226"/>
      <c r="AT291" s="227" t="s">
        <v>162</v>
      </c>
      <c r="AU291" s="227" t="s">
        <v>83</v>
      </c>
      <c r="AV291" s="12" t="s">
        <v>83</v>
      </c>
      <c r="AW291" s="12" t="s">
        <v>36</v>
      </c>
      <c r="AX291" s="12" t="s">
        <v>73</v>
      </c>
      <c r="AY291" s="227" t="s">
        <v>148</v>
      </c>
    </row>
    <row r="292" spans="2:51" s="12" customFormat="1" ht="27">
      <c r="B292" s="217"/>
      <c r="C292" s="218"/>
      <c r="D292" s="204" t="s">
        <v>162</v>
      </c>
      <c r="E292" s="219" t="s">
        <v>21</v>
      </c>
      <c r="F292" s="220" t="s">
        <v>428</v>
      </c>
      <c r="G292" s="218"/>
      <c r="H292" s="221">
        <v>233.83500000000001</v>
      </c>
      <c r="I292" s="222"/>
      <c r="J292" s="218"/>
      <c r="K292" s="218"/>
      <c r="L292" s="223"/>
      <c r="M292" s="224"/>
      <c r="N292" s="225"/>
      <c r="O292" s="225"/>
      <c r="P292" s="225"/>
      <c r="Q292" s="225"/>
      <c r="R292" s="225"/>
      <c r="S292" s="225"/>
      <c r="T292" s="226"/>
      <c r="AT292" s="227" t="s">
        <v>162</v>
      </c>
      <c r="AU292" s="227" t="s">
        <v>83</v>
      </c>
      <c r="AV292" s="12" t="s">
        <v>83</v>
      </c>
      <c r="AW292" s="12" t="s">
        <v>36</v>
      </c>
      <c r="AX292" s="12" t="s">
        <v>73</v>
      </c>
      <c r="AY292" s="227" t="s">
        <v>148</v>
      </c>
    </row>
    <row r="293" spans="2:51" s="12" customFormat="1">
      <c r="B293" s="217"/>
      <c r="C293" s="218"/>
      <c r="D293" s="204" t="s">
        <v>162</v>
      </c>
      <c r="E293" s="219" t="s">
        <v>21</v>
      </c>
      <c r="F293" s="220" t="s">
        <v>429</v>
      </c>
      <c r="G293" s="218"/>
      <c r="H293" s="221">
        <v>87.787000000000006</v>
      </c>
      <c r="I293" s="222"/>
      <c r="J293" s="218"/>
      <c r="K293" s="218"/>
      <c r="L293" s="223"/>
      <c r="M293" s="224"/>
      <c r="N293" s="225"/>
      <c r="O293" s="225"/>
      <c r="P293" s="225"/>
      <c r="Q293" s="225"/>
      <c r="R293" s="225"/>
      <c r="S293" s="225"/>
      <c r="T293" s="226"/>
      <c r="AT293" s="227" t="s">
        <v>162</v>
      </c>
      <c r="AU293" s="227" t="s">
        <v>83</v>
      </c>
      <c r="AV293" s="12" t="s">
        <v>83</v>
      </c>
      <c r="AW293" s="12" t="s">
        <v>36</v>
      </c>
      <c r="AX293" s="12" t="s">
        <v>73</v>
      </c>
      <c r="AY293" s="227" t="s">
        <v>148</v>
      </c>
    </row>
    <row r="294" spans="2:51" s="12" customFormat="1">
      <c r="B294" s="217"/>
      <c r="C294" s="218"/>
      <c r="D294" s="204" t="s">
        <v>162</v>
      </c>
      <c r="E294" s="219" t="s">
        <v>21</v>
      </c>
      <c r="F294" s="220" t="s">
        <v>430</v>
      </c>
      <c r="G294" s="218"/>
      <c r="H294" s="221">
        <v>52.064</v>
      </c>
      <c r="I294" s="222"/>
      <c r="J294" s="218"/>
      <c r="K294" s="218"/>
      <c r="L294" s="223"/>
      <c r="M294" s="224"/>
      <c r="N294" s="225"/>
      <c r="O294" s="225"/>
      <c r="P294" s="225"/>
      <c r="Q294" s="225"/>
      <c r="R294" s="225"/>
      <c r="S294" s="225"/>
      <c r="T294" s="226"/>
      <c r="AT294" s="227" t="s">
        <v>162</v>
      </c>
      <c r="AU294" s="227" t="s">
        <v>83</v>
      </c>
      <c r="AV294" s="12" t="s">
        <v>83</v>
      </c>
      <c r="AW294" s="12" t="s">
        <v>36</v>
      </c>
      <c r="AX294" s="12" t="s">
        <v>73</v>
      </c>
      <c r="AY294" s="227" t="s">
        <v>148</v>
      </c>
    </row>
    <row r="295" spans="2:51" s="12" customFormat="1">
      <c r="B295" s="217"/>
      <c r="C295" s="218"/>
      <c r="D295" s="204" t="s">
        <v>162</v>
      </c>
      <c r="E295" s="219" t="s">
        <v>21</v>
      </c>
      <c r="F295" s="220" t="s">
        <v>431</v>
      </c>
      <c r="G295" s="218"/>
      <c r="H295" s="221">
        <v>41.683</v>
      </c>
      <c r="I295" s="222"/>
      <c r="J295" s="218"/>
      <c r="K295" s="218"/>
      <c r="L295" s="223"/>
      <c r="M295" s="224"/>
      <c r="N295" s="225"/>
      <c r="O295" s="225"/>
      <c r="P295" s="225"/>
      <c r="Q295" s="225"/>
      <c r="R295" s="225"/>
      <c r="S295" s="225"/>
      <c r="T295" s="226"/>
      <c r="AT295" s="227" t="s">
        <v>162</v>
      </c>
      <c r="AU295" s="227" t="s">
        <v>83</v>
      </c>
      <c r="AV295" s="12" t="s">
        <v>83</v>
      </c>
      <c r="AW295" s="12" t="s">
        <v>36</v>
      </c>
      <c r="AX295" s="12" t="s">
        <v>73</v>
      </c>
      <c r="AY295" s="227" t="s">
        <v>148</v>
      </c>
    </row>
    <row r="296" spans="2:51" s="12" customFormat="1">
      <c r="B296" s="217"/>
      <c r="C296" s="218"/>
      <c r="D296" s="204" t="s">
        <v>162</v>
      </c>
      <c r="E296" s="219" t="s">
        <v>21</v>
      </c>
      <c r="F296" s="220" t="s">
        <v>432</v>
      </c>
      <c r="G296" s="218"/>
      <c r="H296" s="221">
        <v>70.460999999999999</v>
      </c>
      <c r="I296" s="222"/>
      <c r="J296" s="218"/>
      <c r="K296" s="218"/>
      <c r="L296" s="223"/>
      <c r="M296" s="224"/>
      <c r="N296" s="225"/>
      <c r="O296" s="225"/>
      <c r="P296" s="225"/>
      <c r="Q296" s="225"/>
      <c r="R296" s="225"/>
      <c r="S296" s="225"/>
      <c r="T296" s="226"/>
      <c r="AT296" s="227" t="s">
        <v>162</v>
      </c>
      <c r="AU296" s="227" t="s">
        <v>83</v>
      </c>
      <c r="AV296" s="12" t="s">
        <v>83</v>
      </c>
      <c r="AW296" s="12" t="s">
        <v>36</v>
      </c>
      <c r="AX296" s="12" t="s">
        <v>73</v>
      </c>
      <c r="AY296" s="227" t="s">
        <v>148</v>
      </c>
    </row>
    <row r="297" spans="2:51" s="12" customFormat="1">
      <c r="B297" s="217"/>
      <c r="C297" s="218"/>
      <c r="D297" s="204" t="s">
        <v>162</v>
      </c>
      <c r="E297" s="219" t="s">
        <v>21</v>
      </c>
      <c r="F297" s="220" t="s">
        <v>433</v>
      </c>
      <c r="G297" s="218"/>
      <c r="H297" s="221">
        <v>25.277000000000001</v>
      </c>
      <c r="I297" s="222"/>
      <c r="J297" s="218"/>
      <c r="K297" s="218"/>
      <c r="L297" s="223"/>
      <c r="M297" s="224"/>
      <c r="N297" s="225"/>
      <c r="O297" s="225"/>
      <c r="P297" s="225"/>
      <c r="Q297" s="225"/>
      <c r="R297" s="225"/>
      <c r="S297" s="225"/>
      <c r="T297" s="226"/>
      <c r="AT297" s="227" t="s">
        <v>162</v>
      </c>
      <c r="AU297" s="227" t="s">
        <v>83</v>
      </c>
      <c r="AV297" s="12" t="s">
        <v>83</v>
      </c>
      <c r="AW297" s="12" t="s">
        <v>36</v>
      </c>
      <c r="AX297" s="12" t="s">
        <v>73</v>
      </c>
      <c r="AY297" s="227" t="s">
        <v>148</v>
      </c>
    </row>
    <row r="298" spans="2:51" s="12" customFormat="1">
      <c r="B298" s="217"/>
      <c r="C298" s="218"/>
      <c r="D298" s="204" t="s">
        <v>162</v>
      </c>
      <c r="E298" s="219" t="s">
        <v>21</v>
      </c>
      <c r="F298" s="220" t="s">
        <v>434</v>
      </c>
      <c r="G298" s="218"/>
      <c r="H298" s="221">
        <v>25.1</v>
      </c>
      <c r="I298" s="222"/>
      <c r="J298" s="218"/>
      <c r="K298" s="218"/>
      <c r="L298" s="223"/>
      <c r="M298" s="224"/>
      <c r="N298" s="225"/>
      <c r="O298" s="225"/>
      <c r="P298" s="225"/>
      <c r="Q298" s="225"/>
      <c r="R298" s="225"/>
      <c r="S298" s="225"/>
      <c r="T298" s="226"/>
      <c r="AT298" s="227" t="s">
        <v>162</v>
      </c>
      <c r="AU298" s="227" t="s">
        <v>83</v>
      </c>
      <c r="AV298" s="12" t="s">
        <v>83</v>
      </c>
      <c r="AW298" s="12" t="s">
        <v>36</v>
      </c>
      <c r="AX298" s="12" t="s">
        <v>73</v>
      </c>
      <c r="AY298" s="227" t="s">
        <v>148</v>
      </c>
    </row>
    <row r="299" spans="2:51" s="12" customFormat="1">
      <c r="B299" s="217"/>
      <c r="C299" s="218"/>
      <c r="D299" s="204" t="s">
        <v>162</v>
      </c>
      <c r="E299" s="219" t="s">
        <v>21</v>
      </c>
      <c r="F299" s="220" t="s">
        <v>435</v>
      </c>
      <c r="G299" s="218"/>
      <c r="H299" s="221">
        <v>66.805999999999997</v>
      </c>
      <c r="I299" s="222"/>
      <c r="J299" s="218"/>
      <c r="K299" s="218"/>
      <c r="L299" s="223"/>
      <c r="M299" s="224"/>
      <c r="N299" s="225"/>
      <c r="O299" s="225"/>
      <c r="P299" s="225"/>
      <c r="Q299" s="225"/>
      <c r="R299" s="225"/>
      <c r="S299" s="225"/>
      <c r="T299" s="226"/>
      <c r="AT299" s="227" t="s">
        <v>162</v>
      </c>
      <c r="AU299" s="227" t="s">
        <v>83</v>
      </c>
      <c r="AV299" s="12" t="s">
        <v>83</v>
      </c>
      <c r="AW299" s="12" t="s">
        <v>36</v>
      </c>
      <c r="AX299" s="12" t="s">
        <v>73</v>
      </c>
      <c r="AY299" s="227" t="s">
        <v>148</v>
      </c>
    </row>
    <row r="300" spans="2:51" s="12" customFormat="1">
      <c r="B300" s="217"/>
      <c r="C300" s="218"/>
      <c r="D300" s="204" t="s">
        <v>162</v>
      </c>
      <c r="E300" s="219" t="s">
        <v>21</v>
      </c>
      <c r="F300" s="220" t="s">
        <v>436</v>
      </c>
      <c r="G300" s="218"/>
      <c r="H300" s="221">
        <v>56.753</v>
      </c>
      <c r="I300" s="222"/>
      <c r="J300" s="218"/>
      <c r="K300" s="218"/>
      <c r="L300" s="223"/>
      <c r="M300" s="224"/>
      <c r="N300" s="225"/>
      <c r="O300" s="225"/>
      <c r="P300" s="225"/>
      <c r="Q300" s="225"/>
      <c r="R300" s="225"/>
      <c r="S300" s="225"/>
      <c r="T300" s="226"/>
      <c r="AT300" s="227" t="s">
        <v>162</v>
      </c>
      <c r="AU300" s="227" t="s">
        <v>83</v>
      </c>
      <c r="AV300" s="12" t="s">
        <v>83</v>
      </c>
      <c r="AW300" s="12" t="s">
        <v>36</v>
      </c>
      <c r="AX300" s="12" t="s">
        <v>73</v>
      </c>
      <c r="AY300" s="227" t="s">
        <v>148</v>
      </c>
    </row>
    <row r="301" spans="2:51" s="12" customFormat="1">
      <c r="B301" s="217"/>
      <c r="C301" s="218"/>
      <c r="D301" s="204" t="s">
        <v>162</v>
      </c>
      <c r="E301" s="219" t="s">
        <v>21</v>
      </c>
      <c r="F301" s="220" t="s">
        <v>437</v>
      </c>
      <c r="G301" s="218"/>
      <c r="H301" s="221">
        <v>30.76</v>
      </c>
      <c r="I301" s="222"/>
      <c r="J301" s="218"/>
      <c r="K301" s="218"/>
      <c r="L301" s="223"/>
      <c r="M301" s="224"/>
      <c r="N301" s="225"/>
      <c r="O301" s="225"/>
      <c r="P301" s="225"/>
      <c r="Q301" s="225"/>
      <c r="R301" s="225"/>
      <c r="S301" s="225"/>
      <c r="T301" s="226"/>
      <c r="AT301" s="227" t="s">
        <v>162</v>
      </c>
      <c r="AU301" s="227" t="s">
        <v>83</v>
      </c>
      <c r="AV301" s="12" t="s">
        <v>83</v>
      </c>
      <c r="AW301" s="12" t="s">
        <v>36</v>
      </c>
      <c r="AX301" s="12" t="s">
        <v>73</v>
      </c>
      <c r="AY301" s="227" t="s">
        <v>148</v>
      </c>
    </row>
    <row r="302" spans="2:51" s="12" customFormat="1">
      <c r="B302" s="217"/>
      <c r="C302" s="218"/>
      <c r="D302" s="204" t="s">
        <v>162</v>
      </c>
      <c r="E302" s="219" t="s">
        <v>21</v>
      </c>
      <c r="F302" s="220" t="s">
        <v>438</v>
      </c>
      <c r="G302" s="218"/>
      <c r="H302" s="221">
        <v>25.369</v>
      </c>
      <c r="I302" s="222"/>
      <c r="J302" s="218"/>
      <c r="K302" s="218"/>
      <c r="L302" s="223"/>
      <c r="M302" s="224"/>
      <c r="N302" s="225"/>
      <c r="O302" s="225"/>
      <c r="P302" s="225"/>
      <c r="Q302" s="225"/>
      <c r="R302" s="225"/>
      <c r="S302" s="225"/>
      <c r="T302" s="226"/>
      <c r="AT302" s="227" t="s">
        <v>162</v>
      </c>
      <c r="AU302" s="227" t="s">
        <v>83</v>
      </c>
      <c r="AV302" s="12" t="s">
        <v>83</v>
      </c>
      <c r="AW302" s="12" t="s">
        <v>36</v>
      </c>
      <c r="AX302" s="12" t="s">
        <v>73</v>
      </c>
      <c r="AY302" s="227" t="s">
        <v>148</v>
      </c>
    </row>
    <row r="303" spans="2:51" s="12" customFormat="1">
      <c r="B303" s="217"/>
      <c r="C303" s="218"/>
      <c r="D303" s="204" t="s">
        <v>162</v>
      </c>
      <c r="E303" s="219" t="s">
        <v>21</v>
      </c>
      <c r="F303" s="220" t="s">
        <v>439</v>
      </c>
      <c r="G303" s="218"/>
      <c r="H303" s="221">
        <v>41.524000000000001</v>
      </c>
      <c r="I303" s="222"/>
      <c r="J303" s="218"/>
      <c r="K303" s="218"/>
      <c r="L303" s="223"/>
      <c r="M303" s="224"/>
      <c r="N303" s="225"/>
      <c r="O303" s="225"/>
      <c r="P303" s="225"/>
      <c r="Q303" s="225"/>
      <c r="R303" s="225"/>
      <c r="S303" s="225"/>
      <c r="T303" s="226"/>
      <c r="AT303" s="227" t="s">
        <v>162</v>
      </c>
      <c r="AU303" s="227" t="s">
        <v>83</v>
      </c>
      <c r="AV303" s="12" t="s">
        <v>83</v>
      </c>
      <c r="AW303" s="12" t="s">
        <v>36</v>
      </c>
      <c r="AX303" s="12" t="s">
        <v>73</v>
      </c>
      <c r="AY303" s="227" t="s">
        <v>148</v>
      </c>
    </row>
    <row r="304" spans="2:51" s="12" customFormat="1">
      <c r="B304" s="217"/>
      <c r="C304" s="218"/>
      <c r="D304" s="204" t="s">
        <v>162</v>
      </c>
      <c r="E304" s="219" t="s">
        <v>21</v>
      </c>
      <c r="F304" s="220" t="s">
        <v>440</v>
      </c>
      <c r="G304" s="218"/>
      <c r="H304" s="221">
        <v>62.851999999999997</v>
      </c>
      <c r="I304" s="222"/>
      <c r="J304" s="218"/>
      <c r="K304" s="218"/>
      <c r="L304" s="223"/>
      <c r="M304" s="224"/>
      <c r="N304" s="225"/>
      <c r="O304" s="225"/>
      <c r="P304" s="225"/>
      <c r="Q304" s="225"/>
      <c r="R304" s="225"/>
      <c r="S304" s="225"/>
      <c r="T304" s="226"/>
      <c r="AT304" s="227" t="s">
        <v>162</v>
      </c>
      <c r="AU304" s="227" t="s">
        <v>83</v>
      </c>
      <c r="AV304" s="12" t="s">
        <v>83</v>
      </c>
      <c r="AW304" s="12" t="s">
        <v>36</v>
      </c>
      <c r="AX304" s="12" t="s">
        <v>73</v>
      </c>
      <c r="AY304" s="227" t="s">
        <v>148</v>
      </c>
    </row>
    <row r="305" spans="2:51" s="12" customFormat="1">
      <c r="B305" s="217"/>
      <c r="C305" s="218"/>
      <c r="D305" s="204" t="s">
        <v>162</v>
      </c>
      <c r="E305" s="219" t="s">
        <v>21</v>
      </c>
      <c r="F305" s="220" t="s">
        <v>441</v>
      </c>
      <c r="G305" s="218"/>
      <c r="H305" s="221">
        <v>52.936</v>
      </c>
      <c r="I305" s="222"/>
      <c r="J305" s="218"/>
      <c r="K305" s="218"/>
      <c r="L305" s="223"/>
      <c r="M305" s="224"/>
      <c r="N305" s="225"/>
      <c r="O305" s="225"/>
      <c r="P305" s="225"/>
      <c r="Q305" s="225"/>
      <c r="R305" s="225"/>
      <c r="S305" s="225"/>
      <c r="T305" s="226"/>
      <c r="AT305" s="227" t="s">
        <v>162</v>
      </c>
      <c r="AU305" s="227" t="s">
        <v>83</v>
      </c>
      <c r="AV305" s="12" t="s">
        <v>83</v>
      </c>
      <c r="AW305" s="12" t="s">
        <v>36</v>
      </c>
      <c r="AX305" s="12" t="s">
        <v>73</v>
      </c>
      <c r="AY305" s="227" t="s">
        <v>148</v>
      </c>
    </row>
    <row r="306" spans="2:51" s="12" customFormat="1">
      <c r="B306" s="217"/>
      <c r="C306" s="218"/>
      <c r="D306" s="204" t="s">
        <v>162</v>
      </c>
      <c r="E306" s="219" t="s">
        <v>21</v>
      </c>
      <c r="F306" s="220" t="s">
        <v>442</v>
      </c>
      <c r="G306" s="218"/>
      <c r="H306" s="221">
        <v>44.753999999999998</v>
      </c>
      <c r="I306" s="222"/>
      <c r="J306" s="218"/>
      <c r="K306" s="218"/>
      <c r="L306" s="223"/>
      <c r="M306" s="224"/>
      <c r="N306" s="225"/>
      <c r="O306" s="225"/>
      <c r="P306" s="225"/>
      <c r="Q306" s="225"/>
      <c r="R306" s="225"/>
      <c r="S306" s="225"/>
      <c r="T306" s="226"/>
      <c r="AT306" s="227" t="s">
        <v>162</v>
      </c>
      <c r="AU306" s="227" t="s">
        <v>83</v>
      </c>
      <c r="AV306" s="12" t="s">
        <v>83</v>
      </c>
      <c r="AW306" s="12" t="s">
        <v>36</v>
      </c>
      <c r="AX306" s="12" t="s">
        <v>73</v>
      </c>
      <c r="AY306" s="227" t="s">
        <v>148</v>
      </c>
    </row>
    <row r="307" spans="2:51" s="12" customFormat="1">
      <c r="B307" s="217"/>
      <c r="C307" s="218"/>
      <c r="D307" s="204" t="s">
        <v>162</v>
      </c>
      <c r="E307" s="219" t="s">
        <v>21</v>
      </c>
      <c r="F307" s="220" t="s">
        <v>443</v>
      </c>
      <c r="G307" s="218"/>
      <c r="H307" s="221">
        <v>26.411999999999999</v>
      </c>
      <c r="I307" s="222"/>
      <c r="J307" s="218"/>
      <c r="K307" s="218"/>
      <c r="L307" s="223"/>
      <c r="M307" s="224"/>
      <c r="N307" s="225"/>
      <c r="O307" s="225"/>
      <c r="P307" s="225"/>
      <c r="Q307" s="225"/>
      <c r="R307" s="225"/>
      <c r="S307" s="225"/>
      <c r="T307" s="226"/>
      <c r="AT307" s="227" t="s">
        <v>162</v>
      </c>
      <c r="AU307" s="227" t="s">
        <v>83</v>
      </c>
      <c r="AV307" s="12" t="s">
        <v>83</v>
      </c>
      <c r="AW307" s="12" t="s">
        <v>36</v>
      </c>
      <c r="AX307" s="12" t="s">
        <v>73</v>
      </c>
      <c r="AY307" s="227" t="s">
        <v>148</v>
      </c>
    </row>
    <row r="308" spans="2:51" s="12" customFormat="1">
      <c r="B308" s="217"/>
      <c r="C308" s="218"/>
      <c r="D308" s="204" t="s">
        <v>162</v>
      </c>
      <c r="E308" s="219" t="s">
        <v>21</v>
      </c>
      <c r="F308" s="220" t="s">
        <v>444</v>
      </c>
      <c r="G308" s="218"/>
      <c r="H308" s="221">
        <v>39.762</v>
      </c>
      <c r="I308" s="222"/>
      <c r="J308" s="218"/>
      <c r="K308" s="218"/>
      <c r="L308" s="223"/>
      <c r="M308" s="224"/>
      <c r="N308" s="225"/>
      <c r="O308" s="225"/>
      <c r="P308" s="225"/>
      <c r="Q308" s="225"/>
      <c r="R308" s="225"/>
      <c r="S308" s="225"/>
      <c r="T308" s="226"/>
      <c r="AT308" s="227" t="s">
        <v>162</v>
      </c>
      <c r="AU308" s="227" t="s">
        <v>83</v>
      </c>
      <c r="AV308" s="12" t="s">
        <v>83</v>
      </c>
      <c r="AW308" s="12" t="s">
        <v>36</v>
      </c>
      <c r="AX308" s="12" t="s">
        <v>73</v>
      </c>
      <c r="AY308" s="227" t="s">
        <v>148</v>
      </c>
    </row>
    <row r="309" spans="2:51" s="12" customFormat="1">
      <c r="B309" s="217"/>
      <c r="C309" s="218"/>
      <c r="D309" s="204" t="s">
        <v>162</v>
      </c>
      <c r="E309" s="219" t="s">
        <v>21</v>
      </c>
      <c r="F309" s="220" t="s">
        <v>445</v>
      </c>
      <c r="G309" s="218"/>
      <c r="H309" s="221">
        <v>94.793999999999997</v>
      </c>
      <c r="I309" s="222"/>
      <c r="J309" s="218"/>
      <c r="K309" s="218"/>
      <c r="L309" s="223"/>
      <c r="M309" s="224"/>
      <c r="N309" s="225"/>
      <c r="O309" s="225"/>
      <c r="P309" s="225"/>
      <c r="Q309" s="225"/>
      <c r="R309" s="225"/>
      <c r="S309" s="225"/>
      <c r="T309" s="226"/>
      <c r="AT309" s="227" t="s">
        <v>162</v>
      </c>
      <c r="AU309" s="227" t="s">
        <v>83</v>
      </c>
      <c r="AV309" s="12" t="s">
        <v>83</v>
      </c>
      <c r="AW309" s="12" t="s">
        <v>36</v>
      </c>
      <c r="AX309" s="12" t="s">
        <v>73</v>
      </c>
      <c r="AY309" s="227" t="s">
        <v>148</v>
      </c>
    </row>
    <row r="310" spans="2:51" s="12" customFormat="1">
      <c r="B310" s="217"/>
      <c r="C310" s="218"/>
      <c r="D310" s="204" t="s">
        <v>162</v>
      </c>
      <c r="E310" s="219" t="s">
        <v>21</v>
      </c>
      <c r="F310" s="220" t="s">
        <v>446</v>
      </c>
      <c r="G310" s="218"/>
      <c r="H310" s="221">
        <v>66.591999999999999</v>
      </c>
      <c r="I310" s="222"/>
      <c r="J310" s="218"/>
      <c r="K310" s="218"/>
      <c r="L310" s="223"/>
      <c r="M310" s="224"/>
      <c r="N310" s="225"/>
      <c r="O310" s="225"/>
      <c r="P310" s="225"/>
      <c r="Q310" s="225"/>
      <c r="R310" s="225"/>
      <c r="S310" s="225"/>
      <c r="T310" s="226"/>
      <c r="AT310" s="227" t="s">
        <v>162</v>
      </c>
      <c r="AU310" s="227" t="s">
        <v>83</v>
      </c>
      <c r="AV310" s="12" t="s">
        <v>83</v>
      </c>
      <c r="AW310" s="12" t="s">
        <v>36</v>
      </c>
      <c r="AX310" s="12" t="s">
        <v>73</v>
      </c>
      <c r="AY310" s="227" t="s">
        <v>148</v>
      </c>
    </row>
    <row r="311" spans="2:51" s="12" customFormat="1">
      <c r="B311" s="217"/>
      <c r="C311" s="218"/>
      <c r="D311" s="204" t="s">
        <v>162</v>
      </c>
      <c r="E311" s="219" t="s">
        <v>21</v>
      </c>
      <c r="F311" s="220" t="s">
        <v>447</v>
      </c>
      <c r="G311" s="218"/>
      <c r="H311" s="221">
        <v>51.067999999999998</v>
      </c>
      <c r="I311" s="222"/>
      <c r="J311" s="218"/>
      <c r="K311" s="218"/>
      <c r="L311" s="223"/>
      <c r="M311" s="224"/>
      <c r="N311" s="225"/>
      <c r="O311" s="225"/>
      <c r="P311" s="225"/>
      <c r="Q311" s="225"/>
      <c r="R311" s="225"/>
      <c r="S311" s="225"/>
      <c r="T311" s="226"/>
      <c r="AT311" s="227" t="s">
        <v>162</v>
      </c>
      <c r="AU311" s="227" t="s">
        <v>83</v>
      </c>
      <c r="AV311" s="12" t="s">
        <v>83</v>
      </c>
      <c r="AW311" s="12" t="s">
        <v>36</v>
      </c>
      <c r="AX311" s="12" t="s">
        <v>73</v>
      </c>
      <c r="AY311" s="227" t="s">
        <v>148</v>
      </c>
    </row>
    <row r="312" spans="2:51" s="12" customFormat="1">
      <c r="B312" s="217"/>
      <c r="C312" s="218"/>
      <c r="D312" s="204" t="s">
        <v>162</v>
      </c>
      <c r="E312" s="219" t="s">
        <v>21</v>
      </c>
      <c r="F312" s="220" t="s">
        <v>448</v>
      </c>
      <c r="G312" s="218"/>
      <c r="H312" s="221">
        <v>32.110999999999997</v>
      </c>
      <c r="I312" s="222"/>
      <c r="J312" s="218"/>
      <c r="K312" s="218"/>
      <c r="L312" s="223"/>
      <c r="M312" s="224"/>
      <c r="N312" s="225"/>
      <c r="O312" s="225"/>
      <c r="P312" s="225"/>
      <c r="Q312" s="225"/>
      <c r="R312" s="225"/>
      <c r="S312" s="225"/>
      <c r="T312" s="226"/>
      <c r="AT312" s="227" t="s">
        <v>162</v>
      </c>
      <c r="AU312" s="227" t="s">
        <v>83</v>
      </c>
      <c r="AV312" s="12" t="s">
        <v>83</v>
      </c>
      <c r="AW312" s="12" t="s">
        <v>36</v>
      </c>
      <c r="AX312" s="12" t="s">
        <v>73</v>
      </c>
      <c r="AY312" s="227" t="s">
        <v>148</v>
      </c>
    </row>
    <row r="313" spans="2:51" s="12" customFormat="1">
      <c r="B313" s="217"/>
      <c r="C313" s="218"/>
      <c r="D313" s="204" t="s">
        <v>162</v>
      </c>
      <c r="E313" s="219" t="s">
        <v>21</v>
      </c>
      <c r="F313" s="220" t="s">
        <v>449</v>
      </c>
      <c r="G313" s="218"/>
      <c r="H313" s="221">
        <v>72.587999999999994</v>
      </c>
      <c r="I313" s="222"/>
      <c r="J313" s="218"/>
      <c r="K313" s="218"/>
      <c r="L313" s="223"/>
      <c r="M313" s="224"/>
      <c r="N313" s="225"/>
      <c r="O313" s="225"/>
      <c r="P313" s="225"/>
      <c r="Q313" s="225"/>
      <c r="R313" s="225"/>
      <c r="S313" s="225"/>
      <c r="T313" s="226"/>
      <c r="AT313" s="227" t="s">
        <v>162</v>
      </c>
      <c r="AU313" s="227" t="s">
        <v>83</v>
      </c>
      <c r="AV313" s="12" t="s">
        <v>83</v>
      </c>
      <c r="AW313" s="12" t="s">
        <v>36</v>
      </c>
      <c r="AX313" s="12" t="s">
        <v>73</v>
      </c>
      <c r="AY313" s="227" t="s">
        <v>148</v>
      </c>
    </row>
    <row r="314" spans="2:51" s="12" customFormat="1">
      <c r="B314" s="217"/>
      <c r="C314" s="218"/>
      <c r="D314" s="204" t="s">
        <v>162</v>
      </c>
      <c r="E314" s="219" t="s">
        <v>21</v>
      </c>
      <c r="F314" s="220" t="s">
        <v>450</v>
      </c>
      <c r="G314" s="218"/>
      <c r="H314" s="221">
        <v>25.155000000000001</v>
      </c>
      <c r="I314" s="222"/>
      <c r="J314" s="218"/>
      <c r="K314" s="218"/>
      <c r="L314" s="223"/>
      <c r="M314" s="224"/>
      <c r="N314" s="225"/>
      <c r="O314" s="225"/>
      <c r="P314" s="225"/>
      <c r="Q314" s="225"/>
      <c r="R314" s="225"/>
      <c r="S314" s="225"/>
      <c r="T314" s="226"/>
      <c r="AT314" s="227" t="s">
        <v>162</v>
      </c>
      <c r="AU314" s="227" t="s">
        <v>83</v>
      </c>
      <c r="AV314" s="12" t="s">
        <v>83</v>
      </c>
      <c r="AW314" s="12" t="s">
        <v>36</v>
      </c>
      <c r="AX314" s="12" t="s">
        <v>73</v>
      </c>
      <c r="AY314" s="227" t="s">
        <v>148</v>
      </c>
    </row>
    <row r="315" spans="2:51" s="12" customFormat="1">
      <c r="B315" s="217"/>
      <c r="C315" s="218"/>
      <c r="D315" s="204" t="s">
        <v>162</v>
      </c>
      <c r="E315" s="219" t="s">
        <v>21</v>
      </c>
      <c r="F315" s="220" t="s">
        <v>451</v>
      </c>
      <c r="G315" s="218"/>
      <c r="H315" s="221">
        <v>51.575000000000003</v>
      </c>
      <c r="I315" s="222"/>
      <c r="J315" s="218"/>
      <c r="K315" s="218"/>
      <c r="L315" s="223"/>
      <c r="M315" s="224"/>
      <c r="N315" s="225"/>
      <c r="O315" s="225"/>
      <c r="P315" s="225"/>
      <c r="Q315" s="225"/>
      <c r="R315" s="225"/>
      <c r="S315" s="225"/>
      <c r="T315" s="226"/>
      <c r="AT315" s="227" t="s">
        <v>162</v>
      </c>
      <c r="AU315" s="227" t="s">
        <v>83</v>
      </c>
      <c r="AV315" s="12" t="s">
        <v>83</v>
      </c>
      <c r="AW315" s="12" t="s">
        <v>36</v>
      </c>
      <c r="AX315" s="12" t="s">
        <v>73</v>
      </c>
      <c r="AY315" s="227" t="s">
        <v>148</v>
      </c>
    </row>
    <row r="316" spans="2:51" s="12" customFormat="1">
      <c r="B316" s="217"/>
      <c r="C316" s="218"/>
      <c r="D316" s="204" t="s">
        <v>162</v>
      </c>
      <c r="E316" s="219" t="s">
        <v>21</v>
      </c>
      <c r="F316" s="220" t="s">
        <v>452</v>
      </c>
      <c r="G316" s="218"/>
      <c r="H316" s="221">
        <v>64.391000000000005</v>
      </c>
      <c r="I316" s="222"/>
      <c r="J316" s="218"/>
      <c r="K316" s="218"/>
      <c r="L316" s="223"/>
      <c r="M316" s="224"/>
      <c r="N316" s="225"/>
      <c r="O316" s="225"/>
      <c r="P316" s="225"/>
      <c r="Q316" s="225"/>
      <c r="R316" s="225"/>
      <c r="S316" s="225"/>
      <c r="T316" s="226"/>
      <c r="AT316" s="227" t="s">
        <v>162</v>
      </c>
      <c r="AU316" s="227" t="s">
        <v>83</v>
      </c>
      <c r="AV316" s="12" t="s">
        <v>83</v>
      </c>
      <c r="AW316" s="12" t="s">
        <v>36</v>
      </c>
      <c r="AX316" s="12" t="s">
        <v>73</v>
      </c>
      <c r="AY316" s="227" t="s">
        <v>148</v>
      </c>
    </row>
    <row r="317" spans="2:51" s="12" customFormat="1">
      <c r="B317" s="217"/>
      <c r="C317" s="218"/>
      <c r="D317" s="204" t="s">
        <v>162</v>
      </c>
      <c r="E317" s="219" t="s">
        <v>21</v>
      </c>
      <c r="F317" s="220" t="s">
        <v>453</v>
      </c>
      <c r="G317" s="218"/>
      <c r="H317" s="221">
        <v>22.43</v>
      </c>
      <c r="I317" s="222"/>
      <c r="J317" s="218"/>
      <c r="K317" s="218"/>
      <c r="L317" s="223"/>
      <c r="M317" s="224"/>
      <c r="N317" s="225"/>
      <c r="O317" s="225"/>
      <c r="P317" s="225"/>
      <c r="Q317" s="225"/>
      <c r="R317" s="225"/>
      <c r="S317" s="225"/>
      <c r="T317" s="226"/>
      <c r="AT317" s="227" t="s">
        <v>162</v>
      </c>
      <c r="AU317" s="227" t="s">
        <v>83</v>
      </c>
      <c r="AV317" s="12" t="s">
        <v>83</v>
      </c>
      <c r="AW317" s="12" t="s">
        <v>36</v>
      </c>
      <c r="AX317" s="12" t="s">
        <v>73</v>
      </c>
      <c r="AY317" s="227" t="s">
        <v>148</v>
      </c>
    </row>
    <row r="318" spans="2:51" s="11" customFormat="1">
      <c r="B318" s="207"/>
      <c r="C318" s="208"/>
      <c r="D318" s="204" t="s">
        <v>162</v>
      </c>
      <c r="E318" s="209" t="s">
        <v>21</v>
      </c>
      <c r="F318" s="210" t="s">
        <v>262</v>
      </c>
      <c r="G318" s="208"/>
      <c r="H318" s="209" t="s">
        <v>21</v>
      </c>
      <c r="I318" s="211"/>
      <c r="J318" s="208"/>
      <c r="K318" s="208"/>
      <c r="L318" s="212"/>
      <c r="M318" s="213"/>
      <c r="N318" s="214"/>
      <c r="O318" s="214"/>
      <c r="P318" s="214"/>
      <c r="Q318" s="214"/>
      <c r="R318" s="214"/>
      <c r="S318" s="214"/>
      <c r="T318" s="215"/>
      <c r="AT318" s="216" t="s">
        <v>162</v>
      </c>
      <c r="AU318" s="216" t="s">
        <v>83</v>
      </c>
      <c r="AV318" s="11" t="s">
        <v>81</v>
      </c>
      <c r="AW318" s="11" t="s">
        <v>36</v>
      </c>
      <c r="AX318" s="11" t="s">
        <v>73</v>
      </c>
      <c r="AY318" s="216" t="s">
        <v>148</v>
      </c>
    </row>
    <row r="319" spans="2:51" s="12" customFormat="1">
      <c r="B319" s="217"/>
      <c r="C319" s="218"/>
      <c r="D319" s="204" t="s">
        <v>162</v>
      </c>
      <c r="E319" s="219" t="s">
        <v>21</v>
      </c>
      <c r="F319" s="220" t="s">
        <v>454</v>
      </c>
      <c r="G319" s="218"/>
      <c r="H319" s="221">
        <v>34.299999999999997</v>
      </c>
      <c r="I319" s="222"/>
      <c r="J319" s="218"/>
      <c r="K319" s="218"/>
      <c r="L319" s="223"/>
      <c r="M319" s="224"/>
      <c r="N319" s="225"/>
      <c r="O319" s="225"/>
      <c r="P319" s="225"/>
      <c r="Q319" s="225"/>
      <c r="R319" s="225"/>
      <c r="S319" s="225"/>
      <c r="T319" s="226"/>
      <c r="AT319" s="227" t="s">
        <v>162</v>
      </c>
      <c r="AU319" s="227" t="s">
        <v>83</v>
      </c>
      <c r="AV319" s="12" t="s">
        <v>83</v>
      </c>
      <c r="AW319" s="12" t="s">
        <v>36</v>
      </c>
      <c r="AX319" s="12" t="s">
        <v>73</v>
      </c>
      <c r="AY319" s="227" t="s">
        <v>148</v>
      </c>
    </row>
    <row r="320" spans="2:51" s="12" customFormat="1">
      <c r="B320" s="217"/>
      <c r="C320" s="218"/>
      <c r="D320" s="204" t="s">
        <v>162</v>
      </c>
      <c r="E320" s="219" t="s">
        <v>21</v>
      </c>
      <c r="F320" s="220" t="s">
        <v>455</v>
      </c>
      <c r="G320" s="218"/>
      <c r="H320" s="221">
        <v>52.472999999999999</v>
      </c>
      <c r="I320" s="222"/>
      <c r="J320" s="218"/>
      <c r="K320" s="218"/>
      <c r="L320" s="223"/>
      <c r="M320" s="224"/>
      <c r="N320" s="225"/>
      <c r="O320" s="225"/>
      <c r="P320" s="225"/>
      <c r="Q320" s="225"/>
      <c r="R320" s="225"/>
      <c r="S320" s="225"/>
      <c r="T320" s="226"/>
      <c r="AT320" s="227" t="s">
        <v>162</v>
      </c>
      <c r="AU320" s="227" t="s">
        <v>83</v>
      </c>
      <c r="AV320" s="12" t="s">
        <v>83</v>
      </c>
      <c r="AW320" s="12" t="s">
        <v>36</v>
      </c>
      <c r="AX320" s="12" t="s">
        <v>73</v>
      </c>
      <c r="AY320" s="227" t="s">
        <v>148</v>
      </c>
    </row>
    <row r="321" spans="2:51" s="12" customFormat="1">
      <c r="B321" s="217"/>
      <c r="C321" s="218"/>
      <c r="D321" s="204" t="s">
        <v>162</v>
      </c>
      <c r="E321" s="219" t="s">
        <v>21</v>
      </c>
      <c r="F321" s="220" t="s">
        <v>456</v>
      </c>
      <c r="G321" s="218"/>
      <c r="H321" s="221">
        <v>28.08</v>
      </c>
      <c r="I321" s="222"/>
      <c r="J321" s="218"/>
      <c r="K321" s="218"/>
      <c r="L321" s="223"/>
      <c r="M321" s="224"/>
      <c r="N321" s="225"/>
      <c r="O321" s="225"/>
      <c r="P321" s="225"/>
      <c r="Q321" s="225"/>
      <c r="R321" s="225"/>
      <c r="S321" s="225"/>
      <c r="T321" s="226"/>
      <c r="AT321" s="227" t="s">
        <v>162</v>
      </c>
      <c r="AU321" s="227" t="s">
        <v>83</v>
      </c>
      <c r="AV321" s="12" t="s">
        <v>83</v>
      </c>
      <c r="AW321" s="12" t="s">
        <v>36</v>
      </c>
      <c r="AX321" s="12" t="s">
        <v>73</v>
      </c>
      <c r="AY321" s="227" t="s">
        <v>148</v>
      </c>
    </row>
    <row r="322" spans="2:51" s="12" customFormat="1">
      <c r="B322" s="217"/>
      <c r="C322" s="218"/>
      <c r="D322" s="204" t="s">
        <v>162</v>
      </c>
      <c r="E322" s="219" t="s">
        <v>21</v>
      </c>
      <c r="F322" s="220" t="s">
        <v>457</v>
      </c>
      <c r="G322" s="218"/>
      <c r="H322" s="221">
        <v>30.545000000000002</v>
      </c>
      <c r="I322" s="222"/>
      <c r="J322" s="218"/>
      <c r="K322" s="218"/>
      <c r="L322" s="223"/>
      <c r="M322" s="224"/>
      <c r="N322" s="225"/>
      <c r="O322" s="225"/>
      <c r="P322" s="225"/>
      <c r="Q322" s="225"/>
      <c r="R322" s="225"/>
      <c r="S322" s="225"/>
      <c r="T322" s="226"/>
      <c r="AT322" s="227" t="s">
        <v>162</v>
      </c>
      <c r="AU322" s="227" t="s">
        <v>83</v>
      </c>
      <c r="AV322" s="12" t="s">
        <v>83</v>
      </c>
      <c r="AW322" s="12" t="s">
        <v>36</v>
      </c>
      <c r="AX322" s="12" t="s">
        <v>73</v>
      </c>
      <c r="AY322" s="227" t="s">
        <v>148</v>
      </c>
    </row>
    <row r="323" spans="2:51" s="12" customFormat="1">
      <c r="B323" s="217"/>
      <c r="C323" s="218"/>
      <c r="D323" s="204" t="s">
        <v>162</v>
      </c>
      <c r="E323" s="219" t="s">
        <v>21</v>
      </c>
      <c r="F323" s="220" t="s">
        <v>458</v>
      </c>
      <c r="G323" s="218"/>
      <c r="H323" s="221">
        <v>19.004999999999999</v>
      </c>
      <c r="I323" s="222"/>
      <c r="J323" s="218"/>
      <c r="K323" s="218"/>
      <c r="L323" s="223"/>
      <c r="M323" s="224"/>
      <c r="N323" s="225"/>
      <c r="O323" s="225"/>
      <c r="P323" s="225"/>
      <c r="Q323" s="225"/>
      <c r="R323" s="225"/>
      <c r="S323" s="225"/>
      <c r="T323" s="226"/>
      <c r="AT323" s="227" t="s">
        <v>162</v>
      </c>
      <c r="AU323" s="227" t="s">
        <v>83</v>
      </c>
      <c r="AV323" s="12" t="s">
        <v>83</v>
      </c>
      <c r="AW323" s="12" t="s">
        <v>36</v>
      </c>
      <c r="AX323" s="12" t="s">
        <v>73</v>
      </c>
      <c r="AY323" s="227" t="s">
        <v>148</v>
      </c>
    </row>
    <row r="324" spans="2:51" s="12" customFormat="1" ht="27">
      <c r="B324" s="217"/>
      <c r="C324" s="218"/>
      <c r="D324" s="204" t="s">
        <v>162</v>
      </c>
      <c r="E324" s="219" t="s">
        <v>21</v>
      </c>
      <c r="F324" s="220" t="s">
        <v>459</v>
      </c>
      <c r="G324" s="218"/>
      <c r="H324" s="221">
        <v>82.787000000000006</v>
      </c>
      <c r="I324" s="222"/>
      <c r="J324" s="218"/>
      <c r="K324" s="218"/>
      <c r="L324" s="223"/>
      <c r="M324" s="224"/>
      <c r="N324" s="225"/>
      <c r="O324" s="225"/>
      <c r="P324" s="225"/>
      <c r="Q324" s="225"/>
      <c r="R324" s="225"/>
      <c r="S324" s="225"/>
      <c r="T324" s="226"/>
      <c r="AT324" s="227" t="s">
        <v>162</v>
      </c>
      <c r="AU324" s="227" t="s">
        <v>83</v>
      </c>
      <c r="AV324" s="12" t="s">
        <v>83</v>
      </c>
      <c r="AW324" s="12" t="s">
        <v>36</v>
      </c>
      <c r="AX324" s="12" t="s">
        <v>73</v>
      </c>
      <c r="AY324" s="227" t="s">
        <v>148</v>
      </c>
    </row>
    <row r="325" spans="2:51" s="12" customFormat="1">
      <c r="B325" s="217"/>
      <c r="C325" s="218"/>
      <c r="D325" s="204" t="s">
        <v>162</v>
      </c>
      <c r="E325" s="219" t="s">
        <v>21</v>
      </c>
      <c r="F325" s="220" t="s">
        <v>460</v>
      </c>
      <c r="G325" s="218"/>
      <c r="H325" s="221">
        <v>30.988</v>
      </c>
      <c r="I325" s="222"/>
      <c r="J325" s="218"/>
      <c r="K325" s="218"/>
      <c r="L325" s="223"/>
      <c r="M325" s="224"/>
      <c r="N325" s="225"/>
      <c r="O325" s="225"/>
      <c r="P325" s="225"/>
      <c r="Q325" s="225"/>
      <c r="R325" s="225"/>
      <c r="S325" s="225"/>
      <c r="T325" s="226"/>
      <c r="AT325" s="227" t="s">
        <v>162</v>
      </c>
      <c r="AU325" s="227" t="s">
        <v>83</v>
      </c>
      <c r="AV325" s="12" t="s">
        <v>83</v>
      </c>
      <c r="AW325" s="12" t="s">
        <v>36</v>
      </c>
      <c r="AX325" s="12" t="s">
        <v>73</v>
      </c>
      <c r="AY325" s="227" t="s">
        <v>148</v>
      </c>
    </row>
    <row r="326" spans="2:51" s="12" customFormat="1">
      <c r="B326" s="217"/>
      <c r="C326" s="218"/>
      <c r="D326" s="204" t="s">
        <v>162</v>
      </c>
      <c r="E326" s="219" t="s">
        <v>21</v>
      </c>
      <c r="F326" s="220" t="s">
        <v>461</v>
      </c>
      <c r="G326" s="218"/>
      <c r="H326" s="221">
        <v>30.942</v>
      </c>
      <c r="I326" s="222"/>
      <c r="J326" s="218"/>
      <c r="K326" s="218"/>
      <c r="L326" s="223"/>
      <c r="M326" s="224"/>
      <c r="N326" s="225"/>
      <c r="O326" s="225"/>
      <c r="P326" s="225"/>
      <c r="Q326" s="225"/>
      <c r="R326" s="225"/>
      <c r="S326" s="225"/>
      <c r="T326" s="226"/>
      <c r="AT326" s="227" t="s">
        <v>162</v>
      </c>
      <c r="AU326" s="227" t="s">
        <v>83</v>
      </c>
      <c r="AV326" s="12" t="s">
        <v>83</v>
      </c>
      <c r="AW326" s="12" t="s">
        <v>36</v>
      </c>
      <c r="AX326" s="12" t="s">
        <v>73</v>
      </c>
      <c r="AY326" s="227" t="s">
        <v>148</v>
      </c>
    </row>
    <row r="327" spans="2:51" s="12" customFormat="1">
      <c r="B327" s="217"/>
      <c r="C327" s="218"/>
      <c r="D327" s="204" t="s">
        <v>162</v>
      </c>
      <c r="E327" s="219" t="s">
        <v>21</v>
      </c>
      <c r="F327" s="220" t="s">
        <v>462</v>
      </c>
      <c r="G327" s="218"/>
      <c r="H327" s="221">
        <v>65.923000000000002</v>
      </c>
      <c r="I327" s="222"/>
      <c r="J327" s="218"/>
      <c r="K327" s="218"/>
      <c r="L327" s="223"/>
      <c r="M327" s="224"/>
      <c r="N327" s="225"/>
      <c r="O327" s="225"/>
      <c r="P327" s="225"/>
      <c r="Q327" s="225"/>
      <c r="R327" s="225"/>
      <c r="S327" s="225"/>
      <c r="T327" s="226"/>
      <c r="AT327" s="227" t="s">
        <v>162</v>
      </c>
      <c r="AU327" s="227" t="s">
        <v>83</v>
      </c>
      <c r="AV327" s="12" t="s">
        <v>83</v>
      </c>
      <c r="AW327" s="12" t="s">
        <v>36</v>
      </c>
      <c r="AX327" s="12" t="s">
        <v>73</v>
      </c>
      <c r="AY327" s="227" t="s">
        <v>148</v>
      </c>
    </row>
    <row r="328" spans="2:51" s="12" customFormat="1">
      <c r="B328" s="217"/>
      <c r="C328" s="218"/>
      <c r="D328" s="204" t="s">
        <v>162</v>
      </c>
      <c r="E328" s="219" t="s">
        <v>21</v>
      </c>
      <c r="F328" s="220" t="s">
        <v>463</v>
      </c>
      <c r="G328" s="218"/>
      <c r="H328" s="221">
        <v>62.258000000000003</v>
      </c>
      <c r="I328" s="222"/>
      <c r="J328" s="218"/>
      <c r="K328" s="218"/>
      <c r="L328" s="223"/>
      <c r="M328" s="224"/>
      <c r="N328" s="225"/>
      <c r="O328" s="225"/>
      <c r="P328" s="225"/>
      <c r="Q328" s="225"/>
      <c r="R328" s="225"/>
      <c r="S328" s="225"/>
      <c r="T328" s="226"/>
      <c r="AT328" s="227" t="s">
        <v>162</v>
      </c>
      <c r="AU328" s="227" t="s">
        <v>83</v>
      </c>
      <c r="AV328" s="12" t="s">
        <v>83</v>
      </c>
      <c r="AW328" s="12" t="s">
        <v>36</v>
      </c>
      <c r="AX328" s="12" t="s">
        <v>73</v>
      </c>
      <c r="AY328" s="227" t="s">
        <v>148</v>
      </c>
    </row>
    <row r="329" spans="2:51" s="12" customFormat="1">
      <c r="B329" s="217"/>
      <c r="C329" s="218"/>
      <c r="D329" s="204" t="s">
        <v>162</v>
      </c>
      <c r="E329" s="219" t="s">
        <v>21</v>
      </c>
      <c r="F329" s="220" t="s">
        <v>464</v>
      </c>
      <c r="G329" s="218"/>
      <c r="H329" s="221">
        <v>32.837000000000003</v>
      </c>
      <c r="I329" s="222"/>
      <c r="J329" s="218"/>
      <c r="K329" s="218"/>
      <c r="L329" s="223"/>
      <c r="M329" s="224"/>
      <c r="N329" s="225"/>
      <c r="O329" s="225"/>
      <c r="P329" s="225"/>
      <c r="Q329" s="225"/>
      <c r="R329" s="225"/>
      <c r="S329" s="225"/>
      <c r="T329" s="226"/>
      <c r="AT329" s="227" t="s">
        <v>162</v>
      </c>
      <c r="AU329" s="227" t="s">
        <v>83</v>
      </c>
      <c r="AV329" s="12" t="s">
        <v>83</v>
      </c>
      <c r="AW329" s="12" t="s">
        <v>36</v>
      </c>
      <c r="AX329" s="12" t="s">
        <v>73</v>
      </c>
      <c r="AY329" s="227" t="s">
        <v>148</v>
      </c>
    </row>
    <row r="330" spans="2:51" s="12" customFormat="1" ht="27">
      <c r="B330" s="217"/>
      <c r="C330" s="218"/>
      <c r="D330" s="204" t="s">
        <v>162</v>
      </c>
      <c r="E330" s="219" t="s">
        <v>21</v>
      </c>
      <c r="F330" s="220" t="s">
        <v>465</v>
      </c>
      <c r="G330" s="218"/>
      <c r="H330" s="221">
        <v>66.356999999999999</v>
      </c>
      <c r="I330" s="222"/>
      <c r="J330" s="218"/>
      <c r="K330" s="218"/>
      <c r="L330" s="223"/>
      <c r="M330" s="224"/>
      <c r="N330" s="225"/>
      <c r="O330" s="225"/>
      <c r="P330" s="225"/>
      <c r="Q330" s="225"/>
      <c r="R330" s="225"/>
      <c r="S330" s="225"/>
      <c r="T330" s="226"/>
      <c r="AT330" s="227" t="s">
        <v>162</v>
      </c>
      <c r="AU330" s="227" t="s">
        <v>83</v>
      </c>
      <c r="AV330" s="12" t="s">
        <v>83</v>
      </c>
      <c r="AW330" s="12" t="s">
        <v>36</v>
      </c>
      <c r="AX330" s="12" t="s">
        <v>73</v>
      </c>
      <c r="AY330" s="227" t="s">
        <v>148</v>
      </c>
    </row>
    <row r="331" spans="2:51" s="14" customFormat="1">
      <c r="B331" s="249"/>
      <c r="C331" s="250"/>
      <c r="D331" s="204" t="s">
        <v>162</v>
      </c>
      <c r="E331" s="251" t="s">
        <v>21</v>
      </c>
      <c r="F331" s="252" t="s">
        <v>466</v>
      </c>
      <c r="G331" s="250"/>
      <c r="H331" s="253">
        <v>2062.4769999999999</v>
      </c>
      <c r="I331" s="254"/>
      <c r="J331" s="250"/>
      <c r="K331" s="250"/>
      <c r="L331" s="255"/>
      <c r="M331" s="256"/>
      <c r="N331" s="257"/>
      <c r="O331" s="257"/>
      <c r="P331" s="257"/>
      <c r="Q331" s="257"/>
      <c r="R331" s="257"/>
      <c r="S331" s="257"/>
      <c r="T331" s="258"/>
      <c r="AT331" s="259" t="s">
        <v>162</v>
      </c>
      <c r="AU331" s="259" t="s">
        <v>83</v>
      </c>
      <c r="AV331" s="14" t="s">
        <v>165</v>
      </c>
      <c r="AW331" s="14" t="s">
        <v>36</v>
      </c>
      <c r="AX331" s="14" t="s">
        <v>73</v>
      </c>
      <c r="AY331" s="259" t="s">
        <v>148</v>
      </c>
    </row>
    <row r="332" spans="2:51" s="11" customFormat="1">
      <c r="B332" s="207"/>
      <c r="C332" s="208"/>
      <c r="D332" s="204" t="s">
        <v>162</v>
      </c>
      <c r="E332" s="209" t="s">
        <v>21</v>
      </c>
      <c r="F332" s="210" t="s">
        <v>467</v>
      </c>
      <c r="G332" s="208"/>
      <c r="H332" s="209" t="s">
        <v>21</v>
      </c>
      <c r="I332" s="211"/>
      <c r="J332" s="208"/>
      <c r="K332" s="208"/>
      <c r="L332" s="212"/>
      <c r="M332" s="213"/>
      <c r="N332" s="214"/>
      <c r="O332" s="214"/>
      <c r="P332" s="214"/>
      <c r="Q332" s="214"/>
      <c r="R332" s="214"/>
      <c r="S332" s="214"/>
      <c r="T332" s="215"/>
      <c r="AT332" s="216" t="s">
        <v>162</v>
      </c>
      <c r="AU332" s="216" t="s">
        <v>83</v>
      </c>
      <c r="AV332" s="11" t="s">
        <v>81</v>
      </c>
      <c r="AW332" s="11" t="s">
        <v>36</v>
      </c>
      <c r="AX332" s="11" t="s">
        <v>73</v>
      </c>
      <c r="AY332" s="216" t="s">
        <v>148</v>
      </c>
    </row>
    <row r="333" spans="2:51" s="12" customFormat="1">
      <c r="B333" s="217"/>
      <c r="C333" s="218"/>
      <c r="D333" s="204" t="s">
        <v>162</v>
      </c>
      <c r="E333" s="219" t="s">
        <v>21</v>
      </c>
      <c r="F333" s="220" t="s">
        <v>468</v>
      </c>
      <c r="G333" s="218"/>
      <c r="H333" s="221">
        <v>-628.44100000000003</v>
      </c>
      <c r="I333" s="222"/>
      <c r="J333" s="218"/>
      <c r="K333" s="218"/>
      <c r="L333" s="223"/>
      <c r="M333" s="224"/>
      <c r="N333" s="225"/>
      <c r="O333" s="225"/>
      <c r="P333" s="225"/>
      <c r="Q333" s="225"/>
      <c r="R333" s="225"/>
      <c r="S333" s="225"/>
      <c r="T333" s="226"/>
      <c r="AT333" s="227" t="s">
        <v>162</v>
      </c>
      <c r="AU333" s="227" t="s">
        <v>83</v>
      </c>
      <c r="AV333" s="12" t="s">
        <v>83</v>
      </c>
      <c r="AW333" s="12" t="s">
        <v>36</v>
      </c>
      <c r="AX333" s="12" t="s">
        <v>73</v>
      </c>
      <c r="AY333" s="227" t="s">
        <v>148</v>
      </c>
    </row>
    <row r="334" spans="2:51" s="11" customFormat="1">
      <c r="B334" s="207"/>
      <c r="C334" s="208"/>
      <c r="D334" s="204" t="s">
        <v>162</v>
      </c>
      <c r="E334" s="209" t="s">
        <v>21</v>
      </c>
      <c r="F334" s="210" t="s">
        <v>469</v>
      </c>
      <c r="G334" s="208"/>
      <c r="H334" s="209" t="s">
        <v>21</v>
      </c>
      <c r="I334" s="211"/>
      <c r="J334" s="208"/>
      <c r="K334" s="208"/>
      <c r="L334" s="212"/>
      <c r="M334" s="213"/>
      <c r="N334" s="214"/>
      <c r="O334" s="214"/>
      <c r="P334" s="214"/>
      <c r="Q334" s="214"/>
      <c r="R334" s="214"/>
      <c r="S334" s="214"/>
      <c r="T334" s="215"/>
      <c r="AT334" s="216" t="s">
        <v>162</v>
      </c>
      <c r="AU334" s="216" t="s">
        <v>83</v>
      </c>
      <c r="AV334" s="11" t="s">
        <v>81</v>
      </c>
      <c r="AW334" s="11" t="s">
        <v>36</v>
      </c>
      <c r="AX334" s="11" t="s">
        <v>73</v>
      </c>
      <c r="AY334" s="216" t="s">
        <v>148</v>
      </c>
    </row>
    <row r="335" spans="2:51" s="12" customFormat="1">
      <c r="B335" s="217"/>
      <c r="C335" s="218"/>
      <c r="D335" s="204" t="s">
        <v>162</v>
      </c>
      <c r="E335" s="219" t="s">
        <v>21</v>
      </c>
      <c r="F335" s="220" t="s">
        <v>470</v>
      </c>
      <c r="G335" s="218"/>
      <c r="H335" s="221">
        <v>143.404</v>
      </c>
      <c r="I335" s="222"/>
      <c r="J335" s="218"/>
      <c r="K335" s="218"/>
      <c r="L335" s="223"/>
      <c r="M335" s="224"/>
      <c r="N335" s="225"/>
      <c r="O335" s="225"/>
      <c r="P335" s="225"/>
      <c r="Q335" s="225"/>
      <c r="R335" s="225"/>
      <c r="S335" s="225"/>
      <c r="T335" s="226"/>
      <c r="AT335" s="227" t="s">
        <v>162</v>
      </c>
      <c r="AU335" s="227" t="s">
        <v>83</v>
      </c>
      <c r="AV335" s="12" t="s">
        <v>83</v>
      </c>
      <c r="AW335" s="12" t="s">
        <v>36</v>
      </c>
      <c r="AX335" s="12" t="s">
        <v>73</v>
      </c>
      <c r="AY335" s="227" t="s">
        <v>148</v>
      </c>
    </row>
    <row r="336" spans="2:51" s="13" customFormat="1">
      <c r="B336" s="228"/>
      <c r="C336" s="229"/>
      <c r="D336" s="204" t="s">
        <v>162</v>
      </c>
      <c r="E336" s="230" t="s">
        <v>21</v>
      </c>
      <c r="F336" s="231" t="s">
        <v>244</v>
      </c>
      <c r="G336" s="229"/>
      <c r="H336" s="232">
        <v>1577.44</v>
      </c>
      <c r="I336" s="233"/>
      <c r="J336" s="229"/>
      <c r="K336" s="229"/>
      <c r="L336" s="234"/>
      <c r="M336" s="235"/>
      <c r="N336" s="236"/>
      <c r="O336" s="236"/>
      <c r="P336" s="236"/>
      <c r="Q336" s="236"/>
      <c r="R336" s="236"/>
      <c r="S336" s="236"/>
      <c r="T336" s="237"/>
      <c r="AT336" s="238" t="s">
        <v>162</v>
      </c>
      <c r="AU336" s="238" t="s">
        <v>83</v>
      </c>
      <c r="AV336" s="13" t="s">
        <v>155</v>
      </c>
      <c r="AW336" s="13" t="s">
        <v>36</v>
      </c>
      <c r="AX336" s="13" t="s">
        <v>81</v>
      </c>
      <c r="AY336" s="238" t="s">
        <v>148</v>
      </c>
    </row>
    <row r="337" spans="2:65" s="1" customFormat="1" ht="25.5" customHeight="1">
      <c r="B337" s="41"/>
      <c r="C337" s="192" t="s">
        <v>471</v>
      </c>
      <c r="D337" s="192" t="s">
        <v>150</v>
      </c>
      <c r="E337" s="193" t="s">
        <v>472</v>
      </c>
      <c r="F337" s="194" t="s">
        <v>473</v>
      </c>
      <c r="G337" s="195" t="s">
        <v>153</v>
      </c>
      <c r="H337" s="196">
        <v>10</v>
      </c>
      <c r="I337" s="197"/>
      <c r="J337" s="198">
        <f>ROUND(I337*H337,2)</f>
        <v>0</v>
      </c>
      <c r="K337" s="194" t="s">
        <v>154</v>
      </c>
      <c r="L337" s="61"/>
      <c r="M337" s="199" t="s">
        <v>21</v>
      </c>
      <c r="N337" s="200" t="s">
        <v>44</v>
      </c>
      <c r="O337" s="42"/>
      <c r="P337" s="201">
        <f>O337*H337</f>
        <v>0</v>
      </c>
      <c r="Q337" s="201">
        <v>6.5599999999999999E-3</v>
      </c>
      <c r="R337" s="201">
        <f>Q337*H337</f>
        <v>6.5599999999999992E-2</v>
      </c>
      <c r="S337" s="201">
        <v>0</v>
      </c>
      <c r="T337" s="202">
        <f>S337*H337</f>
        <v>0</v>
      </c>
      <c r="AR337" s="24" t="s">
        <v>155</v>
      </c>
      <c r="AT337" s="24" t="s">
        <v>150</v>
      </c>
      <c r="AU337" s="24" t="s">
        <v>83</v>
      </c>
      <c r="AY337" s="24" t="s">
        <v>148</v>
      </c>
      <c r="BE337" s="203">
        <f>IF(N337="základní",J337,0)</f>
        <v>0</v>
      </c>
      <c r="BF337" s="203">
        <f>IF(N337="snížená",J337,0)</f>
        <v>0</v>
      </c>
      <c r="BG337" s="203">
        <f>IF(N337="zákl. přenesená",J337,0)</f>
        <v>0</v>
      </c>
      <c r="BH337" s="203">
        <f>IF(N337="sníž. přenesená",J337,0)</f>
        <v>0</v>
      </c>
      <c r="BI337" s="203">
        <f>IF(N337="nulová",J337,0)</f>
        <v>0</v>
      </c>
      <c r="BJ337" s="24" t="s">
        <v>81</v>
      </c>
      <c r="BK337" s="203">
        <f>ROUND(I337*H337,2)</f>
        <v>0</v>
      </c>
      <c r="BL337" s="24" t="s">
        <v>155</v>
      </c>
      <c r="BM337" s="24" t="s">
        <v>474</v>
      </c>
    </row>
    <row r="338" spans="2:65" s="1" customFormat="1" ht="94.5">
      <c r="B338" s="41"/>
      <c r="C338" s="63"/>
      <c r="D338" s="204" t="s">
        <v>157</v>
      </c>
      <c r="E338" s="63"/>
      <c r="F338" s="205" t="s">
        <v>475</v>
      </c>
      <c r="G338" s="63"/>
      <c r="H338" s="63"/>
      <c r="I338" s="163"/>
      <c r="J338" s="63"/>
      <c r="K338" s="63"/>
      <c r="L338" s="61"/>
      <c r="M338" s="206"/>
      <c r="N338" s="42"/>
      <c r="O338" s="42"/>
      <c r="P338" s="42"/>
      <c r="Q338" s="42"/>
      <c r="R338" s="42"/>
      <c r="S338" s="42"/>
      <c r="T338" s="78"/>
      <c r="AT338" s="24" t="s">
        <v>157</v>
      </c>
      <c r="AU338" s="24" t="s">
        <v>83</v>
      </c>
    </row>
    <row r="339" spans="2:65" s="11" customFormat="1">
      <c r="B339" s="207"/>
      <c r="C339" s="208"/>
      <c r="D339" s="204" t="s">
        <v>162</v>
      </c>
      <c r="E339" s="209" t="s">
        <v>21</v>
      </c>
      <c r="F339" s="210" t="s">
        <v>476</v>
      </c>
      <c r="G339" s="208"/>
      <c r="H339" s="209" t="s">
        <v>21</v>
      </c>
      <c r="I339" s="211"/>
      <c r="J339" s="208"/>
      <c r="K339" s="208"/>
      <c r="L339" s="212"/>
      <c r="M339" s="213"/>
      <c r="N339" s="214"/>
      <c r="O339" s="214"/>
      <c r="P339" s="214"/>
      <c r="Q339" s="214"/>
      <c r="R339" s="214"/>
      <c r="S339" s="214"/>
      <c r="T339" s="215"/>
      <c r="AT339" s="216" t="s">
        <v>162</v>
      </c>
      <c r="AU339" s="216" t="s">
        <v>83</v>
      </c>
      <c r="AV339" s="11" t="s">
        <v>81</v>
      </c>
      <c r="AW339" s="11" t="s">
        <v>36</v>
      </c>
      <c r="AX339" s="11" t="s">
        <v>73</v>
      </c>
      <c r="AY339" s="216" t="s">
        <v>148</v>
      </c>
    </row>
    <row r="340" spans="2:65" s="12" customFormat="1">
      <c r="B340" s="217"/>
      <c r="C340" s="218"/>
      <c r="D340" s="204" t="s">
        <v>162</v>
      </c>
      <c r="E340" s="219" t="s">
        <v>21</v>
      </c>
      <c r="F340" s="220" t="s">
        <v>206</v>
      </c>
      <c r="G340" s="218"/>
      <c r="H340" s="221">
        <v>10</v>
      </c>
      <c r="I340" s="222"/>
      <c r="J340" s="218"/>
      <c r="K340" s="218"/>
      <c r="L340" s="223"/>
      <c r="M340" s="224"/>
      <c r="N340" s="225"/>
      <c r="O340" s="225"/>
      <c r="P340" s="225"/>
      <c r="Q340" s="225"/>
      <c r="R340" s="225"/>
      <c r="S340" s="225"/>
      <c r="T340" s="226"/>
      <c r="AT340" s="227" t="s">
        <v>162</v>
      </c>
      <c r="AU340" s="227" t="s">
        <v>83</v>
      </c>
      <c r="AV340" s="12" t="s">
        <v>83</v>
      </c>
      <c r="AW340" s="12" t="s">
        <v>36</v>
      </c>
      <c r="AX340" s="12" t="s">
        <v>81</v>
      </c>
      <c r="AY340" s="227" t="s">
        <v>148</v>
      </c>
    </row>
    <row r="341" spans="2:65" s="1" customFormat="1" ht="38.25" customHeight="1">
      <c r="B341" s="41"/>
      <c r="C341" s="192" t="s">
        <v>477</v>
      </c>
      <c r="D341" s="192" t="s">
        <v>150</v>
      </c>
      <c r="E341" s="193" t="s">
        <v>478</v>
      </c>
      <c r="F341" s="194" t="s">
        <v>479</v>
      </c>
      <c r="G341" s="195" t="s">
        <v>153</v>
      </c>
      <c r="H341" s="196">
        <v>30</v>
      </c>
      <c r="I341" s="197"/>
      <c r="J341" s="198">
        <f>ROUND(I341*H341,2)</f>
        <v>0</v>
      </c>
      <c r="K341" s="194" t="s">
        <v>154</v>
      </c>
      <c r="L341" s="61"/>
      <c r="M341" s="199" t="s">
        <v>21</v>
      </c>
      <c r="N341" s="200" t="s">
        <v>44</v>
      </c>
      <c r="O341" s="42"/>
      <c r="P341" s="201">
        <f>O341*H341</f>
        <v>0</v>
      </c>
      <c r="Q341" s="201">
        <v>1.31E-3</v>
      </c>
      <c r="R341" s="201">
        <f>Q341*H341</f>
        <v>3.9300000000000002E-2</v>
      </c>
      <c r="S341" s="201">
        <v>0</v>
      </c>
      <c r="T341" s="202">
        <f>S341*H341</f>
        <v>0</v>
      </c>
      <c r="AR341" s="24" t="s">
        <v>155</v>
      </c>
      <c r="AT341" s="24" t="s">
        <v>150</v>
      </c>
      <c r="AU341" s="24" t="s">
        <v>83</v>
      </c>
      <c r="AY341" s="24" t="s">
        <v>148</v>
      </c>
      <c r="BE341" s="203">
        <f>IF(N341="základní",J341,0)</f>
        <v>0</v>
      </c>
      <c r="BF341" s="203">
        <f>IF(N341="snížená",J341,0)</f>
        <v>0</v>
      </c>
      <c r="BG341" s="203">
        <f>IF(N341="zákl. přenesená",J341,0)</f>
        <v>0</v>
      </c>
      <c r="BH341" s="203">
        <f>IF(N341="sníž. přenesená",J341,0)</f>
        <v>0</v>
      </c>
      <c r="BI341" s="203">
        <f>IF(N341="nulová",J341,0)</f>
        <v>0</v>
      </c>
      <c r="BJ341" s="24" t="s">
        <v>81</v>
      </c>
      <c r="BK341" s="203">
        <f>ROUND(I341*H341,2)</f>
        <v>0</v>
      </c>
      <c r="BL341" s="24" t="s">
        <v>155</v>
      </c>
      <c r="BM341" s="24" t="s">
        <v>480</v>
      </c>
    </row>
    <row r="342" spans="2:65" s="1" customFormat="1" ht="94.5">
      <c r="B342" s="41"/>
      <c r="C342" s="63"/>
      <c r="D342" s="204" t="s">
        <v>157</v>
      </c>
      <c r="E342" s="63"/>
      <c r="F342" s="205" t="s">
        <v>475</v>
      </c>
      <c r="G342" s="63"/>
      <c r="H342" s="63"/>
      <c r="I342" s="163"/>
      <c r="J342" s="63"/>
      <c r="K342" s="63"/>
      <c r="L342" s="61"/>
      <c r="M342" s="206"/>
      <c r="N342" s="42"/>
      <c r="O342" s="42"/>
      <c r="P342" s="42"/>
      <c r="Q342" s="42"/>
      <c r="R342" s="42"/>
      <c r="S342" s="42"/>
      <c r="T342" s="78"/>
      <c r="AT342" s="24" t="s">
        <v>157</v>
      </c>
      <c r="AU342" s="24" t="s">
        <v>83</v>
      </c>
    </row>
    <row r="343" spans="2:65" s="12" customFormat="1">
      <c r="B343" s="217"/>
      <c r="C343" s="218"/>
      <c r="D343" s="204" t="s">
        <v>162</v>
      </c>
      <c r="E343" s="219" t="s">
        <v>21</v>
      </c>
      <c r="F343" s="220" t="s">
        <v>481</v>
      </c>
      <c r="G343" s="218"/>
      <c r="H343" s="221">
        <v>30</v>
      </c>
      <c r="I343" s="222"/>
      <c r="J343" s="218"/>
      <c r="K343" s="218"/>
      <c r="L343" s="223"/>
      <c r="M343" s="224"/>
      <c r="N343" s="225"/>
      <c r="O343" s="225"/>
      <c r="P343" s="225"/>
      <c r="Q343" s="225"/>
      <c r="R343" s="225"/>
      <c r="S343" s="225"/>
      <c r="T343" s="226"/>
      <c r="AT343" s="227" t="s">
        <v>162</v>
      </c>
      <c r="AU343" s="227" t="s">
        <v>83</v>
      </c>
      <c r="AV343" s="12" t="s">
        <v>83</v>
      </c>
      <c r="AW343" s="12" t="s">
        <v>36</v>
      </c>
      <c r="AX343" s="12" t="s">
        <v>81</v>
      </c>
      <c r="AY343" s="227" t="s">
        <v>148</v>
      </c>
    </row>
    <row r="344" spans="2:65" s="1" customFormat="1" ht="25.5" customHeight="1">
      <c r="B344" s="41"/>
      <c r="C344" s="192" t="s">
        <v>482</v>
      </c>
      <c r="D344" s="192" t="s">
        <v>150</v>
      </c>
      <c r="E344" s="193" t="s">
        <v>483</v>
      </c>
      <c r="F344" s="194" t="s">
        <v>484</v>
      </c>
      <c r="G344" s="195" t="s">
        <v>153</v>
      </c>
      <c r="H344" s="196">
        <v>10</v>
      </c>
      <c r="I344" s="197"/>
      <c r="J344" s="198">
        <f>ROUND(I344*H344,2)</f>
        <v>0</v>
      </c>
      <c r="K344" s="194" t="s">
        <v>154</v>
      </c>
      <c r="L344" s="61"/>
      <c r="M344" s="199" t="s">
        <v>21</v>
      </c>
      <c r="N344" s="200" t="s">
        <v>44</v>
      </c>
      <c r="O344" s="42"/>
      <c r="P344" s="201">
        <f>O344*H344</f>
        <v>0</v>
      </c>
      <c r="Q344" s="201">
        <v>3.48E-3</v>
      </c>
      <c r="R344" s="201">
        <f>Q344*H344</f>
        <v>3.4799999999999998E-2</v>
      </c>
      <c r="S344" s="201">
        <v>0</v>
      </c>
      <c r="T344" s="202">
        <f>S344*H344</f>
        <v>0</v>
      </c>
      <c r="AR344" s="24" t="s">
        <v>155</v>
      </c>
      <c r="AT344" s="24" t="s">
        <v>150</v>
      </c>
      <c r="AU344" s="24" t="s">
        <v>83</v>
      </c>
      <c r="AY344" s="24" t="s">
        <v>148</v>
      </c>
      <c r="BE344" s="203">
        <f>IF(N344="základní",J344,0)</f>
        <v>0</v>
      </c>
      <c r="BF344" s="203">
        <f>IF(N344="snížená",J344,0)</f>
        <v>0</v>
      </c>
      <c r="BG344" s="203">
        <f>IF(N344="zákl. přenesená",J344,0)</f>
        <v>0</v>
      </c>
      <c r="BH344" s="203">
        <f>IF(N344="sníž. přenesená",J344,0)</f>
        <v>0</v>
      </c>
      <c r="BI344" s="203">
        <f>IF(N344="nulová",J344,0)</f>
        <v>0</v>
      </c>
      <c r="BJ344" s="24" t="s">
        <v>81</v>
      </c>
      <c r="BK344" s="203">
        <f>ROUND(I344*H344,2)</f>
        <v>0</v>
      </c>
      <c r="BL344" s="24" t="s">
        <v>155</v>
      </c>
      <c r="BM344" s="24" t="s">
        <v>485</v>
      </c>
    </row>
    <row r="345" spans="2:65" s="1" customFormat="1" ht="25.5" customHeight="1">
      <c r="B345" s="41"/>
      <c r="C345" s="192" t="s">
        <v>486</v>
      </c>
      <c r="D345" s="192" t="s">
        <v>150</v>
      </c>
      <c r="E345" s="193" t="s">
        <v>487</v>
      </c>
      <c r="F345" s="194" t="s">
        <v>488</v>
      </c>
      <c r="G345" s="195" t="s">
        <v>168</v>
      </c>
      <c r="H345" s="196">
        <v>3.3889999999999998</v>
      </c>
      <c r="I345" s="197"/>
      <c r="J345" s="198">
        <f>ROUND(I345*H345,2)</f>
        <v>0</v>
      </c>
      <c r="K345" s="194" t="s">
        <v>154</v>
      </c>
      <c r="L345" s="61"/>
      <c r="M345" s="199" t="s">
        <v>21</v>
      </c>
      <c r="N345" s="200" t="s">
        <v>44</v>
      </c>
      <c r="O345" s="42"/>
      <c r="P345" s="201">
        <f>O345*H345</f>
        <v>0</v>
      </c>
      <c r="Q345" s="201">
        <v>2.45329</v>
      </c>
      <c r="R345" s="201">
        <f>Q345*H345</f>
        <v>8.3141998099999999</v>
      </c>
      <c r="S345" s="201">
        <v>0</v>
      </c>
      <c r="T345" s="202">
        <f>S345*H345</f>
        <v>0</v>
      </c>
      <c r="AR345" s="24" t="s">
        <v>155</v>
      </c>
      <c r="AT345" s="24" t="s">
        <v>150</v>
      </c>
      <c r="AU345" s="24" t="s">
        <v>83</v>
      </c>
      <c r="AY345" s="24" t="s">
        <v>148</v>
      </c>
      <c r="BE345" s="203">
        <f>IF(N345="základní",J345,0)</f>
        <v>0</v>
      </c>
      <c r="BF345" s="203">
        <f>IF(N345="snížená",J345,0)</f>
        <v>0</v>
      </c>
      <c r="BG345" s="203">
        <f>IF(N345="zákl. přenesená",J345,0)</f>
        <v>0</v>
      </c>
      <c r="BH345" s="203">
        <f>IF(N345="sníž. přenesená",J345,0)</f>
        <v>0</v>
      </c>
      <c r="BI345" s="203">
        <f>IF(N345="nulová",J345,0)</f>
        <v>0</v>
      </c>
      <c r="BJ345" s="24" t="s">
        <v>81</v>
      </c>
      <c r="BK345" s="203">
        <f>ROUND(I345*H345,2)</f>
        <v>0</v>
      </c>
      <c r="BL345" s="24" t="s">
        <v>155</v>
      </c>
      <c r="BM345" s="24" t="s">
        <v>489</v>
      </c>
    </row>
    <row r="346" spans="2:65" s="1" customFormat="1" ht="175.5">
      <c r="B346" s="41"/>
      <c r="C346" s="63"/>
      <c r="D346" s="204" t="s">
        <v>157</v>
      </c>
      <c r="E346" s="63"/>
      <c r="F346" s="205" t="s">
        <v>490</v>
      </c>
      <c r="G346" s="63"/>
      <c r="H346" s="63"/>
      <c r="I346" s="163"/>
      <c r="J346" s="63"/>
      <c r="K346" s="63"/>
      <c r="L346" s="61"/>
      <c r="M346" s="206"/>
      <c r="N346" s="42"/>
      <c r="O346" s="42"/>
      <c r="P346" s="42"/>
      <c r="Q346" s="42"/>
      <c r="R346" s="42"/>
      <c r="S346" s="42"/>
      <c r="T346" s="78"/>
      <c r="AT346" s="24" t="s">
        <v>157</v>
      </c>
      <c r="AU346" s="24" t="s">
        <v>83</v>
      </c>
    </row>
    <row r="347" spans="2:65" s="11" customFormat="1">
      <c r="B347" s="207"/>
      <c r="C347" s="208"/>
      <c r="D347" s="204" t="s">
        <v>162</v>
      </c>
      <c r="E347" s="209" t="s">
        <v>21</v>
      </c>
      <c r="F347" s="210" t="s">
        <v>491</v>
      </c>
      <c r="G347" s="208"/>
      <c r="H347" s="209" t="s">
        <v>21</v>
      </c>
      <c r="I347" s="211"/>
      <c r="J347" s="208"/>
      <c r="K347" s="208"/>
      <c r="L347" s="212"/>
      <c r="M347" s="213"/>
      <c r="N347" s="214"/>
      <c r="O347" s="214"/>
      <c r="P347" s="214"/>
      <c r="Q347" s="214"/>
      <c r="R347" s="214"/>
      <c r="S347" s="214"/>
      <c r="T347" s="215"/>
      <c r="AT347" s="216" t="s">
        <v>162</v>
      </c>
      <c r="AU347" s="216" t="s">
        <v>83</v>
      </c>
      <c r="AV347" s="11" t="s">
        <v>81</v>
      </c>
      <c r="AW347" s="11" t="s">
        <v>36</v>
      </c>
      <c r="AX347" s="11" t="s">
        <v>73</v>
      </c>
      <c r="AY347" s="216" t="s">
        <v>148</v>
      </c>
    </row>
    <row r="348" spans="2:65" s="11" customFormat="1">
      <c r="B348" s="207"/>
      <c r="C348" s="208"/>
      <c r="D348" s="204" t="s">
        <v>162</v>
      </c>
      <c r="E348" s="209" t="s">
        <v>21</v>
      </c>
      <c r="F348" s="210" t="s">
        <v>315</v>
      </c>
      <c r="G348" s="208"/>
      <c r="H348" s="209" t="s">
        <v>21</v>
      </c>
      <c r="I348" s="211"/>
      <c r="J348" s="208"/>
      <c r="K348" s="208"/>
      <c r="L348" s="212"/>
      <c r="M348" s="213"/>
      <c r="N348" s="214"/>
      <c r="O348" s="214"/>
      <c r="P348" s="214"/>
      <c r="Q348" s="214"/>
      <c r="R348" s="214"/>
      <c r="S348" s="214"/>
      <c r="T348" s="215"/>
      <c r="AT348" s="216" t="s">
        <v>162</v>
      </c>
      <c r="AU348" s="216" t="s">
        <v>83</v>
      </c>
      <c r="AV348" s="11" t="s">
        <v>81</v>
      </c>
      <c r="AW348" s="11" t="s">
        <v>36</v>
      </c>
      <c r="AX348" s="11" t="s">
        <v>73</v>
      </c>
      <c r="AY348" s="216" t="s">
        <v>148</v>
      </c>
    </row>
    <row r="349" spans="2:65" s="12" customFormat="1">
      <c r="B349" s="217"/>
      <c r="C349" s="218"/>
      <c r="D349" s="204" t="s">
        <v>162</v>
      </c>
      <c r="E349" s="219" t="s">
        <v>21</v>
      </c>
      <c r="F349" s="220" t="s">
        <v>492</v>
      </c>
      <c r="G349" s="218"/>
      <c r="H349" s="221">
        <v>0.52500000000000002</v>
      </c>
      <c r="I349" s="222"/>
      <c r="J349" s="218"/>
      <c r="K349" s="218"/>
      <c r="L349" s="223"/>
      <c r="M349" s="224"/>
      <c r="N349" s="225"/>
      <c r="O349" s="225"/>
      <c r="P349" s="225"/>
      <c r="Q349" s="225"/>
      <c r="R349" s="225"/>
      <c r="S349" s="225"/>
      <c r="T349" s="226"/>
      <c r="AT349" s="227" t="s">
        <v>162</v>
      </c>
      <c r="AU349" s="227" t="s">
        <v>83</v>
      </c>
      <c r="AV349" s="12" t="s">
        <v>83</v>
      </c>
      <c r="AW349" s="12" t="s">
        <v>36</v>
      </c>
      <c r="AX349" s="12" t="s">
        <v>73</v>
      </c>
      <c r="AY349" s="227" t="s">
        <v>148</v>
      </c>
    </row>
    <row r="350" spans="2:65" s="12" customFormat="1">
      <c r="B350" s="217"/>
      <c r="C350" s="218"/>
      <c r="D350" s="204" t="s">
        <v>162</v>
      </c>
      <c r="E350" s="219" t="s">
        <v>21</v>
      </c>
      <c r="F350" s="220" t="s">
        <v>493</v>
      </c>
      <c r="G350" s="218"/>
      <c r="H350" s="221">
        <v>0.99099999999999999</v>
      </c>
      <c r="I350" s="222"/>
      <c r="J350" s="218"/>
      <c r="K350" s="218"/>
      <c r="L350" s="223"/>
      <c r="M350" s="224"/>
      <c r="N350" s="225"/>
      <c r="O350" s="225"/>
      <c r="P350" s="225"/>
      <c r="Q350" s="225"/>
      <c r="R350" s="225"/>
      <c r="S350" s="225"/>
      <c r="T350" s="226"/>
      <c r="AT350" s="227" t="s">
        <v>162</v>
      </c>
      <c r="AU350" s="227" t="s">
        <v>83</v>
      </c>
      <c r="AV350" s="12" t="s">
        <v>83</v>
      </c>
      <c r="AW350" s="12" t="s">
        <v>36</v>
      </c>
      <c r="AX350" s="12" t="s">
        <v>73</v>
      </c>
      <c r="AY350" s="227" t="s">
        <v>148</v>
      </c>
    </row>
    <row r="351" spans="2:65" s="12" customFormat="1">
      <c r="B351" s="217"/>
      <c r="C351" s="218"/>
      <c r="D351" s="204" t="s">
        <v>162</v>
      </c>
      <c r="E351" s="219" t="s">
        <v>21</v>
      </c>
      <c r="F351" s="220" t="s">
        <v>494</v>
      </c>
      <c r="G351" s="218"/>
      <c r="H351" s="221">
        <v>0.32200000000000001</v>
      </c>
      <c r="I351" s="222"/>
      <c r="J351" s="218"/>
      <c r="K351" s="218"/>
      <c r="L351" s="223"/>
      <c r="M351" s="224"/>
      <c r="N351" s="225"/>
      <c r="O351" s="225"/>
      <c r="P351" s="225"/>
      <c r="Q351" s="225"/>
      <c r="R351" s="225"/>
      <c r="S351" s="225"/>
      <c r="T351" s="226"/>
      <c r="AT351" s="227" t="s">
        <v>162</v>
      </c>
      <c r="AU351" s="227" t="s">
        <v>83</v>
      </c>
      <c r="AV351" s="12" t="s">
        <v>83</v>
      </c>
      <c r="AW351" s="12" t="s">
        <v>36</v>
      </c>
      <c r="AX351" s="12" t="s">
        <v>73</v>
      </c>
      <c r="AY351" s="227" t="s">
        <v>148</v>
      </c>
    </row>
    <row r="352" spans="2:65" s="12" customFormat="1">
      <c r="B352" s="217"/>
      <c r="C352" s="218"/>
      <c r="D352" s="204" t="s">
        <v>162</v>
      </c>
      <c r="E352" s="219" t="s">
        <v>21</v>
      </c>
      <c r="F352" s="220" t="s">
        <v>495</v>
      </c>
      <c r="G352" s="218"/>
      <c r="H352" s="221">
        <v>0.28599999999999998</v>
      </c>
      <c r="I352" s="222"/>
      <c r="J352" s="218"/>
      <c r="K352" s="218"/>
      <c r="L352" s="223"/>
      <c r="M352" s="224"/>
      <c r="N352" s="225"/>
      <c r="O352" s="225"/>
      <c r="P352" s="225"/>
      <c r="Q352" s="225"/>
      <c r="R352" s="225"/>
      <c r="S352" s="225"/>
      <c r="T352" s="226"/>
      <c r="AT352" s="227" t="s">
        <v>162</v>
      </c>
      <c r="AU352" s="227" t="s">
        <v>83</v>
      </c>
      <c r="AV352" s="12" t="s">
        <v>83</v>
      </c>
      <c r="AW352" s="12" t="s">
        <v>36</v>
      </c>
      <c r="AX352" s="12" t="s">
        <v>73</v>
      </c>
      <c r="AY352" s="227" t="s">
        <v>148</v>
      </c>
    </row>
    <row r="353" spans="2:65" s="12" customFormat="1">
      <c r="B353" s="217"/>
      <c r="C353" s="218"/>
      <c r="D353" s="204" t="s">
        <v>162</v>
      </c>
      <c r="E353" s="219" t="s">
        <v>21</v>
      </c>
      <c r="F353" s="220" t="s">
        <v>496</v>
      </c>
      <c r="G353" s="218"/>
      <c r="H353" s="221">
        <v>0.18099999999999999</v>
      </c>
      <c r="I353" s="222"/>
      <c r="J353" s="218"/>
      <c r="K353" s="218"/>
      <c r="L353" s="223"/>
      <c r="M353" s="224"/>
      <c r="N353" s="225"/>
      <c r="O353" s="225"/>
      <c r="P353" s="225"/>
      <c r="Q353" s="225"/>
      <c r="R353" s="225"/>
      <c r="S353" s="225"/>
      <c r="T353" s="226"/>
      <c r="AT353" s="227" t="s">
        <v>162</v>
      </c>
      <c r="AU353" s="227" t="s">
        <v>83</v>
      </c>
      <c r="AV353" s="12" t="s">
        <v>83</v>
      </c>
      <c r="AW353" s="12" t="s">
        <v>36</v>
      </c>
      <c r="AX353" s="12" t="s">
        <v>73</v>
      </c>
      <c r="AY353" s="227" t="s">
        <v>148</v>
      </c>
    </row>
    <row r="354" spans="2:65" s="11" customFormat="1">
      <c r="B354" s="207"/>
      <c r="C354" s="208"/>
      <c r="D354" s="204" t="s">
        <v>162</v>
      </c>
      <c r="E354" s="209" t="s">
        <v>21</v>
      </c>
      <c r="F354" s="210" t="s">
        <v>262</v>
      </c>
      <c r="G354" s="208"/>
      <c r="H354" s="209" t="s">
        <v>21</v>
      </c>
      <c r="I354" s="211"/>
      <c r="J354" s="208"/>
      <c r="K354" s="208"/>
      <c r="L354" s="212"/>
      <c r="M354" s="213"/>
      <c r="N354" s="214"/>
      <c r="O354" s="214"/>
      <c r="P354" s="214"/>
      <c r="Q354" s="214"/>
      <c r="R354" s="214"/>
      <c r="S354" s="214"/>
      <c r="T354" s="215"/>
      <c r="AT354" s="216" t="s">
        <v>162</v>
      </c>
      <c r="AU354" s="216" t="s">
        <v>83</v>
      </c>
      <c r="AV354" s="11" t="s">
        <v>81</v>
      </c>
      <c r="AW354" s="11" t="s">
        <v>36</v>
      </c>
      <c r="AX354" s="11" t="s">
        <v>73</v>
      </c>
      <c r="AY354" s="216" t="s">
        <v>148</v>
      </c>
    </row>
    <row r="355" spans="2:65" s="12" customFormat="1">
      <c r="B355" s="217"/>
      <c r="C355" s="218"/>
      <c r="D355" s="204" t="s">
        <v>162</v>
      </c>
      <c r="E355" s="219" t="s">
        <v>21</v>
      </c>
      <c r="F355" s="220" t="s">
        <v>497</v>
      </c>
      <c r="G355" s="218"/>
      <c r="H355" s="221">
        <v>0.38700000000000001</v>
      </c>
      <c r="I355" s="222"/>
      <c r="J355" s="218"/>
      <c r="K355" s="218"/>
      <c r="L355" s="223"/>
      <c r="M355" s="224"/>
      <c r="N355" s="225"/>
      <c r="O355" s="225"/>
      <c r="P355" s="225"/>
      <c r="Q355" s="225"/>
      <c r="R355" s="225"/>
      <c r="S355" s="225"/>
      <c r="T355" s="226"/>
      <c r="AT355" s="227" t="s">
        <v>162</v>
      </c>
      <c r="AU355" s="227" t="s">
        <v>83</v>
      </c>
      <c r="AV355" s="12" t="s">
        <v>83</v>
      </c>
      <c r="AW355" s="12" t="s">
        <v>36</v>
      </c>
      <c r="AX355" s="12" t="s">
        <v>73</v>
      </c>
      <c r="AY355" s="227" t="s">
        <v>148</v>
      </c>
    </row>
    <row r="356" spans="2:65" s="12" customFormat="1">
      <c r="B356" s="217"/>
      <c r="C356" s="218"/>
      <c r="D356" s="204" t="s">
        <v>162</v>
      </c>
      <c r="E356" s="219" t="s">
        <v>21</v>
      </c>
      <c r="F356" s="220" t="s">
        <v>498</v>
      </c>
      <c r="G356" s="218"/>
      <c r="H356" s="221">
        <v>0.39600000000000002</v>
      </c>
      <c r="I356" s="222"/>
      <c r="J356" s="218"/>
      <c r="K356" s="218"/>
      <c r="L356" s="223"/>
      <c r="M356" s="224"/>
      <c r="N356" s="225"/>
      <c r="O356" s="225"/>
      <c r="P356" s="225"/>
      <c r="Q356" s="225"/>
      <c r="R356" s="225"/>
      <c r="S356" s="225"/>
      <c r="T356" s="226"/>
      <c r="AT356" s="227" t="s">
        <v>162</v>
      </c>
      <c r="AU356" s="227" t="s">
        <v>83</v>
      </c>
      <c r="AV356" s="12" t="s">
        <v>83</v>
      </c>
      <c r="AW356" s="12" t="s">
        <v>36</v>
      </c>
      <c r="AX356" s="12" t="s">
        <v>73</v>
      </c>
      <c r="AY356" s="227" t="s">
        <v>148</v>
      </c>
    </row>
    <row r="357" spans="2:65" s="12" customFormat="1">
      <c r="B357" s="217"/>
      <c r="C357" s="218"/>
      <c r="D357" s="204" t="s">
        <v>162</v>
      </c>
      <c r="E357" s="219" t="s">
        <v>21</v>
      </c>
      <c r="F357" s="220" t="s">
        <v>499</v>
      </c>
      <c r="G357" s="218"/>
      <c r="H357" s="221">
        <v>0.30099999999999999</v>
      </c>
      <c r="I357" s="222"/>
      <c r="J357" s="218"/>
      <c r="K357" s="218"/>
      <c r="L357" s="223"/>
      <c r="M357" s="224"/>
      <c r="N357" s="225"/>
      <c r="O357" s="225"/>
      <c r="P357" s="225"/>
      <c r="Q357" s="225"/>
      <c r="R357" s="225"/>
      <c r="S357" s="225"/>
      <c r="T357" s="226"/>
      <c r="AT357" s="227" t="s">
        <v>162</v>
      </c>
      <c r="AU357" s="227" t="s">
        <v>83</v>
      </c>
      <c r="AV357" s="12" t="s">
        <v>83</v>
      </c>
      <c r="AW357" s="12" t="s">
        <v>36</v>
      </c>
      <c r="AX357" s="12" t="s">
        <v>73</v>
      </c>
      <c r="AY357" s="227" t="s">
        <v>148</v>
      </c>
    </row>
    <row r="358" spans="2:65" s="13" customFormat="1">
      <c r="B358" s="228"/>
      <c r="C358" s="229"/>
      <c r="D358" s="204" t="s">
        <v>162</v>
      </c>
      <c r="E358" s="230" t="s">
        <v>21</v>
      </c>
      <c r="F358" s="231" t="s">
        <v>244</v>
      </c>
      <c r="G358" s="229"/>
      <c r="H358" s="232">
        <v>3.3889999999999998</v>
      </c>
      <c r="I358" s="233"/>
      <c r="J358" s="229"/>
      <c r="K358" s="229"/>
      <c r="L358" s="234"/>
      <c r="M358" s="235"/>
      <c r="N358" s="236"/>
      <c r="O358" s="236"/>
      <c r="P358" s="236"/>
      <c r="Q358" s="236"/>
      <c r="R358" s="236"/>
      <c r="S358" s="236"/>
      <c r="T358" s="237"/>
      <c r="AT358" s="238" t="s">
        <v>162</v>
      </c>
      <c r="AU358" s="238" t="s">
        <v>83</v>
      </c>
      <c r="AV358" s="13" t="s">
        <v>155</v>
      </c>
      <c r="AW358" s="13" t="s">
        <v>36</v>
      </c>
      <c r="AX358" s="13" t="s">
        <v>81</v>
      </c>
      <c r="AY358" s="238" t="s">
        <v>148</v>
      </c>
    </row>
    <row r="359" spans="2:65" s="1" customFormat="1" ht="25.5" customHeight="1">
      <c r="B359" s="41"/>
      <c r="C359" s="192" t="s">
        <v>500</v>
      </c>
      <c r="D359" s="192" t="s">
        <v>150</v>
      </c>
      <c r="E359" s="193" t="s">
        <v>501</v>
      </c>
      <c r="F359" s="194" t="s">
        <v>502</v>
      </c>
      <c r="G359" s="195" t="s">
        <v>168</v>
      </c>
      <c r="H359" s="196">
        <v>2.367</v>
      </c>
      <c r="I359" s="197"/>
      <c r="J359" s="198">
        <f>ROUND(I359*H359,2)</f>
        <v>0</v>
      </c>
      <c r="K359" s="194" t="s">
        <v>154</v>
      </c>
      <c r="L359" s="61"/>
      <c r="M359" s="199" t="s">
        <v>21</v>
      </c>
      <c r="N359" s="200" t="s">
        <v>44</v>
      </c>
      <c r="O359" s="42"/>
      <c r="P359" s="201">
        <f>O359*H359</f>
        <v>0</v>
      </c>
      <c r="Q359" s="201">
        <v>2.45329</v>
      </c>
      <c r="R359" s="201">
        <f>Q359*H359</f>
        <v>5.8069374299999996</v>
      </c>
      <c r="S359" s="201">
        <v>0</v>
      </c>
      <c r="T359" s="202">
        <f>S359*H359</f>
        <v>0</v>
      </c>
      <c r="AR359" s="24" t="s">
        <v>155</v>
      </c>
      <c r="AT359" s="24" t="s">
        <v>150</v>
      </c>
      <c r="AU359" s="24" t="s">
        <v>83</v>
      </c>
      <c r="AY359" s="24" t="s">
        <v>148</v>
      </c>
      <c r="BE359" s="203">
        <f>IF(N359="základní",J359,0)</f>
        <v>0</v>
      </c>
      <c r="BF359" s="203">
        <f>IF(N359="snížená",J359,0)</f>
        <v>0</v>
      </c>
      <c r="BG359" s="203">
        <f>IF(N359="zákl. přenesená",J359,0)</f>
        <v>0</v>
      </c>
      <c r="BH359" s="203">
        <f>IF(N359="sníž. přenesená",J359,0)</f>
        <v>0</v>
      </c>
      <c r="BI359" s="203">
        <f>IF(N359="nulová",J359,0)</f>
        <v>0</v>
      </c>
      <c r="BJ359" s="24" t="s">
        <v>81</v>
      </c>
      <c r="BK359" s="203">
        <f>ROUND(I359*H359,2)</f>
        <v>0</v>
      </c>
      <c r="BL359" s="24" t="s">
        <v>155</v>
      </c>
      <c r="BM359" s="24" t="s">
        <v>503</v>
      </c>
    </row>
    <row r="360" spans="2:65" s="1" customFormat="1" ht="175.5">
      <c r="B360" s="41"/>
      <c r="C360" s="63"/>
      <c r="D360" s="204" t="s">
        <v>157</v>
      </c>
      <c r="E360" s="63"/>
      <c r="F360" s="205" t="s">
        <v>490</v>
      </c>
      <c r="G360" s="63"/>
      <c r="H360" s="63"/>
      <c r="I360" s="163"/>
      <c r="J360" s="63"/>
      <c r="K360" s="63"/>
      <c r="L360" s="61"/>
      <c r="M360" s="206"/>
      <c r="N360" s="42"/>
      <c r="O360" s="42"/>
      <c r="P360" s="42"/>
      <c r="Q360" s="42"/>
      <c r="R360" s="42"/>
      <c r="S360" s="42"/>
      <c r="T360" s="78"/>
      <c r="AT360" s="24" t="s">
        <v>157</v>
      </c>
      <c r="AU360" s="24" t="s">
        <v>83</v>
      </c>
    </row>
    <row r="361" spans="2:65" s="11" customFormat="1">
      <c r="B361" s="207"/>
      <c r="C361" s="208"/>
      <c r="D361" s="204" t="s">
        <v>162</v>
      </c>
      <c r="E361" s="209" t="s">
        <v>21</v>
      </c>
      <c r="F361" s="210" t="s">
        <v>504</v>
      </c>
      <c r="G361" s="208"/>
      <c r="H361" s="209" t="s">
        <v>21</v>
      </c>
      <c r="I361" s="211"/>
      <c r="J361" s="208"/>
      <c r="K361" s="208"/>
      <c r="L361" s="212"/>
      <c r="M361" s="213"/>
      <c r="N361" s="214"/>
      <c r="O361" s="214"/>
      <c r="P361" s="214"/>
      <c r="Q361" s="214"/>
      <c r="R361" s="214"/>
      <c r="S361" s="214"/>
      <c r="T361" s="215"/>
      <c r="AT361" s="216" t="s">
        <v>162</v>
      </c>
      <c r="AU361" s="216" t="s">
        <v>83</v>
      </c>
      <c r="AV361" s="11" t="s">
        <v>81</v>
      </c>
      <c r="AW361" s="11" t="s">
        <v>36</v>
      </c>
      <c r="AX361" s="11" t="s">
        <v>73</v>
      </c>
      <c r="AY361" s="216" t="s">
        <v>148</v>
      </c>
    </row>
    <row r="362" spans="2:65" s="12" customFormat="1">
      <c r="B362" s="217"/>
      <c r="C362" s="218"/>
      <c r="D362" s="204" t="s">
        <v>162</v>
      </c>
      <c r="E362" s="219" t="s">
        <v>21</v>
      </c>
      <c r="F362" s="220" t="s">
        <v>505</v>
      </c>
      <c r="G362" s="218"/>
      <c r="H362" s="221">
        <v>0.35199999999999998</v>
      </c>
      <c r="I362" s="222"/>
      <c r="J362" s="218"/>
      <c r="K362" s="218"/>
      <c r="L362" s="223"/>
      <c r="M362" s="224"/>
      <c r="N362" s="225"/>
      <c r="O362" s="225"/>
      <c r="P362" s="225"/>
      <c r="Q362" s="225"/>
      <c r="R362" s="225"/>
      <c r="S362" s="225"/>
      <c r="T362" s="226"/>
      <c r="AT362" s="227" t="s">
        <v>162</v>
      </c>
      <c r="AU362" s="227" t="s">
        <v>83</v>
      </c>
      <c r="AV362" s="12" t="s">
        <v>83</v>
      </c>
      <c r="AW362" s="12" t="s">
        <v>36</v>
      </c>
      <c r="AX362" s="12" t="s">
        <v>73</v>
      </c>
      <c r="AY362" s="227" t="s">
        <v>148</v>
      </c>
    </row>
    <row r="363" spans="2:65" s="12" customFormat="1">
      <c r="B363" s="217"/>
      <c r="C363" s="218"/>
      <c r="D363" s="204" t="s">
        <v>162</v>
      </c>
      <c r="E363" s="219" t="s">
        <v>21</v>
      </c>
      <c r="F363" s="220" t="s">
        <v>506</v>
      </c>
      <c r="G363" s="218"/>
      <c r="H363" s="221">
        <v>0.47</v>
      </c>
      <c r="I363" s="222"/>
      <c r="J363" s="218"/>
      <c r="K363" s="218"/>
      <c r="L363" s="223"/>
      <c r="M363" s="224"/>
      <c r="N363" s="225"/>
      <c r="O363" s="225"/>
      <c r="P363" s="225"/>
      <c r="Q363" s="225"/>
      <c r="R363" s="225"/>
      <c r="S363" s="225"/>
      <c r="T363" s="226"/>
      <c r="AT363" s="227" t="s">
        <v>162</v>
      </c>
      <c r="AU363" s="227" t="s">
        <v>83</v>
      </c>
      <c r="AV363" s="12" t="s">
        <v>83</v>
      </c>
      <c r="AW363" s="12" t="s">
        <v>36</v>
      </c>
      <c r="AX363" s="12" t="s">
        <v>73</v>
      </c>
      <c r="AY363" s="227" t="s">
        <v>148</v>
      </c>
    </row>
    <row r="364" spans="2:65" s="12" customFormat="1">
      <c r="B364" s="217"/>
      <c r="C364" s="218"/>
      <c r="D364" s="204" t="s">
        <v>162</v>
      </c>
      <c r="E364" s="219" t="s">
        <v>21</v>
      </c>
      <c r="F364" s="220" t="s">
        <v>507</v>
      </c>
      <c r="G364" s="218"/>
      <c r="H364" s="221">
        <v>0.16500000000000001</v>
      </c>
      <c r="I364" s="222"/>
      <c r="J364" s="218"/>
      <c r="K364" s="218"/>
      <c r="L364" s="223"/>
      <c r="M364" s="224"/>
      <c r="N364" s="225"/>
      <c r="O364" s="225"/>
      <c r="P364" s="225"/>
      <c r="Q364" s="225"/>
      <c r="R364" s="225"/>
      <c r="S364" s="225"/>
      <c r="T364" s="226"/>
      <c r="AT364" s="227" t="s">
        <v>162</v>
      </c>
      <c r="AU364" s="227" t="s">
        <v>83</v>
      </c>
      <c r="AV364" s="12" t="s">
        <v>83</v>
      </c>
      <c r="AW364" s="12" t="s">
        <v>36</v>
      </c>
      <c r="AX364" s="12" t="s">
        <v>73</v>
      </c>
      <c r="AY364" s="227" t="s">
        <v>148</v>
      </c>
    </row>
    <row r="365" spans="2:65" s="11" customFormat="1">
      <c r="B365" s="207"/>
      <c r="C365" s="208"/>
      <c r="D365" s="204" t="s">
        <v>162</v>
      </c>
      <c r="E365" s="209" t="s">
        <v>21</v>
      </c>
      <c r="F365" s="210" t="s">
        <v>508</v>
      </c>
      <c r="G365" s="208"/>
      <c r="H365" s="209" t="s">
        <v>21</v>
      </c>
      <c r="I365" s="211"/>
      <c r="J365" s="208"/>
      <c r="K365" s="208"/>
      <c r="L365" s="212"/>
      <c r="M365" s="213"/>
      <c r="N365" s="214"/>
      <c r="O365" s="214"/>
      <c r="P365" s="214"/>
      <c r="Q365" s="214"/>
      <c r="R365" s="214"/>
      <c r="S365" s="214"/>
      <c r="T365" s="215"/>
      <c r="AT365" s="216" t="s">
        <v>162</v>
      </c>
      <c r="AU365" s="216" t="s">
        <v>83</v>
      </c>
      <c r="AV365" s="11" t="s">
        <v>81</v>
      </c>
      <c r="AW365" s="11" t="s">
        <v>36</v>
      </c>
      <c r="AX365" s="11" t="s">
        <v>73</v>
      </c>
      <c r="AY365" s="216" t="s">
        <v>148</v>
      </c>
    </row>
    <row r="366" spans="2:65" s="12" customFormat="1">
      <c r="B366" s="217"/>
      <c r="C366" s="218"/>
      <c r="D366" s="204" t="s">
        <v>162</v>
      </c>
      <c r="E366" s="219" t="s">
        <v>21</v>
      </c>
      <c r="F366" s="220" t="s">
        <v>509</v>
      </c>
      <c r="G366" s="218"/>
      <c r="H366" s="221">
        <v>1.38</v>
      </c>
      <c r="I366" s="222"/>
      <c r="J366" s="218"/>
      <c r="K366" s="218"/>
      <c r="L366" s="223"/>
      <c r="M366" s="224"/>
      <c r="N366" s="225"/>
      <c r="O366" s="225"/>
      <c r="P366" s="225"/>
      <c r="Q366" s="225"/>
      <c r="R366" s="225"/>
      <c r="S366" s="225"/>
      <c r="T366" s="226"/>
      <c r="AT366" s="227" t="s">
        <v>162</v>
      </c>
      <c r="AU366" s="227" t="s">
        <v>83</v>
      </c>
      <c r="AV366" s="12" t="s">
        <v>83</v>
      </c>
      <c r="AW366" s="12" t="s">
        <v>36</v>
      </c>
      <c r="AX366" s="12" t="s">
        <v>73</v>
      </c>
      <c r="AY366" s="227" t="s">
        <v>148</v>
      </c>
    </row>
    <row r="367" spans="2:65" s="13" customFormat="1">
      <c r="B367" s="228"/>
      <c r="C367" s="229"/>
      <c r="D367" s="204" t="s">
        <v>162</v>
      </c>
      <c r="E367" s="230" t="s">
        <v>21</v>
      </c>
      <c r="F367" s="231" t="s">
        <v>244</v>
      </c>
      <c r="G367" s="229"/>
      <c r="H367" s="232">
        <v>2.367</v>
      </c>
      <c r="I367" s="233"/>
      <c r="J367" s="229"/>
      <c r="K367" s="229"/>
      <c r="L367" s="234"/>
      <c r="M367" s="235"/>
      <c r="N367" s="236"/>
      <c r="O367" s="236"/>
      <c r="P367" s="236"/>
      <c r="Q367" s="236"/>
      <c r="R367" s="236"/>
      <c r="S367" s="236"/>
      <c r="T367" s="237"/>
      <c r="AT367" s="238" t="s">
        <v>162</v>
      </c>
      <c r="AU367" s="238" t="s">
        <v>83</v>
      </c>
      <c r="AV367" s="13" t="s">
        <v>155</v>
      </c>
      <c r="AW367" s="13" t="s">
        <v>36</v>
      </c>
      <c r="AX367" s="13" t="s">
        <v>81</v>
      </c>
      <c r="AY367" s="238" t="s">
        <v>148</v>
      </c>
    </row>
    <row r="368" spans="2:65" s="1" customFormat="1" ht="25.5" customHeight="1">
      <c r="B368" s="41"/>
      <c r="C368" s="192" t="s">
        <v>510</v>
      </c>
      <c r="D368" s="192" t="s">
        <v>150</v>
      </c>
      <c r="E368" s="193" t="s">
        <v>511</v>
      </c>
      <c r="F368" s="194" t="s">
        <v>512</v>
      </c>
      <c r="G368" s="195" t="s">
        <v>247</v>
      </c>
      <c r="H368" s="196">
        <v>35</v>
      </c>
      <c r="I368" s="197"/>
      <c r="J368" s="198">
        <f>ROUND(I368*H368,2)</f>
        <v>0</v>
      </c>
      <c r="K368" s="194" t="s">
        <v>154</v>
      </c>
      <c r="L368" s="61"/>
      <c r="M368" s="199" t="s">
        <v>21</v>
      </c>
      <c r="N368" s="200" t="s">
        <v>44</v>
      </c>
      <c r="O368" s="42"/>
      <c r="P368" s="201">
        <f>O368*H368</f>
        <v>0</v>
      </c>
      <c r="Q368" s="201">
        <v>4.8000000000000001E-4</v>
      </c>
      <c r="R368" s="201">
        <f>Q368*H368</f>
        <v>1.6799999999999999E-2</v>
      </c>
      <c r="S368" s="201">
        <v>0</v>
      </c>
      <c r="T368" s="202">
        <f>S368*H368</f>
        <v>0</v>
      </c>
      <c r="AR368" s="24" t="s">
        <v>155</v>
      </c>
      <c r="AT368" s="24" t="s">
        <v>150</v>
      </c>
      <c r="AU368" s="24" t="s">
        <v>83</v>
      </c>
      <c r="AY368" s="24" t="s">
        <v>148</v>
      </c>
      <c r="BE368" s="203">
        <f>IF(N368="základní",J368,0)</f>
        <v>0</v>
      </c>
      <c r="BF368" s="203">
        <f>IF(N368="snížená",J368,0)</f>
        <v>0</v>
      </c>
      <c r="BG368" s="203">
        <f>IF(N368="zákl. přenesená",J368,0)</f>
        <v>0</v>
      </c>
      <c r="BH368" s="203">
        <f>IF(N368="sníž. přenesená",J368,0)</f>
        <v>0</v>
      </c>
      <c r="BI368" s="203">
        <f>IF(N368="nulová",J368,0)</f>
        <v>0</v>
      </c>
      <c r="BJ368" s="24" t="s">
        <v>81</v>
      </c>
      <c r="BK368" s="203">
        <f>ROUND(I368*H368,2)</f>
        <v>0</v>
      </c>
      <c r="BL368" s="24" t="s">
        <v>155</v>
      </c>
      <c r="BM368" s="24" t="s">
        <v>513</v>
      </c>
    </row>
    <row r="369" spans="2:65" s="1" customFormat="1" ht="121.5">
      <c r="B369" s="41"/>
      <c r="C369" s="63"/>
      <c r="D369" s="204" t="s">
        <v>157</v>
      </c>
      <c r="E369" s="63"/>
      <c r="F369" s="205" t="s">
        <v>514</v>
      </c>
      <c r="G369" s="63"/>
      <c r="H369" s="63"/>
      <c r="I369" s="163"/>
      <c r="J369" s="63"/>
      <c r="K369" s="63"/>
      <c r="L369" s="61"/>
      <c r="M369" s="206"/>
      <c r="N369" s="42"/>
      <c r="O369" s="42"/>
      <c r="P369" s="42"/>
      <c r="Q369" s="42"/>
      <c r="R369" s="42"/>
      <c r="S369" s="42"/>
      <c r="T369" s="78"/>
      <c r="AT369" s="24" t="s">
        <v>157</v>
      </c>
      <c r="AU369" s="24" t="s">
        <v>83</v>
      </c>
    </row>
    <row r="370" spans="2:65" s="12" customFormat="1">
      <c r="B370" s="217"/>
      <c r="C370" s="218"/>
      <c r="D370" s="204" t="s">
        <v>162</v>
      </c>
      <c r="E370" s="219" t="s">
        <v>21</v>
      </c>
      <c r="F370" s="220" t="s">
        <v>515</v>
      </c>
      <c r="G370" s="218"/>
      <c r="H370" s="221">
        <v>24</v>
      </c>
      <c r="I370" s="222"/>
      <c r="J370" s="218"/>
      <c r="K370" s="218"/>
      <c r="L370" s="223"/>
      <c r="M370" s="224"/>
      <c r="N370" s="225"/>
      <c r="O370" s="225"/>
      <c r="P370" s="225"/>
      <c r="Q370" s="225"/>
      <c r="R370" s="225"/>
      <c r="S370" s="225"/>
      <c r="T370" s="226"/>
      <c r="AT370" s="227" t="s">
        <v>162</v>
      </c>
      <c r="AU370" s="227" t="s">
        <v>83</v>
      </c>
      <c r="AV370" s="12" t="s">
        <v>83</v>
      </c>
      <c r="AW370" s="12" t="s">
        <v>36</v>
      </c>
      <c r="AX370" s="12" t="s">
        <v>73</v>
      </c>
      <c r="AY370" s="227" t="s">
        <v>148</v>
      </c>
    </row>
    <row r="371" spans="2:65" s="12" customFormat="1">
      <c r="B371" s="217"/>
      <c r="C371" s="218"/>
      <c r="D371" s="204" t="s">
        <v>162</v>
      </c>
      <c r="E371" s="219" t="s">
        <v>21</v>
      </c>
      <c r="F371" s="220" t="s">
        <v>516</v>
      </c>
      <c r="G371" s="218"/>
      <c r="H371" s="221">
        <v>11</v>
      </c>
      <c r="I371" s="222"/>
      <c r="J371" s="218"/>
      <c r="K371" s="218"/>
      <c r="L371" s="223"/>
      <c r="M371" s="224"/>
      <c r="N371" s="225"/>
      <c r="O371" s="225"/>
      <c r="P371" s="225"/>
      <c r="Q371" s="225"/>
      <c r="R371" s="225"/>
      <c r="S371" s="225"/>
      <c r="T371" s="226"/>
      <c r="AT371" s="227" t="s">
        <v>162</v>
      </c>
      <c r="AU371" s="227" t="s">
        <v>83</v>
      </c>
      <c r="AV371" s="12" t="s">
        <v>83</v>
      </c>
      <c r="AW371" s="12" t="s">
        <v>36</v>
      </c>
      <c r="AX371" s="12" t="s">
        <v>73</v>
      </c>
      <c r="AY371" s="227" t="s">
        <v>148</v>
      </c>
    </row>
    <row r="372" spans="2:65" s="13" customFormat="1">
      <c r="B372" s="228"/>
      <c r="C372" s="229"/>
      <c r="D372" s="204" t="s">
        <v>162</v>
      </c>
      <c r="E372" s="230" t="s">
        <v>21</v>
      </c>
      <c r="F372" s="231" t="s">
        <v>244</v>
      </c>
      <c r="G372" s="229"/>
      <c r="H372" s="232">
        <v>35</v>
      </c>
      <c r="I372" s="233"/>
      <c r="J372" s="229"/>
      <c r="K372" s="229"/>
      <c r="L372" s="234"/>
      <c r="M372" s="235"/>
      <c r="N372" s="236"/>
      <c r="O372" s="236"/>
      <c r="P372" s="236"/>
      <c r="Q372" s="236"/>
      <c r="R372" s="236"/>
      <c r="S372" s="236"/>
      <c r="T372" s="237"/>
      <c r="AT372" s="238" t="s">
        <v>162</v>
      </c>
      <c r="AU372" s="238" t="s">
        <v>83</v>
      </c>
      <c r="AV372" s="13" t="s">
        <v>155</v>
      </c>
      <c r="AW372" s="13" t="s">
        <v>36</v>
      </c>
      <c r="AX372" s="13" t="s">
        <v>81</v>
      </c>
      <c r="AY372" s="238" t="s">
        <v>148</v>
      </c>
    </row>
    <row r="373" spans="2:65" s="1" customFormat="1" ht="16.5" customHeight="1">
      <c r="B373" s="41"/>
      <c r="C373" s="239" t="s">
        <v>517</v>
      </c>
      <c r="D373" s="239" t="s">
        <v>271</v>
      </c>
      <c r="E373" s="240" t="s">
        <v>518</v>
      </c>
      <c r="F373" s="241" t="s">
        <v>519</v>
      </c>
      <c r="G373" s="242" t="s">
        <v>247</v>
      </c>
      <c r="H373" s="243">
        <v>1</v>
      </c>
      <c r="I373" s="244"/>
      <c r="J373" s="245">
        <f>ROUND(I373*H373,2)</f>
        <v>0</v>
      </c>
      <c r="K373" s="241" t="s">
        <v>154</v>
      </c>
      <c r="L373" s="246"/>
      <c r="M373" s="247" t="s">
        <v>21</v>
      </c>
      <c r="N373" s="248" t="s">
        <v>44</v>
      </c>
      <c r="O373" s="42"/>
      <c r="P373" s="201">
        <f>O373*H373</f>
        <v>0</v>
      </c>
      <c r="Q373" s="201">
        <v>1.0580000000000001E-2</v>
      </c>
      <c r="R373" s="201">
        <f>Q373*H373</f>
        <v>1.0580000000000001E-2</v>
      </c>
      <c r="S373" s="201">
        <v>0</v>
      </c>
      <c r="T373" s="202">
        <f>S373*H373</f>
        <v>0</v>
      </c>
      <c r="AR373" s="24" t="s">
        <v>193</v>
      </c>
      <c r="AT373" s="24" t="s">
        <v>271</v>
      </c>
      <c r="AU373" s="24" t="s">
        <v>83</v>
      </c>
      <c r="AY373" s="24" t="s">
        <v>148</v>
      </c>
      <c r="BE373" s="203">
        <f>IF(N373="základní",J373,0)</f>
        <v>0</v>
      </c>
      <c r="BF373" s="203">
        <f>IF(N373="snížená",J373,0)</f>
        <v>0</v>
      </c>
      <c r="BG373" s="203">
        <f>IF(N373="zákl. přenesená",J373,0)</f>
        <v>0</v>
      </c>
      <c r="BH373" s="203">
        <f>IF(N373="sníž. přenesená",J373,0)</f>
        <v>0</v>
      </c>
      <c r="BI373" s="203">
        <f>IF(N373="nulová",J373,0)</f>
        <v>0</v>
      </c>
      <c r="BJ373" s="24" t="s">
        <v>81</v>
      </c>
      <c r="BK373" s="203">
        <f>ROUND(I373*H373,2)</f>
        <v>0</v>
      </c>
      <c r="BL373" s="24" t="s">
        <v>155</v>
      </c>
      <c r="BM373" s="24" t="s">
        <v>520</v>
      </c>
    </row>
    <row r="374" spans="2:65" s="1" customFormat="1" ht="16.5" customHeight="1">
      <c r="B374" s="41"/>
      <c r="C374" s="239" t="s">
        <v>521</v>
      </c>
      <c r="D374" s="239" t="s">
        <v>271</v>
      </c>
      <c r="E374" s="240" t="s">
        <v>522</v>
      </c>
      <c r="F374" s="241" t="s">
        <v>523</v>
      </c>
      <c r="G374" s="242" t="s">
        <v>247</v>
      </c>
      <c r="H374" s="243">
        <v>2</v>
      </c>
      <c r="I374" s="244"/>
      <c r="J374" s="245">
        <f>ROUND(I374*H374,2)</f>
        <v>0</v>
      </c>
      <c r="K374" s="241" t="s">
        <v>154</v>
      </c>
      <c r="L374" s="246"/>
      <c r="M374" s="247" t="s">
        <v>21</v>
      </c>
      <c r="N374" s="248" t="s">
        <v>44</v>
      </c>
      <c r="O374" s="42"/>
      <c r="P374" s="201">
        <f>O374*H374</f>
        <v>0</v>
      </c>
      <c r="Q374" s="201">
        <v>1.0789999999999999E-2</v>
      </c>
      <c r="R374" s="201">
        <f>Q374*H374</f>
        <v>2.1579999999999998E-2</v>
      </c>
      <c r="S374" s="201">
        <v>0</v>
      </c>
      <c r="T374" s="202">
        <f>S374*H374</f>
        <v>0</v>
      </c>
      <c r="AR374" s="24" t="s">
        <v>193</v>
      </c>
      <c r="AT374" s="24" t="s">
        <v>271</v>
      </c>
      <c r="AU374" s="24" t="s">
        <v>83</v>
      </c>
      <c r="AY374" s="24" t="s">
        <v>148</v>
      </c>
      <c r="BE374" s="203">
        <f>IF(N374="základní",J374,0)</f>
        <v>0</v>
      </c>
      <c r="BF374" s="203">
        <f>IF(N374="snížená",J374,0)</f>
        <v>0</v>
      </c>
      <c r="BG374" s="203">
        <f>IF(N374="zákl. přenesená",J374,0)</f>
        <v>0</v>
      </c>
      <c r="BH374" s="203">
        <f>IF(N374="sníž. přenesená",J374,0)</f>
        <v>0</v>
      </c>
      <c r="BI374" s="203">
        <f>IF(N374="nulová",J374,0)</f>
        <v>0</v>
      </c>
      <c r="BJ374" s="24" t="s">
        <v>81</v>
      </c>
      <c r="BK374" s="203">
        <f>ROUND(I374*H374,2)</f>
        <v>0</v>
      </c>
      <c r="BL374" s="24" t="s">
        <v>155</v>
      </c>
      <c r="BM374" s="24" t="s">
        <v>524</v>
      </c>
    </row>
    <row r="375" spans="2:65" s="1" customFormat="1" ht="16.5" customHeight="1">
      <c r="B375" s="41"/>
      <c r="C375" s="239" t="s">
        <v>525</v>
      </c>
      <c r="D375" s="239" t="s">
        <v>271</v>
      </c>
      <c r="E375" s="240" t="s">
        <v>526</v>
      </c>
      <c r="F375" s="241" t="s">
        <v>527</v>
      </c>
      <c r="G375" s="242" t="s">
        <v>247</v>
      </c>
      <c r="H375" s="243">
        <v>1</v>
      </c>
      <c r="I375" s="244"/>
      <c r="J375" s="245">
        <f>ROUND(I375*H375,2)</f>
        <v>0</v>
      </c>
      <c r="K375" s="241" t="s">
        <v>154</v>
      </c>
      <c r="L375" s="246"/>
      <c r="M375" s="247" t="s">
        <v>21</v>
      </c>
      <c r="N375" s="248" t="s">
        <v>44</v>
      </c>
      <c r="O375" s="42"/>
      <c r="P375" s="201">
        <f>O375*H375</f>
        <v>0</v>
      </c>
      <c r="Q375" s="201">
        <v>1.4579999999999999E-2</v>
      </c>
      <c r="R375" s="201">
        <f>Q375*H375</f>
        <v>1.4579999999999999E-2</v>
      </c>
      <c r="S375" s="201">
        <v>0</v>
      </c>
      <c r="T375" s="202">
        <f>S375*H375</f>
        <v>0</v>
      </c>
      <c r="AR375" s="24" t="s">
        <v>193</v>
      </c>
      <c r="AT375" s="24" t="s">
        <v>271</v>
      </c>
      <c r="AU375" s="24" t="s">
        <v>83</v>
      </c>
      <c r="AY375" s="24" t="s">
        <v>148</v>
      </c>
      <c r="BE375" s="203">
        <f>IF(N375="základní",J375,0)</f>
        <v>0</v>
      </c>
      <c r="BF375" s="203">
        <f>IF(N375="snížená",J375,0)</f>
        <v>0</v>
      </c>
      <c r="BG375" s="203">
        <f>IF(N375="zákl. přenesená",J375,0)</f>
        <v>0</v>
      </c>
      <c r="BH375" s="203">
        <f>IF(N375="sníž. přenesená",J375,0)</f>
        <v>0</v>
      </c>
      <c r="BI375" s="203">
        <f>IF(N375="nulová",J375,0)</f>
        <v>0</v>
      </c>
      <c r="BJ375" s="24" t="s">
        <v>81</v>
      </c>
      <c r="BK375" s="203">
        <f>ROUND(I375*H375,2)</f>
        <v>0</v>
      </c>
      <c r="BL375" s="24" t="s">
        <v>155</v>
      </c>
      <c r="BM375" s="24" t="s">
        <v>528</v>
      </c>
    </row>
    <row r="376" spans="2:65" s="1" customFormat="1" ht="16.5" customHeight="1">
      <c r="B376" s="41"/>
      <c r="C376" s="239" t="s">
        <v>529</v>
      </c>
      <c r="D376" s="239" t="s">
        <v>271</v>
      </c>
      <c r="E376" s="240" t="s">
        <v>530</v>
      </c>
      <c r="F376" s="241" t="s">
        <v>531</v>
      </c>
      <c r="G376" s="242" t="s">
        <v>247</v>
      </c>
      <c r="H376" s="243">
        <v>2</v>
      </c>
      <c r="I376" s="244"/>
      <c r="J376" s="245">
        <f>ROUND(I376*H376,2)</f>
        <v>0</v>
      </c>
      <c r="K376" s="241" t="s">
        <v>154</v>
      </c>
      <c r="L376" s="246"/>
      <c r="M376" s="247" t="s">
        <v>21</v>
      </c>
      <c r="N376" s="248" t="s">
        <v>44</v>
      </c>
      <c r="O376" s="42"/>
      <c r="P376" s="201">
        <f>O376*H376</f>
        <v>0</v>
      </c>
      <c r="Q376" s="201">
        <v>1.489E-2</v>
      </c>
      <c r="R376" s="201">
        <f>Q376*H376</f>
        <v>2.9780000000000001E-2</v>
      </c>
      <c r="S376" s="201">
        <v>0</v>
      </c>
      <c r="T376" s="202">
        <f>S376*H376</f>
        <v>0</v>
      </c>
      <c r="AR376" s="24" t="s">
        <v>193</v>
      </c>
      <c r="AT376" s="24" t="s">
        <v>271</v>
      </c>
      <c r="AU376" s="24" t="s">
        <v>83</v>
      </c>
      <c r="AY376" s="24" t="s">
        <v>148</v>
      </c>
      <c r="BE376" s="203">
        <f>IF(N376="základní",J376,0)</f>
        <v>0</v>
      </c>
      <c r="BF376" s="203">
        <f>IF(N376="snížená",J376,0)</f>
        <v>0</v>
      </c>
      <c r="BG376" s="203">
        <f>IF(N376="zákl. přenesená",J376,0)</f>
        <v>0</v>
      </c>
      <c r="BH376" s="203">
        <f>IF(N376="sníž. přenesená",J376,0)</f>
        <v>0</v>
      </c>
      <c r="BI376" s="203">
        <f>IF(N376="nulová",J376,0)</f>
        <v>0</v>
      </c>
      <c r="BJ376" s="24" t="s">
        <v>81</v>
      </c>
      <c r="BK376" s="203">
        <f>ROUND(I376*H376,2)</f>
        <v>0</v>
      </c>
      <c r="BL376" s="24" t="s">
        <v>155</v>
      </c>
      <c r="BM376" s="24" t="s">
        <v>532</v>
      </c>
    </row>
    <row r="377" spans="2:65" s="1" customFormat="1" ht="16.5" customHeight="1">
      <c r="B377" s="41"/>
      <c r="C377" s="239" t="s">
        <v>533</v>
      </c>
      <c r="D377" s="239" t="s">
        <v>271</v>
      </c>
      <c r="E377" s="240" t="s">
        <v>534</v>
      </c>
      <c r="F377" s="241" t="s">
        <v>535</v>
      </c>
      <c r="G377" s="242" t="s">
        <v>247</v>
      </c>
      <c r="H377" s="243">
        <v>9</v>
      </c>
      <c r="I377" s="244"/>
      <c r="J377" s="245">
        <f>ROUND(I377*H377,2)</f>
        <v>0</v>
      </c>
      <c r="K377" s="241" t="s">
        <v>154</v>
      </c>
      <c r="L377" s="246"/>
      <c r="M377" s="247" t="s">
        <v>21</v>
      </c>
      <c r="N377" s="248" t="s">
        <v>44</v>
      </c>
      <c r="O377" s="42"/>
      <c r="P377" s="201">
        <f>O377*H377</f>
        <v>0</v>
      </c>
      <c r="Q377" s="201">
        <v>1.225E-2</v>
      </c>
      <c r="R377" s="201">
        <f>Q377*H377</f>
        <v>0.11025</v>
      </c>
      <c r="S377" s="201">
        <v>0</v>
      </c>
      <c r="T377" s="202">
        <f>S377*H377</f>
        <v>0</v>
      </c>
      <c r="AR377" s="24" t="s">
        <v>193</v>
      </c>
      <c r="AT377" s="24" t="s">
        <v>271</v>
      </c>
      <c r="AU377" s="24" t="s">
        <v>83</v>
      </c>
      <c r="AY377" s="24" t="s">
        <v>148</v>
      </c>
      <c r="BE377" s="203">
        <f>IF(N377="základní",J377,0)</f>
        <v>0</v>
      </c>
      <c r="BF377" s="203">
        <f>IF(N377="snížená",J377,0)</f>
        <v>0</v>
      </c>
      <c r="BG377" s="203">
        <f>IF(N377="zákl. přenesená",J377,0)</f>
        <v>0</v>
      </c>
      <c r="BH377" s="203">
        <f>IF(N377="sníž. přenesená",J377,0)</f>
        <v>0</v>
      </c>
      <c r="BI377" s="203">
        <f>IF(N377="nulová",J377,0)</f>
        <v>0</v>
      </c>
      <c r="BJ377" s="24" t="s">
        <v>81</v>
      </c>
      <c r="BK377" s="203">
        <f>ROUND(I377*H377,2)</f>
        <v>0</v>
      </c>
      <c r="BL377" s="24" t="s">
        <v>155</v>
      </c>
      <c r="BM377" s="24" t="s">
        <v>536</v>
      </c>
    </row>
    <row r="378" spans="2:65" s="12" customFormat="1">
      <c r="B378" s="217"/>
      <c r="C378" s="218"/>
      <c r="D378" s="204" t="s">
        <v>162</v>
      </c>
      <c r="E378" s="219" t="s">
        <v>21</v>
      </c>
      <c r="F378" s="220" t="s">
        <v>537</v>
      </c>
      <c r="G378" s="218"/>
      <c r="H378" s="221">
        <v>9</v>
      </c>
      <c r="I378" s="222"/>
      <c r="J378" s="218"/>
      <c r="K378" s="218"/>
      <c r="L378" s="223"/>
      <c r="M378" s="224"/>
      <c r="N378" s="225"/>
      <c r="O378" s="225"/>
      <c r="P378" s="225"/>
      <c r="Q378" s="225"/>
      <c r="R378" s="225"/>
      <c r="S378" s="225"/>
      <c r="T378" s="226"/>
      <c r="AT378" s="227" t="s">
        <v>162</v>
      </c>
      <c r="AU378" s="227" t="s">
        <v>83</v>
      </c>
      <c r="AV378" s="12" t="s">
        <v>83</v>
      </c>
      <c r="AW378" s="12" t="s">
        <v>36</v>
      </c>
      <c r="AX378" s="12" t="s">
        <v>81</v>
      </c>
      <c r="AY378" s="227" t="s">
        <v>148</v>
      </c>
    </row>
    <row r="379" spans="2:65" s="1" customFormat="1" ht="16.5" customHeight="1">
      <c r="B379" s="41"/>
      <c r="C379" s="239" t="s">
        <v>538</v>
      </c>
      <c r="D379" s="239" t="s">
        <v>271</v>
      </c>
      <c r="E379" s="240" t="s">
        <v>539</v>
      </c>
      <c r="F379" s="241" t="s">
        <v>540</v>
      </c>
      <c r="G379" s="242" t="s">
        <v>247</v>
      </c>
      <c r="H379" s="243">
        <v>5</v>
      </c>
      <c r="I379" s="244"/>
      <c r="J379" s="245">
        <f>ROUND(I379*H379,2)</f>
        <v>0</v>
      </c>
      <c r="K379" s="241" t="s">
        <v>154</v>
      </c>
      <c r="L379" s="246"/>
      <c r="M379" s="247" t="s">
        <v>21</v>
      </c>
      <c r="N379" s="248" t="s">
        <v>44</v>
      </c>
      <c r="O379" s="42"/>
      <c r="P379" s="201">
        <f>O379*H379</f>
        <v>0</v>
      </c>
      <c r="Q379" s="201">
        <v>1.2489999999999999E-2</v>
      </c>
      <c r="R379" s="201">
        <f>Q379*H379</f>
        <v>6.2449999999999999E-2</v>
      </c>
      <c r="S379" s="201">
        <v>0</v>
      </c>
      <c r="T379" s="202">
        <f>S379*H379</f>
        <v>0</v>
      </c>
      <c r="AR379" s="24" t="s">
        <v>193</v>
      </c>
      <c r="AT379" s="24" t="s">
        <v>271</v>
      </c>
      <c r="AU379" s="24" t="s">
        <v>83</v>
      </c>
      <c r="AY379" s="24" t="s">
        <v>148</v>
      </c>
      <c r="BE379" s="203">
        <f>IF(N379="základní",J379,0)</f>
        <v>0</v>
      </c>
      <c r="BF379" s="203">
        <f>IF(N379="snížená",J379,0)</f>
        <v>0</v>
      </c>
      <c r="BG379" s="203">
        <f>IF(N379="zákl. přenesená",J379,0)</f>
        <v>0</v>
      </c>
      <c r="BH379" s="203">
        <f>IF(N379="sníž. přenesená",J379,0)</f>
        <v>0</v>
      </c>
      <c r="BI379" s="203">
        <f>IF(N379="nulová",J379,0)</f>
        <v>0</v>
      </c>
      <c r="BJ379" s="24" t="s">
        <v>81</v>
      </c>
      <c r="BK379" s="203">
        <f>ROUND(I379*H379,2)</f>
        <v>0</v>
      </c>
      <c r="BL379" s="24" t="s">
        <v>155</v>
      </c>
      <c r="BM379" s="24" t="s">
        <v>541</v>
      </c>
    </row>
    <row r="380" spans="2:65" s="12" customFormat="1">
      <c r="B380" s="217"/>
      <c r="C380" s="218"/>
      <c r="D380" s="204" t="s">
        <v>162</v>
      </c>
      <c r="E380" s="219" t="s">
        <v>21</v>
      </c>
      <c r="F380" s="220" t="s">
        <v>542</v>
      </c>
      <c r="G380" s="218"/>
      <c r="H380" s="221">
        <v>5</v>
      </c>
      <c r="I380" s="222"/>
      <c r="J380" s="218"/>
      <c r="K380" s="218"/>
      <c r="L380" s="223"/>
      <c r="M380" s="224"/>
      <c r="N380" s="225"/>
      <c r="O380" s="225"/>
      <c r="P380" s="225"/>
      <c r="Q380" s="225"/>
      <c r="R380" s="225"/>
      <c r="S380" s="225"/>
      <c r="T380" s="226"/>
      <c r="AT380" s="227" t="s">
        <v>162</v>
      </c>
      <c r="AU380" s="227" t="s">
        <v>83</v>
      </c>
      <c r="AV380" s="12" t="s">
        <v>83</v>
      </c>
      <c r="AW380" s="12" t="s">
        <v>36</v>
      </c>
      <c r="AX380" s="12" t="s">
        <v>81</v>
      </c>
      <c r="AY380" s="227" t="s">
        <v>148</v>
      </c>
    </row>
    <row r="381" spans="2:65" s="1" customFormat="1" ht="16.5" customHeight="1">
      <c r="B381" s="41"/>
      <c r="C381" s="239" t="s">
        <v>543</v>
      </c>
      <c r="D381" s="239" t="s">
        <v>271</v>
      </c>
      <c r="E381" s="240" t="s">
        <v>544</v>
      </c>
      <c r="F381" s="241" t="s">
        <v>545</v>
      </c>
      <c r="G381" s="242" t="s">
        <v>247</v>
      </c>
      <c r="H381" s="243">
        <v>2</v>
      </c>
      <c r="I381" s="244"/>
      <c r="J381" s="245">
        <f>ROUND(I381*H381,2)</f>
        <v>0</v>
      </c>
      <c r="K381" s="241" t="s">
        <v>154</v>
      </c>
      <c r="L381" s="246"/>
      <c r="M381" s="247" t="s">
        <v>21</v>
      </c>
      <c r="N381" s="248" t="s">
        <v>44</v>
      </c>
      <c r="O381" s="42"/>
      <c r="P381" s="201">
        <f>O381*H381</f>
        <v>0</v>
      </c>
      <c r="Q381" s="201">
        <v>1.3599999999999999E-2</v>
      </c>
      <c r="R381" s="201">
        <f>Q381*H381</f>
        <v>2.7199999999999998E-2</v>
      </c>
      <c r="S381" s="201">
        <v>0</v>
      </c>
      <c r="T381" s="202">
        <f>S381*H381</f>
        <v>0</v>
      </c>
      <c r="AR381" s="24" t="s">
        <v>193</v>
      </c>
      <c r="AT381" s="24" t="s">
        <v>271</v>
      </c>
      <c r="AU381" s="24" t="s">
        <v>83</v>
      </c>
      <c r="AY381" s="24" t="s">
        <v>148</v>
      </c>
      <c r="BE381" s="203">
        <f>IF(N381="základní",J381,0)</f>
        <v>0</v>
      </c>
      <c r="BF381" s="203">
        <f>IF(N381="snížená",J381,0)</f>
        <v>0</v>
      </c>
      <c r="BG381" s="203">
        <f>IF(N381="zákl. přenesená",J381,0)</f>
        <v>0</v>
      </c>
      <c r="BH381" s="203">
        <f>IF(N381="sníž. přenesená",J381,0)</f>
        <v>0</v>
      </c>
      <c r="BI381" s="203">
        <f>IF(N381="nulová",J381,0)</f>
        <v>0</v>
      </c>
      <c r="BJ381" s="24" t="s">
        <v>81</v>
      </c>
      <c r="BK381" s="203">
        <f>ROUND(I381*H381,2)</f>
        <v>0</v>
      </c>
      <c r="BL381" s="24" t="s">
        <v>155</v>
      </c>
      <c r="BM381" s="24" t="s">
        <v>546</v>
      </c>
    </row>
    <row r="382" spans="2:65" s="1" customFormat="1" ht="16.5" customHeight="1">
      <c r="B382" s="41"/>
      <c r="C382" s="239" t="s">
        <v>547</v>
      </c>
      <c r="D382" s="239" t="s">
        <v>271</v>
      </c>
      <c r="E382" s="240" t="s">
        <v>548</v>
      </c>
      <c r="F382" s="241" t="s">
        <v>549</v>
      </c>
      <c r="G382" s="242" t="s">
        <v>247</v>
      </c>
      <c r="H382" s="243">
        <v>5</v>
      </c>
      <c r="I382" s="244"/>
      <c r="J382" s="245">
        <f>ROUND(I382*H382,2)</f>
        <v>0</v>
      </c>
      <c r="K382" s="241" t="s">
        <v>154</v>
      </c>
      <c r="L382" s="246"/>
      <c r="M382" s="247" t="s">
        <v>21</v>
      </c>
      <c r="N382" s="248" t="s">
        <v>44</v>
      </c>
      <c r="O382" s="42"/>
      <c r="P382" s="201">
        <f>O382*H382</f>
        <v>0</v>
      </c>
      <c r="Q382" s="201">
        <v>1.553E-2</v>
      </c>
      <c r="R382" s="201">
        <f>Q382*H382</f>
        <v>7.7649999999999997E-2</v>
      </c>
      <c r="S382" s="201">
        <v>0</v>
      </c>
      <c r="T382" s="202">
        <f>S382*H382</f>
        <v>0</v>
      </c>
      <c r="AR382" s="24" t="s">
        <v>193</v>
      </c>
      <c r="AT382" s="24" t="s">
        <v>271</v>
      </c>
      <c r="AU382" s="24" t="s">
        <v>83</v>
      </c>
      <c r="AY382" s="24" t="s">
        <v>148</v>
      </c>
      <c r="BE382" s="203">
        <f>IF(N382="základní",J382,0)</f>
        <v>0</v>
      </c>
      <c r="BF382" s="203">
        <f>IF(N382="snížená",J382,0)</f>
        <v>0</v>
      </c>
      <c r="BG382" s="203">
        <f>IF(N382="zákl. přenesená",J382,0)</f>
        <v>0</v>
      </c>
      <c r="BH382" s="203">
        <f>IF(N382="sníž. přenesená",J382,0)</f>
        <v>0</v>
      </c>
      <c r="BI382" s="203">
        <f>IF(N382="nulová",J382,0)</f>
        <v>0</v>
      </c>
      <c r="BJ382" s="24" t="s">
        <v>81</v>
      </c>
      <c r="BK382" s="203">
        <f>ROUND(I382*H382,2)</f>
        <v>0</v>
      </c>
      <c r="BL382" s="24" t="s">
        <v>155</v>
      </c>
      <c r="BM382" s="24" t="s">
        <v>550</v>
      </c>
    </row>
    <row r="383" spans="2:65" s="12" customFormat="1">
      <c r="B383" s="217"/>
      <c r="C383" s="218"/>
      <c r="D383" s="204" t="s">
        <v>162</v>
      </c>
      <c r="E383" s="219" t="s">
        <v>21</v>
      </c>
      <c r="F383" s="220" t="s">
        <v>551</v>
      </c>
      <c r="G383" s="218"/>
      <c r="H383" s="221">
        <v>5</v>
      </c>
      <c r="I383" s="222"/>
      <c r="J383" s="218"/>
      <c r="K383" s="218"/>
      <c r="L383" s="223"/>
      <c r="M383" s="224"/>
      <c r="N383" s="225"/>
      <c r="O383" s="225"/>
      <c r="P383" s="225"/>
      <c r="Q383" s="225"/>
      <c r="R383" s="225"/>
      <c r="S383" s="225"/>
      <c r="T383" s="226"/>
      <c r="AT383" s="227" t="s">
        <v>162</v>
      </c>
      <c r="AU383" s="227" t="s">
        <v>83</v>
      </c>
      <c r="AV383" s="12" t="s">
        <v>83</v>
      </c>
      <c r="AW383" s="12" t="s">
        <v>36</v>
      </c>
      <c r="AX383" s="12" t="s">
        <v>81</v>
      </c>
      <c r="AY383" s="227" t="s">
        <v>148</v>
      </c>
    </row>
    <row r="384" spans="2:65" s="1" customFormat="1" ht="16.5" customHeight="1">
      <c r="B384" s="41"/>
      <c r="C384" s="239" t="s">
        <v>552</v>
      </c>
      <c r="D384" s="239" t="s">
        <v>271</v>
      </c>
      <c r="E384" s="240" t="s">
        <v>553</v>
      </c>
      <c r="F384" s="241" t="s">
        <v>554</v>
      </c>
      <c r="G384" s="242" t="s">
        <v>247</v>
      </c>
      <c r="H384" s="243">
        <v>8</v>
      </c>
      <c r="I384" s="244"/>
      <c r="J384" s="245">
        <f>ROUND(I384*H384,2)</f>
        <v>0</v>
      </c>
      <c r="K384" s="241" t="s">
        <v>154</v>
      </c>
      <c r="L384" s="246"/>
      <c r="M384" s="247" t="s">
        <v>21</v>
      </c>
      <c r="N384" s="248" t="s">
        <v>44</v>
      </c>
      <c r="O384" s="42"/>
      <c r="P384" s="201">
        <f>O384*H384</f>
        <v>0</v>
      </c>
      <c r="Q384" s="201">
        <v>1.272E-2</v>
      </c>
      <c r="R384" s="201">
        <f>Q384*H384</f>
        <v>0.10176</v>
      </c>
      <c r="S384" s="201">
        <v>0</v>
      </c>
      <c r="T384" s="202">
        <f>S384*H384</f>
        <v>0</v>
      </c>
      <c r="AR384" s="24" t="s">
        <v>193</v>
      </c>
      <c r="AT384" s="24" t="s">
        <v>271</v>
      </c>
      <c r="AU384" s="24" t="s">
        <v>83</v>
      </c>
      <c r="AY384" s="24" t="s">
        <v>148</v>
      </c>
      <c r="BE384" s="203">
        <f>IF(N384="základní",J384,0)</f>
        <v>0</v>
      </c>
      <c r="BF384" s="203">
        <f>IF(N384="snížená",J384,0)</f>
        <v>0</v>
      </c>
      <c r="BG384" s="203">
        <f>IF(N384="zákl. přenesená",J384,0)</f>
        <v>0</v>
      </c>
      <c r="BH384" s="203">
        <f>IF(N384="sníž. přenesená",J384,0)</f>
        <v>0</v>
      </c>
      <c r="BI384" s="203">
        <f>IF(N384="nulová",J384,0)</f>
        <v>0</v>
      </c>
      <c r="BJ384" s="24" t="s">
        <v>81</v>
      </c>
      <c r="BK384" s="203">
        <f>ROUND(I384*H384,2)</f>
        <v>0</v>
      </c>
      <c r="BL384" s="24" t="s">
        <v>155</v>
      </c>
      <c r="BM384" s="24" t="s">
        <v>555</v>
      </c>
    </row>
    <row r="385" spans="2:65" s="1" customFormat="1" ht="25.5" customHeight="1">
      <c r="B385" s="41"/>
      <c r="C385" s="192" t="s">
        <v>556</v>
      </c>
      <c r="D385" s="192" t="s">
        <v>150</v>
      </c>
      <c r="E385" s="193" t="s">
        <v>557</v>
      </c>
      <c r="F385" s="194" t="s">
        <v>558</v>
      </c>
      <c r="G385" s="195" t="s">
        <v>247</v>
      </c>
      <c r="H385" s="196">
        <v>8</v>
      </c>
      <c r="I385" s="197"/>
      <c r="J385" s="198">
        <f>ROUND(I385*H385,2)</f>
        <v>0</v>
      </c>
      <c r="K385" s="194" t="s">
        <v>154</v>
      </c>
      <c r="L385" s="61"/>
      <c r="M385" s="199" t="s">
        <v>21</v>
      </c>
      <c r="N385" s="200" t="s">
        <v>44</v>
      </c>
      <c r="O385" s="42"/>
      <c r="P385" s="201">
        <f>O385*H385</f>
        <v>0</v>
      </c>
      <c r="Q385" s="201">
        <v>0.44169999999999998</v>
      </c>
      <c r="R385" s="201">
        <f>Q385*H385</f>
        <v>3.5335999999999999</v>
      </c>
      <c r="S385" s="201">
        <v>0</v>
      </c>
      <c r="T385" s="202">
        <f>S385*H385</f>
        <v>0</v>
      </c>
      <c r="AR385" s="24" t="s">
        <v>155</v>
      </c>
      <c r="AT385" s="24" t="s">
        <v>150</v>
      </c>
      <c r="AU385" s="24" t="s">
        <v>83</v>
      </c>
      <c r="AY385" s="24" t="s">
        <v>148</v>
      </c>
      <c r="BE385" s="203">
        <f>IF(N385="základní",J385,0)</f>
        <v>0</v>
      </c>
      <c r="BF385" s="203">
        <f>IF(N385="snížená",J385,0)</f>
        <v>0</v>
      </c>
      <c r="BG385" s="203">
        <f>IF(N385="zákl. přenesená",J385,0)</f>
        <v>0</v>
      </c>
      <c r="BH385" s="203">
        <f>IF(N385="sníž. přenesená",J385,0)</f>
        <v>0</v>
      </c>
      <c r="BI385" s="203">
        <f>IF(N385="nulová",J385,0)</f>
        <v>0</v>
      </c>
      <c r="BJ385" s="24" t="s">
        <v>81</v>
      </c>
      <c r="BK385" s="203">
        <f>ROUND(I385*H385,2)</f>
        <v>0</v>
      </c>
      <c r="BL385" s="24" t="s">
        <v>155</v>
      </c>
      <c r="BM385" s="24" t="s">
        <v>559</v>
      </c>
    </row>
    <row r="386" spans="2:65" s="1" customFormat="1" ht="108">
      <c r="B386" s="41"/>
      <c r="C386" s="63"/>
      <c r="D386" s="204" t="s">
        <v>157</v>
      </c>
      <c r="E386" s="63"/>
      <c r="F386" s="205" t="s">
        <v>560</v>
      </c>
      <c r="G386" s="63"/>
      <c r="H386" s="63"/>
      <c r="I386" s="163"/>
      <c r="J386" s="63"/>
      <c r="K386" s="63"/>
      <c r="L386" s="61"/>
      <c r="M386" s="206"/>
      <c r="N386" s="42"/>
      <c r="O386" s="42"/>
      <c r="P386" s="42"/>
      <c r="Q386" s="42"/>
      <c r="R386" s="42"/>
      <c r="S386" s="42"/>
      <c r="T386" s="78"/>
      <c r="AT386" s="24" t="s">
        <v>157</v>
      </c>
      <c r="AU386" s="24" t="s">
        <v>83</v>
      </c>
    </row>
    <row r="387" spans="2:65" s="11" customFormat="1">
      <c r="B387" s="207"/>
      <c r="C387" s="208"/>
      <c r="D387" s="204" t="s">
        <v>162</v>
      </c>
      <c r="E387" s="209" t="s">
        <v>21</v>
      </c>
      <c r="F387" s="210" t="s">
        <v>561</v>
      </c>
      <c r="G387" s="208"/>
      <c r="H387" s="209" t="s">
        <v>21</v>
      </c>
      <c r="I387" s="211"/>
      <c r="J387" s="208"/>
      <c r="K387" s="208"/>
      <c r="L387" s="212"/>
      <c r="M387" s="213"/>
      <c r="N387" s="214"/>
      <c r="O387" s="214"/>
      <c r="P387" s="214"/>
      <c r="Q387" s="214"/>
      <c r="R387" s="214"/>
      <c r="S387" s="214"/>
      <c r="T387" s="215"/>
      <c r="AT387" s="216" t="s">
        <v>162</v>
      </c>
      <c r="AU387" s="216" t="s">
        <v>83</v>
      </c>
      <c r="AV387" s="11" t="s">
        <v>81</v>
      </c>
      <c r="AW387" s="11" t="s">
        <v>36</v>
      </c>
      <c r="AX387" s="11" t="s">
        <v>73</v>
      </c>
      <c r="AY387" s="216" t="s">
        <v>148</v>
      </c>
    </row>
    <row r="388" spans="2:65" s="12" customFormat="1">
      <c r="B388" s="217"/>
      <c r="C388" s="218"/>
      <c r="D388" s="204" t="s">
        <v>162</v>
      </c>
      <c r="E388" s="219" t="s">
        <v>21</v>
      </c>
      <c r="F388" s="220" t="s">
        <v>562</v>
      </c>
      <c r="G388" s="218"/>
      <c r="H388" s="221">
        <v>8</v>
      </c>
      <c r="I388" s="222"/>
      <c r="J388" s="218"/>
      <c r="K388" s="218"/>
      <c r="L388" s="223"/>
      <c r="M388" s="224"/>
      <c r="N388" s="225"/>
      <c r="O388" s="225"/>
      <c r="P388" s="225"/>
      <c r="Q388" s="225"/>
      <c r="R388" s="225"/>
      <c r="S388" s="225"/>
      <c r="T388" s="226"/>
      <c r="AT388" s="227" t="s">
        <v>162</v>
      </c>
      <c r="AU388" s="227" t="s">
        <v>83</v>
      </c>
      <c r="AV388" s="12" t="s">
        <v>83</v>
      </c>
      <c r="AW388" s="12" t="s">
        <v>36</v>
      </c>
      <c r="AX388" s="12" t="s">
        <v>81</v>
      </c>
      <c r="AY388" s="227" t="s">
        <v>148</v>
      </c>
    </row>
    <row r="389" spans="2:65" s="1" customFormat="1" ht="16.5" customHeight="1">
      <c r="B389" s="41"/>
      <c r="C389" s="239" t="s">
        <v>563</v>
      </c>
      <c r="D389" s="239" t="s">
        <v>271</v>
      </c>
      <c r="E389" s="240" t="s">
        <v>564</v>
      </c>
      <c r="F389" s="241" t="s">
        <v>565</v>
      </c>
      <c r="G389" s="242" t="s">
        <v>247</v>
      </c>
      <c r="H389" s="243">
        <v>1</v>
      </c>
      <c r="I389" s="244"/>
      <c r="J389" s="245">
        <f t="shared" ref="J389:J395" si="0">ROUND(I389*H389,2)</f>
        <v>0</v>
      </c>
      <c r="K389" s="241" t="s">
        <v>154</v>
      </c>
      <c r="L389" s="246"/>
      <c r="M389" s="247" t="s">
        <v>21</v>
      </c>
      <c r="N389" s="248" t="s">
        <v>44</v>
      </c>
      <c r="O389" s="42"/>
      <c r="P389" s="201">
        <f t="shared" ref="P389:P395" si="1">O389*H389</f>
        <v>0</v>
      </c>
      <c r="Q389" s="201">
        <v>1.8759999999999999E-2</v>
      </c>
      <c r="R389" s="201">
        <f t="shared" ref="R389:R395" si="2">Q389*H389</f>
        <v>1.8759999999999999E-2</v>
      </c>
      <c r="S389" s="201">
        <v>0</v>
      </c>
      <c r="T389" s="202">
        <f t="shared" ref="T389:T395" si="3">S389*H389</f>
        <v>0</v>
      </c>
      <c r="AR389" s="24" t="s">
        <v>193</v>
      </c>
      <c r="AT389" s="24" t="s">
        <v>271</v>
      </c>
      <c r="AU389" s="24" t="s">
        <v>83</v>
      </c>
      <c r="AY389" s="24" t="s">
        <v>148</v>
      </c>
      <c r="BE389" s="203">
        <f t="shared" ref="BE389:BE395" si="4">IF(N389="základní",J389,0)</f>
        <v>0</v>
      </c>
      <c r="BF389" s="203">
        <f t="shared" ref="BF389:BF395" si="5">IF(N389="snížená",J389,0)</f>
        <v>0</v>
      </c>
      <c r="BG389" s="203">
        <f t="shared" ref="BG389:BG395" si="6">IF(N389="zákl. přenesená",J389,0)</f>
        <v>0</v>
      </c>
      <c r="BH389" s="203">
        <f t="shared" ref="BH389:BH395" si="7">IF(N389="sníž. přenesená",J389,0)</f>
        <v>0</v>
      </c>
      <c r="BI389" s="203">
        <f t="shared" ref="BI389:BI395" si="8">IF(N389="nulová",J389,0)</f>
        <v>0</v>
      </c>
      <c r="BJ389" s="24" t="s">
        <v>81</v>
      </c>
      <c r="BK389" s="203">
        <f t="shared" ref="BK389:BK395" si="9">ROUND(I389*H389,2)</f>
        <v>0</v>
      </c>
      <c r="BL389" s="24" t="s">
        <v>155</v>
      </c>
      <c r="BM389" s="24" t="s">
        <v>566</v>
      </c>
    </row>
    <row r="390" spans="2:65" s="1" customFormat="1" ht="16.5" customHeight="1">
      <c r="B390" s="41"/>
      <c r="C390" s="239" t="s">
        <v>567</v>
      </c>
      <c r="D390" s="239" t="s">
        <v>271</v>
      </c>
      <c r="E390" s="240" t="s">
        <v>568</v>
      </c>
      <c r="F390" s="241" t="s">
        <v>569</v>
      </c>
      <c r="G390" s="242" t="s">
        <v>247</v>
      </c>
      <c r="H390" s="243">
        <v>1</v>
      </c>
      <c r="I390" s="244"/>
      <c r="J390" s="245">
        <f t="shared" si="0"/>
        <v>0</v>
      </c>
      <c r="K390" s="241" t="s">
        <v>154</v>
      </c>
      <c r="L390" s="246"/>
      <c r="M390" s="247" t="s">
        <v>21</v>
      </c>
      <c r="N390" s="248" t="s">
        <v>44</v>
      </c>
      <c r="O390" s="42"/>
      <c r="P390" s="201">
        <f t="shared" si="1"/>
        <v>0</v>
      </c>
      <c r="Q390" s="201">
        <v>1.992E-2</v>
      </c>
      <c r="R390" s="201">
        <f t="shared" si="2"/>
        <v>1.992E-2</v>
      </c>
      <c r="S390" s="201">
        <v>0</v>
      </c>
      <c r="T390" s="202">
        <f t="shared" si="3"/>
        <v>0</v>
      </c>
      <c r="AR390" s="24" t="s">
        <v>193</v>
      </c>
      <c r="AT390" s="24" t="s">
        <v>271</v>
      </c>
      <c r="AU390" s="24" t="s">
        <v>83</v>
      </c>
      <c r="AY390" s="24" t="s">
        <v>148</v>
      </c>
      <c r="BE390" s="203">
        <f t="shared" si="4"/>
        <v>0</v>
      </c>
      <c r="BF390" s="203">
        <f t="shared" si="5"/>
        <v>0</v>
      </c>
      <c r="BG390" s="203">
        <f t="shared" si="6"/>
        <v>0</v>
      </c>
      <c r="BH390" s="203">
        <f t="shared" si="7"/>
        <v>0</v>
      </c>
      <c r="BI390" s="203">
        <f t="shared" si="8"/>
        <v>0</v>
      </c>
      <c r="BJ390" s="24" t="s">
        <v>81</v>
      </c>
      <c r="BK390" s="203">
        <f t="shared" si="9"/>
        <v>0</v>
      </c>
      <c r="BL390" s="24" t="s">
        <v>155</v>
      </c>
      <c r="BM390" s="24" t="s">
        <v>570</v>
      </c>
    </row>
    <row r="391" spans="2:65" s="1" customFormat="1" ht="16.5" customHeight="1">
      <c r="B391" s="41"/>
      <c r="C391" s="239" t="s">
        <v>571</v>
      </c>
      <c r="D391" s="239" t="s">
        <v>271</v>
      </c>
      <c r="E391" s="240" t="s">
        <v>572</v>
      </c>
      <c r="F391" s="241" t="s">
        <v>573</v>
      </c>
      <c r="G391" s="242" t="s">
        <v>247</v>
      </c>
      <c r="H391" s="243">
        <v>1</v>
      </c>
      <c r="I391" s="244"/>
      <c r="J391" s="245">
        <f t="shared" si="0"/>
        <v>0</v>
      </c>
      <c r="K391" s="241" t="s">
        <v>154</v>
      </c>
      <c r="L391" s="246"/>
      <c r="M391" s="247" t="s">
        <v>21</v>
      </c>
      <c r="N391" s="248" t="s">
        <v>44</v>
      </c>
      <c r="O391" s="42"/>
      <c r="P391" s="201">
        <f t="shared" si="1"/>
        <v>0</v>
      </c>
      <c r="Q391" s="201">
        <v>2.1239999999999998E-2</v>
      </c>
      <c r="R391" s="201">
        <f t="shared" si="2"/>
        <v>2.1239999999999998E-2</v>
      </c>
      <c r="S391" s="201">
        <v>0</v>
      </c>
      <c r="T391" s="202">
        <f t="shared" si="3"/>
        <v>0</v>
      </c>
      <c r="AR391" s="24" t="s">
        <v>193</v>
      </c>
      <c r="AT391" s="24" t="s">
        <v>271</v>
      </c>
      <c r="AU391" s="24" t="s">
        <v>83</v>
      </c>
      <c r="AY391" s="24" t="s">
        <v>148</v>
      </c>
      <c r="BE391" s="203">
        <f t="shared" si="4"/>
        <v>0</v>
      </c>
      <c r="BF391" s="203">
        <f t="shared" si="5"/>
        <v>0</v>
      </c>
      <c r="BG391" s="203">
        <f t="shared" si="6"/>
        <v>0</v>
      </c>
      <c r="BH391" s="203">
        <f t="shared" si="7"/>
        <v>0</v>
      </c>
      <c r="BI391" s="203">
        <f t="shared" si="8"/>
        <v>0</v>
      </c>
      <c r="BJ391" s="24" t="s">
        <v>81</v>
      </c>
      <c r="BK391" s="203">
        <f t="shared" si="9"/>
        <v>0</v>
      </c>
      <c r="BL391" s="24" t="s">
        <v>155</v>
      </c>
      <c r="BM391" s="24" t="s">
        <v>574</v>
      </c>
    </row>
    <row r="392" spans="2:65" s="1" customFormat="1" ht="16.5" customHeight="1">
      <c r="B392" s="41"/>
      <c r="C392" s="239" t="s">
        <v>575</v>
      </c>
      <c r="D392" s="239" t="s">
        <v>271</v>
      </c>
      <c r="E392" s="240" t="s">
        <v>576</v>
      </c>
      <c r="F392" s="241" t="s">
        <v>577</v>
      </c>
      <c r="G392" s="242" t="s">
        <v>247</v>
      </c>
      <c r="H392" s="243">
        <v>1</v>
      </c>
      <c r="I392" s="244"/>
      <c r="J392" s="245">
        <f t="shared" si="0"/>
        <v>0</v>
      </c>
      <c r="K392" s="241" t="s">
        <v>154</v>
      </c>
      <c r="L392" s="246"/>
      <c r="M392" s="247" t="s">
        <v>21</v>
      </c>
      <c r="N392" s="248" t="s">
        <v>44</v>
      </c>
      <c r="O392" s="42"/>
      <c r="P392" s="201">
        <f t="shared" si="1"/>
        <v>0</v>
      </c>
      <c r="Q392" s="201">
        <v>2.265E-2</v>
      </c>
      <c r="R392" s="201">
        <f t="shared" si="2"/>
        <v>2.265E-2</v>
      </c>
      <c r="S392" s="201">
        <v>0</v>
      </c>
      <c r="T392" s="202">
        <f t="shared" si="3"/>
        <v>0</v>
      </c>
      <c r="AR392" s="24" t="s">
        <v>193</v>
      </c>
      <c r="AT392" s="24" t="s">
        <v>271</v>
      </c>
      <c r="AU392" s="24" t="s">
        <v>83</v>
      </c>
      <c r="AY392" s="24" t="s">
        <v>148</v>
      </c>
      <c r="BE392" s="203">
        <f t="shared" si="4"/>
        <v>0</v>
      </c>
      <c r="BF392" s="203">
        <f t="shared" si="5"/>
        <v>0</v>
      </c>
      <c r="BG392" s="203">
        <f t="shared" si="6"/>
        <v>0</v>
      </c>
      <c r="BH392" s="203">
        <f t="shared" si="7"/>
        <v>0</v>
      </c>
      <c r="BI392" s="203">
        <f t="shared" si="8"/>
        <v>0</v>
      </c>
      <c r="BJ392" s="24" t="s">
        <v>81</v>
      </c>
      <c r="BK392" s="203">
        <f t="shared" si="9"/>
        <v>0</v>
      </c>
      <c r="BL392" s="24" t="s">
        <v>155</v>
      </c>
      <c r="BM392" s="24" t="s">
        <v>578</v>
      </c>
    </row>
    <row r="393" spans="2:65" s="1" customFormat="1" ht="16.5" customHeight="1">
      <c r="B393" s="41"/>
      <c r="C393" s="239" t="s">
        <v>579</v>
      </c>
      <c r="D393" s="239" t="s">
        <v>271</v>
      </c>
      <c r="E393" s="240" t="s">
        <v>580</v>
      </c>
      <c r="F393" s="241" t="s">
        <v>581</v>
      </c>
      <c r="G393" s="242" t="s">
        <v>247</v>
      </c>
      <c r="H393" s="243">
        <v>2</v>
      </c>
      <c r="I393" s="244"/>
      <c r="J393" s="245">
        <f t="shared" si="0"/>
        <v>0</v>
      </c>
      <c r="K393" s="241" t="s">
        <v>154</v>
      </c>
      <c r="L393" s="246"/>
      <c r="M393" s="247" t="s">
        <v>21</v>
      </c>
      <c r="N393" s="248" t="s">
        <v>44</v>
      </c>
      <c r="O393" s="42"/>
      <c r="P393" s="201">
        <f t="shared" si="1"/>
        <v>0</v>
      </c>
      <c r="Q393" s="201">
        <v>2.053E-2</v>
      </c>
      <c r="R393" s="201">
        <f t="shared" si="2"/>
        <v>4.1059999999999999E-2</v>
      </c>
      <c r="S393" s="201">
        <v>0</v>
      </c>
      <c r="T393" s="202">
        <f t="shared" si="3"/>
        <v>0</v>
      </c>
      <c r="AR393" s="24" t="s">
        <v>193</v>
      </c>
      <c r="AT393" s="24" t="s">
        <v>271</v>
      </c>
      <c r="AU393" s="24" t="s">
        <v>83</v>
      </c>
      <c r="AY393" s="24" t="s">
        <v>148</v>
      </c>
      <c r="BE393" s="203">
        <f t="shared" si="4"/>
        <v>0</v>
      </c>
      <c r="BF393" s="203">
        <f t="shared" si="5"/>
        <v>0</v>
      </c>
      <c r="BG393" s="203">
        <f t="shared" si="6"/>
        <v>0</v>
      </c>
      <c r="BH393" s="203">
        <f t="shared" si="7"/>
        <v>0</v>
      </c>
      <c r="BI393" s="203">
        <f t="shared" si="8"/>
        <v>0</v>
      </c>
      <c r="BJ393" s="24" t="s">
        <v>81</v>
      </c>
      <c r="BK393" s="203">
        <f t="shared" si="9"/>
        <v>0</v>
      </c>
      <c r="BL393" s="24" t="s">
        <v>155</v>
      </c>
      <c r="BM393" s="24" t="s">
        <v>582</v>
      </c>
    </row>
    <row r="394" spans="2:65" s="1" customFormat="1" ht="16.5" customHeight="1">
      <c r="B394" s="41"/>
      <c r="C394" s="239" t="s">
        <v>583</v>
      </c>
      <c r="D394" s="239" t="s">
        <v>271</v>
      </c>
      <c r="E394" s="240" t="s">
        <v>584</v>
      </c>
      <c r="F394" s="241" t="s">
        <v>585</v>
      </c>
      <c r="G394" s="242" t="s">
        <v>247</v>
      </c>
      <c r="H394" s="243">
        <v>1</v>
      </c>
      <c r="I394" s="244"/>
      <c r="J394" s="245">
        <f t="shared" si="0"/>
        <v>0</v>
      </c>
      <c r="K394" s="241" t="s">
        <v>586</v>
      </c>
      <c r="L394" s="246"/>
      <c r="M394" s="247" t="s">
        <v>21</v>
      </c>
      <c r="N394" s="248" t="s">
        <v>44</v>
      </c>
      <c r="O394" s="42"/>
      <c r="P394" s="201">
        <f t="shared" si="1"/>
        <v>0</v>
      </c>
      <c r="Q394" s="201">
        <v>2.1239999999999998E-2</v>
      </c>
      <c r="R394" s="201">
        <f t="shared" si="2"/>
        <v>2.1239999999999998E-2</v>
      </c>
      <c r="S394" s="201">
        <v>0</v>
      </c>
      <c r="T394" s="202">
        <f t="shared" si="3"/>
        <v>0</v>
      </c>
      <c r="AR394" s="24" t="s">
        <v>193</v>
      </c>
      <c r="AT394" s="24" t="s">
        <v>271</v>
      </c>
      <c r="AU394" s="24" t="s">
        <v>83</v>
      </c>
      <c r="AY394" s="24" t="s">
        <v>148</v>
      </c>
      <c r="BE394" s="203">
        <f t="shared" si="4"/>
        <v>0</v>
      </c>
      <c r="BF394" s="203">
        <f t="shared" si="5"/>
        <v>0</v>
      </c>
      <c r="BG394" s="203">
        <f t="shared" si="6"/>
        <v>0</v>
      </c>
      <c r="BH394" s="203">
        <f t="shared" si="7"/>
        <v>0</v>
      </c>
      <c r="BI394" s="203">
        <f t="shared" si="8"/>
        <v>0</v>
      </c>
      <c r="BJ394" s="24" t="s">
        <v>81</v>
      </c>
      <c r="BK394" s="203">
        <f t="shared" si="9"/>
        <v>0</v>
      </c>
      <c r="BL394" s="24" t="s">
        <v>155</v>
      </c>
      <c r="BM394" s="24" t="s">
        <v>587</v>
      </c>
    </row>
    <row r="395" spans="2:65" s="1" customFormat="1" ht="16.5" customHeight="1">
      <c r="B395" s="41"/>
      <c r="C395" s="239" t="s">
        <v>588</v>
      </c>
      <c r="D395" s="239" t="s">
        <v>271</v>
      </c>
      <c r="E395" s="240" t="s">
        <v>589</v>
      </c>
      <c r="F395" s="241" t="s">
        <v>590</v>
      </c>
      <c r="G395" s="242" t="s">
        <v>247</v>
      </c>
      <c r="H395" s="243">
        <v>1</v>
      </c>
      <c r="I395" s="244"/>
      <c r="J395" s="245">
        <f t="shared" si="0"/>
        <v>0</v>
      </c>
      <c r="K395" s="241" t="s">
        <v>154</v>
      </c>
      <c r="L395" s="246"/>
      <c r="M395" s="247" t="s">
        <v>21</v>
      </c>
      <c r="N395" s="248" t="s">
        <v>44</v>
      </c>
      <c r="O395" s="42"/>
      <c r="P395" s="201">
        <f t="shared" si="1"/>
        <v>0</v>
      </c>
      <c r="Q395" s="201">
        <v>2.3279999999999999E-2</v>
      </c>
      <c r="R395" s="201">
        <f t="shared" si="2"/>
        <v>2.3279999999999999E-2</v>
      </c>
      <c r="S395" s="201">
        <v>0</v>
      </c>
      <c r="T395" s="202">
        <f t="shared" si="3"/>
        <v>0</v>
      </c>
      <c r="AR395" s="24" t="s">
        <v>193</v>
      </c>
      <c r="AT395" s="24" t="s">
        <v>271</v>
      </c>
      <c r="AU395" s="24" t="s">
        <v>83</v>
      </c>
      <c r="AY395" s="24" t="s">
        <v>148</v>
      </c>
      <c r="BE395" s="203">
        <f t="shared" si="4"/>
        <v>0</v>
      </c>
      <c r="BF395" s="203">
        <f t="shared" si="5"/>
        <v>0</v>
      </c>
      <c r="BG395" s="203">
        <f t="shared" si="6"/>
        <v>0</v>
      </c>
      <c r="BH395" s="203">
        <f t="shared" si="7"/>
        <v>0</v>
      </c>
      <c r="BI395" s="203">
        <f t="shared" si="8"/>
        <v>0</v>
      </c>
      <c r="BJ395" s="24" t="s">
        <v>81</v>
      </c>
      <c r="BK395" s="203">
        <f t="shared" si="9"/>
        <v>0</v>
      </c>
      <c r="BL395" s="24" t="s">
        <v>155</v>
      </c>
      <c r="BM395" s="24" t="s">
        <v>591</v>
      </c>
    </row>
    <row r="396" spans="2:65" s="10" customFormat="1" ht="29.85" customHeight="1">
      <c r="B396" s="176"/>
      <c r="C396" s="177"/>
      <c r="D396" s="178" t="s">
        <v>72</v>
      </c>
      <c r="E396" s="190" t="s">
        <v>199</v>
      </c>
      <c r="F396" s="190" t="s">
        <v>592</v>
      </c>
      <c r="G396" s="177"/>
      <c r="H396" s="177"/>
      <c r="I396" s="180"/>
      <c r="J396" s="191">
        <f>BK396</f>
        <v>0</v>
      </c>
      <c r="K396" s="177"/>
      <c r="L396" s="182"/>
      <c r="M396" s="183"/>
      <c r="N396" s="184"/>
      <c r="O396" s="184"/>
      <c r="P396" s="185">
        <f>SUM(P397:P535)</f>
        <v>0</v>
      </c>
      <c r="Q396" s="184"/>
      <c r="R396" s="185">
        <f>SUM(R397:R535)</f>
        <v>0.17241000000000001</v>
      </c>
      <c r="S396" s="184"/>
      <c r="T396" s="186">
        <f>SUM(T397:T535)</f>
        <v>102.97436999999999</v>
      </c>
      <c r="AR396" s="187" t="s">
        <v>81</v>
      </c>
      <c r="AT396" s="188" t="s">
        <v>72</v>
      </c>
      <c r="AU396" s="188" t="s">
        <v>81</v>
      </c>
      <c r="AY396" s="187" t="s">
        <v>148</v>
      </c>
      <c r="BK396" s="189">
        <f>SUM(BK397:BK535)</f>
        <v>0</v>
      </c>
    </row>
    <row r="397" spans="2:65" s="1" customFormat="1" ht="63.75" customHeight="1">
      <c r="B397" s="41"/>
      <c r="C397" s="192" t="s">
        <v>593</v>
      </c>
      <c r="D397" s="192" t="s">
        <v>150</v>
      </c>
      <c r="E397" s="193" t="s">
        <v>594</v>
      </c>
      <c r="F397" s="194" t="s">
        <v>595</v>
      </c>
      <c r="G397" s="195" t="s">
        <v>153</v>
      </c>
      <c r="H397" s="196">
        <v>965</v>
      </c>
      <c r="I397" s="197"/>
      <c r="J397" s="198">
        <f>ROUND(I397*H397,2)</f>
        <v>0</v>
      </c>
      <c r="K397" s="194" t="s">
        <v>154</v>
      </c>
      <c r="L397" s="61"/>
      <c r="M397" s="199" t="s">
        <v>21</v>
      </c>
      <c r="N397" s="200" t="s">
        <v>44</v>
      </c>
      <c r="O397" s="42"/>
      <c r="P397" s="201">
        <f>O397*H397</f>
        <v>0</v>
      </c>
      <c r="Q397" s="201">
        <v>4.0000000000000003E-5</v>
      </c>
      <c r="R397" s="201">
        <f>Q397*H397</f>
        <v>3.8600000000000002E-2</v>
      </c>
      <c r="S397" s="201">
        <v>0</v>
      </c>
      <c r="T397" s="202">
        <f>S397*H397</f>
        <v>0</v>
      </c>
      <c r="AR397" s="24" t="s">
        <v>155</v>
      </c>
      <c r="AT397" s="24" t="s">
        <v>150</v>
      </c>
      <c r="AU397" s="24" t="s">
        <v>83</v>
      </c>
      <c r="AY397" s="24" t="s">
        <v>148</v>
      </c>
      <c r="BE397" s="203">
        <f>IF(N397="základní",J397,0)</f>
        <v>0</v>
      </c>
      <c r="BF397" s="203">
        <f>IF(N397="snížená",J397,0)</f>
        <v>0</v>
      </c>
      <c r="BG397" s="203">
        <f>IF(N397="zákl. přenesená",J397,0)</f>
        <v>0</v>
      </c>
      <c r="BH397" s="203">
        <f>IF(N397="sníž. přenesená",J397,0)</f>
        <v>0</v>
      </c>
      <c r="BI397" s="203">
        <f>IF(N397="nulová",J397,0)</f>
        <v>0</v>
      </c>
      <c r="BJ397" s="24" t="s">
        <v>81</v>
      </c>
      <c r="BK397" s="203">
        <f>ROUND(I397*H397,2)</f>
        <v>0</v>
      </c>
      <c r="BL397" s="24" t="s">
        <v>155</v>
      </c>
      <c r="BM397" s="24" t="s">
        <v>596</v>
      </c>
    </row>
    <row r="398" spans="2:65" s="1" customFormat="1" ht="94.5">
      <c r="B398" s="41"/>
      <c r="C398" s="63"/>
      <c r="D398" s="204" t="s">
        <v>157</v>
      </c>
      <c r="E398" s="63"/>
      <c r="F398" s="205" t="s">
        <v>597</v>
      </c>
      <c r="G398" s="63"/>
      <c r="H398" s="63"/>
      <c r="I398" s="163"/>
      <c r="J398" s="63"/>
      <c r="K398" s="63"/>
      <c r="L398" s="61"/>
      <c r="M398" s="206"/>
      <c r="N398" s="42"/>
      <c r="O398" s="42"/>
      <c r="P398" s="42"/>
      <c r="Q398" s="42"/>
      <c r="R398" s="42"/>
      <c r="S398" s="42"/>
      <c r="T398" s="78"/>
      <c r="AT398" s="24" t="s">
        <v>157</v>
      </c>
      <c r="AU398" s="24" t="s">
        <v>83</v>
      </c>
    </row>
    <row r="399" spans="2:65" s="11" customFormat="1">
      <c r="B399" s="207"/>
      <c r="C399" s="208"/>
      <c r="D399" s="204" t="s">
        <v>162</v>
      </c>
      <c r="E399" s="209" t="s">
        <v>21</v>
      </c>
      <c r="F399" s="210" t="s">
        <v>315</v>
      </c>
      <c r="G399" s="208"/>
      <c r="H399" s="209" t="s">
        <v>21</v>
      </c>
      <c r="I399" s="211"/>
      <c r="J399" s="208"/>
      <c r="K399" s="208"/>
      <c r="L399" s="212"/>
      <c r="M399" s="213"/>
      <c r="N399" s="214"/>
      <c r="O399" s="214"/>
      <c r="P399" s="214"/>
      <c r="Q399" s="214"/>
      <c r="R399" s="214"/>
      <c r="S399" s="214"/>
      <c r="T399" s="215"/>
      <c r="AT399" s="216" t="s">
        <v>162</v>
      </c>
      <c r="AU399" s="216" t="s">
        <v>83</v>
      </c>
      <c r="AV399" s="11" t="s">
        <v>81</v>
      </c>
      <c r="AW399" s="11" t="s">
        <v>36</v>
      </c>
      <c r="AX399" s="11" t="s">
        <v>73</v>
      </c>
      <c r="AY399" s="216" t="s">
        <v>148</v>
      </c>
    </row>
    <row r="400" spans="2:65" s="12" customFormat="1">
      <c r="B400" s="217"/>
      <c r="C400" s="218"/>
      <c r="D400" s="204" t="s">
        <v>162</v>
      </c>
      <c r="E400" s="219" t="s">
        <v>21</v>
      </c>
      <c r="F400" s="220" t="s">
        <v>598</v>
      </c>
      <c r="G400" s="218"/>
      <c r="H400" s="221">
        <v>715</v>
      </c>
      <c r="I400" s="222"/>
      <c r="J400" s="218"/>
      <c r="K400" s="218"/>
      <c r="L400" s="223"/>
      <c r="M400" s="224"/>
      <c r="N400" s="225"/>
      <c r="O400" s="225"/>
      <c r="P400" s="225"/>
      <c r="Q400" s="225"/>
      <c r="R400" s="225"/>
      <c r="S400" s="225"/>
      <c r="T400" s="226"/>
      <c r="AT400" s="227" t="s">
        <v>162</v>
      </c>
      <c r="AU400" s="227" t="s">
        <v>83</v>
      </c>
      <c r="AV400" s="12" t="s">
        <v>83</v>
      </c>
      <c r="AW400" s="12" t="s">
        <v>36</v>
      </c>
      <c r="AX400" s="12" t="s">
        <v>73</v>
      </c>
      <c r="AY400" s="227" t="s">
        <v>148</v>
      </c>
    </row>
    <row r="401" spans="2:65" s="11" customFormat="1">
      <c r="B401" s="207"/>
      <c r="C401" s="208"/>
      <c r="D401" s="204" t="s">
        <v>162</v>
      </c>
      <c r="E401" s="209" t="s">
        <v>21</v>
      </c>
      <c r="F401" s="210" t="s">
        <v>262</v>
      </c>
      <c r="G401" s="208"/>
      <c r="H401" s="209" t="s">
        <v>21</v>
      </c>
      <c r="I401" s="211"/>
      <c r="J401" s="208"/>
      <c r="K401" s="208"/>
      <c r="L401" s="212"/>
      <c r="M401" s="213"/>
      <c r="N401" s="214"/>
      <c r="O401" s="214"/>
      <c r="P401" s="214"/>
      <c r="Q401" s="214"/>
      <c r="R401" s="214"/>
      <c r="S401" s="214"/>
      <c r="T401" s="215"/>
      <c r="AT401" s="216" t="s">
        <v>162</v>
      </c>
      <c r="AU401" s="216" t="s">
        <v>83</v>
      </c>
      <c r="AV401" s="11" t="s">
        <v>81</v>
      </c>
      <c r="AW401" s="11" t="s">
        <v>36</v>
      </c>
      <c r="AX401" s="11" t="s">
        <v>73</v>
      </c>
      <c r="AY401" s="216" t="s">
        <v>148</v>
      </c>
    </row>
    <row r="402" spans="2:65" s="12" customFormat="1">
      <c r="B402" s="217"/>
      <c r="C402" s="218"/>
      <c r="D402" s="204" t="s">
        <v>162</v>
      </c>
      <c r="E402" s="219" t="s">
        <v>21</v>
      </c>
      <c r="F402" s="220" t="s">
        <v>599</v>
      </c>
      <c r="G402" s="218"/>
      <c r="H402" s="221">
        <v>250</v>
      </c>
      <c r="I402" s="222"/>
      <c r="J402" s="218"/>
      <c r="K402" s="218"/>
      <c r="L402" s="223"/>
      <c r="M402" s="224"/>
      <c r="N402" s="225"/>
      <c r="O402" s="225"/>
      <c r="P402" s="225"/>
      <c r="Q402" s="225"/>
      <c r="R402" s="225"/>
      <c r="S402" s="225"/>
      <c r="T402" s="226"/>
      <c r="AT402" s="227" t="s">
        <v>162</v>
      </c>
      <c r="AU402" s="227" t="s">
        <v>83</v>
      </c>
      <c r="AV402" s="12" t="s">
        <v>83</v>
      </c>
      <c r="AW402" s="12" t="s">
        <v>36</v>
      </c>
      <c r="AX402" s="12" t="s">
        <v>73</v>
      </c>
      <c r="AY402" s="227" t="s">
        <v>148</v>
      </c>
    </row>
    <row r="403" spans="2:65" s="13" customFormat="1">
      <c r="B403" s="228"/>
      <c r="C403" s="229"/>
      <c r="D403" s="204" t="s">
        <v>162</v>
      </c>
      <c r="E403" s="230" t="s">
        <v>21</v>
      </c>
      <c r="F403" s="231" t="s">
        <v>244</v>
      </c>
      <c r="G403" s="229"/>
      <c r="H403" s="232">
        <v>965</v>
      </c>
      <c r="I403" s="233"/>
      <c r="J403" s="229"/>
      <c r="K403" s="229"/>
      <c r="L403" s="234"/>
      <c r="M403" s="235"/>
      <c r="N403" s="236"/>
      <c r="O403" s="236"/>
      <c r="P403" s="236"/>
      <c r="Q403" s="236"/>
      <c r="R403" s="236"/>
      <c r="S403" s="236"/>
      <c r="T403" s="237"/>
      <c r="AT403" s="238" t="s">
        <v>162</v>
      </c>
      <c r="AU403" s="238" t="s">
        <v>83</v>
      </c>
      <c r="AV403" s="13" t="s">
        <v>155</v>
      </c>
      <c r="AW403" s="13" t="s">
        <v>36</v>
      </c>
      <c r="AX403" s="13" t="s">
        <v>81</v>
      </c>
      <c r="AY403" s="238" t="s">
        <v>148</v>
      </c>
    </row>
    <row r="404" spans="2:65" s="1" customFormat="1" ht="16.5" customHeight="1">
      <c r="B404" s="41"/>
      <c r="C404" s="192" t="s">
        <v>600</v>
      </c>
      <c r="D404" s="192" t="s">
        <v>150</v>
      </c>
      <c r="E404" s="193" t="s">
        <v>601</v>
      </c>
      <c r="F404" s="194" t="s">
        <v>602</v>
      </c>
      <c r="G404" s="195" t="s">
        <v>247</v>
      </c>
      <c r="H404" s="196">
        <v>9</v>
      </c>
      <c r="I404" s="197"/>
      <c r="J404" s="198">
        <f>ROUND(I404*H404,2)</f>
        <v>0</v>
      </c>
      <c r="K404" s="194" t="s">
        <v>154</v>
      </c>
      <c r="L404" s="61"/>
      <c r="M404" s="199" t="s">
        <v>21</v>
      </c>
      <c r="N404" s="200" t="s">
        <v>44</v>
      </c>
      <c r="O404" s="42"/>
      <c r="P404" s="201">
        <f>O404*H404</f>
        <v>0</v>
      </c>
      <c r="Q404" s="201">
        <v>4.4900000000000001E-3</v>
      </c>
      <c r="R404" s="201">
        <f>Q404*H404</f>
        <v>4.0410000000000001E-2</v>
      </c>
      <c r="S404" s="201">
        <v>0</v>
      </c>
      <c r="T404" s="202">
        <f>S404*H404</f>
        <v>0</v>
      </c>
      <c r="AR404" s="24" t="s">
        <v>155</v>
      </c>
      <c r="AT404" s="24" t="s">
        <v>150</v>
      </c>
      <c r="AU404" s="24" t="s">
        <v>83</v>
      </c>
      <c r="AY404" s="24" t="s">
        <v>148</v>
      </c>
      <c r="BE404" s="203">
        <f>IF(N404="základní",J404,0)</f>
        <v>0</v>
      </c>
      <c r="BF404" s="203">
        <f>IF(N404="snížená",J404,0)</f>
        <v>0</v>
      </c>
      <c r="BG404" s="203">
        <f>IF(N404="zákl. přenesená",J404,0)</f>
        <v>0</v>
      </c>
      <c r="BH404" s="203">
        <f>IF(N404="sníž. přenesená",J404,0)</f>
        <v>0</v>
      </c>
      <c r="BI404" s="203">
        <f>IF(N404="nulová",J404,0)</f>
        <v>0</v>
      </c>
      <c r="BJ404" s="24" t="s">
        <v>81</v>
      </c>
      <c r="BK404" s="203">
        <f>ROUND(I404*H404,2)</f>
        <v>0</v>
      </c>
      <c r="BL404" s="24" t="s">
        <v>155</v>
      </c>
      <c r="BM404" s="24" t="s">
        <v>603</v>
      </c>
    </row>
    <row r="405" spans="2:65" s="1" customFormat="1" ht="81">
      <c r="B405" s="41"/>
      <c r="C405" s="63"/>
      <c r="D405" s="204" t="s">
        <v>157</v>
      </c>
      <c r="E405" s="63"/>
      <c r="F405" s="205" t="s">
        <v>604</v>
      </c>
      <c r="G405" s="63"/>
      <c r="H405" s="63"/>
      <c r="I405" s="163"/>
      <c r="J405" s="63"/>
      <c r="K405" s="63"/>
      <c r="L405" s="61"/>
      <c r="M405" s="206"/>
      <c r="N405" s="42"/>
      <c r="O405" s="42"/>
      <c r="P405" s="42"/>
      <c r="Q405" s="42"/>
      <c r="R405" s="42"/>
      <c r="S405" s="42"/>
      <c r="T405" s="78"/>
      <c r="AT405" s="24" t="s">
        <v>157</v>
      </c>
      <c r="AU405" s="24" t="s">
        <v>83</v>
      </c>
    </row>
    <row r="406" spans="2:65" s="1" customFormat="1" ht="16.5" customHeight="1">
      <c r="B406" s="41"/>
      <c r="C406" s="239" t="s">
        <v>605</v>
      </c>
      <c r="D406" s="239" t="s">
        <v>271</v>
      </c>
      <c r="E406" s="240" t="s">
        <v>606</v>
      </c>
      <c r="F406" s="241" t="s">
        <v>607</v>
      </c>
      <c r="G406" s="242" t="s">
        <v>247</v>
      </c>
      <c r="H406" s="243">
        <v>7</v>
      </c>
      <c r="I406" s="244"/>
      <c r="J406" s="245">
        <f>ROUND(I406*H406,2)</f>
        <v>0</v>
      </c>
      <c r="K406" s="241" t="s">
        <v>586</v>
      </c>
      <c r="L406" s="246"/>
      <c r="M406" s="247" t="s">
        <v>21</v>
      </c>
      <c r="N406" s="248" t="s">
        <v>44</v>
      </c>
      <c r="O406" s="42"/>
      <c r="P406" s="201">
        <f>O406*H406</f>
        <v>0</v>
      </c>
      <c r="Q406" s="201">
        <v>0.01</v>
      </c>
      <c r="R406" s="201">
        <f>Q406*H406</f>
        <v>7.0000000000000007E-2</v>
      </c>
      <c r="S406" s="201">
        <v>0</v>
      </c>
      <c r="T406" s="202">
        <f>S406*H406</f>
        <v>0</v>
      </c>
      <c r="AR406" s="24" t="s">
        <v>193</v>
      </c>
      <c r="AT406" s="24" t="s">
        <v>271</v>
      </c>
      <c r="AU406" s="24" t="s">
        <v>83</v>
      </c>
      <c r="AY406" s="24" t="s">
        <v>148</v>
      </c>
      <c r="BE406" s="203">
        <f>IF(N406="základní",J406,0)</f>
        <v>0</v>
      </c>
      <c r="BF406" s="203">
        <f>IF(N406="snížená",J406,0)</f>
        <v>0</v>
      </c>
      <c r="BG406" s="203">
        <f>IF(N406="zákl. přenesená",J406,0)</f>
        <v>0</v>
      </c>
      <c r="BH406" s="203">
        <f>IF(N406="sníž. přenesená",J406,0)</f>
        <v>0</v>
      </c>
      <c r="BI406" s="203">
        <f>IF(N406="nulová",J406,0)</f>
        <v>0</v>
      </c>
      <c r="BJ406" s="24" t="s">
        <v>81</v>
      </c>
      <c r="BK406" s="203">
        <f>ROUND(I406*H406,2)</f>
        <v>0</v>
      </c>
      <c r="BL406" s="24" t="s">
        <v>155</v>
      </c>
      <c r="BM406" s="24" t="s">
        <v>608</v>
      </c>
    </row>
    <row r="407" spans="2:65" s="1" customFormat="1" ht="16.5" customHeight="1">
      <c r="B407" s="41"/>
      <c r="C407" s="239" t="s">
        <v>609</v>
      </c>
      <c r="D407" s="239" t="s">
        <v>271</v>
      </c>
      <c r="E407" s="240" t="s">
        <v>610</v>
      </c>
      <c r="F407" s="241" t="s">
        <v>611</v>
      </c>
      <c r="G407" s="242" t="s">
        <v>247</v>
      </c>
      <c r="H407" s="243">
        <v>2</v>
      </c>
      <c r="I407" s="244"/>
      <c r="J407" s="245">
        <f>ROUND(I407*H407,2)</f>
        <v>0</v>
      </c>
      <c r="K407" s="241" t="s">
        <v>586</v>
      </c>
      <c r="L407" s="246"/>
      <c r="M407" s="247" t="s">
        <v>21</v>
      </c>
      <c r="N407" s="248" t="s">
        <v>44</v>
      </c>
      <c r="O407" s="42"/>
      <c r="P407" s="201">
        <f>O407*H407</f>
        <v>0</v>
      </c>
      <c r="Q407" s="201">
        <v>0.01</v>
      </c>
      <c r="R407" s="201">
        <f>Q407*H407</f>
        <v>0.02</v>
      </c>
      <c r="S407" s="201">
        <v>0</v>
      </c>
      <c r="T407" s="202">
        <f>S407*H407</f>
        <v>0</v>
      </c>
      <c r="AR407" s="24" t="s">
        <v>193</v>
      </c>
      <c r="AT407" s="24" t="s">
        <v>271</v>
      </c>
      <c r="AU407" s="24" t="s">
        <v>83</v>
      </c>
      <c r="AY407" s="24" t="s">
        <v>148</v>
      </c>
      <c r="BE407" s="203">
        <f>IF(N407="základní",J407,0)</f>
        <v>0</v>
      </c>
      <c r="BF407" s="203">
        <f>IF(N407="snížená",J407,0)</f>
        <v>0</v>
      </c>
      <c r="BG407" s="203">
        <f>IF(N407="zákl. přenesená",J407,0)</f>
        <v>0</v>
      </c>
      <c r="BH407" s="203">
        <f>IF(N407="sníž. přenesená",J407,0)</f>
        <v>0</v>
      </c>
      <c r="BI407" s="203">
        <f>IF(N407="nulová",J407,0)</f>
        <v>0</v>
      </c>
      <c r="BJ407" s="24" t="s">
        <v>81</v>
      </c>
      <c r="BK407" s="203">
        <f>ROUND(I407*H407,2)</f>
        <v>0</v>
      </c>
      <c r="BL407" s="24" t="s">
        <v>155</v>
      </c>
      <c r="BM407" s="24" t="s">
        <v>612</v>
      </c>
    </row>
    <row r="408" spans="2:65" s="1" customFormat="1" ht="25.5" customHeight="1">
      <c r="B408" s="41"/>
      <c r="C408" s="192" t="s">
        <v>613</v>
      </c>
      <c r="D408" s="192" t="s">
        <v>150</v>
      </c>
      <c r="E408" s="193" t="s">
        <v>614</v>
      </c>
      <c r="F408" s="194" t="s">
        <v>615</v>
      </c>
      <c r="G408" s="195" t="s">
        <v>247</v>
      </c>
      <c r="H408" s="196">
        <v>10</v>
      </c>
      <c r="I408" s="197"/>
      <c r="J408" s="198">
        <f>ROUND(I408*H408,2)</f>
        <v>0</v>
      </c>
      <c r="K408" s="194" t="s">
        <v>154</v>
      </c>
      <c r="L408" s="61"/>
      <c r="M408" s="199" t="s">
        <v>21</v>
      </c>
      <c r="N408" s="200" t="s">
        <v>44</v>
      </c>
      <c r="O408" s="42"/>
      <c r="P408" s="201">
        <f>O408*H408</f>
        <v>0</v>
      </c>
      <c r="Q408" s="201">
        <v>4.0000000000000003E-5</v>
      </c>
      <c r="R408" s="201">
        <f>Q408*H408</f>
        <v>4.0000000000000002E-4</v>
      </c>
      <c r="S408" s="201">
        <v>0</v>
      </c>
      <c r="T408" s="202">
        <f>S408*H408</f>
        <v>0</v>
      </c>
      <c r="AR408" s="24" t="s">
        <v>155</v>
      </c>
      <c r="AT408" s="24" t="s">
        <v>150</v>
      </c>
      <c r="AU408" s="24" t="s">
        <v>83</v>
      </c>
      <c r="AY408" s="24" t="s">
        <v>148</v>
      </c>
      <c r="BE408" s="203">
        <f>IF(N408="základní",J408,0)</f>
        <v>0</v>
      </c>
      <c r="BF408" s="203">
        <f>IF(N408="snížená",J408,0)</f>
        <v>0</v>
      </c>
      <c r="BG408" s="203">
        <f>IF(N408="zákl. přenesená",J408,0)</f>
        <v>0</v>
      </c>
      <c r="BH408" s="203">
        <f>IF(N408="sníž. přenesená",J408,0)</f>
        <v>0</v>
      </c>
      <c r="BI408" s="203">
        <f>IF(N408="nulová",J408,0)</f>
        <v>0</v>
      </c>
      <c r="BJ408" s="24" t="s">
        <v>81</v>
      </c>
      <c r="BK408" s="203">
        <f>ROUND(I408*H408,2)</f>
        <v>0</v>
      </c>
      <c r="BL408" s="24" t="s">
        <v>155</v>
      </c>
      <c r="BM408" s="24" t="s">
        <v>616</v>
      </c>
    </row>
    <row r="409" spans="2:65" s="1" customFormat="1" ht="94.5">
      <c r="B409" s="41"/>
      <c r="C409" s="63"/>
      <c r="D409" s="204" t="s">
        <v>157</v>
      </c>
      <c r="E409" s="63"/>
      <c r="F409" s="205" t="s">
        <v>617</v>
      </c>
      <c r="G409" s="63"/>
      <c r="H409" s="63"/>
      <c r="I409" s="163"/>
      <c r="J409" s="63"/>
      <c r="K409" s="63"/>
      <c r="L409" s="61"/>
      <c r="M409" s="206"/>
      <c r="N409" s="42"/>
      <c r="O409" s="42"/>
      <c r="P409" s="42"/>
      <c r="Q409" s="42"/>
      <c r="R409" s="42"/>
      <c r="S409" s="42"/>
      <c r="T409" s="78"/>
      <c r="AT409" s="24" t="s">
        <v>157</v>
      </c>
      <c r="AU409" s="24" t="s">
        <v>83</v>
      </c>
    </row>
    <row r="410" spans="2:65" s="11" customFormat="1">
      <c r="B410" s="207"/>
      <c r="C410" s="208"/>
      <c r="D410" s="204" t="s">
        <v>162</v>
      </c>
      <c r="E410" s="209" t="s">
        <v>21</v>
      </c>
      <c r="F410" s="210" t="s">
        <v>618</v>
      </c>
      <c r="G410" s="208"/>
      <c r="H410" s="209" t="s">
        <v>21</v>
      </c>
      <c r="I410" s="211"/>
      <c r="J410" s="208"/>
      <c r="K410" s="208"/>
      <c r="L410" s="212"/>
      <c r="M410" s="213"/>
      <c r="N410" s="214"/>
      <c r="O410" s="214"/>
      <c r="P410" s="214"/>
      <c r="Q410" s="214"/>
      <c r="R410" s="214"/>
      <c r="S410" s="214"/>
      <c r="T410" s="215"/>
      <c r="AT410" s="216" t="s">
        <v>162</v>
      </c>
      <c r="AU410" s="216" t="s">
        <v>83</v>
      </c>
      <c r="AV410" s="11" t="s">
        <v>81</v>
      </c>
      <c r="AW410" s="11" t="s">
        <v>36</v>
      </c>
      <c r="AX410" s="11" t="s">
        <v>73</v>
      </c>
      <c r="AY410" s="216" t="s">
        <v>148</v>
      </c>
    </row>
    <row r="411" spans="2:65" s="12" customFormat="1">
      <c r="B411" s="217"/>
      <c r="C411" s="218"/>
      <c r="D411" s="204" t="s">
        <v>162</v>
      </c>
      <c r="E411" s="219" t="s">
        <v>21</v>
      </c>
      <c r="F411" s="220" t="s">
        <v>206</v>
      </c>
      <c r="G411" s="218"/>
      <c r="H411" s="221">
        <v>10</v>
      </c>
      <c r="I411" s="222"/>
      <c r="J411" s="218"/>
      <c r="K411" s="218"/>
      <c r="L411" s="223"/>
      <c r="M411" s="224"/>
      <c r="N411" s="225"/>
      <c r="O411" s="225"/>
      <c r="P411" s="225"/>
      <c r="Q411" s="225"/>
      <c r="R411" s="225"/>
      <c r="S411" s="225"/>
      <c r="T411" s="226"/>
      <c r="AT411" s="227" t="s">
        <v>162</v>
      </c>
      <c r="AU411" s="227" t="s">
        <v>83</v>
      </c>
      <c r="AV411" s="12" t="s">
        <v>83</v>
      </c>
      <c r="AW411" s="12" t="s">
        <v>36</v>
      </c>
      <c r="AX411" s="12" t="s">
        <v>81</v>
      </c>
      <c r="AY411" s="227" t="s">
        <v>148</v>
      </c>
    </row>
    <row r="412" spans="2:65" s="1" customFormat="1" ht="25.5" customHeight="1">
      <c r="B412" s="41"/>
      <c r="C412" s="192" t="s">
        <v>619</v>
      </c>
      <c r="D412" s="192" t="s">
        <v>150</v>
      </c>
      <c r="E412" s="193" t="s">
        <v>620</v>
      </c>
      <c r="F412" s="194" t="s">
        <v>621</v>
      </c>
      <c r="G412" s="195" t="s">
        <v>247</v>
      </c>
      <c r="H412" s="196">
        <v>10</v>
      </c>
      <c r="I412" s="197"/>
      <c r="J412" s="198">
        <f>ROUND(I412*H412,2)</f>
        <v>0</v>
      </c>
      <c r="K412" s="194" t="s">
        <v>154</v>
      </c>
      <c r="L412" s="61"/>
      <c r="M412" s="199" t="s">
        <v>21</v>
      </c>
      <c r="N412" s="200" t="s">
        <v>44</v>
      </c>
      <c r="O412" s="42"/>
      <c r="P412" s="201">
        <f>O412*H412</f>
        <v>0</v>
      </c>
      <c r="Q412" s="201">
        <v>2.9999999999999997E-4</v>
      </c>
      <c r="R412" s="201">
        <f>Q412*H412</f>
        <v>2.9999999999999996E-3</v>
      </c>
      <c r="S412" s="201">
        <v>0</v>
      </c>
      <c r="T412" s="202">
        <f>S412*H412</f>
        <v>0</v>
      </c>
      <c r="AR412" s="24" t="s">
        <v>155</v>
      </c>
      <c r="AT412" s="24" t="s">
        <v>150</v>
      </c>
      <c r="AU412" s="24" t="s">
        <v>83</v>
      </c>
      <c r="AY412" s="24" t="s">
        <v>148</v>
      </c>
      <c r="BE412" s="203">
        <f>IF(N412="základní",J412,0)</f>
        <v>0</v>
      </c>
      <c r="BF412" s="203">
        <f>IF(N412="snížená",J412,0)</f>
        <v>0</v>
      </c>
      <c r="BG412" s="203">
        <f>IF(N412="zákl. přenesená",J412,0)</f>
        <v>0</v>
      </c>
      <c r="BH412" s="203">
        <f>IF(N412="sníž. přenesená",J412,0)</f>
        <v>0</v>
      </c>
      <c r="BI412" s="203">
        <f>IF(N412="nulová",J412,0)</f>
        <v>0</v>
      </c>
      <c r="BJ412" s="24" t="s">
        <v>81</v>
      </c>
      <c r="BK412" s="203">
        <f>ROUND(I412*H412,2)</f>
        <v>0</v>
      </c>
      <c r="BL412" s="24" t="s">
        <v>155</v>
      </c>
      <c r="BM412" s="24" t="s">
        <v>622</v>
      </c>
    </row>
    <row r="413" spans="2:65" s="1" customFormat="1" ht="94.5">
      <c r="B413" s="41"/>
      <c r="C413" s="63"/>
      <c r="D413" s="204" t="s">
        <v>157</v>
      </c>
      <c r="E413" s="63"/>
      <c r="F413" s="205" t="s">
        <v>617</v>
      </c>
      <c r="G413" s="63"/>
      <c r="H413" s="63"/>
      <c r="I413" s="163"/>
      <c r="J413" s="63"/>
      <c r="K413" s="63"/>
      <c r="L413" s="61"/>
      <c r="M413" s="206"/>
      <c r="N413" s="42"/>
      <c r="O413" s="42"/>
      <c r="P413" s="42"/>
      <c r="Q413" s="42"/>
      <c r="R413" s="42"/>
      <c r="S413" s="42"/>
      <c r="T413" s="78"/>
      <c r="AT413" s="24" t="s">
        <v>157</v>
      </c>
      <c r="AU413" s="24" t="s">
        <v>83</v>
      </c>
    </row>
    <row r="414" spans="2:65" s="1" customFormat="1" ht="25.5" customHeight="1">
      <c r="B414" s="41"/>
      <c r="C414" s="192" t="s">
        <v>623</v>
      </c>
      <c r="D414" s="192" t="s">
        <v>150</v>
      </c>
      <c r="E414" s="193" t="s">
        <v>624</v>
      </c>
      <c r="F414" s="194" t="s">
        <v>625</v>
      </c>
      <c r="G414" s="195" t="s">
        <v>153</v>
      </c>
      <c r="H414" s="196">
        <v>53.329000000000001</v>
      </c>
      <c r="I414" s="197"/>
      <c r="J414" s="198">
        <f>ROUND(I414*H414,2)</f>
        <v>0</v>
      </c>
      <c r="K414" s="194" t="s">
        <v>154</v>
      </c>
      <c r="L414" s="61"/>
      <c r="M414" s="199" t="s">
        <v>21</v>
      </c>
      <c r="N414" s="200" t="s">
        <v>44</v>
      </c>
      <c r="O414" s="42"/>
      <c r="P414" s="201">
        <f>O414*H414</f>
        <v>0</v>
      </c>
      <c r="Q414" s="201">
        <v>0</v>
      </c>
      <c r="R414" s="201">
        <f>Q414*H414</f>
        <v>0</v>
      </c>
      <c r="S414" s="201">
        <v>0.13100000000000001</v>
      </c>
      <c r="T414" s="202">
        <f>S414*H414</f>
        <v>6.9860990000000003</v>
      </c>
      <c r="AR414" s="24" t="s">
        <v>155</v>
      </c>
      <c r="AT414" s="24" t="s">
        <v>150</v>
      </c>
      <c r="AU414" s="24" t="s">
        <v>83</v>
      </c>
      <c r="AY414" s="24" t="s">
        <v>148</v>
      </c>
      <c r="BE414" s="203">
        <f>IF(N414="základní",J414,0)</f>
        <v>0</v>
      </c>
      <c r="BF414" s="203">
        <f>IF(N414="snížená",J414,0)</f>
        <v>0</v>
      </c>
      <c r="BG414" s="203">
        <f>IF(N414="zákl. přenesená",J414,0)</f>
        <v>0</v>
      </c>
      <c r="BH414" s="203">
        <f>IF(N414="sníž. přenesená",J414,0)</f>
        <v>0</v>
      </c>
      <c r="BI414" s="203">
        <f>IF(N414="nulová",J414,0)</f>
        <v>0</v>
      </c>
      <c r="BJ414" s="24" t="s">
        <v>81</v>
      </c>
      <c r="BK414" s="203">
        <f>ROUND(I414*H414,2)</f>
        <v>0</v>
      </c>
      <c r="BL414" s="24" t="s">
        <v>155</v>
      </c>
      <c r="BM414" s="24" t="s">
        <v>626</v>
      </c>
    </row>
    <row r="415" spans="2:65" s="11" customFormat="1">
      <c r="B415" s="207"/>
      <c r="C415" s="208"/>
      <c r="D415" s="204" t="s">
        <v>162</v>
      </c>
      <c r="E415" s="209" t="s">
        <v>21</v>
      </c>
      <c r="F415" s="210" t="s">
        <v>315</v>
      </c>
      <c r="G415" s="208"/>
      <c r="H415" s="209" t="s">
        <v>21</v>
      </c>
      <c r="I415" s="211"/>
      <c r="J415" s="208"/>
      <c r="K415" s="208"/>
      <c r="L415" s="212"/>
      <c r="M415" s="213"/>
      <c r="N415" s="214"/>
      <c r="O415" s="214"/>
      <c r="P415" s="214"/>
      <c r="Q415" s="214"/>
      <c r="R415" s="214"/>
      <c r="S415" s="214"/>
      <c r="T415" s="215"/>
      <c r="AT415" s="216" t="s">
        <v>162</v>
      </c>
      <c r="AU415" s="216" t="s">
        <v>83</v>
      </c>
      <c r="AV415" s="11" t="s">
        <v>81</v>
      </c>
      <c r="AW415" s="11" t="s">
        <v>36</v>
      </c>
      <c r="AX415" s="11" t="s">
        <v>73</v>
      </c>
      <c r="AY415" s="216" t="s">
        <v>148</v>
      </c>
    </row>
    <row r="416" spans="2:65" s="12" customFormat="1">
      <c r="B416" s="217"/>
      <c r="C416" s="218"/>
      <c r="D416" s="204" t="s">
        <v>162</v>
      </c>
      <c r="E416" s="219" t="s">
        <v>21</v>
      </c>
      <c r="F416" s="220" t="s">
        <v>627</v>
      </c>
      <c r="G416" s="218"/>
      <c r="H416" s="221">
        <v>53.329000000000001</v>
      </c>
      <c r="I416" s="222"/>
      <c r="J416" s="218"/>
      <c r="K416" s="218"/>
      <c r="L416" s="223"/>
      <c r="M416" s="224"/>
      <c r="N416" s="225"/>
      <c r="O416" s="225"/>
      <c r="P416" s="225"/>
      <c r="Q416" s="225"/>
      <c r="R416" s="225"/>
      <c r="S416" s="225"/>
      <c r="T416" s="226"/>
      <c r="AT416" s="227" t="s">
        <v>162</v>
      </c>
      <c r="AU416" s="227" t="s">
        <v>83</v>
      </c>
      <c r="AV416" s="12" t="s">
        <v>83</v>
      </c>
      <c r="AW416" s="12" t="s">
        <v>36</v>
      </c>
      <c r="AX416" s="12" t="s">
        <v>81</v>
      </c>
      <c r="AY416" s="227" t="s">
        <v>148</v>
      </c>
    </row>
    <row r="417" spans="2:65" s="1" customFormat="1" ht="25.5" customHeight="1">
      <c r="B417" s="41"/>
      <c r="C417" s="192" t="s">
        <v>628</v>
      </c>
      <c r="D417" s="192" t="s">
        <v>150</v>
      </c>
      <c r="E417" s="193" t="s">
        <v>629</v>
      </c>
      <c r="F417" s="194" t="s">
        <v>630</v>
      </c>
      <c r="G417" s="195" t="s">
        <v>153</v>
      </c>
      <c r="H417" s="196">
        <v>111.89700000000001</v>
      </c>
      <c r="I417" s="197"/>
      <c r="J417" s="198">
        <f>ROUND(I417*H417,2)</f>
        <v>0</v>
      </c>
      <c r="K417" s="194" t="s">
        <v>154</v>
      </c>
      <c r="L417" s="61"/>
      <c r="M417" s="199" t="s">
        <v>21</v>
      </c>
      <c r="N417" s="200" t="s">
        <v>44</v>
      </c>
      <c r="O417" s="42"/>
      <c r="P417" s="201">
        <f>O417*H417</f>
        <v>0</v>
      </c>
      <c r="Q417" s="201">
        <v>0</v>
      </c>
      <c r="R417" s="201">
        <f>Q417*H417</f>
        <v>0</v>
      </c>
      <c r="S417" s="201">
        <v>0.26100000000000001</v>
      </c>
      <c r="T417" s="202">
        <f>S417*H417</f>
        <v>29.205117000000001</v>
      </c>
      <c r="AR417" s="24" t="s">
        <v>155</v>
      </c>
      <c r="AT417" s="24" t="s">
        <v>150</v>
      </c>
      <c r="AU417" s="24" t="s">
        <v>83</v>
      </c>
      <c r="AY417" s="24" t="s">
        <v>148</v>
      </c>
      <c r="BE417" s="203">
        <f>IF(N417="základní",J417,0)</f>
        <v>0</v>
      </c>
      <c r="BF417" s="203">
        <f>IF(N417="snížená",J417,0)</f>
        <v>0</v>
      </c>
      <c r="BG417" s="203">
        <f>IF(N417="zákl. přenesená",J417,0)</f>
        <v>0</v>
      </c>
      <c r="BH417" s="203">
        <f>IF(N417="sníž. přenesená",J417,0)</f>
        <v>0</v>
      </c>
      <c r="BI417" s="203">
        <f>IF(N417="nulová",J417,0)</f>
        <v>0</v>
      </c>
      <c r="BJ417" s="24" t="s">
        <v>81</v>
      </c>
      <c r="BK417" s="203">
        <f>ROUND(I417*H417,2)</f>
        <v>0</v>
      </c>
      <c r="BL417" s="24" t="s">
        <v>155</v>
      </c>
      <c r="BM417" s="24" t="s">
        <v>631</v>
      </c>
    </row>
    <row r="418" spans="2:65" s="11" customFormat="1">
      <c r="B418" s="207"/>
      <c r="C418" s="208"/>
      <c r="D418" s="204" t="s">
        <v>162</v>
      </c>
      <c r="E418" s="209" t="s">
        <v>21</v>
      </c>
      <c r="F418" s="210" t="s">
        <v>315</v>
      </c>
      <c r="G418" s="208"/>
      <c r="H418" s="209" t="s">
        <v>21</v>
      </c>
      <c r="I418" s="211"/>
      <c r="J418" s="208"/>
      <c r="K418" s="208"/>
      <c r="L418" s="212"/>
      <c r="M418" s="213"/>
      <c r="N418" s="214"/>
      <c r="O418" s="214"/>
      <c r="P418" s="214"/>
      <c r="Q418" s="214"/>
      <c r="R418" s="214"/>
      <c r="S418" s="214"/>
      <c r="T418" s="215"/>
      <c r="AT418" s="216" t="s">
        <v>162</v>
      </c>
      <c r="AU418" s="216" t="s">
        <v>83</v>
      </c>
      <c r="AV418" s="11" t="s">
        <v>81</v>
      </c>
      <c r="AW418" s="11" t="s">
        <v>36</v>
      </c>
      <c r="AX418" s="11" t="s">
        <v>73</v>
      </c>
      <c r="AY418" s="216" t="s">
        <v>148</v>
      </c>
    </row>
    <row r="419" spans="2:65" s="12" customFormat="1">
      <c r="B419" s="217"/>
      <c r="C419" s="218"/>
      <c r="D419" s="204" t="s">
        <v>162</v>
      </c>
      <c r="E419" s="219" t="s">
        <v>21</v>
      </c>
      <c r="F419" s="220" t="s">
        <v>632</v>
      </c>
      <c r="G419" s="218"/>
      <c r="H419" s="221">
        <v>86.088999999999999</v>
      </c>
      <c r="I419" s="222"/>
      <c r="J419" s="218"/>
      <c r="K419" s="218"/>
      <c r="L419" s="223"/>
      <c r="M419" s="224"/>
      <c r="N419" s="225"/>
      <c r="O419" s="225"/>
      <c r="P419" s="225"/>
      <c r="Q419" s="225"/>
      <c r="R419" s="225"/>
      <c r="S419" s="225"/>
      <c r="T419" s="226"/>
      <c r="AT419" s="227" t="s">
        <v>162</v>
      </c>
      <c r="AU419" s="227" t="s">
        <v>83</v>
      </c>
      <c r="AV419" s="12" t="s">
        <v>83</v>
      </c>
      <c r="AW419" s="12" t="s">
        <v>36</v>
      </c>
      <c r="AX419" s="12" t="s">
        <v>73</v>
      </c>
      <c r="AY419" s="227" t="s">
        <v>148</v>
      </c>
    </row>
    <row r="420" spans="2:65" s="11" customFormat="1">
      <c r="B420" s="207"/>
      <c r="C420" s="208"/>
      <c r="D420" s="204" t="s">
        <v>162</v>
      </c>
      <c r="E420" s="209" t="s">
        <v>21</v>
      </c>
      <c r="F420" s="210" t="s">
        <v>262</v>
      </c>
      <c r="G420" s="208"/>
      <c r="H420" s="209" t="s">
        <v>21</v>
      </c>
      <c r="I420" s="211"/>
      <c r="J420" s="208"/>
      <c r="K420" s="208"/>
      <c r="L420" s="212"/>
      <c r="M420" s="213"/>
      <c r="N420" s="214"/>
      <c r="O420" s="214"/>
      <c r="P420" s="214"/>
      <c r="Q420" s="214"/>
      <c r="R420" s="214"/>
      <c r="S420" s="214"/>
      <c r="T420" s="215"/>
      <c r="AT420" s="216" t="s">
        <v>162</v>
      </c>
      <c r="AU420" s="216" t="s">
        <v>83</v>
      </c>
      <c r="AV420" s="11" t="s">
        <v>81</v>
      </c>
      <c r="AW420" s="11" t="s">
        <v>36</v>
      </c>
      <c r="AX420" s="11" t="s">
        <v>73</v>
      </c>
      <c r="AY420" s="216" t="s">
        <v>148</v>
      </c>
    </row>
    <row r="421" spans="2:65" s="12" customFormat="1">
      <c r="B421" s="217"/>
      <c r="C421" s="218"/>
      <c r="D421" s="204" t="s">
        <v>162</v>
      </c>
      <c r="E421" s="219" t="s">
        <v>21</v>
      </c>
      <c r="F421" s="220" t="s">
        <v>633</v>
      </c>
      <c r="G421" s="218"/>
      <c r="H421" s="221">
        <v>25.808</v>
      </c>
      <c r="I421" s="222"/>
      <c r="J421" s="218"/>
      <c r="K421" s="218"/>
      <c r="L421" s="223"/>
      <c r="M421" s="224"/>
      <c r="N421" s="225"/>
      <c r="O421" s="225"/>
      <c r="P421" s="225"/>
      <c r="Q421" s="225"/>
      <c r="R421" s="225"/>
      <c r="S421" s="225"/>
      <c r="T421" s="226"/>
      <c r="AT421" s="227" t="s">
        <v>162</v>
      </c>
      <c r="AU421" s="227" t="s">
        <v>83</v>
      </c>
      <c r="AV421" s="12" t="s">
        <v>83</v>
      </c>
      <c r="AW421" s="12" t="s">
        <v>36</v>
      </c>
      <c r="AX421" s="12" t="s">
        <v>73</v>
      </c>
      <c r="AY421" s="227" t="s">
        <v>148</v>
      </c>
    </row>
    <row r="422" spans="2:65" s="13" customFormat="1">
      <c r="B422" s="228"/>
      <c r="C422" s="229"/>
      <c r="D422" s="204" t="s">
        <v>162</v>
      </c>
      <c r="E422" s="230" t="s">
        <v>21</v>
      </c>
      <c r="F422" s="231" t="s">
        <v>244</v>
      </c>
      <c r="G422" s="229"/>
      <c r="H422" s="232">
        <v>111.89700000000001</v>
      </c>
      <c r="I422" s="233"/>
      <c r="J422" s="229"/>
      <c r="K422" s="229"/>
      <c r="L422" s="234"/>
      <c r="M422" s="235"/>
      <c r="N422" s="236"/>
      <c r="O422" s="236"/>
      <c r="P422" s="236"/>
      <c r="Q422" s="236"/>
      <c r="R422" s="236"/>
      <c r="S422" s="236"/>
      <c r="T422" s="237"/>
      <c r="AT422" s="238" t="s">
        <v>162</v>
      </c>
      <c r="AU422" s="238" t="s">
        <v>83</v>
      </c>
      <c r="AV422" s="13" t="s">
        <v>155</v>
      </c>
      <c r="AW422" s="13" t="s">
        <v>36</v>
      </c>
      <c r="AX422" s="13" t="s">
        <v>81</v>
      </c>
      <c r="AY422" s="238" t="s">
        <v>148</v>
      </c>
    </row>
    <row r="423" spans="2:65" s="1" customFormat="1" ht="25.5" customHeight="1">
      <c r="B423" s="41"/>
      <c r="C423" s="192" t="s">
        <v>634</v>
      </c>
      <c r="D423" s="192" t="s">
        <v>150</v>
      </c>
      <c r="E423" s="193" t="s">
        <v>635</v>
      </c>
      <c r="F423" s="194" t="s">
        <v>636</v>
      </c>
      <c r="G423" s="195" t="s">
        <v>168</v>
      </c>
      <c r="H423" s="196">
        <v>19.739000000000001</v>
      </c>
      <c r="I423" s="197"/>
      <c r="J423" s="198">
        <f>ROUND(I423*H423,2)</f>
        <v>0</v>
      </c>
      <c r="K423" s="194" t="s">
        <v>154</v>
      </c>
      <c r="L423" s="61"/>
      <c r="M423" s="199" t="s">
        <v>21</v>
      </c>
      <c r="N423" s="200" t="s">
        <v>44</v>
      </c>
      <c r="O423" s="42"/>
      <c r="P423" s="201">
        <f>O423*H423</f>
        <v>0</v>
      </c>
      <c r="Q423" s="201">
        <v>0</v>
      </c>
      <c r="R423" s="201">
        <f>Q423*H423</f>
        <v>0</v>
      </c>
      <c r="S423" s="201">
        <v>1.95</v>
      </c>
      <c r="T423" s="202">
        <f>S423*H423</f>
        <v>38.491050000000001</v>
      </c>
      <c r="AR423" s="24" t="s">
        <v>155</v>
      </c>
      <c r="AT423" s="24" t="s">
        <v>150</v>
      </c>
      <c r="AU423" s="24" t="s">
        <v>83</v>
      </c>
      <c r="AY423" s="24" t="s">
        <v>148</v>
      </c>
      <c r="BE423" s="203">
        <f>IF(N423="základní",J423,0)</f>
        <v>0</v>
      </c>
      <c r="BF423" s="203">
        <f>IF(N423="snížená",J423,0)</f>
        <v>0</v>
      </c>
      <c r="BG423" s="203">
        <f>IF(N423="zákl. přenesená",J423,0)</f>
        <v>0</v>
      </c>
      <c r="BH423" s="203">
        <f>IF(N423="sníž. přenesená",J423,0)</f>
        <v>0</v>
      </c>
      <c r="BI423" s="203">
        <f>IF(N423="nulová",J423,0)</f>
        <v>0</v>
      </c>
      <c r="BJ423" s="24" t="s">
        <v>81</v>
      </c>
      <c r="BK423" s="203">
        <f>ROUND(I423*H423,2)</f>
        <v>0</v>
      </c>
      <c r="BL423" s="24" t="s">
        <v>155</v>
      </c>
      <c r="BM423" s="24" t="s">
        <v>637</v>
      </c>
    </row>
    <row r="424" spans="2:65" s="1" customFormat="1" ht="40.5">
      <c r="B424" s="41"/>
      <c r="C424" s="63"/>
      <c r="D424" s="204" t="s">
        <v>157</v>
      </c>
      <c r="E424" s="63"/>
      <c r="F424" s="205" t="s">
        <v>638</v>
      </c>
      <c r="G424" s="63"/>
      <c r="H424" s="63"/>
      <c r="I424" s="163"/>
      <c r="J424" s="63"/>
      <c r="K424" s="63"/>
      <c r="L424" s="61"/>
      <c r="M424" s="206"/>
      <c r="N424" s="42"/>
      <c r="O424" s="42"/>
      <c r="P424" s="42"/>
      <c r="Q424" s="42"/>
      <c r="R424" s="42"/>
      <c r="S424" s="42"/>
      <c r="T424" s="78"/>
      <c r="AT424" s="24" t="s">
        <v>157</v>
      </c>
      <c r="AU424" s="24" t="s">
        <v>83</v>
      </c>
    </row>
    <row r="425" spans="2:65" s="11" customFormat="1">
      <c r="B425" s="207"/>
      <c r="C425" s="208"/>
      <c r="D425" s="204" t="s">
        <v>162</v>
      </c>
      <c r="E425" s="209" t="s">
        <v>21</v>
      </c>
      <c r="F425" s="210" t="s">
        <v>639</v>
      </c>
      <c r="G425" s="208"/>
      <c r="H425" s="209" t="s">
        <v>21</v>
      </c>
      <c r="I425" s="211"/>
      <c r="J425" s="208"/>
      <c r="K425" s="208"/>
      <c r="L425" s="212"/>
      <c r="M425" s="213"/>
      <c r="N425" s="214"/>
      <c r="O425" s="214"/>
      <c r="P425" s="214"/>
      <c r="Q425" s="214"/>
      <c r="R425" s="214"/>
      <c r="S425" s="214"/>
      <c r="T425" s="215"/>
      <c r="AT425" s="216" t="s">
        <v>162</v>
      </c>
      <c r="AU425" s="216" t="s">
        <v>83</v>
      </c>
      <c r="AV425" s="11" t="s">
        <v>81</v>
      </c>
      <c r="AW425" s="11" t="s">
        <v>36</v>
      </c>
      <c r="AX425" s="11" t="s">
        <v>73</v>
      </c>
      <c r="AY425" s="216" t="s">
        <v>148</v>
      </c>
    </row>
    <row r="426" spans="2:65" s="12" customFormat="1">
      <c r="B426" s="217"/>
      <c r="C426" s="218"/>
      <c r="D426" s="204" t="s">
        <v>162</v>
      </c>
      <c r="E426" s="219" t="s">
        <v>21</v>
      </c>
      <c r="F426" s="220" t="s">
        <v>640</v>
      </c>
      <c r="G426" s="218"/>
      <c r="H426" s="221">
        <v>1.002</v>
      </c>
      <c r="I426" s="222"/>
      <c r="J426" s="218"/>
      <c r="K426" s="218"/>
      <c r="L426" s="223"/>
      <c r="M426" s="224"/>
      <c r="N426" s="225"/>
      <c r="O426" s="225"/>
      <c r="P426" s="225"/>
      <c r="Q426" s="225"/>
      <c r="R426" s="225"/>
      <c r="S426" s="225"/>
      <c r="T426" s="226"/>
      <c r="AT426" s="227" t="s">
        <v>162</v>
      </c>
      <c r="AU426" s="227" t="s">
        <v>83</v>
      </c>
      <c r="AV426" s="12" t="s">
        <v>83</v>
      </c>
      <c r="AW426" s="12" t="s">
        <v>36</v>
      </c>
      <c r="AX426" s="12" t="s">
        <v>73</v>
      </c>
      <c r="AY426" s="227" t="s">
        <v>148</v>
      </c>
    </row>
    <row r="427" spans="2:65" s="12" customFormat="1">
      <c r="B427" s="217"/>
      <c r="C427" s="218"/>
      <c r="D427" s="204" t="s">
        <v>162</v>
      </c>
      <c r="E427" s="219" t="s">
        <v>21</v>
      </c>
      <c r="F427" s="220" t="s">
        <v>641</v>
      </c>
      <c r="G427" s="218"/>
      <c r="H427" s="221">
        <v>2.915</v>
      </c>
      <c r="I427" s="222"/>
      <c r="J427" s="218"/>
      <c r="K427" s="218"/>
      <c r="L427" s="223"/>
      <c r="M427" s="224"/>
      <c r="N427" s="225"/>
      <c r="O427" s="225"/>
      <c r="P427" s="225"/>
      <c r="Q427" s="225"/>
      <c r="R427" s="225"/>
      <c r="S427" s="225"/>
      <c r="T427" s="226"/>
      <c r="AT427" s="227" t="s">
        <v>162</v>
      </c>
      <c r="AU427" s="227" t="s">
        <v>83</v>
      </c>
      <c r="AV427" s="12" t="s">
        <v>83</v>
      </c>
      <c r="AW427" s="12" t="s">
        <v>36</v>
      </c>
      <c r="AX427" s="12" t="s">
        <v>73</v>
      </c>
      <c r="AY427" s="227" t="s">
        <v>148</v>
      </c>
    </row>
    <row r="428" spans="2:65" s="12" customFormat="1">
      <c r="B428" s="217"/>
      <c r="C428" s="218"/>
      <c r="D428" s="204" t="s">
        <v>162</v>
      </c>
      <c r="E428" s="219" t="s">
        <v>21</v>
      </c>
      <c r="F428" s="220" t="s">
        <v>642</v>
      </c>
      <c r="G428" s="218"/>
      <c r="H428" s="221">
        <v>1.246</v>
      </c>
      <c r="I428" s="222"/>
      <c r="J428" s="218"/>
      <c r="K428" s="218"/>
      <c r="L428" s="223"/>
      <c r="M428" s="224"/>
      <c r="N428" s="225"/>
      <c r="O428" s="225"/>
      <c r="P428" s="225"/>
      <c r="Q428" s="225"/>
      <c r="R428" s="225"/>
      <c r="S428" s="225"/>
      <c r="T428" s="226"/>
      <c r="AT428" s="227" t="s">
        <v>162</v>
      </c>
      <c r="AU428" s="227" t="s">
        <v>83</v>
      </c>
      <c r="AV428" s="12" t="s">
        <v>83</v>
      </c>
      <c r="AW428" s="12" t="s">
        <v>36</v>
      </c>
      <c r="AX428" s="12" t="s">
        <v>73</v>
      </c>
      <c r="AY428" s="227" t="s">
        <v>148</v>
      </c>
    </row>
    <row r="429" spans="2:65" s="12" customFormat="1">
      <c r="B429" s="217"/>
      <c r="C429" s="218"/>
      <c r="D429" s="204" t="s">
        <v>162</v>
      </c>
      <c r="E429" s="219" t="s">
        <v>21</v>
      </c>
      <c r="F429" s="220" t="s">
        <v>643</v>
      </c>
      <c r="G429" s="218"/>
      <c r="H429" s="221">
        <v>3.823</v>
      </c>
      <c r="I429" s="222"/>
      <c r="J429" s="218"/>
      <c r="K429" s="218"/>
      <c r="L429" s="223"/>
      <c r="M429" s="224"/>
      <c r="N429" s="225"/>
      <c r="O429" s="225"/>
      <c r="P429" s="225"/>
      <c r="Q429" s="225"/>
      <c r="R429" s="225"/>
      <c r="S429" s="225"/>
      <c r="T429" s="226"/>
      <c r="AT429" s="227" t="s">
        <v>162</v>
      </c>
      <c r="AU429" s="227" t="s">
        <v>83</v>
      </c>
      <c r="AV429" s="12" t="s">
        <v>83</v>
      </c>
      <c r="AW429" s="12" t="s">
        <v>36</v>
      </c>
      <c r="AX429" s="12" t="s">
        <v>73</v>
      </c>
      <c r="AY429" s="227" t="s">
        <v>148</v>
      </c>
    </row>
    <row r="430" spans="2:65" s="12" customFormat="1">
      <c r="B430" s="217"/>
      <c r="C430" s="218"/>
      <c r="D430" s="204" t="s">
        <v>162</v>
      </c>
      <c r="E430" s="219" t="s">
        <v>21</v>
      </c>
      <c r="F430" s="220" t="s">
        <v>644</v>
      </c>
      <c r="G430" s="218"/>
      <c r="H430" s="221">
        <v>0.99</v>
      </c>
      <c r="I430" s="222"/>
      <c r="J430" s="218"/>
      <c r="K430" s="218"/>
      <c r="L430" s="223"/>
      <c r="M430" s="224"/>
      <c r="N430" s="225"/>
      <c r="O430" s="225"/>
      <c r="P430" s="225"/>
      <c r="Q430" s="225"/>
      <c r="R430" s="225"/>
      <c r="S430" s="225"/>
      <c r="T430" s="226"/>
      <c r="AT430" s="227" t="s">
        <v>162</v>
      </c>
      <c r="AU430" s="227" t="s">
        <v>83</v>
      </c>
      <c r="AV430" s="12" t="s">
        <v>83</v>
      </c>
      <c r="AW430" s="12" t="s">
        <v>36</v>
      </c>
      <c r="AX430" s="12" t="s">
        <v>73</v>
      </c>
      <c r="AY430" s="227" t="s">
        <v>148</v>
      </c>
    </row>
    <row r="431" spans="2:65" s="12" customFormat="1">
      <c r="B431" s="217"/>
      <c r="C431" s="218"/>
      <c r="D431" s="204" t="s">
        <v>162</v>
      </c>
      <c r="E431" s="219" t="s">
        <v>21</v>
      </c>
      <c r="F431" s="220" t="s">
        <v>645</v>
      </c>
      <c r="G431" s="218"/>
      <c r="H431" s="221">
        <v>1.1579999999999999</v>
      </c>
      <c r="I431" s="222"/>
      <c r="J431" s="218"/>
      <c r="K431" s="218"/>
      <c r="L431" s="223"/>
      <c r="M431" s="224"/>
      <c r="N431" s="225"/>
      <c r="O431" s="225"/>
      <c r="P431" s="225"/>
      <c r="Q431" s="225"/>
      <c r="R431" s="225"/>
      <c r="S431" s="225"/>
      <c r="T431" s="226"/>
      <c r="AT431" s="227" t="s">
        <v>162</v>
      </c>
      <c r="AU431" s="227" t="s">
        <v>83</v>
      </c>
      <c r="AV431" s="12" t="s">
        <v>83</v>
      </c>
      <c r="AW431" s="12" t="s">
        <v>36</v>
      </c>
      <c r="AX431" s="12" t="s">
        <v>73</v>
      </c>
      <c r="AY431" s="227" t="s">
        <v>148</v>
      </c>
    </row>
    <row r="432" spans="2:65" s="12" customFormat="1">
      <c r="B432" s="217"/>
      <c r="C432" s="218"/>
      <c r="D432" s="204" t="s">
        <v>162</v>
      </c>
      <c r="E432" s="219" t="s">
        <v>21</v>
      </c>
      <c r="F432" s="220" t="s">
        <v>646</v>
      </c>
      <c r="G432" s="218"/>
      <c r="H432" s="221">
        <v>2.1070000000000002</v>
      </c>
      <c r="I432" s="222"/>
      <c r="J432" s="218"/>
      <c r="K432" s="218"/>
      <c r="L432" s="223"/>
      <c r="M432" s="224"/>
      <c r="N432" s="225"/>
      <c r="O432" s="225"/>
      <c r="P432" s="225"/>
      <c r="Q432" s="225"/>
      <c r="R432" s="225"/>
      <c r="S432" s="225"/>
      <c r="T432" s="226"/>
      <c r="AT432" s="227" t="s">
        <v>162</v>
      </c>
      <c r="AU432" s="227" t="s">
        <v>83</v>
      </c>
      <c r="AV432" s="12" t="s">
        <v>83</v>
      </c>
      <c r="AW432" s="12" t="s">
        <v>36</v>
      </c>
      <c r="AX432" s="12" t="s">
        <v>73</v>
      </c>
      <c r="AY432" s="227" t="s">
        <v>148</v>
      </c>
    </row>
    <row r="433" spans="2:65" s="11" customFormat="1">
      <c r="B433" s="207"/>
      <c r="C433" s="208"/>
      <c r="D433" s="204" t="s">
        <v>162</v>
      </c>
      <c r="E433" s="209" t="s">
        <v>21</v>
      </c>
      <c r="F433" s="210" t="s">
        <v>262</v>
      </c>
      <c r="G433" s="208"/>
      <c r="H433" s="209" t="s">
        <v>21</v>
      </c>
      <c r="I433" s="211"/>
      <c r="J433" s="208"/>
      <c r="K433" s="208"/>
      <c r="L433" s="212"/>
      <c r="M433" s="213"/>
      <c r="N433" s="214"/>
      <c r="O433" s="214"/>
      <c r="P433" s="214"/>
      <c r="Q433" s="214"/>
      <c r="R433" s="214"/>
      <c r="S433" s="214"/>
      <c r="T433" s="215"/>
      <c r="AT433" s="216" t="s">
        <v>162</v>
      </c>
      <c r="AU433" s="216" t="s">
        <v>83</v>
      </c>
      <c r="AV433" s="11" t="s">
        <v>81</v>
      </c>
      <c r="AW433" s="11" t="s">
        <v>36</v>
      </c>
      <c r="AX433" s="11" t="s">
        <v>73</v>
      </c>
      <c r="AY433" s="216" t="s">
        <v>148</v>
      </c>
    </row>
    <row r="434" spans="2:65" s="12" customFormat="1">
      <c r="B434" s="217"/>
      <c r="C434" s="218"/>
      <c r="D434" s="204" t="s">
        <v>162</v>
      </c>
      <c r="E434" s="219" t="s">
        <v>21</v>
      </c>
      <c r="F434" s="220" t="s">
        <v>647</v>
      </c>
      <c r="G434" s="218"/>
      <c r="H434" s="221">
        <v>2.5350000000000001</v>
      </c>
      <c r="I434" s="222"/>
      <c r="J434" s="218"/>
      <c r="K434" s="218"/>
      <c r="L434" s="223"/>
      <c r="M434" s="224"/>
      <c r="N434" s="225"/>
      <c r="O434" s="225"/>
      <c r="P434" s="225"/>
      <c r="Q434" s="225"/>
      <c r="R434" s="225"/>
      <c r="S434" s="225"/>
      <c r="T434" s="226"/>
      <c r="AT434" s="227" t="s">
        <v>162</v>
      </c>
      <c r="AU434" s="227" t="s">
        <v>83</v>
      </c>
      <c r="AV434" s="12" t="s">
        <v>83</v>
      </c>
      <c r="AW434" s="12" t="s">
        <v>36</v>
      </c>
      <c r="AX434" s="12" t="s">
        <v>73</v>
      </c>
      <c r="AY434" s="227" t="s">
        <v>148</v>
      </c>
    </row>
    <row r="435" spans="2:65" s="12" customFormat="1">
      <c r="B435" s="217"/>
      <c r="C435" s="218"/>
      <c r="D435" s="204" t="s">
        <v>162</v>
      </c>
      <c r="E435" s="219" t="s">
        <v>21</v>
      </c>
      <c r="F435" s="220" t="s">
        <v>648</v>
      </c>
      <c r="G435" s="218"/>
      <c r="H435" s="221">
        <v>0.70899999999999996</v>
      </c>
      <c r="I435" s="222"/>
      <c r="J435" s="218"/>
      <c r="K435" s="218"/>
      <c r="L435" s="223"/>
      <c r="M435" s="224"/>
      <c r="N435" s="225"/>
      <c r="O435" s="225"/>
      <c r="P435" s="225"/>
      <c r="Q435" s="225"/>
      <c r="R435" s="225"/>
      <c r="S435" s="225"/>
      <c r="T435" s="226"/>
      <c r="AT435" s="227" t="s">
        <v>162</v>
      </c>
      <c r="AU435" s="227" t="s">
        <v>83</v>
      </c>
      <c r="AV435" s="12" t="s">
        <v>83</v>
      </c>
      <c r="AW435" s="12" t="s">
        <v>36</v>
      </c>
      <c r="AX435" s="12" t="s">
        <v>73</v>
      </c>
      <c r="AY435" s="227" t="s">
        <v>148</v>
      </c>
    </row>
    <row r="436" spans="2:65" s="12" customFormat="1">
      <c r="B436" s="217"/>
      <c r="C436" s="218"/>
      <c r="D436" s="204" t="s">
        <v>162</v>
      </c>
      <c r="E436" s="219" t="s">
        <v>21</v>
      </c>
      <c r="F436" s="220" t="s">
        <v>649</v>
      </c>
      <c r="G436" s="218"/>
      <c r="H436" s="221">
        <v>1.4159999999999999</v>
      </c>
      <c r="I436" s="222"/>
      <c r="J436" s="218"/>
      <c r="K436" s="218"/>
      <c r="L436" s="223"/>
      <c r="M436" s="224"/>
      <c r="N436" s="225"/>
      <c r="O436" s="225"/>
      <c r="P436" s="225"/>
      <c r="Q436" s="225"/>
      <c r="R436" s="225"/>
      <c r="S436" s="225"/>
      <c r="T436" s="226"/>
      <c r="AT436" s="227" t="s">
        <v>162</v>
      </c>
      <c r="AU436" s="227" t="s">
        <v>83</v>
      </c>
      <c r="AV436" s="12" t="s">
        <v>83</v>
      </c>
      <c r="AW436" s="12" t="s">
        <v>36</v>
      </c>
      <c r="AX436" s="12" t="s">
        <v>73</v>
      </c>
      <c r="AY436" s="227" t="s">
        <v>148</v>
      </c>
    </row>
    <row r="437" spans="2:65" s="11" customFormat="1">
      <c r="B437" s="207"/>
      <c r="C437" s="208"/>
      <c r="D437" s="204" t="s">
        <v>162</v>
      </c>
      <c r="E437" s="209" t="s">
        <v>21</v>
      </c>
      <c r="F437" s="210" t="s">
        <v>650</v>
      </c>
      <c r="G437" s="208"/>
      <c r="H437" s="209" t="s">
        <v>21</v>
      </c>
      <c r="I437" s="211"/>
      <c r="J437" s="208"/>
      <c r="K437" s="208"/>
      <c r="L437" s="212"/>
      <c r="M437" s="213"/>
      <c r="N437" s="214"/>
      <c r="O437" s="214"/>
      <c r="P437" s="214"/>
      <c r="Q437" s="214"/>
      <c r="R437" s="214"/>
      <c r="S437" s="214"/>
      <c r="T437" s="215"/>
      <c r="AT437" s="216" t="s">
        <v>162</v>
      </c>
      <c r="AU437" s="216" t="s">
        <v>83</v>
      </c>
      <c r="AV437" s="11" t="s">
        <v>81</v>
      </c>
      <c r="AW437" s="11" t="s">
        <v>36</v>
      </c>
      <c r="AX437" s="11" t="s">
        <v>73</v>
      </c>
      <c r="AY437" s="216" t="s">
        <v>148</v>
      </c>
    </row>
    <row r="438" spans="2:65" s="12" customFormat="1">
      <c r="B438" s="217"/>
      <c r="C438" s="218"/>
      <c r="D438" s="204" t="s">
        <v>162</v>
      </c>
      <c r="E438" s="219" t="s">
        <v>21</v>
      </c>
      <c r="F438" s="220" t="s">
        <v>651</v>
      </c>
      <c r="G438" s="218"/>
      <c r="H438" s="221">
        <v>1.8380000000000001</v>
      </c>
      <c r="I438" s="222"/>
      <c r="J438" s="218"/>
      <c r="K438" s="218"/>
      <c r="L438" s="223"/>
      <c r="M438" s="224"/>
      <c r="N438" s="225"/>
      <c r="O438" s="225"/>
      <c r="P438" s="225"/>
      <c r="Q438" s="225"/>
      <c r="R438" s="225"/>
      <c r="S438" s="225"/>
      <c r="T438" s="226"/>
      <c r="AT438" s="227" t="s">
        <v>162</v>
      </c>
      <c r="AU438" s="227" t="s">
        <v>83</v>
      </c>
      <c r="AV438" s="12" t="s">
        <v>83</v>
      </c>
      <c r="AW438" s="12" t="s">
        <v>36</v>
      </c>
      <c r="AX438" s="12" t="s">
        <v>73</v>
      </c>
      <c r="AY438" s="227" t="s">
        <v>148</v>
      </c>
    </row>
    <row r="439" spans="2:65" s="13" customFormat="1">
      <c r="B439" s="228"/>
      <c r="C439" s="229"/>
      <c r="D439" s="204" t="s">
        <v>162</v>
      </c>
      <c r="E439" s="230" t="s">
        <v>21</v>
      </c>
      <c r="F439" s="231" t="s">
        <v>244</v>
      </c>
      <c r="G439" s="229"/>
      <c r="H439" s="232">
        <v>19.739000000000001</v>
      </c>
      <c r="I439" s="233"/>
      <c r="J439" s="229"/>
      <c r="K439" s="229"/>
      <c r="L439" s="234"/>
      <c r="M439" s="235"/>
      <c r="N439" s="236"/>
      <c r="O439" s="236"/>
      <c r="P439" s="236"/>
      <c r="Q439" s="236"/>
      <c r="R439" s="236"/>
      <c r="S439" s="236"/>
      <c r="T439" s="237"/>
      <c r="AT439" s="238" t="s">
        <v>162</v>
      </c>
      <c r="AU439" s="238" t="s">
        <v>83</v>
      </c>
      <c r="AV439" s="13" t="s">
        <v>155</v>
      </c>
      <c r="AW439" s="13" t="s">
        <v>36</v>
      </c>
      <c r="AX439" s="13" t="s">
        <v>81</v>
      </c>
      <c r="AY439" s="238" t="s">
        <v>148</v>
      </c>
    </row>
    <row r="440" spans="2:65" s="1" customFormat="1" ht="25.5" customHeight="1">
      <c r="B440" s="41"/>
      <c r="C440" s="192" t="s">
        <v>652</v>
      </c>
      <c r="D440" s="192" t="s">
        <v>150</v>
      </c>
      <c r="E440" s="193" t="s">
        <v>653</v>
      </c>
      <c r="F440" s="194" t="s">
        <v>654</v>
      </c>
      <c r="G440" s="195" t="s">
        <v>153</v>
      </c>
      <c r="H440" s="196">
        <v>4.4800000000000004</v>
      </c>
      <c r="I440" s="197"/>
      <c r="J440" s="198">
        <f>ROUND(I440*H440,2)</f>
        <v>0</v>
      </c>
      <c r="K440" s="194" t="s">
        <v>154</v>
      </c>
      <c r="L440" s="61"/>
      <c r="M440" s="199" t="s">
        <v>21</v>
      </c>
      <c r="N440" s="200" t="s">
        <v>44</v>
      </c>
      <c r="O440" s="42"/>
      <c r="P440" s="201">
        <f>O440*H440</f>
        <v>0</v>
      </c>
      <c r="Q440" s="201">
        <v>0</v>
      </c>
      <c r="R440" s="201">
        <f>Q440*H440</f>
        <v>0</v>
      </c>
      <c r="S440" s="201">
        <v>8.2000000000000003E-2</v>
      </c>
      <c r="T440" s="202">
        <f>S440*H440</f>
        <v>0.36736000000000008</v>
      </c>
      <c r="AR440" s="24" t="s">
        <v>155</v>
      </c>
      <c r="AT440" s="24" t="s">
        <v>150</v>
      </c>
      <c r="AU440" s="24" t="s">
        <v>83</v>
      </c>
      <c r="AY440" s="24" t="s">
        <v>148</v>
      </c>
      <c r="BE440" s="203">
        <f>IF(N440="základní",J440,0)</f>
        <v>0</v>
      </c>
      <c r="BF440" s="203">
        <f>IF(N440="snížená",J440,0)</f>
        <v>0</v>
      </c>
      <c r="BG440" s="203">
        <f>IF(N440="zákl. přenesená",J440,0)</f>
        <v>0</v>
      </c>
      <c r="BH440" s="203">
        <f>IF(N440="sníž. přenesená",J440,0)</f>
        <v>0</v>
      </c>
      <c r="BI440" s="203">
        <f>IF(N440="nulová",J440,0)</f>
        <v>0</v>
      </c>
      <c r="BJ440" s="24" t="s">
        <v>81</v>
      </c>
      <c r="BK440" s="203">
        <f>ROUND(I440*H440,2)</f>
        <v>0</v>
      </c>
      <c r="BL440" s="24" t="s">
        <v>155</v>
      </c>
      <c r="BM440" s="24" t="s">
        <v>655</v>
      </c>
    </row>
    <row r="441" spans="2:65" s="12" customFormat="1">
      <c r="B441" s="217"/>
      <c r="C441" s="218"/>
      <c r="D441" s="204" t="s">
        <v>162</v>
      </c>
      <c r="E441" s="219" t="s">
        <v>21</v>
      </c>
      <c r="F441" s="220" t="s">
        <v>656</v>
      </c>
      <c r="G441" s="218"/>
      <c r="H441" s="221">
        <v>4.4800000000000004</v>
      </c>
      <c r="I441" s="222"/>
      <c r="J441" s="218"/>
      <c r="K441" s="218"/>
      <c r="L441" s="223"/>
      <c r="M441" s="224"/>
      <c r="N441" s="225"/>
      <c r="O441" s="225"/>
      <c r="P441" s="225"/>
      <c r="Q441" s="225"/>
      <c r="R441" s="225"/>
      <c r="S441" s="225"/>
      <c r="T441" s="226"/>
      <c r="AT441" s="227" t="s">
        <v>162</v>
      </c>
      <c r="AU441" s="227" t="s">
        <v>83</v>
      </c>
      <c r="AV441" s="12" t="s">
        <v>83</v>
      </c>
      <c r="AW441" s="12" t="s">
        <v>36</v>
      </c>
      <c r="AX441" s="12" t="s">
        <v>81</v>
      </c>
      <c r="AY441" s="227" t="s">
        <v>148</v>
      </c>
    </row>
    <row r="442" spans="2:65" s="1" customFormat="1" ht="25.5" customHeight="1">
      <c r="B442" s="41"/>
      <c r="C442" s="192" t="s">
        <v>657</v>
      </c>
      <c r="D442" s="192" t="s">
        <v>150</v>
      </c>
      <c r="E442" s="193" t="s">
        <v>658</v>
      </c>
      <c r="F442" s="194" t="s">
        <v>659</v>
      </c>
      <c r="G442" s="195" t="s">
        <v>168</v>
      </c>
      <c r="H442" s="196">
        <v>5.7009999999999996</v>
      </c>
      <c r="I442" s="197"/>
      <c r="J442" s="198">
        <f>ROUND(I442*H442,2)</f>
        <v>0</v>
      </c>
      <c r="K442" s="194" t="s">
        <v>154</v>
      </c>
      <c r="L442" s="61"/>
      <c r="M442" s="199" t="s">
        <v>21</v>
      </c>
      <c r="N442" s="200" t="s">
        <v>44</v>
      </c>
      <c r="O442" s="42"/>
      <c r="P442" s="201">
        <f>O442*H442</f>
        <v>0</v>
      </c>
      <c r="Q442" s="201">
        <v>0</v>
      </c>
      <c r="R442" s="201">
        <f>Q442*H442</f>
        <v>0</v>
      </c>
      <c r="S442" s="201">
        <v>2.2000000000000002</v>
      </c>
      <c r="T442" s="202">
        <f>S442*H442</f>
        <v>12.542199999999999</v>
      </c>
      <c r="AR442" s="24" t="s">
        <v>155</v>
      </c>
      <c r="AT442" s="24" t="s">
        <v>150</v>
      </c>
      <c r="AU442" s="24" t="s">
        <v>83</v>
      </c>
      <c r="AY442" s="24" t="s">
        <v>148</v>
      </c>
      <c r="BE442" s="203">
        <f>IF(N442="základní",J442,0)</f>
        <v>0</v>
      </c>
      <c r="BF442" s="203">
        <f>IF(N442="snížená",J442,0)</f>
        <v>0</v>
      </c>
      <c r="BG442" s="203">
        <f>IF(N442="zákl. přenesená",J442,0)</f>
        <v>0</v>
      </c>
      <c r="BH442" s="203">
        <f>IF(N442="sníž. přenesená",J442,0)</f>
        <v>0</v>
      </c>
      <c r="BI442" s="203">
        <f>IF(N442="nulová",J442,0)</f>
        <v>0</v>
      </c>
      <c r="BJ442" s="24" t="s">
        <v>81</v>
      </c>
      <c r="BK442" s="203">
        <f>ROUND(I442*H442,2)</f>
        <v>0</v>
      </c>
      <c r="BL442" s="24" t="s">
        <v>155</v>
      </c>
      <c r="BM442" s="24" t="s">
        <v>660</v>
      </c>
    </row>
    <row r="443" spans="2:65" s="11" customFormat="1">
      <c r="B443" s="207"/>
      <c r="C443" s="208"/>
      <c r="D443" s="204" t="s">
        <v>162</v>
      </c>
      <c r="E443" s="209" t="s">
        <v>21</v>
      </c>
      <c r="F443" s="210" t="s">
        <v>661</v>
      </c>
      <c r="G443" s="208"/>
      <c r="H443" s="209" t="s">
        <v>21</v>
      </c>
      <c r="I443" s="211"/>
      <c r="J443" s="208"/>
      <c r="K443" s="208"/>
      <c r="L443" s="212"/>
      <c r="M443" s="213"/>
      <c r="N443" s="214"/>
      <c r="O443" s="214"/>
      <c r="P443" s="214"/>
      <c r="Q443" s="214"/>
      <c r="R443" s="214"/>
      <c r="S443" s="214"/>
      <c r="T443" s="215"/>
      <c r="AT443" s="216" t="s">
        <v>162</v>
      </c>
      <c r="AU443" s="216" t="s">
        <v>83</v>
      </c>
      <c r="AV443" s="11" t="s">
        <v>81</v>
      </c>
      <c r="AW443" s="11" t="s">
        <v>36</v>
      </c>
      <c r="AX443" s="11" t="s">
        <v>73</v>
      </c>
      <c r="AY443" s="216" t="s">
        <v>148</v>
      </c>
    </row>
    <row r="444" spans="2:65" s="12" customFormat="1">
      <c r="B444" s="217"/>
      <c r="C444" s="218"/>
      <c r="D444" s="204" t="s">
        <v>162</v>
      </c>
      <c r="E444" s="219" t="s">
        <v>21</v>
      </c>
      <c r="F444" s="220" t="s">
        <v>662</v>
      </c>
      <c r="G444" s="218"/>
      <c r="H444" s="221">
        <v>2.069</v>
      </c>
      <c r="I444" s="222"/>
      <c r="J444" s="218"/>
      <c r="K444" s="218"/>
      <c r="L444" s="223"/>
      <c r="M444" s="224"/>
      <c r="N444" s="225"/>
      <c r="O444" s="225"/>
      <c r="P444" s="225"/>
      <c r="Q444" s="225"/>
      <c r="R444" s="225"/>
      <c r="S444" s="225"/>
      <c r="T444" s="226"/>
      <c r="AT444" s="227" t="s">
        <v>162</v>
      </c>
      <c r="AU444" s="227" t="s">
        <v>83</v>
      </c>
      <c r="AV444" s="12" t="s">
        <v>83</v>
      </c>
      <c r="AW444" s="12" t="s">
        <v>36</v>
      </c>
      <c r="AX444" s="12" t="s">
        <v>73</v>
      </c>
      <c r="AY444" s="227" t="s">
        <v>148</v>
      </c>
    </row>
    <row r="445" spans="2:65" s="11" customFormat="1">
      <c r="B445" s="207"/>
      <c r="C445" s="208"/>
      <c r="D445" s="204" t="s">
        <v>162</v>
      </c>
      <c r="E445" s="209" t="s">
        <v>21</v>
      </c>
      <c r="F445" s="210" t="s">
        <v>663</v>
      </c>
      <c r="G445" s="208"/>
      <c r="H445" s="209" t="s">
        <v>21</v>
      </c>
      <c r="I445" s="211"/>
      <c r="J445" s="208"/>
      <c r="K445" s="208"/>
      <c r="L445" s="212"/>
      <c r="M445" s="213"/>
      <c r="N445" s="214"/>
      <c r="O445" s="214"/>
      <c r="P445" s="214"/>
      <c r="Q445" s="214"/>
      <c r="R445" s="214"/>
      <c r="S445" s="214"/>
      <c r="T445" s="215"/>
      <c r="AT445" s="216" t="s">
        <v>162</v>
      </c>
      <c r="AU445" s="216" t="s">
        <v>83</v>
      </c>
      <c r="AV445" s="11" t="s">
        <v>81</v>
      </c>
      <c r="AW445" s="11" t="s">
        <v>36</v>
      </c>
      <c r="AX445" s="11" t="s">
        <v>73</v>
      </c>
      <c r="AY445" s="216" t="s">
        <v>148</v>
      </c>
    </row>
    <row r="446" spans="2:65" s="11" customFormat="1">
      <c r="B446" s="207"/>
      <c r="C446" s="208"/>
      <c r="D446" s="204" t="s">
        <v>162</v>
      </c>
      <c r="E446" s="209" t="s">
        <v>21</v>
      </c>
      <c r="F446" s="210" t="s">
        <v>315</v>
      </c>
      <c r="G446" s="208"/>
      <c r="H446" s="209" t="s">
        <v>21</v>
      </c>
      <c r="I446" s="211"/>
      <c r="J446" s="208"/>
      <c r="K446" s="208"/>
      <c r="L446" s="212"/>
      <c r="M446" s="213"/>
      <c r="N446" s="214"/>
      <c r="O446" s="214"/>
      <c r="P446" s="214"/>
      <c r="Q446" s="214"/>
      <c r="R446" s="214"/>
      <c r="S446" s="214"/>
      <c r="T446" s="215"/>
      <c r="AT446" s="216" t="s">
        <v>162</v>
      </c>
      <c r="AU446" s="216" t="s">
        <v>83</v>
      </c>
      <c r="AV446" s="11" t="s">
        <v>81</v>
      </c>
      <c r="AW446" s="11" t="s">
        <v>36</v>
      </c>
      <c r="AX446" s="11" t="s">
        <v>73</v>
      </c>
      <c r="AY446" s="216" t="s">
        <v>148</v>
      </c>
    </row>
    <row r="447" spans="2:65" s="12" customFormat="1">
      <c r="B447" s="217"/>
      <c r="C447" s="218"/>
      <c r="D447" s="204" t="s">
        <v>162</v>
      </c>
      <c r="E447" s="219" t="s">
        <v>21</v>
      </c>
      <c r="F447" s="220" t="s">
        <v>492</v>
      </c>
      <c r="G447" s="218"/>
      <c r="H447" s="221">
        <v>0.52500000000000002</v>
      </c>
      <c r="I447" s="222"/>
      <c r="J447" s="218"/>
      <c r="K447" s="218"/>
      <c r="L447" s="223"/>
      <c r="M447" s="224"/>
      <c r="N447" s="225"/>
      <c r="O447" s="225"/>
      <c r="P447" s="225"/>
      <c r="Q447" s="225"/>
      <c r="R447" s="225"/>
      <c r="S447" s="225"/>
      <c r="T447" s="226"/>
      <c r="AT447" s="227" t="s">
        <v>162</v>
      </c>
      <c r="AU447" s="227" t="s">
        <v>83</v>
      </c>
      <c r="AV447" s="12" t="s">
        <v>83</v>
      </c>
      <c r="AW447" s="12" t="s">
        <v>36</v>
      </c>
      <c r="AX447" s="12" t="s">
        <v>73</v>
      </c>
      <c r="AY447" s="227" t="s">
        <v>148</v>
      </c>
    </row>
    <row r="448" spans="2:65" s="12" customFormat="1">
      <c r="B448" s="217"/>
      <c r="C448" s="218"/>
      <c r="D448" s="204" t="s">
        <v>162</v>
      </c>
      <c r="E448" s="219" t="s">
        <v>21</v>
      </c>
      <c r="F448" s="220" t="s">
        <v>664</v>
      </c>
      <c r="G448" s="218"/>
      <c r="H448" s="221">
        <v>0.24299999999999999</v>
      </c>
      <c r="I448" s="222"/>
      <c r="J448" s="218"/>
      <c r="K448" s="218"/>
      <c r="L448" s="223"/>
      <c r="M448" s="224"/>
      <c r="N448" s="225"/>
      <c r="O448" s="225"/>
      <c r="P448" s="225"/>
      <c r="Q448" s="225"/>
      <c r="R448" s="225"/>
      <c r="S448" s="225"/>
      <c r="T448" s="226"/>
      <c r="AT448" s="227" t="s">
        <v>162</v>
      </c>
      <c r="AU448" s="227" t="s">
        <v>83</v>
      </c>
      <c r="AV448" s="12" t="s">
        <v>83</v>
      </c>
      <c r="AW448" s="12" t="s">
        <v>36</v>
      </c>
      <c r="AX448" s="12" t="s">
        <v>73</v>
      </c>
      <c r="AY448" s="227" t="s">
        <v>148</v>
      </c>
    </row>
    <row r="449" spans="2:65" s="12" customFormat="1">
      <c r="B449" s="217"/>
      <c r="C449" s="218"/>
      <c r="D449" s="204" t="s">
        <v>162</v>
      </c>
      <c r="E449" s="219" t="s">
        <v>21</v>
      </c>
      <c r="F449" s="220" t="s">
        <v>493</v>
      </c>
      <c r="G449" s="218"/>
      <c r="H449" s="221">
        <v>0.99099999999999999</v>
      </c>
      <c r="I449" s="222"/>
      <c r="J449" s="218"/>
      <c r="K449" s="218"/>
      <c r="L449" s="223"/>
      <c r="M449" s="224"/>
      <c r="N449" s="225"/>
      <c r="O449" s="225"/>
      <c r="P449" s="225"/>
      <c r="Q449" s="225"/>
      <c r="R449" s="225"/>
      <c r="S449" s="225"/>
      <c r="T449" s="226"/>
      <c r="AT449" s="227" t="s">
        <v>162</v>
      </c>
      <c r="AU449" s="227" t="s">
        <v>83</v>
      </c>
      <c r="AV449" s="12" t="s">
        <v>83</v>
      </c>
      <c r="AW449" s="12" t="s">
        <v>36</v>
      </c>
      <c r="AX449" s="12" t="s">
        <v>73</v>
      </c>
      <c r="AY449" s="227" t="s">
        <v>148</v>
      </c>
    </row>
    <row r="450" spans="2:65" s="12" customFormat="1">
      <c r="B450" s="217"/>
      <c r="C450" s="218"/>
      <c r="D450" s="204" t="s">
        <v>162</v>
      </c>
      <c r="E450" s="219" t="s">
        <v>21</v>
      </c>
      <c r="F450" s="220" t="s">
        <v>494</v>
      </c>
      <c r="G450" s="218"/>
      <c r="H450" s="221">
        <v>0.32200000000000001</v>
      </c>
      <c r="I450" s="222"/>
      <c r="J450" s="218"/>
      <c r="K450" s="218"/>
      <c r="L450" s="223"/>
      <c r="M450" s="224"/>
      <c r="N450" s="225"/>
      <c r="O450" s="225"/>
      <c r="P450" s="225"/>
      <c r="Q450" s="225"/>
      <c r="R450" s="225"/>
      <c r="S450" s="225"/>
      <c r="T450" s="226"/>
      <c r="AT450" s="227" t="s">
        <v>162</v>
      </c>
      <c r="AU450" s="227" t="s">
        <v>83</v>
      </c>
      <c r="AV450" s="12" t="s">
        <v>83</v>
      </c>
      <c r="AW450" s="12" t="s">
        <v>36</v>
      </c>
      <c r="AX450" s="12" t="s">
        <v>73</v>
      </c>
      <c r="AY450" s="227" t="s">
        <v>148</v>
      </c>
    </row>
    <row r="451" spans="2:65" s="11" customFormat="1">
      <c r="B451" s="207"/>
      <c r="C451" s="208"/>
      <c r="D451" s="204" t="s">
        <v>162</v>
      </c>
      <c r="E451" s="209" t="s">
        <v>21</v>
      </c>
      <c r="F451" s="210" t="s">
        <v>665</v>
      </c>
      <c r="G451" s="208"/>
      <c r="H451" s="209" t="s">
        <v>21</v>
      </c>
      <c r="I451" s="211"/>
      <c r="J451" s="208"/>
      <c r="K451" s="208"/>
      <c r="L451" s="212"/>
      <c r="M451" s="213"/>
      <c r="N451" s="214"/>
      <c r="O451" s="214"/>
      <c r="P451" s="214"/>
      <c r="Q451" s="214"/>
      <c r="R451" s="214"/>
      <c r="S451" s="214"/>
      <c r="T451" s="215"/>
      <c r="AT451" s="216" t="s">
        <v>162</v>
      </c>
      <c r="AU451" s="216" t="s">
        <v>83</v>
      </c>
      <c r="AV451" s="11" t="s">
        <v>81</v>
      </c>
      <c r="AW451" s="11" t="s">
        <v>36</v>
      </c>
      <c r="AX451" s="11" t="s">
        <v>73</v>
      </c>
      <c r="AY451" s="216" t="s">
        <v>148</v>
      </c>
    </row>
    <row r="452" spans="2:65" s="12" customFormat="1">
      <c r="B452" s="217"/>
      <c r="C452" s="218"/>
      <c r="D452" s="204" t="s">
        <v>162</v>
      </c>
      <c r="E452" s="219" t="s">
        <v>21</v>
      </c>
      <c r="F452" s="220" t="s">
        <v>495</v>
      </c>
      <c r="G452" s="218"/>
      <c r="H452" s="221">
        <v>0.28599999999999998</v>
      </c>
      <c r="I452" s="222"/>
      <c r="J452" s="218"/>
      <c r="K452" s="218"/>
      <c r="L452" s="223"/>
      <c r="M452" s="224"/>
      <c r="N452" s="225"/>
      <c r="O452" s="225"/>
      <c r="P452" s="225"/>
      <c r="Q452" s="225"/>
      <c r="R452" s="225"/>
      <c r="S452" s="225"/>
      <c r="T452" s="226"/>
      <c r="AT452" s="227" t="s">
        <v>162</v>
      </c>
      <c r="AU452" s="227" t="s">
        <v>83</v>
      </c>
      <c r="AV452" s="12" t="s">
        <v>83</v>
      </c>
      <c r="AW452" s="12" t="s">
        <v>36</v>
      </c>
      <c r="AX452" s="12" t="s">
        <v>73</v>
      </c>
      <c r="AY452" s="227" t="s">
        <v>148</v>
      </c>
    </row>
    <row r="453" spans="2:65" s="12" customFormat="1">
      <c r="B453" s="217"/>
      <c r="C453" s="218"/>
      <c r="D453" s="204" t="s">
        <v>162</v>
      </c>
      <c r="E453" s="219" t="s">
        <v>21</v>
      </c>
      <c r="F453" s="220" t="s">
        <v>496</v>
      </c>
      <c r="G453" s="218"/>
      <c r="H453" s="221">
        <v>0.18099999999999999</v>
      </c>
      <c r="I453" s="222"/>
      <c r="J453" s="218"/>
      <c r="K453" s="218"/>
      <c r="L453" s="223"/>
      <c r="M453" s="224"/>
      <c r="N453" s="225"/>
      <c r="O453" s="225"/>
      <c r="P453" s="225"/>
      <c r="Q453" s="225"/>
      <c r="R453" s="225"/>
      <c r="S453" s="225"/>
      <c r="T453" s="226"/>
      <c r="AT453" s="227" t="s">
        <v>162</v>
      </c>
      <c r="AU453" s="227" t="s">
        <v>83</v>
      </c>
      <c r="AV453" s="12" t="s">
        <v>83</v>
      </c>
      <c r="AW453" s="12" t="s">
        <v>36</v>
      </c>
      <c r="AX453" s="12" t="s">
        <v>73</v>
      </c>
      <c r="AY453" s="227" t="s">
        <v>148</v>
      </c>
    </row>
    <row r="454" spans="2:65" s="11" customFormat="1">
      <c r="B454" s="207"/>
      <c r="C454" s="208"/>
      <c r="D454" s="204" t="s">
        <v>162</v>
      </c>
      <c r="E454" s="209" t="s">
        <v>21</v>
      </c>
      <c r="F454" s="210" t="s">
        <v>262</v>
      </c>
      <c r="G454" s="208"/>
      <c r="H454" s="209" t="s">
        <v>21</v>
      </c>
      <c r="I454" s="211"/>
      <c r="J454" s="208"/>
      <c r="K454" s="208"/>
      <c r="L454" s="212"/>
      <c r="M454" s="213"/>
      <c r="N454" s="214"/>
      <c r="O454" s="214"/>
      <c r="P454" s="214"/>
      <c r="Q454" s="214"/>
      <c r="R454" s="214"/>
      <c r="S454" s="214"/>
      <c r="T454" s="215"/>
      <c r="AT454" s="216" t="s">
        <v>162</v>
      </c>
      <c r="AU454" s="216" t="s">
        <v>83</v>
      </c>
      <c r="AV454" s="11" t="s">
        <v>81</v>
      </c>
      <c r="AW454" s="11" t="s">
        <v>36</v>
      </c>
      <c r="AX454" s="11" t="s">
        <v>73</v>
      </c>
      <c r="AY454" s="216" t="s">
        <v>148</v>
      </c>
    </row>
    <row r="455" spans="2:65" s="12" customFormat="1">
      <c r="B455" s="217"/>
      <c r="C455" s="218"/>
      <c r="D455" s="204" t="s">
        <v>162</v>
      </c>
      <c r="E455" s="219" t="s">
        <v>21</v>
      </c>
      <c r="F455" s="220" t="s">
        <v>497</v>
      </c>
      <c r="G455" s="218"/>
      <c r="H455" s="221">
        <v>0.38700000000000001</v>
      </c>
      <c r="I455" s="222"/>
      <c r="J455" s="218"/>
      <c r="K455" s="218"/>
      <c r="L455" s="223"/>
      <c r="M455" s="224"/>
      <c r="N455" s="225"/>
      <c r="O455" s="225"/>
      <c r="P455" s="225"/>
      <c r="Q455" s="225"/>
      <c r="R455" s="225"/>
      <c r="S455" s="225"/>
      <c r="T455" s="226"/>
      <c r="AT455" s="227" t="s">
        <v>162</v>
      </c>
      <c r="AU455" s="227" t="s">
        <v>83</v>
      </c>
      <c r="AV455" s="12" t="s">
        <v>83</v>
      </c>
      <c r="AW455" s="12" t="s">
        <v>36</v>
      </c>
      <c r="AX455" s="12" t="s">
        <v>73</v>
      </c>
      <c r="AY455" s="227" t="s">
        <v>148</v>
      </c>
    </row>
    <row r="456" spans="2:65" s="12" customFormat="1">
      <c r="B456" s="217"/>
      <c r="C456" s="218"/>
      <c r="D456" s="204" t="s">
        <v>162</v>
      </c>
      <c r="E456" s="219" t="s">
        <v>21</v>
      </c>
      <c r="F456" s="220" t="s">
        <v>498</v>
      </c>
      <c r="G456" s="218"/>
      <c r="H456" s="221">
        <v>0.39600000000000002</v>
      </c>
      <c r="I456" s="222"/>
      <c r="J456" s="218"/>
      <c r="K456" s="218"/>
      <c r="L456" s="223"/>
      <c r="M456" s="224"/>
      <c r="N456" s="225"/>
      <c r="O456" s="225"/>
      <c r="P456" s="225"/>
      <c r="Q456" s="225"/>
      <c r="R456" s="225"/>
      <c r="S456" s="225"/>
      <c r="T456" s="226"/>
      <c r="AT456" s="227" t="s">
        <v>162</v>
      </c>
      <c r="AU456" s="227" t="s">
        <v>83</v>
      </c>
      <c r="AV456" s="12" t="s">
        <v>83</v>
      </c>
      <c r="AW456" s="12" t="s">
        <v>36</v>
      </c>
      <c r="AX456" s="12" t="s">
        <v>73</v>
      </c>
      <c r="AY456" s="227" t="s">
        <v>148</v>
      </c>
    </row>
    <row r="457" spans="2:65" s="12" customFormat="1">
      <c r="B457" s="217"/>
      <c r="C457" s="218"/>
      <c r="D457" s="204" t="s">
        <v>162</v>
      </c>
      <c r="E457" s="219" t="s">
        <v>21</v>
      </c>
      <c r="F457" s="220" t="s">
        <v>499</v>
      </c>
      <c r="G457" s="218"/>
      <c r="H457" s="221">
        <v>0.30099999999999999</v>
      </c>
      <c r="I457" s="222"/>
      <c r="J457" s="218"/>
      <c r="K457" s="218"/>
      <c r="L457" s="223"/>
      <c r="M457" s="224"/>
      <c r="N457" s="225"/>
      <c r="O457" s="225"/>
      <c r="P457" s="225"/>
      <c r="Q457" s="225"/>
      <c r="R457" s="225"/>
      <c r="S457" s="225"/>
      <c r="T457" s="226"/>
      <c r="AT457" s="227" t="s">
        <v>162</v>
      </c>
      <c r="AU457" s="227" t="s">
        <v>83</v>
      </c>
      <c r="AV457" s="12" t="s">
        <v>83</v>
      </c>
      <c r="AW457" s="12" t="s">
        <v>36</v>
      </c>
      <c r="AX457" s="12" t="s">
        <v>73</v>
      </c>
      <c r="AY457" s="227" t="s">
        <v>148</v>
      </c>
    </row>
    <row r="458" spans="2:65" s="13" customFormat="1">
      <c r="B458" s="228"/>
      <c r="C458" s="229"/>
      <c r="D458" s="204" t="s">
        <v>162</v>
      </c>
      <c r="E458" s="230" t="s">
        <v>21</v>
      </c>
      <c r="F458" s="231" t="s">
        <v>244</v>
      </c>
      <c r="G458" s="229"/>
      <c r="H458" s="232">
        <v>5.7009999999999996</v>
      </c>
      <c r="I458" s="233"/>
      <c r="J458" s="229"/>
      <c r="K458" s="229"/>
      <c r="L458" s="234"/>
      <c r="M458" s="235"/>
      <c r="N458" s="236"/>
      <c r="O458" s="236"/>
      <c r="P458" s="236"/>
      <c r="Q458" s="236"/>
      <c r="R458" s="236"/>
      <c r="S458" s="236"/>
      <c r="T458" s="237"/>
      <c r="AT458" s="238" t="s">
        <v>162</v>
      </c>
      <c r="AU458" s="238" t="s">
        <v>83</v>
      </c>
      <c r="AV458" s="13" t="s">
        <v>155</v>
      </c>
      <c r="AW458" s="13" t="s">
        <v>36</v>
      </c>
      <c r="AX458" s="13" t="s">
        <v>81</v>
      </c>
      <c r="AY458" s="238" t="s">
        <v>148</v>
      </c>
    </row>
    <row r="459" spans="2:65" s="1" customFormat="1" ht="25.5" customHeight="1">
      <c r="B459" s="41"/>
      <c r="C459" s="192" t="s">
        <v>666</v>
      </c>
      <c r="D459" s="192" t="s">
        <v>150</v>
      </c>
      <c r="E459" s="193" t="s">
        <v>667</v>
      </c>
      <c r="F459" s="194" t="s">
        <v>668</v>
      </c>
      <c r="G459" s="195" t="s">
        <v>168</v>
      </c>
      <c r="H459" s="196">
        <v>5.7009999999999996</v>
      </c>
      <c r="I459" s="197"/>
      <c r="J459" s="198">
        <f>ROUND(I459*H459,2)</f>
        <v>0</v>
      </c>
      <c r="K459" s="194" t="s">
        <v>154</v>
      </c>
      <c r="L459" s="61"/>
      <c r="M459" s="199" t="s">
        <v>21</v>
      </c>
      <c r="N459" s="200" t="s">
        <v>44</v>
      </c>
      <c r="O459" s="42"/>
      <c r="P459" s="201">
        <f>O459*H459</f>
        <v>0</v>
      </c>
      <c r="Q459" s="201">
        <v>0</v>
      </c>
      <c r="R459" s="201">
        <f>Q459*H459</f>
        <v>0</v>
      </c>
      <c r="S459" s="201">
        <v>4.3999999999999997E-2</v>
      </c>
      <c r="T459" s="202">
        <f>S459*H459</f>
        <v>0.25084399999999996</v>
      </c>
      <c r="AR459" s="24" t="s">
        <v>155</v>
      </c>
      <c r="AT459" s="24" t="s">
        <v>150</v>
      </c>
      <c r="AU459" s="24" t="s">
        <v>83</v>
      </c>
      <c r="AY459" s="24" t="s">
        <v>148</v>
      </c>
      <c r="BE459" s="203">
        <f>IF(N459="základní",J459,0)</f>
        <v>0</v>
      </c>
      <c r="BF459" s="203">
        <f>IF(N459="snížená",J459,0)</f>
        <v>0</v>
      </c>
      <c r="BG459" s="203">
        <f>IF(N459="zákl. přenesená",J459,0)</f>
        <v>0</v>
      </c>
      <c r="BH459" s="203">
        <f>IF(N459="sníž. přenesená",J459,0)</f>
        <v>0</v>
      </c>
      <c r="BI459" s="203">
        <f>IF(N459="nulová",J459,0)</f>
        <v>0</v>
      </c>
      <c r="BJ459" s="24" t="s">
        <v>81</v>
      </c>
      <c r="BK459" s="203">
        <f>ROUND(I459*H459,2)</f>
        <v>0</v>
      </c>
      <c r="BL459" s="24" t="s">
        <v>155</v>
      </c>
      <c r="BM459" s="24" t="s">
        <v>669</v>
      </c>
    </row>
    <row r="460" spans="2:65" s="1" customFormat="1" ht="25.5" customHeight="1">
      <c r="B460" s="41"/>
      <c r="C460" s="192" t="s">
        <v>670</v>
      </c>
      <c r="D460" s="192" t="s">
        <v>150</v>
      </c>
      <c r="E460" s="193" t="s">
        <v>671</v>
      </c>
      <c r="F460" s="194" t="s">
        <v>672</v>
      </c>
      <c r="G460" s="195" t="s">
        <v>153</v>
      </c>
      <c r="H460" s="196">
        <v>58.4</v>
      </c>
      <c r="I460" s="197"/>
      <c r="J460" s="198">
        <f>ROUND(I460*H460,2)</f>
        <v>0</v>
      </c>
      <c r="K460" s="194" t="s">
        <v>154</v>
      </c>
      <c r="L460" s="61"/>
      <c r="M460" s="199" t="s">
        <v>21</v>
      </c>
      <c r="N460" s="200" t="s">
        <v>44</v>
      </c>
      <c r="O460" s="42"/>
      <c r="P460" s="201">
        <f>O460*H460</f>
        <v>0</v>
      </c>
      <c r="Q460" s="201">
        <v>0</v>
      </c>
      <c r="R460" s="201">
        <f>Q460*H460</f>
        <v>0</v>
      </c>
      <c r="S460" s="201">
        <v>7.5999999999999998E-2</v>
      </c>
      <c r="T460" s="202">
        <f>S460*H460</f>
        <v>4.4383999999999997</v>
      </c>
      <c r="AR460" s="24" t="s">
        <v>155</v>
      </c>
      <c r="AT460" s="24" t="s">
        <v>150</v>
      </c>
      <c r="AU460" s="24" t="s">
        <v>83</v>
      </c>
      <c r="AY460" s="24" t="s">
        <v>148</v>
      </c>
      <c r="BE460" s="203">
        <f>IF(N460="základní",J460,0)</f>
        <v>0</v>
      </c>
      <c r="BF460" s="203">
        <f>IF(N460="snížená",J460,0)</f>
        <v>0</v>
      </c>
      <c r="BG460" s="203">
        <f>IF(N460="zákl. přenesená",J460,0)</f>
        <v>0</v>
      </c>
      <c r="BH460" s="203">
        <f>IF(N460="sníž. přenesená",J460,0)</f>
        <v>0</v>
      </c>
      <c r="BI460" s="203">
        <f>IF(N460="nulová",J460,0)</f>
        <v>0</v>
      </c>
      <c r="BJ460" s="24" t="s">
        <v>81</v>
      </c>
      <c r="BK460" s="203">
        <f>ROUND(I460*H460,2)</f>
        <v>0</v>
      </c>
      <c r="BL460" s="24" t="s">
        <v>155</v>
      </c>
      <c r="BM460" s="24" t="s">
        <v>673</v>
      </c>
    </row>
    <row r="461" spans="2:65" s="1" customFormat="1" ht="40.5">
      <c r="B461" s="41"/>
      <c r="C461" s="63"/>
      <c r="D461" s="204" t="s">
        <v>157</v>
      </c>
      <c r="E461" s="63"/>
      <c r="F461" s="205" t="s">
        <v>674</v>
      </c>
      <c r="G461" s="63"/>
      <c r="H461" s="63"/>
      <c r="I461" s="163"/>
      <c r="J461" s="63"/>
      <c r="K461" s="63"/>
      <c r="L461" s="61"/>
      <c r="M461" s="206"/>
      <c r="N461" s="42"/>
      <c r="O461" s="42"/>
      <c r="P461" s="42"/>
      <c r="Q461" s="42"/>
      <c r="R461" s="42"/>
      <c r="S461" s="42"/>
      <c r="T461" s="78"/>
      <c r="AT461" s="24" t="s">
        <v>157</v>
      </c>
      <c r="AU461" s="24" t="s">
        <v>83</v>
      </c>
    </row>
    <row r="462" spans="2:65" s="11" customFormat="1">
      <c r="B462" s="207"/>
      <c r="C462" s="208"/>
      <c r="D462" s="204" t="s">
        <v>162</v>
      </c>
      <c r="E462" s="209" t="s">
        <v>21</v>
      </c>
      <c r="F462" s="210" t="s">
        <v>315</v>
      </c>
      <c r="G462" s="208"/>
      <c r="H462" s="209" t="s">
        <v>21</v>
      </c>
      <c r="I462" s="211"/>
      <c r="J462" s="208"/>
      <c r="K462" s="208"/>
      <c r="L462" s="212"/>
      <c r="M462" s="213"/>
      <c r="N462" s="214"/>
      <c r="O462" s="214"/>
      <c r="P462" s="214"/>
      <c r="Q462" s="214"/>
      <c r="R462" s="214"/>
      <c r="S462" s="214"/>
      <c r="T462" s="215"/>
      <c r="AT462" s="216" t="s">
        <v>162</v>
      </c>
      <c r="AU462" s="216" t="s">
        <v>83</v>
      </c>
      <c r="AV462" s="11" t="s">
        <v>81</v>
      </c>
      <c r="AW462" s="11" t="s">
        <v>36</v>
      </c>
      <c r="AX462" s="11" t="s">
        <v>73</v>
      </c>
      <c r="AY462" s="216" t="s">
        <v>148</v>
      </c>
    </row>
    <row r="463" spans="2:65" s="12" customFormat="1">
      <c r="B463" s="217"/>
      <c r="C463" s="218"/>
      <c r="D463" s="204" t="s">
        <v>162</v>
      </c>
      <c r="E463" s="219" t="s">
        <v>21</v>
      </c>
      <c r="F463" s="220" t="s">
        <v>675</v>
      </c>
      <c r="G463" s="218"/>
      <c r="H463" s="221">
        <v>30.4</v>
      </c>
      <c r="I463" s="222"/>
      <c r="J463" s="218"/>
      <c r="K463" s="218"/>
      <c r="L463" s="223"/>
      <c r="M463" s="224"/>
      <c r="N463" s="225"/>
      <c r="O463" s="225"/>
      <c r="P463" s="225"/>
      <c r="Q463" s="225"/>
      <c r="R463" s="225"/>
      <c r="S463" s="225"/>
      <c r="T463" s="226"/>
      <c r="AT463" s="227" t="s">
        <v>162</v>
      </c>
      <c r="AU463" s="227" t="s">
        <v>83</v>
      </c>
      <c r="AV463" s="12" t="s">
        <v>83</v>
      </c>
      <c r="AW463" s="12" t="s">
        <v>36</v>
      </c>
      <c r="AX463" s="12" t="s">
        <v>73</v>
      </c>
      <c r="AY463" s="227" t="s">
        <v>148</v>
      </c>
    </row>
    <row r="464" spans="2:65" s="12" customFormat="1">
      <c r="B464" s="217"/>
      <c r="C464" s="218"/>
      <c r="D464" s="204" t="s">
        <v>162</v>
      </c>
      <c r="E464" s="219" t="s">
        <v>21</v>
      </c>
      <c r="F464" s="220" t="s">
        <v>676</v>
      </c>
      <c r="G464" s="218"/>
      <c r="H464" s="221">
        <v>12.6</v>
      </c>
      <c r="I464" s="222"/>
      <c r="J464" s="218"/>
      <c r="K464" s="218"/>
      <c r="L464" s="223"/>
      <c r="M464" s="224"/>
      <c r="N464" s="225"/>
      <c r="O464" s="225"/>
      <c r="P464" s="225"/>
      <c r="Q464" s="225"/>
      <c r="R464" s="225"/>
      <c r="S464" s="225"/>
      <c r="T464" s="226"/>
      <c r="AT464" s="227" t="s">
        <v>162</v>
      </c>
      <c r="AU464" s="227" t="s">
        <v>83</v>
      </c>
      <c r="AV464" s="12" t="s">
        <v>83</v>
      </c>
      <c r="AW464" s="12" t="s">
        <v>36</v>
      </c>
      <c r="AX464" s="12" t="s">
        <v>73</v>
      </c>
      <c r="AY464" s="227" t="s">
        <v>148</v>
      </c>
    </row>
    <row r="465" spans="2:65" s="11" customFormat="1">
      <c r="B465" s="207"/>
      <c r="C465" s="208"/>
      <c r="D465" s="204" t="s">
        <v>162</v>
      </c>
      <c r="E465" s="209" t="s">
        <v>21</v>
      </c>
      <c r="F465" s="210" t="s">
        <v>262</v>
      </c>
      <c r="G465" s="208"/>
      <c r="H465" s="209" t="s">
        <v>21</v>
      </c>
      <c r="I465" s="211"/>
      <c r="J465" s="208"/>
      <c r="K465" s="208"/>
      <c r="L465" s="212"/>
      <c r="M465" s="213"/>
      <c r="N465" s="214"/>
      <c r="O465" s="214"/>
      <c r="P465" s="214"/>
      <c r="Q465" s="214"/>
      <c r="R465" s="214"/>
      <c r="S465" s="214"/>
      <c r="T465" s="215"/>
      <c r="AT465" s="216" t="s">
        <v>162</v>
      </c>
      <c r="AU465" s="216" t="s">
        <v>83</v>
      </c>
      <c r="AV465" s="11" t="s">
        <v>81</v>
      </c>
      <c r="AW465" s="11" t="s">
        <v>36</v>
      </c>
      <c r="AX465" s="11" t="s">
        <v>73</v>
      </c>
      <c r="AY465" s="216" t="s">
        <v>148</v>
      </c>
    </row>
    <row r="466" spans="2:65" s="12" customFormat="1">
      <c r="B466" s="217"/>
      <c r="C466" s="218"/>
      <c r="D466" s="204" t="s">
        <v>162</v>
      </c>
      <c r="E466" s="219" t="s">
        <v>21</v>
      </c>
      <c r="F466" s="220" t="s">
        <v>677</v>
      </c>
      <c r="G466" s="218"/>
      <c r="H466" s="221">
        <v>11.2</v>
      </c>
      <c r="I466" s="222"/>
      <c r="J466" s="218"/>
      <c r="K466" s="218"/>
      <c r="L466" s="223"/>
      <c r="M466" s="224"/>
      <c r="N466" s="225"/>
      <c r="O466" s="225"/>
      <c r="P466" s="225"/>
      <c r="Q466" s="225"/>
      <c r="R466" s="225"/>
      <c r="S466" s="225"/>
      <c r="T466" s="226"/>
      <c r="AT466" s="227" t="s">
        <v>162</v>
      </c>
      <c r="AU466" s="227" t="s">
        <v>83</v>
      </c>
      <c r="AV466" s="12" t="s">
        <v>83</v>
      </c>
      <c r="AW466" s="12" t="s">
        <v>36</v>
      </c>
      <c r="AX466" s="12" t="s">
        <v>73</v>
      </c>
      <c r="AY466" s="227" t="s">
        <v>148</v>
      </c>
    </row>
    <row r="467" spans="2:65" s="12" customFormat="1">
      <c r="B467" s="217"/>
      <c r="C467" s="218"/>
      <c r="D467" s="204" t="s">
        <v>162</v>
      </c>
      <c r="E467" s="219" t="s">
        <v>21</v>
      </c>
      <c r="F467" s="220" t="s">
        <v>678</v>
      </c>
      <c r="G467" s="218"/>
      <c r="H467" s="221">
        <v>4.2</v>
      </c>
      <c r="I467" s="222"/>
      <c r="J467" s="218"/>
      <c r="K467" s="218"/>
      <c r="L467" s="223"/>
      <c r="M467" s="224"/>
      <c r="N467" s="225"/>
      <c r="O467" s="225"/>
      <c r="P467" s="225"/>
      <c r="Q467" s="225"/>
      <c r="R467" s="225"/>
      <c r="S467" s="225"/>
      <c r="T467" s="226"/>
      <c r="AT467" s="227" t="s">
        <v>162</v>
      </c>
      <c r="AU467" s="227" t="s">
        <v>83</v>
      </c>
      <c r="AV467" s="12" t="s">
        <v>83</v>
      </c>
      <c r="AW467" s="12" t="s">
        <v>36</v>
      </c>
      <c r="AX467" s="12" t="s">
        <v>73</v>
      </c>
      <c r="AY467" s="227" t="s">
        <v>148</v>
      </c>
    </row>
    <row r="468" spans="2:65" s="13" customFormat="1">
      <c r="B468" s="228"/>
      <c r="C468" s="229"/>
      <c r="D468" s="204" t="s">
        <v>162</v>
      </c>
      <c r="E468" s="230" t="s">
        <v>21</v>
      </c>
      <c r="F468" s="231" t="s">
        <v>244</v>
      </c>
      <c r="G468" s="229"/>
      <c r="H468" s="232">
        <v>58.4</v>
      </c>
      <c r="I468" s="233"/>
      <c r="J468" s="229"/>
      <c r="K468" s="229"/>
      <c r="L468" s="234"/>
      <c r="M468" s="235"/>
      <c r="N468" s="236"/>
      <c r="O468" s="236"/>
      <c r="P468" s="236"/>
      <c r="Q468" s="236"/>
      <c r="R468" s="236"/>
      <c r="S468" s="236"/>
      <c r="T468" s="237"/>
      <c r="AT468" s="238" t="s">
        <v>162</v>
      </c>
      <c r="AU468" s="238" t="s">
        <v>83</v>
      </c>
      <c r="AV468" s="13" t="s">
        <v>155</v>
      </c>
      <c r="AW468" s="13" t="s">
        <v>36</v>
      </c>
      <c r="AX468" s="13" t="s">
        <v>81</v>
      </c>
      <c r="AY468" s="238" t="s">
        <v>148</v>
      </c>
    </row>
    <row r="469" spans="2:65" s="1" customFormat="1" ht="25.5" customHeight="1">
      <c r="B469" s="41"/>
      <c r="C469" s="192" t="s">
        <v>679</v>
      </c>
      <c r="D469" s="192" t="s">
        <v>150</v>
      </c>
      <c r="E469" s="193" t="s">
        <v>680</v>
      </c>
      <c r="F469" s="194" t="s">
        <v>681</v>
      </c>
      <c r="G469" s="195" t="s">
        <v>153</v>
      </c>
      <c r="H469" s="196">
        <v>4.5</v>
      </c>
      <c r="I469" s="197"/>
      <c r="J469" s="198">
        <f>ROUND(I469*H469,2)</f>
        <v>0</v>
      </c>
      <c r="K469" s="194" t="s">
        <v>154</v>
      </c>
      <c r="L469" s="61"/>
      <c r="M469" s="199" t="s">
        <v>21</v>
      </c>
      <c r="N469" s="200" t="s">
        <v>44</v>
      </c>
      <c r="O469" s="42"/>
      <c r="P469" s="201">
        <f>O469*H469</f>
        <v>0</v>
      </c>
      <c r="Q469" s="201">
        <v>0</v>
      </c>
      <c r="R469" s="201">
        <f>Q469*H469</f>
        <v>0</v>
      </c>
      <c r="S469" s="201">
        <v>6.3E-2</v>
      </c>
      <c r="T469" s="202">
        <f>S469*H469</f>
        <v>0.28349999999999997</v>
      </c>
      <c r="AR469" s="24" t="s">
        <v>155</v>
      </c>
      <c r="AT469" s="24" t="s">
        <v>150</v>
      </c>
      <c r="AU469" s="24" t="s">
        <v>83</v>
      </c>
      <c r="AY469" s="24" t="s">
        <v>148</v>
      </c>
      <c r="BE469" s="203">
        <f>IF(N469="základní",J469,0)</f>
        <v>0</v>
      </c>
      <c r="BF469" s="203">
        <f>IF(N469="snížená",J469,0)</f>
        <v>0</v>
      </c>
      <c r="BG469" s="203">
        <f>IF(N469="zákl. přenesená",J469,0)</f>
        <v>0</v>
      </c>
      <c r="BH469" s="203">
        <f>IF(N469="sníž. přenesená",J469,0)</f>
        <v>0</v>
      </c>
      <c r="BI469" s="203">
        <f>IF(N469="nulová",J469,0)</f>
        <v>0</v>
      </c>
      <c r="BJ469" s="24" t="s">
        <v>81</v>
      </c>
      <c r="BK469" s="203">
        <f>ROUND(I469*H469,2)</f>
        <v>0</v>
      </c>
      <c r="BL469" s="24" t="s">
        <v>155</v>
      </c>
      <c r="BM469" s="24" t="s">
        <v>682</v>
      </c>
    </row>
    <row r="470" spans="2:65" s="1" customFormat="1" ht="40.5">
      <c r="B470" s="41"/>
      <c r="C470" s="63"/>
      <c r="D470" s="204" t="s">
        <v>157</v>
      </c>
      <c r="E470" s="63"/>
      <c r="F470" s="205" t="s">
        <v>674</v>
      </c>
      <c r="G470" s="63"/>
      <c r="H470" s="63"/>
      <c r="I470" s="163"/>
      <c r="J470" s="63"/>
      <c r="K470" s="63"/>
      <c r="L470" s="61"/>
      <c r="M470" s="206"/>
      <c r="N470" s="42"/>
      <c r="O470" s="42"/>
      <c r="P470" s="42"/>
      <c r="Q470" s="42"/>
      <c r="R470" s="42"/>
      <c r="S470" s="42"/>
      <c r="T470" s="78"/>
      <c r="AT470" s="24" t="s">
        <v>157</v>
      </c>
      <c r="AU470" s="24" t="s">
        <v>83</v>
      </c>
    </row>
    <row r="471" spans="2:65" s="12" customFormat="1">
      <c r="B471" s="217"/>
      <c r="C471" s="218"/>
      <c r="D471" s="204" t="s">
        <v>162</v>
      </c>
      <c r="E471" s="219" t="s">
        <v>21</v>
      </c>
      <c r="F471" s="220" t="s">
        <v>683</v>
      </c>
      <c r="G471" s="218"/>
      <c r="H471" s="221">
        <v>4.5</v>
      </c>
      <c r="I471" s="222"/>
      <c r="J471" s="218"/>
      <c r="K471" s="218"/>
      <c r="L471" s="223"/>
      <c r="M471" s="224"/>
      <c r="N471" s="225"/>
      <c r="O471" s="225"/>
      <c r="P471" s="225"/>
      <c r="Q471" s="225"/>
      <c r="R471" s="225"/>
      <c r="S471" s="225"/>
      <c r="T471" s="226"/>
      <c r="AT471" s="227" t="s">
        <v>162</v>
      </c>
      <c r="AU471" s="227" t="s">
        <v>83</v>
      </c>
      <c r="AV471" s="12" t="s">
        <v>83</v>
      </c>
      <c r="AW471" s="12" t="s">
        <v>36</v>
      </c>
      <c r="AX471" s="12" t="s">
        <v>81</v>
      </c>
      <c r="AY471" s="227" t="s">
        <v>148</v>
      </c>
    </row>
    <row r="472" spans="2:65" s="1" customFormat="1" ht="38.25" customHeight="1">
      <c r="B472" s="41"/>
      <c r="C472" s="192" t="s">
        <v>684</v>
      </c>
      <c r="D472" s="192" t="s">
        <v>150</v>
      </c>
      <c r="E472" s="193" t="s">
        <v>685</v>
      </c>
      <c r="F472" s="194" t="s">
        <v>686</v>
      </c>
      <c r="G472" s="195" t="s">
        <v>247</v>
      </c>
      <c r="H472" s="196">
        <v>2</v>
      </c>
      <c r="I472" s="197"/>
      <c r="J472" s="198">
        <f>ROUND(I472*H472,2)</f>
        <v>0</v>
      </c>
      <c r="K472" s="194" t="s">
        <v>154</v>
      </c>
      <c r="L472" s="61"/>
      <c r="M472" s="199" t="s">
        <v>21</v>
      </c>
      <c r="N472" s="200" t="s">
        <v>44</v>
      </c>
      <c r="O472" s="42"/>
      <c r="P472" s="201">
        <f>O472*H472</f>
        <v>0</v>
      </c>
      <c r="Q472" s="201">
        <v>0</v>
      </c>
      <c r="R472" s="201">
        <f>Q472*H472</f>
        <v>0</v>
      </c>
      <c r="S472" s="201">
        <v>1.2E-2</v>
      </c>
      <c r="T472" s="202">
        <f>S472*H472</f>
        <v>2.4E-2</v>
      </c>
      <c r="AR472" s="24" t="s">
        <v>155</v>
      </c>
      <c r="AT472" s="24" t="s">
        <v>150</v>
      </c>
      <c r="AU472" s="24" t="s">
        <v>83</v>
      </c>
      <c r="AY472" s="24" t="s">
        <v>148</v>
      </c>
      <c r="BE472" s="203">
        <f>IF(N472="základní",J472,0)</f>
        <v>0</v>
      </c>
      <c r="BF472" s="203">
        <f>IF(N472="snížená",J472,0)</f>
        <v>0</v>
      </c>
      <c r="BG472" s="203">
        <f>IF(N472="zákl. přenesená",J472,0)</f>
        <v>0</v>
      </c>
      <c r="BH472" s="203">
        <f>IF(N472="sníž. přenesená",J472,0)</f>
        <v>0</v>
      </c>
      <c r="BI472" s="203">
        <f>IF(N472="nulová",J472,0)</f>
        <v>0</v>
      </c>
      <c r="BJ472" s="24" t="s">
        <v>81</v>
      </c>
      <c r="BK472" s="203">
        <f>ROUND(I472*H472,2)</f>
        <v>0</v>
      </c>
      <c r="BL472" s="24" t="s">
        <v>155</v>
      </c>
      <c r="BM472" s="24" t="s">
        <v>687</v>
      </c>
    </row>
    <row r="473" spans="2:65" s="11" customFormat="1">
      <c r="B473" s="207"/>
      <c r="C473" s="208"/>
      <c r="D473" s="204" t="s">
        <v>162</v>
      </c>
      <c r="E473" s="209" t="s">
        <v>21</v>
      </c>
      <c r="F473" s="210" t="s">
        <v>688</v>
      </c>
      <c r="G473" s="208"/>
      <c r="H473" s="209" t="s">
        <v>21</v>
      </c>
      <c r="I473" s="211"/>
      <c r="J473" s="208"/>
      <c r="K473" s="208"/>
      <c r="L473" s="212"/>
      <c r="M473" s="213"/>
      <c r="N473" s="214"/>
      <c r="O473" s="214"/>
      <c r="P473" s="214"/>
      <c r="Q473" s="214"/>
      <c r="R473" s="214"/>
      <c r="S473" s="214"/>
      <c r="T473" s="215"/>
      <c r="AT473" s="216" t="s">
        <v>162</v>
      </c>
      <c r="AU473" s="216" t="s">
        <v>83</v>
      </c>
      <c r="AV473" s="11" t="s">
        <v>81</v>
      </c>
      <c r="AW473" s="11" t="s">
        <v>36</v>
      </c>
      <c r="AX473" s="11" t="s">
        <v>73</v>
      </c>
      <c r="AY473" s="216" t="s">
        <v>148</v>
      </c>
    </row>
    <row r="474" spans="2:65" s="12" customFormat="1">
      <c r="B474" s="217"/>
      <c r="C474" s="218"/>
      <c r="D474" s="204" t="s">
        <v>162</v>
      </c>
      <c r="E474" s="219" t="s">
        <v>21</v>
      </c>
      <c r="F474" s="220" t="s">
        <v>83</v>
      </c>
      <c r="G474" s="218"/>
      <c r="H474" s="221">
        <v>2</v>
      </c>
      <c r="I474" s="222"/>
      <c r="J474" s="218"/>
      <c r="K474" s="218"/>
      <c r="L474" s="223"/>
      <c r="M474" s="224"/>
      <c r="N474" s="225"/>
      <c r="O474" s="225"/>
      <c r="P474" s="225"/>
      <c r="Q474" s="225"/>
      <c r="R474" s="225"/>
      <c r="S474" s="225"/>
      <c r="T474" s="226"/>
      <c r="AT474" s="227" t="s">
        <v>162</v>
      </c>
      <c r="AU474" s="227" t="s">
        <v>83</v>
      </c>
      <c r="AV474" s="12" t="s">
        <v>83</v>
      </c>
      <c r="AW474" s="12" t="s">
        <v>36</v>
      </c>
      <c r="AX474" s="12" t="s">
        <v>81</v>
      </c>
      <c r="AY474" s="227" t="s">
        <v>148</v>
      </c>
    </row>
    <row r="475" spans="2:65" s="1" customFormat="1" ht="38.25" customHeight="1">
      <c r="B475" s="41"/>
      <c r="C475" s="192" t="s">
        <v>689</v>
      </c>
      <c r="D475" s="192" t="s">
        <v>150</v>
      </c>
      <c r="E475" s="193" t="s">
        <v>690</v>
      </c>
      <c r="F475" s="194" t="s">
        <v>691</v>
      </c>
      <c r="G475" s="195" t="s">
        <v>153</v>
      </c>
      <c r="H475" s="196">
        <v>3</v>
      </c>
      <c r="I475" s="197"/>
      <c r="J475" s="198">
        <f>ROUND(I475*H475,2)</f>
        <v>0</v>
      </c>
      <c r="K475" s="194" t="s">
        <v>154</v>
      </c>
      <c r="L475" s="61"/>
      <c r="M475" s="199" t="s">
        <v>21</v>
      </c>
      <c r="N475" s="200" t="s">
        <v>44</v>
      </c>
      <c r="O475" s="42"/>
      <c r="P475" s="201">
        <f>O475*H475</f>
        <v>0</v>
      </c>
      <c r="Q475" s="201">
        <v>0</v>
      </c>
      <c r="R475" s="201">
        <f>Q475*H475</f>
        <v>0</v>
      </c>
      <c r="S475" s="201">
        <v>0.18</v>
      </c>
      <c r="T475" s="202">
        <f>S475*H475</f>
        <v>0.54</v>
      </c>
      <c r="AR475" s="24" t="s">
        <v>155</v>
      </c>
      <c r="AT475" s="24" t="s">
        <v>150</v>
      </c>
      <c r="AU475" s="24" t="s">
        <v>83</v>
      </c>
      <c r="AY475" s="24" t="s">
        <v>148</v>
      </c>
      <c r="BE475" s="203">
        <f>IF(N475="základní",J475,0)</f>
        <v>0</v>
      </c>
      <c r="BF475" s="203">
        <f>IF(N475="snížená",J475,0)</f>
        <v>0</v>
      </c>
      <c r="BG475" s="203">
        <f>IF(N475="zákl. přenesená",J475,0)</f>
        <v>0</v>
      </c>
      <c r="BH475" s="203">
        <f>IF(N475="sníž. přenesená",J475,0)</f>
        <v>0</v>
      </c>
      <c r="BI475" s="203">
        <f>IF(N475="nulová",J475,0)</f>
        <v>0</v>
      </c>
      <c r="BJ475" s="24" t="s">
        <v>81</v>
      </c>
      <c r="BK475" s="203">
        <f>ROUND(I475*H475,2)</f>
        <v>0</v>
      </c>
      <c r="BL475" s="24" t="s">
        <v>155</v>
      </c>
      <c r="BM475" s="24" t="s">
        <v>692</v>
      </c>
    </row>
    <row r="476" spans="2:65" s="11" customFormat="1">
      <c r="B476" s="207"/>
      <c r="C476" s="208"/>
      <c r="D476" s="204" t="s">
        <v>162</v>
      </c>
      <c r="E476" s="209" t="s">
        <v>21</v>
      </c>
      <c r="F476" s="210" t="s">
        <v>693</v>
      </c>
      <c r="G476" s="208"/>
      <c r="H476" s="209" t="s">
        <v>21</v>
      </c>
      <c r="I476" s="211"/>
      <c r="J476" s="208"/>
      <c r="K476" s="208"/>
      <c r="L476" s="212"/>
      <c r="M476" s="213"/>
      <c r="N476" s="214"/>
      <c r="O476" s="214"/>
      <c r="P476" s="214"/>
      <c r="Q476" s="214"/>
      <c r="R476" s="214"/>
      <c r="S476" s="214"/>
      <c r="T476" s="215"/>
      <c r="AT476" s="216" t="s">
        <v>162</v>
      </c>
      <c r="AU476" s="216" t="s">
        <v>83</v>
      </c>
      <c r="AV476" s="11" t="s">
        <v>81</v>
      </c>
      <c r="AW476" s="11" t="s">
        <v>36</v>
      </c>
      <c r="AX476" s="11" t="s">
        <v>73</v>
      </c>
      <c r="AY476" s="216" t="s">
        <v>148</v>
      </c>
    </row>
    <row r="477" spans="2:65" s="12" customFormat="1">
      <c r="B477" s="217"/>
      <c r="C477" s="218"/>
      <c r="D477" s="204" t="s">
        <v>162</v>
      </c>
      <c r="E477" s="219" t="s">
        <v>21</v>
      </c>
      <c r="F477" s="220" t="s">
        <v>694</v>
      </c>
      <c r="G477" s="218"/>
      <c r="H477" s="221">
        <v>1.4</v>
      </c>
      <c r="I477" s="222"/>
      <c r="J477" s="218"/>
      <c r="K477" s="218"/>
      <c r="L477" s="223"/>
      <c r="M477" s="224"/>
      <c r="N477" s="225"/>
      <c r="O477" s="225"/>
      <c r="P477" s="225"/>
      <c r="Q477" s="225"/>
      <c r="R477" s="225"/>
      <c r="S477" s="225"/>
      <c r="T477" s="226"/>
      <c r="AT477" s="227" t="s">
        <v>162</v>
      </c>
      <c r="AU477" s="227" t="s">
        <v>83</v>
      </c>
      <c r="AV477" s="12" t="s">
        <v>83</v>
      </c>
      <c r="AW477" s="12" t="s">
        <v>36</v>
      </c>
      <c r="AX477" s="12" t="s">
        <v>73</v>
      </c>
      <c r="AY477" s="227" t="s">
        <v>148</v>
      </c>
    </row>
    <row r="478" spans="2:65" s="11" customFormat="1">
      <c r="B478" s="207"/>
      <c r="C478" s="208"/>
      <c r="D478" s="204" t="s">
        <v>162</v>
      </c>
      <c r="E478" s="209" t="s">
        <v>21</v>
      </c>
      <c r="F478" s="210" t="s">
        <v>695</v>
      </c>
      <c r="G478" s="208"/>
      <c r="H478" s="209" t="s">
        <v>21</v>
      </c>
      <c r="I478" s="211"/>
      <c r="J478" s="208"/>
      <c r="K478" s="208"/>
      <c r="L478" s="212"/>
      <c r="M478" s="213"/>
      <c r="N478" s="214"/>
      <c r="O478" s="214"/>
      <c r="P478" s="214"/>
      <c r="Q478" s="214"/>
      <c r="R478" s="214"/>
      <c r="S478" s="214"/>
      <c r="T478" s="215"/>
      <c r="AT478" s="216" t="s">
        <v>162</v>
      </c>
      <c r="AU478" s="216" t="s">
        <v>83</v>
      </c>
      <c r="AV478" s="11" t="s">
        <v>81</v>
      </c>
      <c r="AW478" s="11" t="s">
        <v>36</v>
      </c>
      <c r="AX478" s="11" t="s">
        <v>73</v>
      </c>
      <c r="AY478" s="216" t="s">
        <v>148</v>
      </c>
    </row>
    <row r="479" spans="2:65" s="12" customFormat="1">
      <c r="B479" s="217"/>
      <c r="C479" s="218"/>
      <c r="D479" s="204" t="s">
        <v>162</v>
      </c>
      <c r="E479" s="219" t="s">
        <v>21</v>
      </c>
      <c r="F479" s="220" t="s">
        <v>696</v>
      </c>
      <c r="G479" s="218"/>
      <c r="H479" s="221">
        <v>1.6</v>
      </c>
      <c r="I479" s="222"/>
      <c r="J479" s="218"/>
      <c r="K479" s="218"/>
      <c r="L479" s="223"/>
      <c r="M479" s="224"/>
      <c r="N479" s="225"/>
      <c r="O479" s="225"/>
      <c r="P479" s="225"/>
      <c r="Q479" s="225"/>
      <c r="R479" s="225"/>
      <c r="S479" s="225"/>
      <c r="T479" s="226"/>
      <c r="AT479" s="227" t="s">
        <v>162</v>
      </c>
      <c r="AU479" s="227" t="s">
        <v>83</v>
      </c>
      <c r="AV479" s="12" t="s">
        <v>83</v>
      </c>
      <c r="AW479" s="12" t="s">
        <v>36</v>
      </c>
      <c r="AX479" s="12" t="s">
        <v>73</v>
      </c>
      <c r="AY479" s="227" t="s">
        <v>148</v>
      </c>
    </row>
    <row r="480" spans="2:65" s="13" customFormat="1">
      <c r="B480" s="228"/>
      <c r="C480" s="229"/>
      <c r="D480" s="204" t="s">
        <v>162</v>
      </c>
      <c r="E480" s="230" t="s">
        <v>21</v>
      </c>
      <c r="F480" s="231" t="s">
        <v>244</v>
      </c>
      <c r="G480" s="229"/>
      <c r="H480" s="232">
        <v>3</v>
      </c>
      <c r="I480" s="233"/>
      <c r="J480" s="229"/>
      <c r="K480" s="229"/>
      <c r="L480" s="234"/>
      <c r="M480" s="235"/>
      <c r="N480" s="236"/>
      <c r="O480" s="236"/>
      <c r="P480" s="236"/>
      <c r="Q480" s="236"/>
      <c r="R480" s="236"/>
      <c r="S480" s="236"/>
      <c r="T480" s="237"/>
      <c r="AT480" s="238" t="s">
        <v>162</v>
      </c>
      <c r="AU480" s="238" t="s">
        <v>83</v>
      </c>
      <c r="AV480" s="13" t="s">
        <v>155</v>
      </c>
      <c r="AW480" s="13" t="s">
        <v>36</v>
      </c>
      <c r="AX480" s="13" t="s">
        <v>81</v>
      </c>
      <c r="AY480" s="238" t="s">
        <v>148</v>
      </c>
    </row>
    <row r="481" spans="2:65" s="1" customFormat="1" ht="38.25" customHeight="1">
      <c r="B481" s="41"/>
      <c r="C481" s="192" t="s">
        <v>697</v>
      </c>
      <c r="D481" s="192" t="s">
        <v>150</v>
      </c>
      <c r="E481" s="193" t="s">
        <v>698</v>
      </c>
      <c r="F481" s="194" t="s">
        <v>699</v>
      </c>
      <c r="G481" s="195" t="s">
        <v>153</v>
      </c>
      <c r="H481" s="196">
        <v>9.4</v>
      </c>
      <c r="I481" s="197"/>
      <c r="J481" s="198">
        <f>ROUND(I481*H481,2)</f>
        <v>0</v>
      </c>
      <c r="K481" s="194" t="s">
        <v>154</v>
      </c>
      <c r="L481" s="61"/>
      <c r="M481" s="199" t="s">
        <v>21</v>
      </c>
      <c r="N481" s="200" t="s">
        <v>44</v>
      </c>
      <c r="O481" s="42"/>
      <c r="P481" s="201">
        <f>O481*H481</f>
        <v>0</v>
      </c>
      <c r="Q481" s="201">
        <v>0</v>
      </c>
      <c r="R481" s="201">
        <f>Q481*H481</f>
        <v>0</v>
      </c>
      <c r="S481" s="201">
        <v>0.27</v>
      </c>
      <c r="T481" s="202">
        <f>S481*H481</f>
        <v>2.5380000000000003</v>
      </c>
      <c r="AR481" s="24" t="s">
        <v>155</v>
      </c>
      <c r="AT481" s="24" t="s">
        <v>150</v>
      </c>
      <c r="AU481" s="24" t="s">
        <v>83</v>
      </c>
      <c r="AY481" s="24" t="s">
        <v>148</v>
      </c>
      <c r="BE481" s="203">
        <f>IF(N481="základní",J481,0)</f>
        <v>0</v>
      </c>
      <c r="BF481" s="203">
        <f>IF(N481="snížená",J481,0)</f>
        <v>0</v>
      </c>
      <c r="BG481" s="203">
        <f>IF(N481="zákl. přenesená",J481,0)</f>
        <v>0</v>
      </c>
      <c r="BH481" s="203">
        <f>IF(N481="sníž. přenesená",J481,0)</f>
        <v>0</v>
      </c>
      <c r="BI481" s="203">
        <f>IF(N481="nulová",J481,0)</f>
        <v>0</v>
      </c>
      <c r="BJ481" s="24" t="s">
        <v>81</v>
      </c>
      <c r="BK481" s="203">
        <f>ROUND(I481*H481,2)</f>
        <v>0</v>
      </c>
      <c r="BL481" s="24" t="s">
        <v>155</v>
      </c>
      <c r="BM481" s="24" t="s">
        <v>700</v>
      </c>
    </row>
    <row r="482" spans="2:65" s="12" customFormat="1">
      <c r="B482" s="217"/>
      <c r="C482" s="218"/>
      <c r="D482" s="204" t="s">
        <v>162</v>
      </c>
      <c r="E482" s="219" t="s">
        <v>21</v>
      </c>
      <c r="F482" s="220" t="s">
        <v>701</v>
      </c>
      <c r="G482" s="218"/>
      <c r="H482" s="221">
        <v>1.8</v>
      </c>
      <c r="I482" s="222"/>
      <c r="J482" s="218"/>
      <c r="K482" s="218"/>
      <c r="L482" s="223"/>
      <c r="M482" s="224"/>
      <c r="N482" s="225"/>
      <c r="O482" s="225"/>
      <c r="P482" s="225"/>
      <c r="Q482" s="225"/>
      <c r="R482" s="225"/>
      <c r="S482" s="225"/>
      <c r="T482" s="226"/>
      <c r="AT482" s="227" t="s">
        <v>162</v>
      </c>
      <c r="AU482" s="227" t="s">
        <v>83</v>
      </c>
      <c r="AV482" s="12" t="s">
        <v>83</v>
      </c>
      <c r="AW482" s="12" t="s">
        <v>36</v>
      </c>
      <c r="AX482" s="12" t="s">
        <v>73</v>
      </c>
      <c r="AY482" s="227" t="s">
        <v>148</v>
      </c>
    </row>
    <row r="483" spans="2:65" s="12" customFormat="1">
      <c r="B483" s="217"/>
      <c r="C483" s="218"/>
      <c r="D483" s="204" t="s">
        <v>162</v>
      </c>
      <c r="E483" s="219" t="s">
        <v>21</v>
      </c>
      <c r="F483" s="220" t="s">
        <v>702</v>
      </c>
      <c r="G483" s="218"/>
      <c r="H483" s="221">
        <v>1.4</v>
      </c>
      <c r="I483" s="222"/>
      <c r="J483" s="218"/>
      <c r="K483" s="218"/>
      <c r="L483" s="223"/>
      <c r="M483" s="224"/>
      <c r="N483" s="225"/>
      <c r="O483" s="225"/>
      <c r="P483" s="225"/>
      <c r="Q483" s="225"/>
      <c r="R483" s="225"/>
      <c r="S483" s="225"/>
      <c r="T483" s="226"/>
      <c r="AT483" s="227" t="s">
        <v>162</v>
      </c>
      <c r="AU483" s="227" t="s">
        <v>83</v>
      </c>
      <c r="AV483" s="12" t="s">
        <v>83</v>
      </c>
      <c r="AW483" s="12" t="s">
        <v>36</v>
      </c>
      <c r="AX483" s="12" t="s">
        <v>73</v>
      </c>
      <c r="AY483" s="227" t="s">
        <v>148</v>
      </c>
    </row>
    <row r="484" spans="2:65" s="12" customFormat="1">
      <c r="B484" s="217"/>
      <c r="C484" s="218"/>
      <c r="D484" s="204" t="s">
        <v>162</v>
      </c>
      <c r="E484" s="219" t="s">
        <v>21</v>
      </c>
      <c r="F484" s="220" t="s">
        <v>703</v>
      </c>
      <c r="G484" s="218"/>
      <c r="H484" s="221">
        <v>1.2</v>
      </c>
      <c r="I484" s="222"/>
      <c r="J484" s="218"/>
      <c r="K484" s="218"/>
      <c r="L484" s="223"/>
      <c r="M484" s="224"/>
      <c r="N484" s="225"/>
      <c r="O484" s="225"/>
      <c r="P484" s="225"/>
      <c r="Q484" s="225"/>
      <c r="R484" s="225"/>
      <c r="S484" s="225"/>
      <c r="T484" s="226"/>
      <c r="AT484" s="227" t="s">
        <v>162</v>
      </c>
      <c r="AU484" s="227" t="s">
        <v>83</v>
      </c>
      <c r="AV484" s="12" t="s">
        <v>83</v>
      </c>
      <c r="AW484" s="12" t="s">
        <v>36</v>
      </c>
      <c r="AX484" s="12" t="s">
        <v>73</v>
      </c>
      <c r="AY484" s="227" t="s">
        <v>148</v>
      </c>
    </row>
    <row r="485" spans="2:65" s="12" customFormat="1">
      <c r="B485" s="217"/>
      <c r="C485" s="218"/>
      <c r="D485" s="204" t="s">
        <v>162</v>
      </c>
      <c r="E485" s="219" t="s">
        <v>21</v>
      </c>
      <c r="F485" s="220" t="s">
        <v>704</v>
      </c>
      <c r="G485" s="218"/>
      <c r="H485" s="221">
        <v>1.6</v>
      </c>
      <c r="I485" s="222"/>
      <c r="J485" s="218"/>
      <c r="K485" s="218"/>
      <c r="L485" s="223"/>
      <c r="M485" s="224"/>
      <c r="N485" s="225"/>
      <c r="O485" s="225"/>
      <c r="P485" s="225"/>
      <c r="Q485" s="225"/>
      <c r="R485" s="225"/>
      <c r="S485" s="225"/>
      <c r="T485" s="226"/>
      <c r="AT485" s="227" t="s">
        <v>162</v>
      </c>
      <c r="AU485" s="227" t="s">
        <v>83</v>
      </c>
      <c r="AV485" s="12" t="s">
        <v>83</v>
      </c>
      <c r="AW485" s="12" t="s">
        <v>36</v>
      </c>
      <c r="AX485" s="12" t="s">
        <v>73</v>
      </c>
      <c r="AY485" s="227" t="s">
        <v>148</v>
      </c>
    </row>
    <row r="486" spans="2:65" s="12" customFormat="1">
      <c r="B486" s="217"/>
      <c r="C486" s="218"/>
      <c r="D486" s="204" t="s">
        <v>162</v>
      </c>
      <c r="E486" s="219" t="s">
        <v>21</v>
      </c>
      <c r="F486" s="220" t="s">
        <v>705</v>
      </c>
      <c r="G486" s="218"/>
      <c r="H486" s="221">
        <v>1.8</v>
      </c>
      <c r="I486" s="222"/>
      <c r="J486" s="218"/>
      <c r="K486" s="218"/>
      <c r="L486" s="223"/>
      <c r="M486" s="224"/>
      <c r="N486" s="225"/>
      <c r="O486" s="225"/>
      <c r="P486" s="225"/>
      <c r="Q486" s="225"/>
      <c r="R486" s="225"/>
      <c r="S486" s="225"/>
      <c r="T486" s="226"/>
      <c r="AT486" s="227" t="s">
        <v>162</v>
      </c>
      <c r="AU486" s="227" t="s">
        <v>83</v>
      </c>
      <c r="AV486" s="12" t="s">
        <v>83</v>
      </c>
      <c r="AW486" s="12" t="s">
        <v>36</v>
      </c>
      <c r="AX486" s="12" t="s">
        <v>73</v>
      </c>
      <c r="AY486" s="227" t="s">
        <v>148</v>
      </c>
    </row>
    <row r="487" spans="2:65" s="12" customFormat="1">
      <c r="B487" s="217"/>
      <c r="C487" s="218"/>
      <c r="D487" s="204" t="s">
        <v>162</v>
      </c>
      <c r="E487" s="219" t="s">
        <v>21</v>
      </c>
      <c r="F487" s="220" t="s">
        <v>706</v>
      </c>
      <c r="G487" s="218"/>
      <c r="H487" s="221">
        <v>1.6</v>
      </c>
      <c r="I487" s="222"/>
      <c r="J487" s="218"/>
      <c r="K487" s="218"/>
      <c r="L487" s="223"/>
      <c r="M487" s="224"/>
      <c r="N487" s="225"/>
      <c r="O487" s="225"/>
      <c r="P487" s="225"/>
      <c r="Q487" s="225"/>
      <c r="R487" s="225"/>
      <c r="S487" s="225"/>
      <c r="T487" s="226"/>
      <c r="AT487" s="227" t="s">
        <v>162</v>
      </c>
      <c r="AU487" s="227" t="s">
        <v>83</v>
      </c>
      <c r="AV487" s="12" t="s">
        <v>83</v>
      </c>
      <c r="AW487" s="12" t="s">
        <v>36</v>
      </c>
      <c r="AX487" s="12" t="s">
        <v>73</v>
      </c>
      <c r="AY487" s="227" t="s">
        <v>148</v>
      </c>
    </row>
    <row r="488" spans="2:65" s="13" customFormat="1">
      <c r="B488" s="228"/>
      <c r="C488" s="229"/>
      <c r="D488" s="204" t="s">
        <v>162</v>
      </c>
      <c r="E488" s="230" t="s">
        <v>21</v>
      </c>
      <c r="F488" s="231" t="s">
        <v>244</v>
      </c>
      <c r="G488" s="229"/>
      <c r="H488" s="232">
        <v>9.4</v>
      </c>
      <c r="I488" s="233"/>
      <c r="J488" s="229"/>
      <c r="K488" s="229"/>
      <c r="L488" s="234"/>
      <c r="M488" s="235"/>
      <c r="N488" s="236"/>
      <c r="O488" s="236"/>
      <c r="P488" s="236"/>
      <c r="Q488" s="236"/>
      <c r="R488" s="236"/>
      <c r="S488" s="236"/>
      <c r="T488" s="237"/>
      <c r="AT488" s="238" t="s">
        <v>162</v>
      </c>
      <c r="AU488" s="238" t="s">
        <v>83</v>
      </c>
      <c r="AV488" s="13" t="s">
        <v>155</v>
      </c>
      <c r="AW488" s="13" t="s">
        <v>36</v>
      </c>
      <c r="AX488" s="13" t="s">
        <v>81</v>
      </c>
      <c r="AY488" s="238" t="s">
        <v>148</v>
      </c>
    </row>
    <row r="489" spans="2:65" s="1" customFormat="1" ht="38.25" customHeight="1">
      <c r="B489" s="41"/>
      <c r="C489" s="192" t="s">
        <v>707</v>
      </c>
      <c r="D489" s="192" t="s">
        <v>150</v>
      </c>
      <c r="E489" s="193" t="s">
        <v>708</v>
      </c>
      <c r="F489" s="194" t="s">
        <v>709</v>
      </c>
      <c r="G489" s="195" t="s">
        <v>168</v>
      </c>
      <c r="H489" s="196">
        <v>0.96</v>
      </c>
      <c r="I489" s="197"/>
      <c r="J489" s="198">
        <f>ROUND(I489*H489,2)</f>
        <v>0</v>
      </c>
      <c r="K489" s="194" t="s">
        <v>154</v>
      </c>
      <c r="L489" s="61"/>
      <c r="M489" s="199" t="s">
        <v>21</v>
      </c>
      <c r="N489" s="200" t="s">
        <v>44</v>
      </c>
      <c r="O489" s="42"/>
      <c r="P489" s="201">
        <f>O489*H489</f>
        <v>0</v>
      </c>
      <c r="Q489" s="201">
        <v>0</v>
      </c>
      <c r="R489" s="201">
        <f>Q489*H489</f>
        <v>0</v>
      </c>
      <c r="S489" s="201">
        <v>1.8</v>
      </c>
      <c r="T489" s="202">
        <f>S489*H489</f>
        <v>1.728</v>
      </c>
      <c r="AR489" s="24" t="s">
        <v>155</v>
      </c>
      <c r="AT489" s="24" t="s">
        <v>150</v>
      </c>
      <c r="AU489" s="24" t="s">
        <v>83</v>
      </c>
      <c r="AY489" s="24" t="s">
        <v>148</v>
      </c>
      <c r="BE489" s="203">
        <f>IF(N489="základní",J489,0)</f>
        <v>0</v>
      </c>
      <c r="BF489" s="203">
        <f>IF(N489="snížená",J489,0)</f>
        <v>0</v>
      </c>
      <c r="BG489" s="203">
        <f>IF(N489="zákl. přenesená",J489,0)</f>
        <v>0</v>
      </c>
      <c r="BH489" s="203">
        <f>IF(N489="sníž. přenesená",J489,0)</f>
        <v>0</v>
      </c>
      <c r="BI489" s="203">
        <f>IF(N489="nulová",J489,0)</f>
        <v>0</v>
      </c>
      <c r="BJ489" s="24" t="s">
        <v>81</v>
      </c>
      <c r="BK489" s="203">
        <f>ROUND(I489*H489,2)</f>
        <v>0</v>
      </c>
      <c r="BL489" s="24" t="s">
        <v>155</v>
      </c>
      <c r="BM489" s="24" t="s">
        <v>710</v>
      </c>
    </row>
    <row r="490" spans="2:65" s="12" customFormat="1">
      <c r="B490" s="217"/>
      <c r="C490" s="218"/>
      <c r="D490" s="204" t="s">
        <v>162</v>
      </c>
      <c r="E490" s="219" t="s">
        <v>21</v>
      </c>
      <c r="F490" s="220" t="s">
        <v>711</v>
      </c>
      <c r="G490" s="218"/>
      <c r="H490" s="221">
        <v>0.64</v>
      </c>
      <c r="I490" s="222"/>
      <c r="J490" s="218"/>
      <c r="K490" s="218"/>
      <c r="L490" s="223"/>
      <c r="M490" s="224"/>
      <c r="N490" s="225"/>
      <c r="O490" s="225"/>
      <c r="P490" s="225"/>
      <c r="Q490" s="225"/>
      <c r="R490" s="225"/>
      <c r="S490" s="225"/>
      <c r="T490" s="226"/>
      <c r="AT490" s="227" t="s">
        <v>162</v>
      </c>
      <c r="AU490" s="227" t="s">
        <v>83</v>
      </c>
      <c r="AV490" s="12" t="s">
        <v>83</v>
      </c>
      <c r="AW490" s="12" t="s">
        <v>36</v>
      </c>
      <c r="AX490" s="12" t="s">
        <v>73</v>
      </c>
      <c r="AY490" s="227" t="s">
        <v>148</v>
      </c>
    </row>
    <row r="491" spans="2:65" s="12" customFormat="1">
      <c r="B491" s="217"/>
      <c r="C491" s="218"/>
      <c r="D491" s="204" t="s">
        <v>162</v>
      </c>
      <c r="E491" s="219" t="s">
        <v>21</v>
      </c>
      <c r="F491" s="220" t="s">
        <v>712</v>
      </c>
      <c r="G491" s="218"/>
      <c r="H491" s="221">
        <v>0.32</v>
      </c>
      <c r="I491" s="222"/>
      <c r="J491" s="218"/>
      <c r="K491" s="218"/>
      <c r="L491" s="223"/>
      <c r="M491" s="224"/>
      <c r="N491" s="225"/>
      <c r="O491" s="225"/>
      <c r="P491" s="225"/>
      <c r="Q491" s="225"/>
      <c r="R491" s="225"/>
      <c r="S491" s="225"/>
      <c r="T491" s="226"/>
      <c r="AT491" s="227" t="s">
        <v>162</v>
      </c>
      <c r="AU491" s="227" t="s">
        <v>83</v>
      </c>
      <c r="AV491" s="12" t="s">
        <v>83</v>
      </c>
      <c r="AW491" s="12" t="s">
        <v>36</v>
      </c>
      <c r="AX491" s="12" t="s">
        <v>73</v>
      </c>
      <c r="AY491" s="227" t="s">
        <v>148</v>
      </c>
    </row>
    <row r="492" spans="2:65" s="13" customFormat="1">
      <c r="B492" s="228"/>
      <c r="C492" s="229"/>
      <c r="D492" s="204" t="s">
        <v>162</v>
      </c>
      <c r="E492" s="230" t="s">
        <v>21</v>
      </c>
      <c r="F492" s="231" t="s">
        <v>244</v>
      </c>
      <c r="G492" s="229"/>
      <c r="H492" s="232">
        <v>0.96</v>
      </c>
      <c r="I492" s="233"/>
      <c r="J492" s="229"/>
      <c r="K492" s="229"/>
      <c r="L492" s="234"/>
      <c r="M492" s="235"/>
      <c r="N492" s="236"/>
      <c r="O492" s="236"/>
      <c r="P492" s="236"/>
      <c r="Q492" s="236"/>
      <c r="R492" s="236"/>
      <c r="S492" s="236"/>
      <c r="T492" s="237"/>
      <c r="AT492" s="238" t="s">
        <v>162</v>
      </c>
      <c r="AU492" s="238" t="s">
        <v>83</v>
      </c>
      <c r="AV492" s="13" t="s">
        <v>155</v>
      </c>
      <c r="AW492" s="13" t="s">
        <v>36</v>
      </c>
      <c r="AX492" s="13" t="s">
        <v>81</v>
      </c>
      <c r="AY492" s="238" t="s">
        <v>148</v>
      </c>
    </row>
    <row r="493" spans="2:65" s="1" customFormat="1" ht="38.25" customHeight="1">
      <c r="B493" s="41"/>
      <c r="C493" s="192" t="s">
        <v>713</v>
      </c>
      <c r="D493" s="192" t="s">
        <v>150</v>
      </c>
      <c r="E493" s="193" t="s">
        <v>714</v>
      </c>
      <c r="F493" s="194" t="s">
        <v>715</v>
      </c>
      <c r="G493" s="195" t="s">
        <v>168</v>
      </c>
      <c r="H493" s="196">
        <v>0.94499999999999995</v>
      </c>
      <c r="I493" s="197"/>
      <c r="J493" s="198">
        <f>ROUND(I493*H493,2)</f>
        <v>0</v>
      </c>
      <c r="K493" s="194" t="s">
        <v>154</v>
      </c>
      <c r="L493" s="61"/>
      <c r="M493" s="199" t="s">
        <v>21</v>
      </c>
      <c r="N493" s="200" t="s">
        <v>44</v>
      </c>
      <c r="O493" s="42"/>
      <c r="P493" s="201">
        <f>O493*H493</f>
        <v>0</v>
      </c>
      <c r="Q493" s="201">
        <v>0</v>
      </c>
      <c r="R493" s="201">
        <f>Q493*H493</f>
        <v>0</v>
      </c>
      <c r="S493" s="201">
        <v>1.8</v>
      </c>
      <c r="T493" s="202">
        <f>S493*H493</f>
        <v>1.7009999999999998</v>
      </c>
      <c r="AR493" s="24" t="s">
        <v>155</v>
      </c>
      <c r="AT493" s="24" t="s">
        <v>150</v>
      </c>
      <c r="AU493" s="24" t="s">
        <v>83</v>
      </c>
      <c r="AY493" s="24" t="s">
        <v>148</v>
      </c>
      <c r="BE493" s="203">
        <f>IF(N493="základní",J493,0)</f>
        <v>0</v>
      </c>
      <c r="BF493" s="203">
        <f>IF(N493="snížená",J493,0)</f>
        <v>0</v>
      </c>
      <c r="BG493" s="203">
        <f>IF(N493="zákl. přenesená",J493,0)</f>
        <v>0</v>
      </c>
      <c r="BH493" s="203">
        <f>IF(N493="sníž. přenesená",J493,0)</f>
        <v>0</v>
      </c>
      <c r="BI493" s="203">
        <f>IF(N493="nulová",J493,0)</f>
        <v>0</v>
      </c>
      <c r="BJ493" s="24" t="s">
        <v>81</v>
      </c>
      <c r="BK493" s="203">
        <f>ROUND(I493*H493,2)</f>
        <v>0</v>
      </c>
      <c r="BL493" s="24" t="s">
        <v>155</v>
      </c>
      <c r="BM493" s="24" t="s">
        <v>716</v>
      </c>
    </row>
    <row r="494" spans="2:65" s="11" customFormat="1">
      <c r="B494" s="207"/>
      <c r="C494" s="208"/>
      <c r="D494" s="204" t="s">
        <v>162</v>
      </c>
      <c r="E494" s="209" t="s">
        <v>21</v>
      </c>
      <c r="F494" s="210" t="s">
        <v>717</v>
      </c>
      <c r="G494" s="208"/>
      <c r="H494" s="209" t="s">
        <v>21</v>
      </c>
      <c r="I494" s="211"/>
      <c r="J494" s="208"/>
      <c r="K494" s="208"/>
      <c r="L494" s="212"/>
      <c r="M494" s="213"/>
      <c r="N494" s="214"/>
      <c r="O494" s="214"/>
      <c r="P494" s="214"/>
      <c r="Q494" s="214"/>
      <c r="R494" s="214"/>
      <c r="S494" s="214"/>
      <c r="T494" s="215"/>
      <c r="AT494" s="216" t="s">
        <v>162</v>
      </c>
      <c r="AU494" s="216" t="s">
        <v>83</v>
      </c>
      <c r="AV494" s="11" t="s">
        <v>81</v>
      </c>
      <c r="AW494" s="11" t="s">
        <v>36</v>
      </c>
      <c r="AX494" s="11" t="s">
        <v>73</v>
      </c>
      <c r="AY494" s="216" t="s">
        <v>148</v>
      </c>
    </row>
    <row r="495" spans="2:65" s="12" customFormat="1">
      <c r="B495" s="217"/>
      <c r="C495" s="218"/>
      <c r="D495" s="204" t="s">
        <v>162</v>
      </c>
      <c r="E495" s="219" t="s">
        <v>21</v>
      </c>
      <c r="F495" s="220" t="s">
        <v>718</v>
      </c>
      <c r="G495" s="218"/>
      <c r="H495" s="221">
        <v>0.94499999999999995</v>
      </c>
      <c r="I495" s="222"/>
      <c r="J495" s="218"/>
      <c r="K495" s="218"/>
      <c r="L495" s="223"/>
      <c r="M495" s="224"/>
      <c r="N495" s="225"/>
      <c r="O495" s="225"/>
      <c r="P495" s="225"/>
      <c r="Q495" s="225"/>
      <c r="R495" s="225"/>
      <c r="S495" s="225"/>
      <c r="T495" s="226"/>
      <c r="AT495" s="227" t="s">
        <v>162</v>
      </c>
      <c r="AU495" s="227" t="s">
        <v>83</v>
      </c>
      <c r="AV495" s="12" t="s">
        <v>83</v>
      </c>
      <c r="AW495" s="12" t="s">
        <v>36</v>
      </c>
      <c r="AX495" s="12" t="s">
        <v>81</v>
      </c>
      <c r="AY495" s="227" t="s">
        <v>148</v>
      </c>
    </row>
    <row r="496" spans="2:65" s="1" customFormat="1" ht="25.5" customHeight="1">
      <c r="B496" s="41"/>
      <c r="C496" s="192" t="s">
        <v>719</v>
      </c>
      <c r="D496" s="192" t="s">
        <v>150</v>
      </c>
      <c r="E496" s="193" t="s">
        <v>720</v>
      </c>
      <c r="F496" s="194" t="s">
        <v>721</v>
      </c>
      <c r="G496" s="195" t="s">
        <v>247</v>
      </c>
      <c r="H496" s="196">
        <v>20</v>
      </c>
      <c r="I496" s="197"/>
      <c r="J496" s="198">
        <f>ROUND(I496*H496,2)</f>
        <v>0</v>
      </c>
      <c r="K496" s="194" t="s">
        <v>154</v>
      </c>
      <c r="L496" s="61"/>
      <c r="M496" s="199" t="s">
        <v>21</v>
      </c>
      <c r="N496" s="200" t="s">
        <v>44</v>
      </c>
      <c r="O496" s="42"/>
      <c r="P496" s="201">
        <f>O496*H496</f>
        <v>0</v>
      </c>
      <c r="Q496" s="201">
        <v>0</v>
      </c>
      <c r="R496" s="201">
        <f>Q496*H496</f>
        <v>0</v>
      </c>
      <c r="S496" s="201">
        <v>0.09</v>
      </c>
      <c r="T496" s="202">
        <f>S496*H496</f>
        <v>1.7999999999999998</v>
      </c>
      <c r="AR496" s="24" t="s">
        <v>155</v>
      </c>
      <c r="AT496" s="24" t="s">
        <v>150</v>
      </c>
      <c r="AU496" s="24" t="s">
        <v>83</v>
      </c>
      <c r="AY496" s="24" t="s">
        <v>148</v>
      </c>
      <c r="BE496" s="203">
        <f>IF(N496="základní",J496,0)</f>
        <v>0</v>
      </c>
      <c r="BF496" s="203">
        <f>IF(N496="snížená",J496,0)</f>
        <v>0</v>
      </c>
      <c r="BG496" s="203">
        <f>IF(N496="zákl. přenesená",J496,0)</f>
        <v>0</v>
      </c>
      <c r="BH496" s="203">
        <f>IF(N496="sníž. přenesená",J496,0)</f>
        <v>0</v>
      </c>
      <c r="BI496" s="203">
        <f>IF(N496="nulová",J496,0)</f>
        <v>0</v>
      </c>
      <c r="BJ496" s="24" t="s">
        <v>81</v>
      </c>
      <c r="BK496" s="203">
        <f>ROUND(I496*H496,2)</f>
        <v>0</v>
      </c>
      <c r="BL496" s="24" t="s">
        <v>155</v>
      </c>
      <c r="BM496" s="24" t="s">
        <v>722</v>
      </c>
    </row>
    <row r="497" spans="2:65" s="11" customFormat="1">
      <c r="B497" s="207"/>
      <c r="C497" s="208"/>
      <c r="D497" s="204" t="s">
        <v>162</v>
      </c>
      <c r="E497" s="209" t="s">
        <v>21</v>
      </c>
      <c r="F497" s="210" t="s">
        <v>723</v>
      </c>
      <c r="G497" s="208"/>
      <c r="H497" s="209" t="s">
        <v>21</v>
      </c>
      <c r="I497" s="211"/>
      <c r="J497" s="208"/>
      <c r="K497" s="208"/>
      <c r="L497" s="212"/>
      <c r="M497" s="213"/>
      <c r="N497" s="214"/>
      <c r="O497" s="214"/>
      <c r="P497" s="214"/>
      <c r="Q497" s="214"/>
      <c r="R497" s="214"/>
      <c r="S497" s="214"/>
      <c r="T497" s="215"/>
      <c r="AT497" s="216" t="s">
        <v>162</v>
      </c>
      <c r="AU497" s="216" t="s">
        <v>83</v>
      </c>
      <c r="AV497" s="11" t="s">
        <v>81</v>
      </c>
      <c r="AW497" s="11" t="s">
        <v>36</v>
      </c>
      <c r="AX497" s="11" t="s">
        <v>73</v>
      </c>
      <c r="AY497" s="216" t="s">
        <v>148</v>
      </c>
    </row>
    <row r="498" spans="2:65" s="12" customFormat="1">
      <c r="B498" s="217"/>
      <c r="C498" s="218"/>
      <c r="D498" s="204" t="s">
        <v>162</v>
      </c>
      <c r="E498" s="219" t="s">
        <v>21</v>
      </c>
      <c r="F498" s="220" t="s">
        <v>277</v>
      </c>
      <c r="G498" s="218"/>
      <c r="H498" s="221">
        <v>20</v>
      </c>
      <c r="I498" s="222"/>
      <c r="J498" s="218"/>
      <c r="K498" s="218"/>
      <c r="L498" s="223"/>
      <c r="M498" s="224"/>
      <c r="N498" s="225"/>
      <c r="O498" s="225"/>
      <c r="P498" s="225"/>
      <c r="Q498" s="225"/>
      <c r="R498" s="225"/>
      <c r="S498" s="225"/>
      <c r="T498" s="226"/>
      <c r="AT498" s="227" t="s">
        <v>162</v>
      </c>
      <c r="AU498" s="227" t="s">
        <v>83</v>
      </c>
      <c r="AV498" s="12" t="s">
        <v>83</v>
      </c>
      <c r="AW498" s="12" t="s">
        <v>36</v>
      </c>
      <c r="AX498" s="12" t="s">
        <v>81</v>
      </c>
      <c r="AY498" s="227" t="s">
        <v>148</v>
      </c>
    </row>
    <row r="499" spans="2:65" s="1" customFormat="1" ht="38.25" customHeight="1">
      <c r="B499" s="41"/>
      <c r="C499" s="192" t="s">
        <v>724</v>
      </c>
      <c r="D499" s="192" t="s">
        <v>150</v>
      </c>
      <c r="E499" s="193" t="s">
        <v>725</v>
      </c>
      <c r="F499" s="194" t="s">
        <v>726</v>
      </c>
      <c r="G499" s="195" t="s">
        <v>351</v>
      </c>
      <c r="H499" s="196">
        <v>33.4</v>
      </c>
      <c r="I499" s="197"/>
      <c r="J499" s="198">
        <f>ROUND(I499*H499,2)</f>
        <v>0</v>
      </c>
      <c r="K499" s="194" t="s">
        <v>154</v>
      </c>
      <c r="L499" s="61"/>
      <c r="M499" s="199" t="s">
        <v>21</v>
      </c>
      <c r="N499" s="200" t="s">
        <v>44</v>
      </c>
      <c r="O499" s="42"/>
      <c r="P499" s="201">
        <f>O499*H499</f>
        <v>0</v>
      </c>
      <c r="Q499" s="201">
        <v>0</v>
      </c>
      <c r="R499" s="201">
        <f>Q499*H499</f>
        <v>0</v>
      </c>
      <c r="S499" s="201">
        <v>4.2000000000000003E-2</v>
      </c>
      <c r="T499" s="202">
        <f>S499*H499</f>
        <v>1.4028</v>
      </c>
      <c r="AR499" s="24" t="s">
        <v>155</v>
      </c>
      <c r="AT499" s="24" t="s">
        <v>150</v>
      </c>
      <c r="AU499" s="24" t="s">
        <v>83</v>
      </c>
      <c r="AY499" s="24" t="s">
        <v>148</v>
      </c>
      <c r="BE499" s="203">
        <f>IF(N499="základní",J499,0)</f>
        <v>0</v>
      </c>
      <c r="BF499" s="203">
        <f>IF(N499="snížená",J499,0)</f>
        <v>0</v>
      </c>
      <c r="BG499" s="203">
        <f>IF(N499="zákl. přenesená",J499,0)</f>
        <v>0</v>
      </c>
      <c r="BH499" s="203">
        <f>IF(N499="sníž. přenesená",J499,0)</f>
        <v>0</v>
      </c>
      <c r="BI499" s="203">
        <f>IF(N499="nulová",J499,0)</f>
        <v>0</v>
      </c>
      <c r="BJ499" s="24" t="s">
        <v>81</v>
      </c>
      <c r="BK499" s="203">
        <f>ROUND(I499*H499,2)</f>
        <v>0</v>
      </c>
      <c r="BL499" s="24" t="s">
        <v>155</v>
      </c>
      <c r="BM499" s="24" t="s">
        <v>727</v>
      </c>
    </row>
    <row r="500" spans="2:65" s="12" customFormat="1">
      <c r="B500" s="217"/>
      <c r="C500" s="218"/>
      <c r="D500" s="204" t="s">
        <v>162</v>
      </c>
      <c r="E500" s="219" t="s">
        <v>21</v>
      </c>
      <c r="F500" s="220" t="s">
        <v>728</v>
      </c>
      <c r="G500" s="218"/>
      <c r="H500" s="221">
        <v>33.4</v>
      </c>
      <c r="I500" s="222"/>
      <c r="J500" s="218"/>
      <c r="K500" s="218"/>
      <c r="L500" s="223"/>
      <c r="M500" s="224"/>
      <c r="N500" s="225"/>
      <c r="O500" s="225"/>
      <c r="P500" s="225"/>
      <c r="Q500" s="225"/>
      <c r="R500" s="225"/>
      <c r="S500" s="225"/>
      <c r="T500" s="226"/>
      <c r="AT500" s="227" t="s">
        <v>162</v>
      </c>
      <c r="AU500" s="227" t="s">
        <v>83</v>
      </c>
      <c r="AV500" s="12" t="s">
        <v>83</v>
      </c>
      <c r="AW500" s="12" t="s">
        <v>36</v>
      </c>
      <c r="AX500" s="12" t="s">
        <v>81</v>
      </c>
      <c r="AY500" s="227" t="s">
        <v>148</v>
      </c>
    </row>
    <row r="501" spans="2:65" s="1" customFormat="1" ht="38.25" customHeight="1">
      <c r="B501" s="41"/>
      <c r="C501" s="192" t="s">
        <v>729</v>
      </c>
      <c r="D501" s="192" t="s">
        <v>150</v>
      </c>
      <c r="E501" s="193" t="s">
        <v>730</v>
      </c>
      <c r="F501" s="194" t="s">
        <v>731</v>
      </c>
      <c r="G501" s="195" t="s">
        <v>351</v>
      </c>
      <c r="H501" s="196">
        <v>10.4</v>
      </c>
      <c r="I501" s="197"/>
      <c r="J501" s="198">
        <f>ROUND(I501*H501,2)</f>
        <v>0</v>
      </c>
      <c r="K501" s="194" t="s">
        <v>154</v>
      </c>
      <c r="L501" s="61"/>
      <c r="M501" s="199" t="s">
        <v>21</v>
      </c>
      <c r="N501" s="200" t="s">
        <v>44</v>
      </c>
      <c r="O501" s="42"/>
      <c r="P501" s="201">
        <f>O501*H501</f>
        <v>0</v>
      </c>
      <c r="Q501" s="201">
        <v>0</v>
      </c>
      <c r="R501" s="201">
        <f>Q501*H501</f>
        <v>0</v>
      </c>
      <c r="S501" s="201">
        <v>6.5000000000000002E-2</v>
      </c>
      <c r="T501" s="202">
        <f>S501*H501</f>
        <v>0.67600000000000005</v>
      </c>
      <c r="AR501" s="24" t="s">
        <v>155</v>
      </c>
      <c r="AT501" s="24" t="s">
        <v>150</v>
      </c>
      <c r="AU501" s="24" t="s">
        <v>83</v>
      </c>
      <c r="AY501" s="24" t="s">
        <v>148</v>
      </c>
      <c r="BE501" s="203">
        <f>IF(N501="základní",J501,0)</f>
        <v>0</v>
      </c>
      <c r="BF501" s="203">
        <f>IF(N501="snížená",J501,0)</f>
        <v>0</v>
      </c>
      <c r="BG501" s="203">
        <f>IF(N501="zákl. přenesená",J501,0)</f>
        <v>0</v>
      </c>
      <c r="BH501" s="203">
        <f>IF(N501="sníž. přenesená",J501,0)</f>
        <v>0</v>
      </c>
      <c r="BI501" s="203">
        <f>IF(N501="nulová",J501,0)</f>
        <v>0</v>
      </c>
      <c r="BJ501" s="24" t="s">
        <v>81</v>
      </c>
      <c r="BK501" s="203">
        <f>ROUND(I501*H501,2)</f>
        <v>0</v>
      </c>
      <c r="BL501" s="24" t="s">
        <v>155</v>
      </c>
      <c r="BM501" s="24" t="s">
        <v>732</v>
      </c>
    </row>
    <row r="502" spans="2:65" s="11" customFormat="1">
      <c r="B502" s="207"/>
      <c r="C502" s="208"/>
      <c r="D502" s="204" t="s">
        <v>162</v>
      </c>
      <c r="E502" s="209" t="s">
        <v>21</v>
      </c>
      <c r="F502" s="210" t="s">
        <v>291</v>
      </c>
      <c r="G502" s="208"/>
      <c r="H502" s="209" t="s">
        <v>21</v>
      </c>
      <c r="I502" s="211"/>
      <c r="J502" s="208"/>
      <c r="K502" s="208"/>
      <c r="L502" s="212"/>
      <c r="M502" s="213"/>
      <c r="N502" s="214"/>
      <c r="O502" s="214"/>
      <c r="P502" s="214"/>
      <c r="Q502" s="214"/>
      <c r="R502" s="214"/>
      <c r="S502" s="214"/>
      <c r="T502" s="215"/>
      <c r="AT502" s="216" t="s">
        <v>162</v>
      </c>
      <c r="AU502" s="216" t="s">
        <v>83</v>
      </c>
      <c r="AV502" s="11" t="s">
        <v>81</v>
      </c>
      <c r="AW502" s="11" t="s">
        <v>36</v>
      </c>
      <c r="AX502" s="11" t="s">
        <v>73</v>
      </c>
      <c r="AY502" s="216" t="s">
        <v>148</v>
      </c>
    </row>
    <row r="503" spans="2:65" s="12" customFormat="1">
      <c r="B503" s="217"/>
      <c r="C503" s="218"/>
      <c r="D503" s="204" t="s">
        <v>162</v>
      </c>
      <c r="E503" s="219" t="s">
        <v>21</v>
      </c>
      <c r="F503" s="220" t="s">
        <v>733</v>
      </c>
      <c r="G503" s="218"/>
      <c r="H503" s="221">
        <v>10.4</v>
      </c>
      <c r="I503" s="222"/>
      <c r="J503" s="218"/>
      <c r="K503" s="218"/>
      <c r="L503" s="223"/>
      <c r="M503" s="224"/>
      <c r="N503" s="225"/>
      <c r="O503" s="225"/>
      <c r="P503" s="225"/>
      <c r="Q503" s="225"/>
      <c r="R503" s="225"/>
      <c r="S503" s="225"/>
      <c r="T503" s="226"/>
      <c r="AT503" s="227" t="s">
        <v>162</v>
      </c>
      <c r="AU503" s="227" t="s">
        <v>83</v>
      </c>
      <c r="AV503" s="12" t="s">
        <v>83</v>
      </c>
      <c r="AW503" s="12" t="s">
        <v>36</v>
      </c>
      <c r="AX503" s="12" t="s">
        <v>81</v>
      </c>
      <c r="AY503" s="227" t="s">
        <v>148</v>
      </c>
    </row>
    <row r="504" spans="2:65" s="1" customFormat="1" ht="25.5" customHeight="1">
      <c r="B504" s="41"/>
      <c r="C504" s="192" t="s">
        <v>734</v>
      </c>
      <c r="D504" s="192" t="s">
        <v>150</v>
      </c>
      <c r="E504" s="193" t="s">
        <v>735</v>
      </c>
      <c r="F504" s="194" t="s">
        <v>736</v>
      </c>
      <c r="G504" s="195" t="s">
        <v>351</v>
      </c>
      <c r="H504" s="196">
        <v>275.89999999999998</v>
      </c>
      <c r="I504" s="197"/>
      <c r="J504" s="198">
        <f>ROUND(I504*H504,2)</f>
        <v>0</v>
      </c>
      <c r="K504" s="194" t="s">
        <v>154</v>
      </c>
      <c r="L504" s="61"/>
      <c r="M504" s="199" t="s">
        <v>21</v>
      </c>
      <c r="N504" s="200" t="s">
        <v>44</v>
      </c>
      <c r="O504" s="42"/>
      <c r="P504" s="201">
        <f>O504*H504</f>
        <v>0</v>
      </c>
      <c r="Q504" s="201">
        <v>0</v>
      </c>
      <c r="R504" s="201">
        <f>Q504*H504</f>
        <v>0</v>
      </c>
      <c r="S504" s="201">
        <v>0</v>
      </c>
      <c r="T504" s="202">
        <f>S504*H504</f>
        <v>0</v>
      </c>
      <c r="AR504" s="24" t="s">
        <v>155</v>
      </c>
      <c r="AT504" s="24" t="s">
        <v>150</v>
      </c>
      <c r="AU504" s="24" t="s">
        <v>83</v>
      </c>
      <c r="AY504" s="24" t="s">
        <v>148</v>
      </c>
      <c r="BE504" s="203">
        <f>IF(N504="základní",J504,0)</f>
        <v>0</v>
      </c>
      <c r="BF504" s="203">
        <f>IF(N504="snížená",J504,0)</f>
        <v>0</v>
      </c>
      <c r="BG504" s="203">
        <f>IF(N504="zákl. přenesená",J504,0)</f>
        <v>0</v>
      </c>
      <c r="BH504" s="203">
        <f>IF(N504="sníž. přenesená",J504,0)</f>
        <v>0</v>
      </c>
      <c r="BI504" s="203">
        <f>IF(N504="nulová",J504,0)</f>
        <v>0</v>
      </c>
      <c r="BJ504" s="24" t="s">
        <v>81</v>
      </c>
      <c r="BK504" s="203">
        <f>ROUND(I504*H504,2)</f>
        <v>0</v>
      </c>
      <c r="BL504" s="24" t="s">
        <v>155</v>
      </c>
      <c r="BM504" s="24" t="s">
        <v>737</v>
      </c>
    </row>
    <row r="505" spans="2:65" s="11" customFormat="1">
      <c r="B505" s="207"/>
      <c r="C505" s="208"/>
      <c r="D505" s="204" t="s">
        <v>162</v>
      </c>
      <c r="E505" s="209" t="s">
        <v>21</v>
      </c>
      <c r="F505" s="210" t="s">
        <v>738</v>
      </c>
      <c r="G505" s="208"/>
      <c r="H505" s="209" t="s">
        <v>21</v>
      </c>
      <c r="I505" s="211"/>
      <c r="J505" s="208"/>
      <c r="K505" s="208"/>
      <c r="L505" s="212"/>
      <c r="M505" s="213"/>
      <c r="N505" s="214"/>
      <c r="O505" s="214"/>
      <c r="P505" s="214"/>
      <c r="Q505" s="214"/>
      <c r="R505" s="214"/>
      <c r="S505" s="214"/>
      <c r="T505" s="215"/>
      <c r="AT505" s="216" t="s">
        <v>162</v>
      </c>
      <c r="AU505" s="216" t="s">
        <v>83</v>
      </c>
      <c r="AV505" s="11" t="s">
        <v>81</v>
      </c>
      <c r="AW505" s="11" t="s">
        <v>36</v>
      </c>
      <c r="AX505" s="11" t="s">
        <v>73</v>
      </c>
      <c r="AY505" s="216" t="s">
        <v>148</v>
      </c>
    </row>
    <row r="506" spans="2:65" s="11" customFormat="1">
      <c r="B506" s="207"/>
      <c r="C506" s="208"/>
      <c r="D506" s="204" t="s">
        <v>162</v>
      </c>
      <c r="E506" s="209" t="s">
        <v>21</v>
      </c>
      <c r="F506" s="210" t="s">
        <v>739</v>
      </c>
      <c r="G506" s="208"/>
      <c r="H506" s="209" t="s">
        <v>21</v>
      </c>
      <c r="I506" s="211"/>
      <c r="J506" s="208"/>
      <c r="K506" s="208"/>
      <c r="L506" s="212"/>
      <c r="M506" s="213"/>
      <c r="N506" s="214"/>
      <c r="O506" s="214"/>
      <c r="P506" s="214"/>
      <c r="Q506" s="214"/>
      <c r="R506" s="214"/>
      <c r="S506" s="214"/>
      <c r="T506" s="215"/>
      <c r="AT506" s="216" t="s">
        <v>162</v>
      </c>
      <c r="AU506" s="216" t="s">
        <v>83</v>
      </c>
      <c r="AV506" s="11" t="s">
        <v>81</v>
      </c>
      <c r="AW506" s="11" t="s">
        <v>36</v>
      </c>
      <c r="AX506" s="11" t="s">
        <v>73</v>
      </c>
      <c r="AY506" s="216" t="s">
        <v>148</v>
      </c>
    </row>
    <row r="507" spans="2:65" s="12" customFormat="1">
      <c r="B507" s="217"/>
      <c r="C507" s="218"/>
      <c r="D507" s="204" t="s">
        <v>162</v>
      </c>
      <c r="E507" s="219" t="s">
        <v>21</v>
      </c>
      <c r="F507" s="220" t="s">
        <v>355</v>
      </c>
      <c r="G507" s="218"/>
      <c r="H507" s="221">
        <v>0.47499999999999998</v>
      </c>
      <c r="I507" s="222"/>
      <c r="J507" s="218"/>
      <c r="K507" s="218"/>
      <c r="L507" s="223"/>
      <c r="M507" s="224"/>
      <c r="N507" s="225"/>
      <c r="O507" s="225"/>
      <c r="P507" s="225"/>
      <c r="Q507" s="225"/>
      <c r="R507" s="225"/>
      <c r="S507" s="225"/>
      <c r="T507" s="226"/>
      <c r="AT507" s="227" t="s">
        <v>162</v>
      </c>
      <c r="AU507" s="227" t="s">
        <v>83</v>
      </c>
      <c r="AV507" s="12" t="s">
        <v>83</v>
      </c>
      <c r="AW507" s="12" t="s">
        <v>36</v>
      </c>
      <c r="AX507" s="12" t="s">
        <v>73</v>
      </c>
      <c r="AY507" s="227" t="s">
        <v>148</v>
      </c>
    </row>
    <row r="508" spans="2:65" s="12" customFormat="1">
      <c r="B508" s="217"/>
      <c r="C508" s="218"/>
      <c r="D508" s="204" t="s">
        <v>162</v>
      </c>
      <c r="E508" s="219" t="s">
        <v>21</v>
      </c>
      <c r="F508" s="220" t="s">
        <v>356</v>
      </c>
      <c r="G508" s="218"/>
      <c r="H508" s="221">
        <v>0.9</v>
      </c>
      <c r="I508" s="222"/>
      <c r="J508" s="218"/>
      <c r="K508" s="218"/>
      <c r="L508" s="223"/>
      <c r="M508" s="224"/>
      <c r="N508" s="225"/>
      <c r="O508" s="225"/>
      <c r="P508" s="225"/>
      <c r="Q508" s="225"/>
      <c r="R508" s="225"/>
      <c r="S508" s="225"/>
      <c r="T508" s="226"/>
      <c r="AT508" s="227" t="s">
        <v>162</v>
      </c>
      <c r="AU508" s="227" t="s">
        <v>83</v>
      </c>
      <c r="AV508" s="12" t="s">
        <v>83</v>
      </c>
      <c r="AW508" s="12" t="s">
        <v>36</v>
      </c>
      <c r="AX508" s="12" t="s">
        <v>73</v>
      </c>
      <c r="AY508" s="227" t="s">
        <v>148</v>
      </c>
    </row>
    <row r="509" spans="2:65" s="12" customFormat="1">
      <c r="B509" s="217"/>
      <c r="C509" s="218"/>
      <c r="D509" s="204" t="s">
        <v>162</v>
      </c>
      <c r="E509" s="219" t="s">
        <v>21</v>
      </c>
      <c r="F509" s="220" t="s">
        <v>357</v>
      </c>
      <c r="G509" s="218"/>
      <c r="H509" s="221">
        <v>0.5</v>
      </c>
      <c r="I509" s="222"/>
      <c r="J509" s="218"/>
      <c r="K509" s="218"/>
      <c r="L509" s="223"/>
      <c r="M509" s="224"/>
      <c r="N509" s="225"/>
      <c r="O509" s="225"/>
      <c r="P509" s="225"/>
      <c r="Q509" s="225"/>
      <c r="R509" s="225"/>
      <c r="S509" s="225"/>
      <c r="T509" s="226"/>
      <c r="AT509" s="227" t="s">
        <v>162</v>
      </c>
      <c r="AU509" s="227" t="s">
        <v>83</v>
      </c>
      <c r="AV509" s="12" t="s">
        <v>83</v>
      </c>
      <c r="AW509" s="12" t="s">
        <v>36</v>
      </c>
      <c r="AX509" s="12" t="s">
        <v>73</v>
      </c>
      <c r="AY509" s="227" t="s">
        <v>148</v>
      </c>
    </row>
    <row r="510" spans="2:65" s="12" customFormat="1">
      <c r="B510" s="217"/>
      <c r="C510" s="218"/>
      <c r="D510" s="204" t="s">
        <v>162</v>
      </c>
      <c r="E510" s="219" t="s">
        <v>21</v>
      </c>
      <c r="F510" s="220" t="s">
        <v>358</v>
      </c>
      <c r="G510" s="218"/>
      <c r="H510" s="221">
        <v>0.45</v>
      </c>
      <c r="I510" s="222"/>
      <c r="J510" s="218"/>
      <c r="K510" s="218"/>
      <c r="L510" s="223"/>
      <c r="M510" s="224"/>
      <c r="N510" s="225"/>
      <c r="O510" s="225"/>
      <c r="P510" s="225"/>
      <c r="Q510" s="225"/>
      <c r="R510" s="225"/>
      <c r="S510" s="225"/>
      <c r="T510" s="226"/>
      <c r="AT510" s="227" t="s">
        <v>162</v>
      </c>
      <c r="AU510" s="227" t="s">
        <v>83</v>
      </c>
      <c r="AV510" s="12" t="s">
        <v>83</v>
      </c>
      <c r="AW510" s="12" t="s">
        <v>36</v>
      </c>
      <c r="AX510" s="12" t="s">
        <v>73</v>
      </c>
      <c r="AY510" s="227" t="s">
        <v>148</v>
      </c>
    </row>
    <row r="511" spans="2:65" s="11" customFormat="1">
      <c r="B511" s="207"/>
      <c r="C511" s="208"/>
      <c r="D511" s="204" t="s">
        <v>162</v>
      </c>
      <c r="E511" s="209" t="s">
        <v>21</v>
      </c>
      <c r="F511" s="210" t="s">
        <v>262</v>
      </c>
      <c r="G511" s="208"/>
      <c r="H511" s="209" t="s">
        <v>21</v>
      </c>
      <c r="I511" s="211"/>
      <c r="J511" s="208"/>
      <c r="K511" s="208"/>
      <c r="L511" s="212"/>
      <c r="M511" s="213"/>
      <c r="N511" s="214"/>
      <c r="O511" s="214"/>
      <c r="P511" s="214"/>
      <c r="Q511" s="214"/>
      <c r="R511" s="214"/>
      <c r="S511" s="214"/>
      <c r="T511" s="215"/>
      <c r="AT511" s="216" t="s">
        <v>162</v>
      </c>
      <c r="AU511" s="216" t="s">
        <v>83</v>
      </c>
      <c r="AV511" s="11" t="s">
        <v>81</v>
      </c>
      <c r="AW511" s="11" t="s">
        <v>36</v>
      </c>
      <c r="AX511" s="11" t="s">
        <v>73</v>
      </c>
      <c r="AY511" s="216" t="s">
        <v>148</v>
      </c>
    </row>
    <row r="512" spans="2:65" s="12" customFormat="1">
      <c r="B512" s="217"/>
      <c r="C512" s="218"/>
      <c r="D512" s="204" t="s">
        <v>162</v>
      </c>
      <c r="E512" s="219" t="s">
        <v>21</v>
      </c>
      <c r="F512" s="220" t="s">
        <v>359</v>
      </c>
      <c r="G512" s="218"/>
      <c r="H512" s="221">
        <v>0.48499999999999999</v>
      </c>
      <c r="I512" s="222"/>
      <c r="J512" s="218"/>
      <c r="K512" s="218"/>
      <c r="L512" s="223"/>
      <c r="M512" s="224"/>
      <c r="N512" s="225"/>
      <c r="O512" s="225"/>
      <c r="P512" s="225"/>
      <c r="Q512" s="225"/>
      <c r="R512" s="225"/>
      <c r="S512" s="225"/>
      <c r="T512" s="226"/>
      <c r="AT512" s="227" t="s">
        <v>162</v>
      </c>
      <c r="AU512" s="227" t="s">
        <v>83</v>
      </c>
      <c r="AV512" s="12" t="s">
        <v>83</v>
      </c>
      <c r="AW512" s="12" t="s">
        <v>36</v>
      </c>
      <c r="AX512" s="12" t="s">
        <v>73</v>
      </c>
      <c r="AY512" s="227" t="s">
        <v>148</v>
      </c>
    </row>
    <row r="513" spans="2:51" s="12" customFormat="1">
      <c r="B513" s="217"/>
      <c r="C513" s="218"/>
      <c r="D513" s="204" t="s">
        <v>162</v>
      </c>
      <c r="E513" s="219" t="s">
        <v>21</v>
      </c>
      <c r="F513" s="220" t="s">
        <v>360</v>
      </c>
      <c r="G513" s="218"/>
      <c r="H513" s="221">
        <v>0.5</v>
      </c>
      <c r="I513" s="222"/>
      <c r="J513" s="218"/>
      <c r="K513" s="218"/>
      <c r="L513" s="223"/>
      <c r="M513" s="224"/>
      <c r="N513" s="225"/>
      <c r="O513" s="225"/>
      <c r="P513" s="225"/>
      <c r="Q513" s="225"/>
      <c r="R513" s="225"/>
      <c r="S513" s="225"/>
      <c r="T513" s="226"/>
      <c r="AT513" s="227" t="s">
        <v>162</v>
      </c>
      <c r="AU513" s="227" t="s">
        <v>83</v>
      </c>
      <c r="AV513" s="12" t="s">
        <v>83</v>
      </c>
      <c r="AW513" s="12" t="s">
        <v>36</v>
      </c>
      <c r="AX513" s="12" t="s">
        <v>73</v>
      </c>
      <c r="AY513" s="227" t="s">
        <v>148</v>
      </c>
    </row>
    <row r="514" spans="2:51" s="12" customFormat="1">
      <c r="B514" s="217"/>
      <c r="C514" s="218"/>
      <c r="D514" s="204" t="s">
        <v>162</v>
      </c>
      <c r="E514" s="219" t="s">
        <v>21</v>
      </c>
      <c r="F514" s="220" t="s">
        <v>361</v>
      </c>
      <c r="G514" s="218"/>
      <c r="H514" s="221">
        <v>7.8949999999999996</v>
      </c>
      <c r="I514" s="222"/>
      <c r="J514" s="218"/>
      <c r="K514" s="218"/>
      <c r="L514" s="223"/>
      <c r="M514" s="224"/>
      <c r="N514" s="225"/>
      <c r="O514" s="225"/>
      <c r="P514" s="225"/>
      <c r="Q514" s="225"/>
      <c r="R514" s="225"/>
      <c r="S514" s="225"/>
      <c r="T514" s="226"/>
      <c r="AT514" s="227" t="s">
        <v>162</v>
      </c>
      <c r="AU514" s="227" t="s">
        <v>83</v>
      </c>
      <c r="AV514" s="12" t="s">
        <v>83</v>
      </c>
      <c r="AW514" s="12" t="s">
        <v>36</v>
      </c>
      <c r="AX514" s="12" t="s">
        <v>73</v>
      </c>
      <c r="AY514" s="227" t="s">
        <v>148</v>
      </c>
    </row>
    <row r="515" spans="2:51" s="11" customFormat="1">
      <c r="B515" s="207"/>
      <c r="C515" s="208"/>
      <c r="D515" s="204" t="s">
        <v>162</v>
      </c>
      <c r="E515" s="209" t="s">
        <v>21</v>
      </c>
      <c r="F515" s="210" t="s">
        <v>740</v>
      </c>
      <c r="G515" s="208"/>
      <c r="H515" s="209" t="s">
        <v>21</v>
      </c>
      <c r="I515" s="211"/>
      <c r="J515" s="208"/>
      <c r="K515" s="208"/>
      <c r="L515" s="212"/>
      <c r="M515" s="213"/>
      <c r="N515" s="214"/>
      <c r="O515" s="214"/>
      <c r="P515" s="214"/>
      <c r="Q515" s="214"/>
      <c r="R515" s="214"/>
      <c r="S515" s="214"/>
      <c r="T515" s="215"/>
      <c r="AT515" s="216" t="s">
        <v>162</v>
      </c>
      <c r="AU515" s="216" t="s">
        <v>83</v>
      </c>
      <c r="AV515" s="11" t="s">
        <v>81</v>
      </c>
      <c r="AW515" s="11" t="s">
        <v>36</v>
      </c>
      <c r="AX515" s="11" t="s">
        <v>73</v>
      </c>
      <c r="AY515" s="216" t="s">
        <v>148</v>
      </c>
    </row>
    <row r="516" spans="2:51" s="12" customFormat="1">
      <c r="B516" s="217"/>
      <c r="C516" s="218"/>
      <c r="D516" s="204" t="s">
        <v>162</v>
      </c>
      <c r="E516" s="219" t="s">
        <v>21</v>
      </c>
      <c r="F516" s="220" t="s">
        <v>363</v>
      </c>
      <c r="G516" s="218"/>
      <c r="H516" s="221">
        <v>5.0449999999999999</v>
      </c>
      <c r="I516" s="222"/>
      <c r="J516" s="218"/>
      <c r="K516" s="218"/>
      <c r="L516" s="223"/>
      <c r="M516" s="224"/>
      <c r="N516" s="225"/>
      <c r="O516" s="225"/>
      <c r="P516" s="225"/>
      <c r="Q516" s="225"/>
      <c r="R516" s="225"/>
      <c r="S516" s="225"/>
      <c r="T516" s="226"/>
      <c r="AT516" s="227" t="s">
        <v>162</v>
      </c>
      <c r="AU516" s="227" t="s">
        <v>83</v>
      </c>
      <c r="AV516" s="12" t="s">
        <v>83</v>
      </c>
      <c r="AW516" s="12" t="s">
        <v>36</v>
      </c>
      <c r="AX516" s="12" t="s">
        <v>73</v>
      </c>
      <c r="AY516" s="227" t="s">
        <v>148</v>
      </c>
    </row>
    <row r="517" spans="2:51" s="12" customFormat="1">
      <c r="B517" s="217"/>
      <c r="C517" s="218"/>
      <c r="D517" s="204" t="s">
        <v>162</v>
      </c>
      <c r="E517" s="219" t="s">
        <v>21</v>
      </c>
      <c r="F517" s="220" t="s">
        <v>364</v>
      </c>
      <c r="G517" s="218"/>
      <c r="H517" s="221">
        <v>4</v>
      </c>
      <c r="I517" s="222"/>
      <c r="J517" s="218"/>
      <c r="K517" s="218"/>
      <c r="L517" s="223"/>
      <c r="M517" s="224"/>
      <c r="N517" s="225"/>
      <c r="O517" s="225"/>
      <c r="P517" s="225"/>
      <c r="Q517" s="225"/>
      <c r="R517" s="225"/>
      <c r="S517" s="225"/>
      <c r="T517" s="226"/>
      <c r="AT517" s="227" t="s">
        <v>162</v>
      </c>
      <c r="AU517" s="227" t="s">
        <v>83</v>
      </c>
      <c r="AV517" s="12" t="s">
        <v>83</v>
      </c>
      <c r="AW517" s="12" t="s">
        <v>36</v>
      </c>
      <c r="AX517" s="12" t="s">
        <v>73</v>
      </c>
      <c r="AY517" s="227" t="s">
        <v>148</v>
      </c>
    </row>
    <row r="518" spans="2:51" s="12" customFormat="1">
      <c r="B518" s="217"/>
      <c r="C518" s="218"/>
      <c r="D518" s="204" t="s">
        <v>162</v>
      </c>
      <c r="E518" s="219" t="s">
        <v>21</v>
      </c>
      <c r="F518" s="220" t="s">
        <v>365</v>
      </c>
      <c r="G518" s="218"/>
      <c r="H518" s="221">
        <v>5.2249999999999996</v>
      </c>
      <c r="I518" s="222"/>
      <c r="J518" s="218"/>
      <c r="K518" s="218"/>
      <c r="L518" s="223"/>
      <c r="M518" s="224"/>
      <c r="N518" s="225"/>
      <c r="O518" s="225"/>
      <c r="P518" s="225"/>
      <c r="Q518" s="225"/>
      <c r="R518" s="225"/>
      <c r="S518" s="225"/>
      <c r="T518" s="226"/>
      <c r="AT518" s="227" t="s">
        <v>162</v>
      </c>
      <c r="AU518" s="227" t="s">
        <v>83</v>
      </c>
      <c r="AV518" s="12" t="s">
        <v>83</v>
      </c>
      <c r="AW518" s="12" t="s">
        <v>36</v>
      </c>
      <c r="AX518" s="12" t="s">
        <v>73</v>
      </c>
      <c r="AY518" s="227" t="s">
        <v>148</v>
      </c>
    </row>
    <row r="519" spans="2:51" s="12" customFormat="1">
      <c r="B519" s="217"/>
      <c r="C519" s="218"/>
      <c r="D519" s="204" t="s">
        <v>162</v>
      </c>
      <c r="E519" s="219" t="s">
        <v>21</v>
      </c>
      <c r="F519" s="220" t="s">
        <v>366</v>
      </c>
      <c r="G519" s="218"/>
      <c r="H519" s="221">
        <v>26</v>
      </c>
      <c r="I519" s="222"/>
      <c r="J519" s="218"/>
      <c r="K519" s="218"/>
      <c r="L519" s="223"/>
      <c r="M519" s="224"/>
      <c r="N519" s="225"/>
      <c r="O519" s="225"/>
      <c r="P519" s="225"/>
      <c r="Q519" s="225"/>
      <c r="R519" s="225"/>
      <c r="S519" s="225"/>
      <c r="T519" s="226"/>
      <c r="AT519" s="227" t="s">
        <v>162</v>
      </c>
      <c r="AU519" s="227" t="s">
        <v>83</v>
      </c>
      <c r="AV519" s="12" t="s">
        <v>83</v>
      </c>
      <c r="AW519" s="12" t="s">
        <v>36</v>
      </c>
      <c r="AX519" s="12" t="s">
        <v>73</v>
      </c>
      <c r="AY519" s="227" t="s">
        <v>148</v>
      </c>
    </row>
    <row r="520" spans="2:51" s="12" customFormat="1">
      <c r="B520" s="217"/>
      <c r="C520" s="218"/>
      <c r="D520" s="204" t="s">
        <v>162</v>
      </c>
      <c r="E520" s="219" t="s">
        <v>21</v>
      </c>
      <c r="F520" s="220" t="s">
        <v>367</v>
      </c>
      <c r="G520" s="218"/>
      <c r="H520" s="221">
        <v>3.25</v>
      </c>
      <c r="I520" s="222"/>
      <c r="J520" s="218"/>
      <c r="K520" s="218"/>
      <c r="L520" s="223"/>
      <c r="M520" s="224"/>
      <c r="N520" s="225"/>
      <c r="O520" s="225"/>
      <c r="P520" s="225"/>
      <c r="Q520" s="225"/>
      <c r="R520" s="225"/>
      <c r="S520" s="225"/>
      <c r="T520" s="226"/>
      <c r="AT520" s="227" t="s">
        <v>162</v>
      </c>
      <c r="AU520" s="227" t="s">
        <v>83</v>
      </c>
      <c r="AV520" s="12" t="s">
        <v>83</v>
      </c>
      <c r="AW520" s="12" t="s">
        <v>36</v>
      </c>
      <c r="AX520" s="12" t="s">
        <v>73</v>
      </c>
      <c r="AY520" s="227" t="s">
        <v>148</v>
      </c>
    </row>
    <row r="521" spans="2:51" s="12" customFormat="1">
      <c r="B521" s="217"/>
      <c r="C521" s="218"/>
      <c r="D521" s="204" t="s">
        <v>162</v>
      </c>
      <c r="E521" s="219" t="s">
        <v>21</v>
      </c>
      <c r="F521" s="220" t="s">
        <v>368</v>
      </c>
      <c r="G521" s="218"/>
      <c r="H521" s="221">
        <v>31.19</v>
      </c>
      <c r="I521" s="222"/>
      <c r="J521" s="218"/>
      <c r="K521" s="218"/>
      <c r="L521" s="223"/>
      <c r="M521" s="224"/>
      <c r="N521" s="225"/>
      <c r="O521" s="225"/>
      <c r="P521" s="225"/>
      <c r="Q521" s="225"/>
      <c r="R521" s="225"/>
      <c r="S521" s="225"/>
      <c r="T521" s="226"/>
      <c r="AT521" s="227" t="s">
        <v>162</v>
      </c>
      <c r="AU521" s="227" t="s">
        <v>83</v>
      </c>
      <c r="AV521" s="12" t="s">
        <v>83</v>
      </c>
      <c r="AW521" s="12" t="s">
        <v>36</v>
      </c>
      <c r="AX521" s="12" t="s">
        <v>73</v>
      </c>
      <c r="AY521" s="227" t="s">
        <v>148</v>
      </c>
    </row>
    <row r="522" spans="2:51" s="12" customFormat="1">
      <c r="B522" s="217"/>
      <c r="C522" s="218"/>
      <c r="D522" s="204" t="s">
        <v>162</v>
      </c>
      <c r="E522" s="219" t="s">
        <v>21</v>
      </c>
      <c r="F522" s="220" t="s">
        <v>369</v>
      </c>
      <c r="G522" s="218"/>
      <c r="H522" s="221">
        <v>6.04</v>
      </c>
      <c r="I522" s="222"/>
      <c r="J522" s="218"/>
      <c r="K522" s="218"/>
      <c r="L522" s="223"/>
      <c r="M522" s="224"/>
      <c r="N522" s="225"/>
      <c r="O522" s="225"/>
      <c r="P522" s="225"/>
      <c r="Q522" s="225"/>
      <c r="R522" s="225"/>
      <c r="S522" s="225"/>
      <c r="T522" s="226"/>
      <c r="AT522" s="227" t="s">
        <v>162</v>
      </c>
      <c r="AU522" s="227" t="s">
        <v>83</v>
      </c>
      <c r="AV522" s="12" t="s">
        <v>83</v>
      </c>
      <c r="AW522" s="12" t="s">
        <v>36</v>
      </c>
      <c r="AX522" s="12" t="s">
        <v>73</v>
      </c>
      <c r="AY522" s="227" t="s">
        <v>148</v>
      </c>
    </row>
    <row r="523" spans="2:51" s="12" customFormat="1">
      <c r="B523" s="217"/>
      <c r="C523" s="218"/>
      <c r="D523" s="204" t="s">
        <v>162</v>
      </c>
      <c r="E523" s="219" t="s">
        <v>21</v>
      </c>
      <c r="F523" s="220" t="s">
        <v>370</v>
      </c>
      <c r="G523" s="218"/>
      <c r="H523" s="221">
        <v>8.9499999999999993</v>
      </c>
      <c r="I523" s="222"/>
      <c r="J523" s="218"/>
      <c r="K523" s="218"/>
      <c r="L523" s="223"/>
      <c r="M523" s="224"/>
      <c r="N523" s="225"/>
      <c r="O523" s="225"/>
      <c r="P523" s="225"/>
      <c r="Q523" s="225"/>
      <c r="R523" s="225"/>
      <c r="S523" s="225"/>
      <c r="T523" s="226"/>
      <c r="AT523" s="227" t="s">
        <v>162</v>
      </c>
      <c r="AU523" s="227" t="s">
        <v>83</v>
      </c>
      <c r="AV523" s="12" t="s">
        <v>83</v>
      </c>
      <c r="AW523" s="12" t="s">
        <v>36</v>
      </c>
      <c r="AX523" s="12" t="s">
        <v>73</v>
      </c>
      <c r="AY523" s="227" t="s">
        <v>148</v>
      </c>
    </row>
    <row r="524" spans="2:51" s="12" customFormat="1">
      <c r="B524" s="217"/>
      <c r="C524" s="218"/>
      <c r="D524" s="204" t="s">
        <v>162</v>
      </c>
      <c r="E524" s="219" t="s">
        <v>21</v>
      </c>
      <c r="F524" s="220" t="s">
        <v>371</v>
      </c>
      <c r="G524" s="218"/>
      <c r="H524" s="221">
        <v>12.76</v>
      </c>
      <c r="I524" s="222"/>
      <c r="J524" s="218"/>
      <c r="K524" s="218"/>
      <c r="L524" s="223"/>
      <c r="M524" s="224"/>
      <c r="N524" s="225"/>
      <c r="O524" s="225"/>
      <c r="P524" s="225"/>
      <c r="Q524" s="225"/>
      <c r="R524" s="225"/>
      <c r="S524" s="225"/>
      <c r="T524" s="226"/>
      <c r="AT524" s="227" t="s">
        <v>162</v>
      </c>
      <c r="AU524" s="227" t="s">
        <v>83</v>
      </c>
      <c r="AV524" s="12" t="s">
        <v>83</v>
      </c>
      <c r="AW524" s="12" t="s">
        <v>36</v>
      </c>
      <c r="AX524" s="12" t="s">
        <v>73</v>
      </c>
      <c r="AY524" s="227" t="s">
        <v>148</v>
      </c>
    </row>
    <row r="525" spans="2:51" s="12" customFormat="1">
      <c r="B525" s="217"/>
      <c r="C525" s="218"/>
      <c r="D525" s="204" t="s">
        <v>162</v>
      </c>
      <c r="E525" s="219" t="s">
        <v>21</v>
      </c>
      <c r="F525" s="220" t="s">
        <v>372</v>
      </c>
      <c r="G525" s="218"/>
      <c r="H525" s="221">
        <v>4.0999999999999996</v>
      </c>
      <c r="I525" s="222"/>
      <c r="J525" s="218"/>
      <c r="K525" s="218"/>
      <c r="L525" s="223"/>
      <c r="M525" s="224"/>
      <c r="N525" s="225"/>
      <c r="O525" s="225"/>
      <c r="P525" s="225"/>
      <c r="Q525" s="225"/>
      <c r="R525" s="225"/>
      <c r="S525" s="225"/>
      <c r="T525" s="226"/>
      <c r="AT525" s="227" t="s">
        <v>162</v>
      </c>
      <c r="AU525" s="227" t="s">
        <v>83</v>
      </c>
      <c r="AV525" s="12" t="s">
        <v>83</v>
      </c>
      <c r="AW525" s="12" t="s">
        <v>36</v>
      </c>
      <c r="AX525" s="12" t="s">
        <v>73</v>
      </c>
      <c r="AY525" s="227" t="s">
        <v>148</v>
      </c>
    </row>
    <row r="526" spans="2:51" s="11" customFormat="1">
      <c r="B526" s="207"/>
      <c r="C526" s="208"/>
      <c r="D526" s="204" t="s">
        <v>162</v>
      </c>
      <c r="E526" s="209" t="s">
        <v>21</v>
      </c>
      <c r="F526" s="210" t="s">
        <v>262</v>
      </c>
      <c r="G526" s="208"/>
      <c r="H526" s="209" t="s">
        <v>21</v>
      </c>
      <c r="I526" s="211"/>
      <c r="J526" s="208"/>
      <c r="K526" s="208"/>
      <c r="L526" s="212"/>
      <c r="M526" s="213"/>
      <c r="N526" s="214"/>
      <c r="O526" s="214"/>
      <c r="P526" s="214"/>
      <c r="Q526" s="214"/>
      <c r="R526" s="214"/>
      <c r="S526" s="214"/>
      <c r="T526" s="215"/>
      <c r="AT526" s="216" t="s">
        <v>162</v>
      </c>
      <c r="AU526" s="216" t="s">
        <v>83</v>
      </c>
      <c r="AV526" s="11" t="s">
        <v>81</v>
      </c>
      <c r="AW526" s="11" t="s">
        <v>36</v>
      </c>
      <c r="AX526" s="11" t="s">
        <v>73</v>
      </c>
      <c r="AY526" s="216" t="s">
        <v>148</v>
      </c>
    </row>
    <row r="527" spans="2:51" s="12" customFormat="1">
      <c r="B527" s="217"/>
      <c r="C527" s="218"/>
      <c r="D527" s="204" t="s">
        <v>162</v>
      </c>
      <c r="E527" s="219" t="s">
        <v>21</v>
      </c>
      <c r="F527" s="220" t="s">
        <v>373</v>
      </c>
      <c r="G527" s="218"/>
      <c r="H527" s="221">
        <v>2.65</v>
      </c>
      <c r="I527" s="222"/>
      <c r="J527" s="218"/>
      <c r="K527" s="218"/>
      <c r="L527" s="223"/>
      <c r="M527" s="224"/>
      <c r="N527" s="225"/>
      <c r="O527" s="225"/>
      <c r="P527" s="225"/>
      <c r="Q527" s="225"/>
      <c r="R527" s="225"/>
      <c r="S527" s="225"/>
      <c r="T527" s="226"/>
      <c r="AT527" s="227" t="s">
        <v>162</v>
      </c>
      <c r="AU527" s="227" t="s">
        <v>83</v>
      </c>
      <c r="AV527" s="12" t="s">
        <v>83</v>
      </c>
      <c r="AW527" s="12" t="s">
        <v>36</v>
      </c>
      <c r="AX527" s="12" t="s">
        <v>73</v>
      </c>
      <c r="AY527" s="227" t="s">
        <v>148</v>
      </c>
    </row>
    <row r="528" spans="2:51" s="12" customFormat="1">
      <c r="B528" s="217"/>
      <c r="C528" s="218"/>
      <c r="D528" s="204" t="s">
        <v>162</v>
      </c>
      <c r="E528" s="219" t="s">
        <v>21</v>
      </c>
      <c r="F528" s="220" t="s">
        <v>374</v>
      </c>
      <c r="G528" s="218"/>
      <c r="H528" s="221">
        <v>0.8</v>
      </c>
      <c r="I528" s="222"/>
      <c r="J528" s="218"/>
      <c r="K528" s="218"/>
      <c r="L528" s="223"/>
      <c r="M528" s="224"/>
      <c r="N528" s="225"/>
      <c r="O528" s="225"/>
      <c r="P528" s="225"/>
      <c r="Q528" s="225"/>
      <c r="R528" s="225"/>
      <c r="S528" s="225"/>
      <c r="T528" s="226"/>
      <c r="AT528" s="227" t="s">
        <v>162</v>
      </c>
      <c r="AU528" s="227" t="s">
        <v>83</v>
      </c>
      <c r="AV528" s="12" t="s">
        <v>83</v>
      </c>
      <c r="AW528" s="12" t="s">
        <v>36</v>
      </c>
      <c r="AX528" s="12" t="s">
        <v>73</v>
      </c>
      <c r="AY528" s="227" t="s">
        <v>148</v>
      </c>
    </row>
    <row r="529" spans="2:65" s="12" customFormat="1">
      <c r="B529" s="217"/>
      <c r="C529" s="218"/>
      <c r="D529" s="204" t="s">
        <v>162</v>
      </c>
      <c r="E529" s="219" t="s">
        <v>21</v>
      </c>
      <c r="F529" s="220" t="s">
        <v>375</v>
      </c>
      <c r="G529" s="218"/>
      <c r="H529" s="221">
        <v>4.2149999999999999</v>
      </c>
      <c r="I529" s="222"/>
      <c r="J529" s="218"/>
      <c r="K529" s="218"/>
      <c r="L529" s="223"/>
      <c r="M529" s="224"/>
      <c r="N529" s="225"/>
      <c r="O529" s="225"/>
      <c r="P529" s="225"/>
      <c r="Q529" s="225"/>
      <c r="R529" s="225"/>
      <c r="S529" s="225"/>
      <c r="T529" s="226"/>
      <c r="AT529" s="227" t="s">
        <v>162</v>
      </c>
      <c r="AU529" s="227" t="s">
        <v>83</v>
      </c>
      <c r="AV529" s="12" t="s">
        <v>83</v>
      </c>
      <c r="AW529" s="12" t="s">
        <v>36</v>
      </c>
      <c r="AX529" s="12" t="s">
        <v>73</v>
      </c>
      <c r="AY529" s="227" t="s">
        <v>148</v>
      </c>
    </row>
    <row r="530" spans="2:65" s="11" customFormat="1">
      <c r="B530" s="207"/>
      <c r="C530" s="208"/>
      <c r="D530" s="204" t="s">
        <v>162</v>
      </c>
      <c r="E530" s="209" t="s">
        <v>21</v>
      </c>
      <c r="F530" s="210" t="s">
        <v>741</v>
      </c>
      <c r="G530" s="208"/>
      <c r="H530" s="209" t="s">
        <v>21</v>
      </c>
      <c r="I530" s="211"/>
      <c r="J530" s="208"/>
      <c r="K530" s="208"/>
      <c r="L530" s="212"/>
      <c r="M530" s="213"/>
      <c r="N530" s="214"/>
      <c r="O530" s="214"/>
      <c r="P530" s="214"/>
      <c r="Q530" s="214"/>
      <c r="R530" s="214"/>
      <c r="S530" s="214"/>
      <c r="T530" s="215"/>
      <c r="AT530" s="216" t="s">
        <v>162</v>
      </c>
      <c r="AU530" s="216" t="s">
        <v>83</v>
      </c>
      <c r="AV530" s="11" t="s">
        <v>81</v>
      </c>
      <c r="AW530" s="11" t="s">
        <v>36</v>
      </c>
      <c r="AX530" s="11" t="s">
        <v>73</v>
      </c>
      <c r="AY530" s="216" t="s">
        <v>148</v>
      </c>
    </row>
    <row r="531" spans="2:65" s="12" customFormat="1">
      <c r="B531" s="217"/>
      <c r="C531" s="218"/>
      <c r="D531" s="204" t="s">
        <v>162</v>
      </c>
      <c r="E531" s="219" t="s">
        <v>21</v>
      </c>
      <c r="F531" s="220" t="s">
        <v>381</v>
      </c>
      <c r="G531" s="218"/>
      <c r="H531" s="221">
        <v>7.29</v>
      </c>
      <c r="I531" s="222"/>
      <c r="J531" s="218"/>
      <c r="K531" s="218"/>
      <c r="L531" s="223"/>
      <c r="M531" s="224"/>
      <c r="N531" s="225"/>
      <c r="O531" s="225"/>
      <c r="P531" s="225"/>
      <c r="Q531" s="225"/>
      <c r="R531" s="225"/>
      <c r="S531" s="225"/>
      <c r="T531" s="226"/>
      <c r="AT531" s="227" t="s">
        <v>162</v>
      </c>
      <c r="AU531" s="227" t="s">
        <v>83</v>
      </c>
      <c r="AV531" s="12" t="s">
        <v>83</v>
      </c>
      <c r="AW531" s="12" t="s">
        <v>36</v>
      </c>
      <c r="AX531" s="12" t="s">
        <v>73</v>
      </c>
      <c r="AY531" s="227" t="s">
        <v>148</v>
      </c>
    </row>
    <row r="532" spans="2:65" s="12" customFormat="1">
      <c r="B532" s="217"/>
      <c r="C532" s="218"/>
      <c r="D532" s="204" t="s">
        <v>162</v>
      </c>
      <c r="E532" s="219" t="s">
        <v>21</v>
      </c>
      <c r="F532" s="220" t="s">
        <v>382</v>
      </c>
      <c r="G532" s="218"/>
      <c r="H532" s="221">
        <v>5.23</v>
      </c>
      <c r="I532" s="222"/>
      <c r="J532" s="218"/>
      <c r="K532" s="218"/>
      <c r="L532" s="223"/>
      <c r="M532" s="224"/>
      <c r="N532" s="225"/>
      <c r="O532" s="225"/>
      <c r="P532" s="225"/>
      <c r="Q532" s="225"/>
      <c r="R532" s="225"/>
      <c r="S532" s="225"/>
      <c r="T532" s="226"/>
      <c r="AT532" s="227" t="s">
        <v>162</v>
      </c>
      <c r="AU532" s="227" t="s">
        <v>83</v>
      </c>
      <c r="AV532" s="12" t="s">
        <v>83</v>
      </c>
      <c r="AW532" s="12" t="s">
        <v>36</v>
      </c>
      <c r="AX532" s="12" t="s">
        <v>73</v>
      </c>
      <c r="AY532" s="227" t="s">
        <v>148</v>
      </c>
    </row>
    <row r="533" spans="2:65" s="14" customFormat="1">
      <c r="B533" s="249"/>
      <c r="C533" s="250"/>
      <c r="D533" s="204" t="s">
        <v>162</v>
      </c>
      <c r="E533" s="251" t="s">
        <v>21</v>
      </c>
      <c r="F533" s="252" t="s">
        <v>466</v>
      </c>
      <c r="G533" s="250"/>
      <c r="H533" s="253">
        <v>137.94999999999999</v>
      </c>
      <c r="I533" s="254"/>
      <c r="J533" s="250"/>
      <c r="K533" s="250"/>
      <c r="L533" s="255"/>
      <c r="M533" s="256"/>
      <c r="N533" s="257"/>
      <c r="O533" s="257"/>
      <c r="P533" s="257"/>
      <c r="Q533" s="257"/>
      <c r="R533" s="257"/>
      <c r="S533" s="257"/>
      <c r="T533" s="258"/>
      <c r="AT533" s="259" t="s">
        <v>162</v>
      </c>
      <c r="AU533" s="259" t="s">
        <v>83</v>
      </c>
      <c r="AV533" s="14" t="s">
        <v>165</v>
      </c>
      <c r="AW533" s="14" t="s">
        <v>36</v>
      </c>
      <c r="AX533" s="14" t="s">
        <v>73</v>
      </c>
      <c r="AY533" s="259" t="s">
        <v>148</v>
      </c>
    </row>
    <row r="534" spans="2:65" s="12" customFormat="1">
      <c r="B534" s="217"/>
      <c r="C534" s="218"/>
      <c r="D534" s="204" t="s">
        <v>162</v>
      </c>
      <c r="E534" s="219" t="s">
        <v>21</v>
      </c>
      <c r="F534" s="220" t="s">
        <v>742</v>
      </c>
      <c r="G534" s="218"/>
      <c r="H534" s="221">
        <v>137.94999999999999</v>
      </c>
      <c r="I534" s="222"/>
      <c r="J534" s="218"/>
      <c r="K534" s="218"/>
      <c r="L534" s="223"/>
      <c r="M534" s="224"/>
      <c r="N534" s="225"/>
      <c r="O534" s="225"/>
      <c r="P534" s="225"/>
      <c r="Q534" s="225"/>
      <c r="R534" s="225"/>
      <c r="S534" s="225"/>
      <c r="T534" s="226"/>
      <c r="AT534" s="227" t="s">
        <v>162</v>
      </c>
      <c r="AU534" s="227" t="s">
        <v>83</v>
      </c>
      <c r="AV534" s="12" t="s">
        <v>83</v>
      </c>
      <c r="AW534" s="12" t="s">
        <v>36</v>
      </c>
      <c r="AX534" s="12" t="s">
        <v>73</v>
      </c>
      <c r="AY534" s="227" t="s">
        <v>148</v>
      </c>
    </row>
    <row r="535" spans="2:65" s="13" customFormat="1">
      <c r="B535" s="228"/>
      <c r="C535" s="229"/>
      <c r="D535" s="204" t="s">
        <v>162</v>
      </c>
      <c r="E535" s="230" t="s">
        <v>21</v>
      </c>
      <c r="F535" s="231" t="s">
        <v>244</v>
      </c>
      <c r="G535" s="229"/>
      <c r="H535" s="232">
        <v>275.89999999999998</v>
      </c>
      <c r="I535" s="233"/>
      <c r="J535" s="229"/>
      <c r="K535" s="229"/>
      <c r="L535" s="234"/>
      <c r="M535" s="235"/>
      <c r="N535" s="236"/>
      <c r="O535" s="236"/>
      <c r="P535" s="236"/>
      <c r="Q535" s="236"/>
      <c r="R535" s="236"/>
      <c r="S535" s="236"/>
      <c r="T535" s="237"/>
      <c r="AT535" s="238" t="s">
        <v>162</v>
      </c>
      <c r="AU535" s="238" t="s">
        <v>83</v>
      </c>
      <c r="AV535" s="13" t="s">
        <v>155</v>
      </c>
      <c r="AW535" s="13" t="s">
        <v>36</v>
      </c>
      <c r="AX535" s="13" t="s">
        <v>81</v>
      </c>
      <c r="AY535" s="238" t="s">
        <v>148</v>
      </c>
    </row>
    <row r="536" spans="2:65" s="10" customFormat="1" ht="29.85" customHeight="1">
      <c r="B536" s="176"/>
      <c r="C536" s="177"/>
      <c r="D536" s="178" t="s">
        <v>72</v>
      </c>
      <c r="E536" s="190" t="s">
        <v>743</v>
      </c>
      <c r="F536" s="190" t="s">
        <v>744</v>
      </c>
      <c r="G536" s="177"/>
      <c r="H536" s="177"/>
      <c r="I536" s="180"/>
      <c r="J536" s="191">
        <f>BK536</f>
        <v>0</v>
      </c>
      <c r="K536" s="177"/>
      <c r="L536" s="182"/>
      <c r="M536" s="183"/>
      <c r="N536" s="184"/>
      <c r="O536" s="184"/>
      <c r="P536" s="185">
        <f>SUM(P537:P550)</f>
        <v>0</v>
      </c>
      <c r="Q536" s="184"/>
      <c r="R536" s="185">
        <f>SUM(R537:R550)</f>
        <v>0</v>
      </c>
      <c r="S536" s="184"/>
      <c r="T536" s="186">
        <f>SUM(T537:T550)</f>
        <v>0</v>
      </c>
      <c r="AR536" s="187" t="s">
        <v>81</v>
      </c>
      <c r="AT536" s="188" t="s">
        <v>72</v>
      </c>
      <c r="AU536" s="188" t="s">
        <v>81</v>
      </c>
      <c r="AY536" s="187" t="s">
        <v>148</v>
      </c>
      <c r="BK536" s="189">
        <f>SUM(BK537:BK550)</f>
        <v>0</v>
      </c>
    </row>
    <row r="537" spans="2:65" s="1" customFormat="1" ht="25.5" customHeight="1">
      <c r="B537" s="41"/>
      <c r="C537" s="192" t="s">
        <v>745</v>
      </c>
      <c r="D537" s="192" t="s">
        <v>150</v>
      </c>
      <c r="E537" s="193" t="s">
        <v>746</v>
      </c>
      <c r="F537" s="194" t="s">
        <v>747</v>
      </c>
      <c r="G537" s="195" t="s">
        <v>196</v>
      </c>
      <c r="H537" s="196">
        <v>120.748</v>
      </c>
      <c r="I537" s="197"/>
      <c r="J537" s="198">
        <f>ROUND(I537*H537,2)</f>
        <v>0</v>
      </c>
      <c r="K537" s="194" t="s">
        <v>154</v>
      </c>
      <c r="L537" s="61"/>
      <c r="M537" s="199" t="s">
        <v>21</v>
      </c>
      <c r="N537" s="200" t="s">
        <v>44</v>
      </c>
      <c r="O537" s="42"/>
      <c r="P537" s="201">
        <f>O537*H537</f>
        <v>0</v>
      </c>
      <c r="Q537" s="201">
        <v>0</v>
      </c>
      <c r="R537" s="201">
        <f>Q537*H537</f>
        <v>0</v>
      </c>
      <c r="S537" s="201">
        <v>0</v>
      </c>
      <c r="T537" s="202">
        <f>S537*H537</f>
        <v>0</v>
      </c>
      <c r="AR537" s="24" t="s">
        <v>155</v>
      </c>
      <c r="AT537" s="24" t="s">
        <v>150</v>
      </c>
      <c r="AU537" s="24" t="s">
        <v>83</v>
      </c>
      <c r="AY537" s="24" t="s">
        <v>148</v>
      </c>
      <c r="BE537" s="203">
        <f>IF(N537="základní",J537,0)</f>
        <v>0</v>
      </c>
      <c r="BF537" s="203">
        <f>IF(N537="snížená",J537,0)</f>
        <v>0</v>
      </c>
      <c r="BG537" s="203">
        <f>IF(N537="zákl. přenesená",J537,0)</f>
        <v>0</v>
      </c>
      <c r="BH537" s="203">
        <f>IF(N537="sníž. přenesená",J537,0)</f>
        <v>0</v>
      </c>
      <c r="BI537" s="203">
        <f>IF(N537="nulová",J537,0)</f>
        <v>0</v>
      </c>
      <c r="BJ537" s="24" t="s">
        <v>81</v>
      </c>
      <c r="BK537" s="203">
        <f>ROUND(I537*H537,2)</f>
        <v>0</v>
      </c>
      <c r="BL537" s="24" t="s">
        <v>155</v>
      </c>
      <c r="BM537" s="24" t="s">
        <v>748</v>
      </c>
    </row>
    <row r="538" spans="2:65" s="1" customFormat="1" ht="121.5">
      <c r="B538" s="41"/>
      <c r="C538" s="63"/>
      <c r="D538" s="204" t="s">
        <v>157</v>
      </c>
      <c r="E538" s="63"/>
      <c r="F538" s="205" t="s">
        <v>749</v>
      </c>
      <c r="G538" s="63"/>
      <c r="H538" s="63"/>
      <c r="I538" s="163"/>
      <c r="J538" s="63"/>
      <c r="K538" s="63"/>
      <c r="L538" s="61"/>
      <c r="M538" s="206"/>
      <c r="N538" s="42"/>
      <c r="O538" s="42"/>
      <c r="P538" s="42"/>
      <c r="Q538" s="42"/>
      <c r="R538" s="42"/>
      <c r="S538" s="42"/>
      <c r="T538" s="78"/>
      <c r="AT538" s="24" t="s">
        <v>157</v>
      </c>
      <c r="AU538" s="24" t="s">
        <v>83</v>
      </c>
    </row>
    <row r="539" spans="2:65" s="1" customFormat="1" ht="16.5" customHeight="1">
      <c r="B539" s="41"/>
      <c r="C539" s="192" t="s">
        <v>750</v>
      </c>
      <c r="D539" s="192" t="s">
        <v>150</v>
      </c>
      <c r="E539" s="193" t="s">
        <v>751</v>
      </c>
      <c r="F539" s="194" t="s">
        <v>752</v>
      </c>
      <c r="G539" s="195" t="s">
        <v>351</v>
      </c>
      <c r="H539" s="196">
        <v>4</v>
      </c>
      <c r="I539" s="197"/>
      <c r="J539" s="198">
        <f>ROUND(I539*H539,2)</f>
        <v>0</v>
      </c>
      <c r="K539" s="194" t="s">
        <v>154</v>
      </c>
      <c r="L539" s="61"/>
      <c r="M539" s="199" t="s">
        <v>21</v>
      </c>
      <c r="N539" s="200" t="s">
        <v>44</v>
      </c>
      <c r="O539" s="42"/>
      <c r="P539" s="201">
        <f>O539*H539</f>
        <v>0</v>
      </c>
      <c r="Q539" s="201">
        <v>0</v>
      </c>
      <c r="R539" s="201">
        <f>Q539*H539</f>
        <v>0</v>
      </c>
      <c r="S539" s="201">
        <v>0</v>
      </c>
      <c r="T539" s="202">
        <f>S539*H539</f>
        <v>0</v>
      </c>
      <c r="AR539" s="24" t="s">
        <v>155</v>
      </c>
      <c r="AT539" s="24" t="s">
        <v>150</v>
      </c>
      <c r="AU539" s="24" t="s">
        <v>83</v>
      </c>
      <c r="AY539" s="24" t="s">
        <v>148</v>
      </c>
      <c r="BE539" s="203">
        <f>IF(N539="základní",J539,0)</f>
        <v>0</v>
      </c>
      <c r="BF539" s="203">
        <f>IF(N539="snížená",J539,0)</f>
        <v>0</v>
      </c>
      <c r="BG539" s="203">
        <f>IF(N539="zákl. přenesená",J539,0)</f>
        <v>0</v>
      </c>
      <c r="BH539" s="203">
        <f>IF(N539="sníž. přenesená",J539,0)</f>
        <v>0</v>
      </c>
      <c r="BI539" s="203">
        <f>IF(N539="nulová",J539,0)</f>
        <v>0</v>
      </c>
      <c r="BJ539" s="24" t="s">
        <v>81</v>
      </c>
      <c r="BK539" s="203">
        <f>ROUND(I539*H539,2)</f>
        <v>0</v>
      </c>
      <c r="BL539" s="24" t="s">
        <v>155</v>
      </c>
      <c r="BM539" s="24" t="s">
        <v>753</v>
      </c>
    </row>
    <row r="540" spans="2:65" s="1" customFormat="1" ht="67.5">
      <c r="B540" s="41"/>
      <c r="C540" s="63"/>
      <c r="D540" s="204" t="s">
        <v>157</v>
      </c>
      <c r="E540" s="63"/>
      <c r="F540" s="205" t="s">
        <v>754</v>
      </c>
      <c r="G540" s="63"/>
      <c r="H540" s="63"/>
      <c r="I540" s="163"/>
      <c r="J540" s="63"/>
      <c r="K540" s="63"/>
      <c r="L540" s="61"/>
      <c r="M540" s="206"/>
      <c r="N540" s="42"/>
      <c r="O540" s="42"/>
      <c r="P540" s="42"/>
      <c r="Q540" s="42"/>
      <c r="R540" s="42"/>
      <c r="S540" s="42"/>
      <c r="T540" s="78"/>
      <c r="AT540" s="24" t="s">
        <v>157</v>
      </c>
      <c r="AU540" s="24" t="s">
        <v>83</v>
      </c>
    </row>
    <row r="541" spans="2:65" s="1" customFormat="1" ht="25.5" customHeight="1">
      <c r="B541" s="41"/>
      <c r="C541" s="192" t="s">
        <v>755</v>
      </c>
      <c r="D541" s="192" t="s">
        <v>150</v>
      </c>
      <c r="E541" s="193" t="s">
        <v>756</v>
      </c>
      <c r="F541" s="194" t="s">
        <v>757</v>
      </c>
      <c r="G541" s="195" t="s">
        <v>351</v>
      </c>
      <c r="H541" s="196">
        <v>120</v>
      </c>
      <c r="I541" s="197"/>
      <c r="J541" s="198">
        <f>ROUND(I541*H541,2)</f>
        <v>0</v>
      </c>
      <c r="K541" s="194" t="s">
        <v>154</v>
      </c>
      <c r="L541" s="61"/>
      <c r="M541" s="199" t="s">
        <v>21</v>
      </c>
      <c r="N541" s="200" t="s">
        <v>44</v>
      </c>
      <c r="O541" s="42"/>
      <c r="P541" s="201">
        <f>O541*H541</f>
        <v>0</v>
      </c>
      <c r="Q541" s="201">
        <v>0</v>
      </c>
      <c r="R541" s="201">
        <f>Q541*H541</f>
        <v>0</v>
      </c>
      <c r="S541" s="201">
        <v>0</v>
      </c>
      <c r="T541" s="202">
        <f>S541*H541</f>
        <v>0</v>
      </c>
      <c r="AR541" s="24" t="s">
        <v>155</v>
      </c>
      <c r="AT541" s="24" t="s">
        <v>150</v>
      </c>
      <c r="AU541" s="24" t="s">
        <v>83</v>
      </c>
      <c r="AY541" s="24" t="s">
        <v>148</v>
      </c>
      <c r="BE541" s="203">
        <f>IF(N541="základní",J541,0)</f>
        <v>0</v>
      </c>
      <c r="BF541" s="203">
        <f>IF(N541="snížená",J541,0)</f>
        <v>0</v>
      </c>
      <c r="BG541" s="203">
        <f>IF(N541="zákl. přenesená",J541,0)</f>
        <v>0</v>
      </c>
      <c r="BH541" s="203">
        <f>IF(N541="sníž. přenesená",J541,0)</f>
        <v>0</v>
      </c>
      <c r="BI541" s="203">
        <f>IF(N541="nulová",J541,0)</f>
        <v>0</v>
      </c>
      <c r="BJ541" s="24" t="s">
        <v>81</v>
      </c>
      <c r="BK541" s="203">
        <f>ROUND(I541*H541,2)</f>
        <v>0</v>
      </c>
      <c r="BL541" s="24" t="s">
        <v>155</v>
      </c>
      <c r="BM541" s="24" t="s">
        <v>758</v>
      </c>
    </row>
    <row r="542" spans="2:65" s="1" customFormat="1" ht="67.5">
      <c r="B542" s="41"/>
      <c r="C542" s="63"/>
      <c r="D542" s="204" t="s">
        <v>157</v>
      </c>
      <c r="E542" s="63"/>
      <c r="F542" s="205" t="s">
        <v>754</v>
      </c>
      <c r="G542" s="63"/>
      <c r="H542" s="63"/>
      <c r="I542" s="163"/>
      <c r="J542" s="63"/>
      <c r="K542" s="63"/>
      <c r="L542" s="61"/>
      <c r="M542" s="206"/>
      <c r="N542" s="42"/>
      <c r="O542" s="42"/>
      <c r="P542" s="42"/>
      <c r="Q542" s="42"/>
      <c r="R542" s="42"/>
      <c r="S542" s="42"/>
      <c r="T542" s="78"/>
      <c r="AT542" s="24" t="s">
        <v>157</v>
      </c>
      <c r="AU542" s="24" t="s">
        <v>83</v>
      </c>
    </row>
    <row r="543" spans="2:65" s="12" customFormat="1">
      <c r="B543" s="217"/>
      <c r="C543" s="218"/>
      <c r="D543" s="204" t="s">
        <v>162</v>
      </c>
      <c r="E543" s="218"/>
      <c r="F543" s="220" t="s">
        <v>759</v>
      </c>
      <c r="G543" s="218"/>
      <c r="H543" s="221">
        <v>120</v>
      </c>
      <c r="I543" s="222"/>
      <c r="J543" s="218"/>
      <c r="K543" s="218"/>
      <c r="L543" s="223"/>
      <c r="M543" s="224"/>
      <c r="N543" s="225"/>
      <c r="O543" s="225"/>
      <c r="P543" s="225"/>
      <c r="Q543" s="225"/>
      <c r="R543" s="225"/>
      <c r="S543" s="225"/>
      <c r="T543" s="226"/>
      <c r="AT543" s="227" t="s">
        <v>162</v>
      </c>
      <c r="AU543" s="227" t="s">
        <v>83</v>
      </c>
      <c r="AV543" s="12" t="s">
        <v>83</v>
      </c>
      <c r="AW543" s="12" t="s">
        <v>6</v>
      </c>
      <c r="AX543" s="12" t="s">
        <v>81</v>
      </c>
      <c r="AY543" s="227" t="s">
        <v>148</v>
      </c>
    </row>
    <row r="544" spans="2:65" s="1" customFormat="1" ht="25.5" customHeight="1">
      <c r="B544" s="41"/>
      <c r="C544" s="192" t="s">
        <v>760</v>
      </c>
      <c r="D544" s="192" t="s">
        <v>150</v>
      </c>
      <c r="E544" s="193" t="s">
        <v>761</v>
      </c>
      <c r="F544" s="194" t="s">
        <v>762</v>
      </c>
      <c r="G544" s="195" t="s">
        <v>196</v>
      </c>
      <c r="H544" s="196">
        <v>120.748</v>
      </c>
      <c r="I544" s="197"/>
      <c r="J544" s="198">
        <f>ROUND(I544*H544,2)</f>
        <v>0</v>
      </c>
      <c r="K544" s="194" t="s">
        <v>154</v>
      </c>
      <c r="L544" s="61"/>
      <c r="M544" s="199" t="s">
        <v>21</v>
      </c>
      <c r="N544" s="200" t="s">
        <v>44</v>
      </c>
      <c r="O544" s="42"/>
      <c r="P544" s="201">
        <f>O544*H544</f>
        <v>0</v>
      </c>
      <c r="Q544" s="201">
        <v>0</v>
      </c>
      <c r="R544" s="201">
        <f>Q544*H544</f>
        <v>0</v>
      </c>
      <c r="S544" s="201">
        <v>0</v>
      </c>
      <c r="T544" s="202">
        <f>S544*H544</f>
        <v>0</v>
      </c>
      <c r="AR544" s="24" t="s">
        <v>155</v>
      </c>
      <c r="AT544" s="24" t="s">
        <v>150</v>
      </c>
      <c r="AU544" s="24" t="s">
        <v>83</v>
      </c>
      <c r="AY544" s="24" t="s">
        <v>148</v>
      </c>
      <c r="BE544" s="203">
        <f>IF(N544="základní",J544,0)</f>
        <v>0</v>
      </c>
      <c r="BF544" s="203">
        <f>IF(N544="snížená",J544,0)</f>
        <v>0</v>
      </c>
      <c r="BG544" s="203">
        <f>IF(N544="zákl. přenesená",J544,0)</f>
        <v>0</v>
      </c>
      <c r="BH544" s="203">
        <f>IF(N544="sníž. přenesená",J544,0)</f>
        <v>0</v>
      </c>
      <c r="BI544" s="203">
        <f>IF(N544="nulová",J544,0)</f>
        <v>0</v>
      </c>
      <c r="BJ544" s="24" t="s">
        <v>81</v>
      </c>
      <c r="BK544" s="203">
        <f>ROUND(I544*H544,2)</f>
        <v>0</v>
      </c>
      <c r="BL544" s="24" t="s">
        <v>155</v>
      </c>
      <c r="BM544" s="24" t="s">
        <v>763</v>
      </c>
    </row>
    <row r="545" spans="2:65" s="1" customFormat="1" ht="81">
      <c r="B545" s="41"/>
      <c r="C545" s="63"/>
      <c r="D545" s="204" t="s">
        <v>157</v>
      </c>
      <c r="E545" s="63"/>
      <c r="F545" s="205" t="s">
        <v>764</v>
      </c>
      <c r="G545" s="63"/>
      <c r="H545" s="63"/>
      <c r="I545" s="163"/>
      <c r="J545" s="63"/>
      <c r="K545" s="63"/>
      <c r="L545" s="61"/>
      <c r="M545" s="206"/>
      <c r="N545" s="42"/>
      <c r="O545" s="42"/>
      <c r="P545" s="42"/>
      <c r="Q545" s="42"/>
      <c r="R545" s="42"/>
      <c r="S545" s="42"/>
      <c r="T545" s="78"/>
      <c r="AT545" s="24" t="s">
        <v>157</v>
      </c>
      <c r="AU545" s="24" t="s">
        <v>83</v>
      </c>
    </row>
    <row r="546" spans="2:65" s="1" customFormat="1" ht="25.5" customHeight="1">
      <c r="B546" s="41"/>
      <c r="C546" s="192" t="s">
        <v>765</v>
      </c>
      <c r="D546" s="192" t="s">
        <v>150</v>
      </c>
      <c r="E546" s="193" t="s">
        <v>766</v>
      </c>
      <c r="F546" s="194" t="s">
        <v>767</v>
      </c>
      <c r="G546" s="195" t="s">
        <v>196</v>
      </c>
      <c r="H546" s="196">
        <v>965.98400000000004</v>
      </c>
      <c r="I546" s="197"/>
      <c r="J546" s="198">
        <f>ROUND(I546*H546,2)</f>
        <v>0</v>
      </c>
      <c r="K546" s="194" t="s">
        <v>154</v>
      </c>
      <c r="L546" s="61"/>
      <c r="M546" s="199" t="s">
        <v>21</v>
      </c>
      <c r="N546" s="200" t="s">
        <v>44</v>
      </c>
      <c r="O546" s="42"/>
      <c r="P546" s="201">
        <f>O546*H546</f>
        <v>0</v>
      </c>
      <c r="Q546" s="201">
        <v>0</v>
      </c>
      <c r="R546" s="201">
        <f>Q546*H546</f>
        <v>0</v>
      </c>
      <c r="S546" s="201">
        <v>0</v>
      </c>
      <c r="T546" s="202">
        <f>S546*H546</f>
        <v>0</v>
      </c>
      <c r="AR546" s="24" t="s">
        <v>155</v>
      </c>
      <c r="AT546" s="24" t="s">
        <v>150</v>
      </c>
      <c r="AU546" s="24" t="s">
        <v>83</v>
      </c>
      <c r="AY546" s="24" t="s">
        <v>148</v>
      </c>
      <c r="BE546" s="203">
        <f>IF(N546="základní",J546,0)</f>
        <v>0</v>
      </c>
      <c r="BF546" s="203">
        <f>IF(N546="snížená",J546,0)</f>
        <v>0</v>
      </c>
      <c r="BG546" s="203">
        <f>IF(N546="zákl. přenesená",J546,0)</f>
        <v>0</v>
      </c>
      <c r="BH546" s="203">
        <f>IF(N546="sníž. přenesená",J546,0)</f>
        <v>0</v>
      </c>
      <c r="BI546" s="203">
        <f>IF(N546="nulová",J546,0)</f>
        <v>0</v>
      </c>
      <c r="BJ546" s="24" t="s">
        <v>81</v>
      </c>
      <c r="BK546" s="203">
        <f>ROUND(I546*H546,2)</f>
        <v>0</v>
      </c>
      <c r="BL546" s="24" t="s">
        <v>155</v>
      </c>
      <c r="BM546" s="24" t="s">
        <v>768</v>
      </c>
    </row>
    <row r="547" spans="2:65" s="1" customFormat="1" ht="81">
      <c r="B547" s="41"/>
      <c r="C547" s="63"/>
      <c r="D547" s="204" t="s">
        <v>157</v>
      </c>
      <c r="E547" s="63"/>
      <c r="F547" s="205" t="s">
        <v>764</v>
      </c>
      <c r="G547" s="63"/>
      <c r="H547" s="63"/>
      <c r="I547" s="163"/>
      <c r="J547" s="63"/>
      <c r="K547" s="63"/>
      <c r="L547" s="61"/>
      <c r="M547" s="206"/>
      <c r="N547" s="42"/>
      <c r="O547" s="42"/>
      <c r="P547" s="42"/>
      <c r="Q547" s="42"/>
      <c r="R547" s="42"/>
      <c r="S547" s="42"/>
      <c r="T547" s="78"/>
      <c r="AT547" s="24" t="s">
        <v>157</v>
      </c>
      <c r="AU547" s="24" t="s">
        <v>83</v>
      </c>
    </row>
    <row r="548" spans="2:65" s="12" customFormat="1">
      <c r="B548" s="217"/>
      <c r="C548" s="218"/>
      <c r="D548" s="204" t="s">
        <v>162</v>
      </c>
      <c r="E548" s="218"/>
      <c r="F548" s="220" t="s">
        <v>769</v>
      </c>
      <c r="G548" s="218"/>
      <c r="H548" s="221">
        <v>965.98400000000004</v>
      </c>
      <c r="I548" s="222"/>
      <c r="J548" s="218"/>
      <c r="K548" s="218"/>
      <c r="L548" s="223"/>
      <c r="M548" s="224"/>
      <c r="N548" s="225"/>
      <c r="O548" s="225"/>
      <c r="P548" s="225"/>
      <c r="Q548" s="225"/>
      <c r="R548" s="225"/>
      <c r="S548" s="225"/>
      <c r="T548" s="226"/>
      <c r="AT548" s="227" t="s">
        <v>162</v>
      </c>
      <c r="AU548" s="227" t="s">
        <v>83</v>
      </c>
      <c r="AV548" s="12" t="s">
        <v>83</v>
      </c>
      <c r="AW548" s="12" t="s">
        <v>6</v>
      </c>
      <c r="AX548" s="12" t="s">
        <v>81</v>
      </c>
      <c r="AY548" s="227" t="s">
        <v>148</v>
      </c>
    </row>
    <row r="549" spans="2:65" s="1" customFormat="1" ht="16.5" customHeight="1">
      <c r="B549" s="41"/>
      <c r="C549" s="192" t="s">
        <v>770</v>
      </c>
      <c r="D549" s="192" t="s">
        <v>150</v>
      </c>
      <c r="E549" s="193" t="s">
        <v>771</v>
      </c>
      <c r="F549" s="194" t="s">
        <v>772</v>
      </c>
      <c r="G549" s="195" t="s">
        <v>196</v>
      </c>
      <c r="H549" s="196">
        <v>120.748</v>
      </c>
      <c r="I549" s="197"/>
      <c r="J549" s="198">
        <f>ROUND(I549*H549,2)</f>
        <v>0</v>
      </c>
      <c r="K549" s="194" t="s">
        <v>154</v>
      </c>
      <c r="L549" s="61"/>
      <c r="M549" s="199" t="s">
        <v>21</v>
      </c>
      <c r="N549" s="200" t="s">
        <v>44</v>
      </c>
      <c r="O549" s="42"/>
      <c r="P549" s="201">
        <f>O549*H549</f>
        <v>0</v>
      </c>
      <c r="Q549" s="201">
        <v>0</v>
      </c>
      <c r="R549" s="201">
        <f>Q549*H549</f>
        <v>0</v>
      </c>
      <c r="S549" s="201">
        <v>0</v>
      </c>
      <c r="T549" s="202">
        <f>S549*H549</f>
        <v>0</v>
      </c>
      <c r="AR549" s="24" t="s">
        <v>155</v>
      </c>
      <c r="AT549" s="24" t="s">
        <v>150</v>
      </c>
      <c r="AU549" s="24" t="s">
        <v>83</v>
      </c>
      <c r="AY549" s="24" t="s">
        <v>148</v>
      </c>
      <c r="BE549" s="203">
        <f>IF(N549="základní",J549,0)</f>
        <v>0</v>
      </c>
      <c r="BF549" s="203">
        <f>IF(N549="snížená",J549,0)</f>
        <v>0</v>
      </c>
      <c r="BG549" s="203">
        <f>IF(N549="zákl. přenesená",J549,0)</f>
        <v>0</v>
      </c>
      <c r="BH549" s="203">
        <f>IF(N549="sníž. přenesená",J549,0)</f>
        <v>0</v>
      </c>
      <c r="BI549" s="203">
        <f>IF(N549="nulová",J549,0)</f>
        <v>0</v>
      </c>
      <c r="BJ549" s="24" t="s">
        <v>81</v>
      </c>
      <c r="BK549" s="203">
        <f>ROUND(I549*H549,2)</f>
        <v>0</v>
      </c>
      <c r="BL549" s="24" t="s">
        <v>155</v>
      </c>
      <c r="BM549" s="24" t="s">
        <v>773</v>
      </c>
    </row>
    <row r="550" spans="2:65" s="1" customFormat="1" ht="67.5">
      <c r="B550" s="41"/>
      <c r="C550" s="63"/>
      <c r="D550" s="204" t="s">
        <v>157</v>
      </c>
      <c r="E550" s="63"/>
      <c r="F550" s="205" t="s">
        <v>774</v>
      </c>
      <c r="G550" s="63"/>
      <c r="H550" s="63"/>
      <c r="I550" s="163"/>
      <c r="J550" s="63"/>
      <c r="K550" s="63"/>
      <c r="L550" s="61"/>
      <c r="M550" s="206"/>
      <c r="N550" s="42"/>
      <c r="O550" s="42"/>
      <c r="P550" s="42"/>
      <c r="Q550" s="42"/>
      <c r="R550" s="42"/>
      <c r="S550" s="42"/>
      <c r="T550" s="78"/>
      <c r="AT550" s="24" t="s">
        <v>157</v>
      </c>
      <c r="AU550" s="24" t="s">
        <v>83</v>
      </c>
    </row>
    <row r="551" spans="2:65" s="10" customFormat="1" ht="29.85" customHeight="1">
      <c r="B551" s="176"/>
      <c r="C551" s="177"/>
      <c r="D551" s="178" t="s">
        <v>72</v>
      </c>
      <c r="E551" s="190" t="s">
        <v>775</v>
      </c>
      <c r="F551" s="190" t="s">
        <v>776</v>
      </c>
      <c r="G551" s="177"/>
      <c r="H551" s="177"/>
      <c r="I551" s="180"/>
      <c r="J551" s="191">
        <f>BK551</f>
        <v>0</v>
      </c>
      <c r="K551" s="177"/>
      <c r="L551" s="182"/>
      <c r="M551" s="183"/>
      <c r="N551" s="184"/>
      <c r="O551" s="184"/>
      <c r="P551" s="185">
        <f>SUM(P552:P553)</f>
        <v>0</v>
      </c>
      <c r="Q551" s="184"/>
      <c r="R551" s="185">
        <f>SUM(R552:R553)</f>
        <v>0</v>
      </c>
      <c r="S551" s="184"/>
      <c r="T551" s="186">
        <f>SUM(T552:T553)</f>
        <v>0</v>
      </c>
      <c r="AR551" s="187" t="s">
        <v>81</v>
      </c>
      <c r="AT551" s="188" t="s">
        <v>72</v>
      </c>
      <c r="AU551" s="188" t="s">
        <v>81</v>
      </c>
      <c r="AY551" s="187" t="s">
        <v>148</v>
      </c>
      <c r="BK551" s="189">
        <f>SUM(BK552:BK553)</f>
        <v>0</v>
      </c>
    </row>
    <row r="552" spans="2:65" s="1" customFormat="1" ht="38.25" customHeight="1">
      <c r="B552" s="41"/>
      <c r="C552" s="192" t="s">
        <v>777</v>
      </c>
      <c r="D552" s="192" t="s">
        <v>150</v>
      </c>
      <c r="E552" s="193" t="s">
        <v>778</v>
      </c>
      <c r="F552" s="194" t="s">
        <v>779</v>
      </c>
      <c r="G552" s="195" t="s">
        <v>196</v>
      </c>
      <c r="H552" s="196">
        <v>87.13</v>
      </c>
      <c r="I552" s="197"/>
      <c r="J552" s="198">
        <f>ROUND(I552*H552,2)</f>
        <v>0</v>
      </c>
      <c r="K552" s="194" t="s">
        <v>154</v>
      </c>
      <c r="L552" s="61"/>
      <c r="M552" s="199" t="s">
        <v>21</v>
      </c>
      <c r="N552" s="200" t="s">
        <v>44</v>
      </c>
      <c r="O552" s="42"/>
      <c r="P552" s="201">
        <f>O552*H552</f>
        <v>0</v>
      </c>
      <c r="Q552" s="201">
        <v>0</v>
      </c>
      <c r="R552" s="201">
        <f>Q552*H552</f>
        <v>0</v>
      </c>
      <c r="S552" s="201">
        <v>0</v>
      </c>
      <c r="T552" s="202">
        <f>S552*H552</f>
        <v>0</v>
      </c>
      <c r="AR552" s="24" t="s">
        <v>155</v>
      </c>
      <c r="AT552" s="24" t="s">
        <v>150</v>
      </c>
      <c r="AU552" s="24" t="s">
        <v>83</v>
      </c>
      <c r="AY552" s="24" t="s">
        <v>148</v>
      </c>
      <c r="BE552" s="203">
        <f>IF(N552="základní",J552,0)</f>
        <v>0</v>
      </c>
      <c r="BF552" s="203">
        <f>IF(N552="snížená",J552,0)</f>
        <v>0</v>
      </c>
      <c r="BG552" s="203">
        <f>IF(N552="zákl. přenesená",J552,0)</f>
        <v>0</v>
      </c>
      <c r="BH552" s="203">
        <f>IF(N552="sníž. přenesená",J552,0)</f>
        <v>0</v>
      </c>
      <c r="BI552" s="203">
        <f>IF(N552="nulová",J552,0)</f>
        <v>0</v>
      </c>
      <c r="BJ552" s="24" t="s">
        <v>81</v>
      </c>
      <c r="BK552" s="203">
        <f>ROUND(I552*H552,2)</f>
        <v>0</v>
      </c>
      <c r="BL552" s="24" t="s">
        <v>155</v>
      </c>
      <c r="BM552" s="24" t="s">
        <v>780</v>
      </c>
    </row>
    <row r="553" spans="2:65" s="1" customFormat="1" ht="40.5">
      <c r="B553" s="41"/>
      <c r="C553" s="63"/>
      <c r="D553" s="204" t="s">
        <v>157</v>
      </c>
      <c r="E553" s="63"/>
      <c r="F553" s="205" t="s">
        <v>781</v>
      </c>
      <c r="G553" s="63"/>
      <c r="H553" s="63"/>
      <c r="I553" s="163"/>
      <c r="J553" s="63"/>
      <c r="K553" s="63"/>
      <c r="L553" s="61"/>
      <c r="M553" s="206"/>
      <c r="N553" s="42"/>
      <c r="O553" s="42"/>
      <c r="P553" s="42"/>
      <c r="Q553" s="42"/>
      <c r="R553" s="42"/>
      <c r="S553" s="42"/>
      <c r="T553" s="78"/>
      <c r="AT553" s="24" t="s">
        <v>157</v>
      </c>
      <c r="AU553" s="24" t="s">
        <v>83</v>
      </c>
    </row>
    <row r="554" spans="2:65" s="10" customFormat="1" ht="37.35" customHeight="1">
      <c r="B554" s="176"/>
      <c r="C554" s="177"/>
      <c r="D554" s="178" t="s">
        <v>72</v>
      </c>
      <c r="E554" s="179" t="s">
        <v>782</v>
      </c>
      <c r="F554" s="179" t="s">
        <v>783</v>
      </c>
      <c r="G554" s="177"/>
      <c r="H554" s="177"/>
      <c r="I554" s="180"/>
      <c r="J554" s="181">
        <f>BK554</f>
        <v>0</v>
      </c>
      <c r="K554" s="177"/>
      <c r="L554" s="182"/>
      <c r="M554" s="183"/>
      <c r="N554" s="184"/>
      <c r="O554" s="184"/>
      <c r="P554" s="185">
        <f>P555+P557+P559+P561+P563+P687+P734+P748+P852+P950+P1031+P1057+P1081</f>
        <v>0</v>
      </c>
      <c r="Q554" s="184"/>
      <c r="R554" s="185">
        <f>R555+R557+R559+R561+R563+R687+R734+R748+R852+R950+R1031+R1057+R1081</f>
        <v>43.984204457720004</v>
      </c>
      <c r="S554" s="184"/>
      <c r="T554" s="186">
        <f>T555+T557+T559+T561+T563+T687+T734+T748+T852+T950+T1031+T1057+T1081</f>
        <v>16.997053340000001</v>
      </c>
      <c r="AR554" s="187" t="s">
        <v>83</v>
      </c>
      <c r="AT554" s="188" t="s">
        <v>72</v>
      </c>
      <c r="AU554" s="188" t="s">
        <v>73</v>
      </c>
      <c r="AY554" s="187" t="s">
        <v>148</v>
      </c>
      <c r="BK554" s="189">
        <f>BK555+BK557+BK559+BK561+BK563+BK687+BK734+BK748+BK852+BK950+BK1031+BK1057+BK1081</f>
        <v>0</v>
      </c>
    </row>
    <row r="555" spans="2:65" s="10" customFormat="1" ht="19.899999999999999" customHeight="1">
      <c r="B555" s="176"/>
      <c r="C555" s="177"/>
      <c r="D555" s="178" t="s">
        <v>72</v>
      </c>
      <c r="E555" s="190" t="s">
        <v>784</v>
      </c>
      <c r="F555" s="190" t="s">
        <v>785</v>
      </c>
      <c r="G555" s="177"/>
      <c r="H555" s="177"/>
      <c r="I555" s="180"/>
      <c r="J555" s="191">
        <f>BK555</f>
        <v>0</v>
      </c>
      <c r="K555" s="177"/>
      <c r="L555" s="182"/>
      <c r="M555" s="183"/>
      <c r="N555" s="184"/>
      <c r="O555" s="184"/>
      <c r="P555" s="185">
        <f>P556</f>
        <v>0</v>
      </c>
      <c r="Q555" s="184"/>
      <c r="R555" s="185">
        <f>R556</f>
        <v>0</v>
      </c>
      <c r="S555" s="184"/>
      <c r="T555" s="186">
        <f>T556</f>
        <v>0</v>
      </c>
      <c r="AR555" s="187" t="s">
        <v>83</v>
      </c>
      <c r="AT555" s="188" t="s">
        <v>72</v>
      </c>
      <c r="AU555" s="188" t="s">
        <v>81</v>
      </c>
      <c r="AY555" s="187" t="s">
        <v>148</v>
      </c>
      <c r="BK555" s="189">
        <f>BK556</f>
        <v>0</v>
      </c>
    </row>
    <row r="556" spans="2:65" s="1" customFormat="1" ht="16.5" customHeight="1">
      <c r="B556" s="41"/>
      <c r="C556" s="192" t="s">
        <v>786</v>
      </c>
      <c r="D556" s="192" t="s">
        <v>150</v>
      </c>
      <c r="E556" s="193" t="s">
        <v>787</v>
      </c>
      <c r="F556" s="194" t="s">
        <v>788</v>
      </c>
      <c r="G556" s="195" t="s">
        <v>789</v>
      </c>
      <c r="H556" s="196">
        <v>1</v>
      </c>
      <c r="I556" s="197"/>
      <c r="J556" s="198">
        <f>ROUND(I556*H556,2)</f>
        <v>0</v>
      </c>
      <c r="K556" s="194" t="s">
        <v>586</v>
      </c>
      <c r="L556" s="61"/>
      <c r="M556" s="199" t="s">
        <v>21</v>
      </c>
      <c r="N556" s="200" t="s">
        <v>44</v>
      </c>
      <c r="O556" s="42"/>
      <c r="P556" s="201">
        <f>O556*H556</f>
        <v>0</v>
      </c>
      <c r="Q556" s="201">
        <v>0</v>
      </c>
      <c r="R556" s="201">
        <f>Q556*H556</f>
        <v>0</v>
      </c>
      <c r="S556" s="201">
        <v>0</v>
      </c>
      <c r="T556" s="202">
        <f>S556*H556</f>
        <v>0</v>
      </c>
      <c r="AR556" s="24" t="s">
        <v>252</v>
      </c>
      <c r="AT556" s="24" t="s">
        <v>150</v>
      </c>
      <c r="AU556" s="24" t="s">
        <v>83</v>
      </c>
      <c r="AY556" s="24" t="s">
        <v>148</v>
      </c>
      <c r="BE556" s="203">
        <f>IF(N556="základní",J556,0)</f>
        <v>0</v>
      </c>
      <c r="BF556" s="203">
        <f>IF(N556="snížená",J556,0)</f>
        <v>0</v>
      </c>
      <c r="BG556" s="203">
        <f>IF(N556="zákl. přenesená",J556,0)</f>
        <v>0</v>
      </c>
      <c r="BH556" s="203">
        <f>IF(N556="sníž. přenesená",J556,0)</f>
        <v>0</v>
      </c>
      <c r="BI556" s="203">
        <f>IF(N556="nulová",J556,0)</f>
        <v>0</v>
      </c>
      <c r="BJ556" s="24" t="s">
        <v>81</v>
      </c>
      <c r="BK556" s="203">
        <f>ROUND(I556*H556,2)</f>
        <v>0</v>
      </c>
      <c r="BL556" s="24" t="s">
        <v>252</v>
      </c>
      <c r="BM556" s="24" t="s">
        <v>790</v>
      </c>
    </row>
    <row r="557" spans="2:65" s="10" customFormat="1" ht="29.85" customHeight="1">
      <c r="B557" s="176"/>
      <c r="C557" s="177"/>
      <c r="D557" s="178" t="s">
        <v>72</v>
      </c>
      <c r="E557" s="190" t="s">
        <v>791</v>
      </c>
      <c r="F557" s="190" t="s">
        <v>792</v>
      </c>
      <c r="G557" s="177"/>
      <c r="H557" s="177"/>
      <c r="I557" s="180"/>
      <c r="J557" s="191">
        <f>BK557</f>
        <v>0</v>
      </c>
      <c r="K557" s="177"/>
      <c r="L557" s="182"/>
      <c r="M557" s="183"/>
      <c r="N557" s="184"/>
      <c r="O557" s="184"/>
      <c r="P557" s="185">
        <f>P558</f>
        <v>0</v>
      </c>
      <c r="Q557" s="184"/>
      <c r="R557" s="185">
        <f>R558</f>
        <v>0</v>
      </c>
      <c r="S557" s="184"/>
      <c r="T557" s="186">
        <f>T558</f>
        <v>0</v>
      </c>
      <c r="AR557" s="187" t="s">
        <v>83</v>
      </c>
      <c r="AT557" s="188" t="s">
        <v>72</v>
      </c>
      <c r="AU557" s="188" t="s">
        <v>81</v>
      </c>
      <c r="AY557" s="187" t="s">
        <v>148</v>
      </c>
      <c r="BK557" s="189">
        <f>BK558</f>
        <v>0</v>
      </c>
    </row>
    <row r="558" spans="2:65" s="1" customFormat="1" ht="16.5" customHeight="1">
      <c r="B558" s="41"/>
      <c r="C558" s="192" t="s">
        <v>793</v>
      </c>
      <c r="D558" s="192" t="s">
        <v>150</v>
      </c>
      <c r="E558" s="193" t="s">
        <v>794</v>
      </c>
      <c r="F558" s="194" t="s">
        <v>795</v>
      </c>
      <c r="G558" s="195" t="s">
        <v>789</v>
      </c>
      <c r="H558" s="196">
        <v>1</v>
      </c>
      <c r="I558" s="197"/>
      <c r="J558" s="198">
        <f>ROUND(I558*H558,2)</f>
        <v>0</v>
      </c>
      <c r="K558" s="194" t="s">
        <v>586</v>
      </c>
      <c r="L558" s="61"/>
      <c r="M558" s="199" t="s">
        <v>21</v>
      </c>
      <c r="N558" s="200" t="s">
        <v>44</v>
      </c>
      <c r="O558" s="42"/>
      <c r="P558" s="201">
        <f>O558*H558</f>
        <v>0</v>
      </c>
      <c r="Q558" s="201">
        <v>0</v>
      </c>
      <c r="R558" s="201">
        <f>Q558*H558</f>
        <v>0</v>
      </c>
      <c r="S558" s="201">
        <v>0</v>
      </c>
      <c r="T558" s="202">
        <f>S558*H558</f>
        <v>0</v>
      </c>
      <c r="AR558" s="24" t="s">
        <v>252</v>
      </c>
      <c r="AT558" s="24" t="s">
        <v>150</v>
      </c>
      <c r="AU558" s="24" t="s">
        <v>83</v>
      </c>
      <c r="AY558" s="24" t="s">
        <v>148</v>
      </c>
      <c r="BE558" s="203">
        <f>IF(N558="základní",J558,0)</f>
        <v>0</v>
      </c>
      <c r="BF558" s="203">
        <f>IF(N558="snížená",J558,0)</f>
        <v>0</v>
      </c>
      <c r="BG558" s="203">
        <f>IF(N558="zákl. přenesená",J558,0)</f>
        <v>0</v>
      </c>
      <c r="BH558" s="203">
        <f>IF(N558="sníž. přenesená",J558,0)</f>
        <v>0</v>
      </c>
      <c r="BI558" s="203">
        <f>IF(N558="nulová",J558,0)</f>
        <v>0</v>
      </c>
      <c r="BJ558" s="24" t="s">
        <v>81</v>
      </c>
      <c r="BK558" s="203">
        <f>ROUND(I558*H558,2)</f>
        <v>0</v>
      </c>
      <c r="BL558" s="24" t="s">
        <v>252</v>
      </c>
      <c r="BM558" s="24" t="s">
        <v>796</v>
      </c>
    </row>
    <row r="559" spans="2:65" s="10" customFormat="1" ht="29.85" customHeight="1">
      <c r="B559" s="176"/>
      <c r="C559" s="177"/>
      <c r="D559" s="178" t="s">
        <v>72</v>
      </c>
      <c r="E559" s="190" t="s">
        <v>797</v>
      </c>
      <c r="F559" s="190" t="s">
        <v>798</v>
      </c>
      <c r="G559" s="177"/>
      <c r="H559" s="177"/>
      <c r="I559" s="180"/>
      <c r="J559" s="191">
        <f>BK559</f>
        <v>0</v>
      </c>
      <c r="K559" s="177"/>
      <c r="L559" s="182"/>
      <c r="M559" s="183"/>
      <c r="N559" s="184"/>
      <c r="O559" s="184"/>
      <c r="P559" s="185">
        <f>P560</f>
        <v>0</v>
      </c>
      <c r="Q559" s="184"/>
      <c r="R559" s="185">
        <f>R560</f>
        <v>0</v>
      </c>
      <c r="S559" s="184"/>
      <c r="T559" s="186">
        <f>T560</f>
        <v>0</v>
      </c>
      <c r="AR559" s="187" t="s">
        <v>83</v>
      </c>
      <c r="AT559" s="188" t="s">
        <v>72</v>
      </c>
      <c r="AU559" s="188" t="s">
        <v>81</v>
      </c>
      <c r="AY559" s="187" t="s">
        <v>148</v>
      </c>
      <c r="BK559" s="189">
        <f>BK560</f>
        <v>0</v>
      </c>
    </row>
    <row r="560" spans="2:65" s="1" customFormat="1" ht="16.5" customHeight="1">
      <c r="B560" s="41"/>
      <c r="C560" s="192" t="s">
        <v>799</v>
      </c>
      <c r="D560" s="192" t="s">
        <v>150</v>
      </c>
      <c r="E560" s="193" t="s">
        <v>800</v>
      </c>
      <c r="F560" s="194" t="s">
        <v>801</v>
      </c>
      <c r="G560" s="195" t="s">
        <v>789</v>
      </c>
      <c r="H560" s="196">
        <v>1</v>
      </c>
      <c r="I560" s="197"/>
      <c r="J560" s="198">
        <f>ROUND(I560*H560,2)</f>
        <v>0</v>
      </c>
      <c r="K560" s="194" t="s">
        <v>586</v>
      </c>
      <c r="L560" s="61"/>
      <c r="M560" s="199" t="s">
        <v>21</v>
      </c>
      <c r="N560" s="200" t="s">
        <v>44</v>
      </c>
      <c r="O560" s="42"/>
      <c r="P560" s="201">
        <f>O560*H560</f>
        <v>0</v>
      </c>
      <c r="Q560" s="201">
        <v>0</v>
      </c>
      <c r="R560" s="201">
        <f>Q560*H560</f>
        <v>0</v>
      </c>
      <c r="S560" s="201">
        <v>0</v>
      </c>
      <c r="T560" s="202">
        <f>S560*H560</f>
        <v>0</v>
      </c>
      <c r="AR560" s="24" t="s">
        <v>252</v>
      </c>
      <c r="AT560" s="24" t="s">
        <v>150</v>
      </c>
      <c r="AU560" s="24" t="s">
        <v>83</v>
      </c>
      <c r="AY560" s="24" t="s">
        <v>148</v>
      </c>
      <c r="BE560" s="203">
        <f>IF(N560="základní",J560,0)</f>
        <v>0</v>
      </c>
      <c r="BF560" s="203">
        <f>IF(N560="snížená",J560,0)</f>
        <v>0</v>
      </c>
      <c r="BG560" s="203">
        <f>IF(N560="zákl. přenesená",J560,0)</f>
        <v>0</v>
      </c>
      <c r="BH560" s="203">
        <f>IF(N560="sníž. přenesená",J560,0)</f>
        <v>0</v>
      </c>
      <c r="BI560" s="203">
        <f>IF(N560="nulová",J560,0)</f>
        <v>0</v>
      </c>
      <c r="BJ560" s="24" t="s">
        <v>81</v>
      </c>
      <c r="BK560" s="203">
        <f>ROUND(I560*H560,2)</f>
        <v>0</v>
      </c>
      <c r="BL560" s="24" t="s">
        <v>252</v>
      </c>
      <c r="BM560" s="24" t="s">
        <v>802</v>
      </c>
    </row>
    <row r="561" spans="2:65" s="10" customFormat="1" ht="29.85" customHeight="1">
      <c r="B561" s="176"/>
      <c r="C561" s="177"/>
      <c r="D561" s="178" t="s">
        <v>72</v>
      </c>
      <c r="E561" s="190" t="s">
        <v>803</v>
      </c>
      <c r="F561" s="190" t="s">
        <v>804</v>
      </c>
      <c r="G561" s="177"/>
      <c r="H561" s="177"/>
      <c r="I561" s="180"/>
      <c r="J561" s="191">
        <f>BK561</f>
        <v>0</v>
      </c>
      <c r="K561" s="177"/>
      <c r="L561" s="182"/>
      <c r="M561" s="183"/>
      <c r="N561" s="184"/>
      <c r="O561" s="184"/>
      <c r="P561" s="185">
        <f>P562</f>
        <v>0</v>
      </c>
      <c r="Q561" s="184"/>
      <c r="R561" s="185">
        <f>R562</f>
        <v>0</v>
      </c>
      <c r="S561" s="184"/>
      <c r="T561" s="186">
        <f>T562</f>
        <v>0</v>
      </c>
      <c r="AR561" s="187" t="s">
        <v>83</v>
      </c>
      <c r="AT561" s="188" t="s">
        <v>72</v>
      </c>
      <c r="AU561" s="188" t="s">
        <v>81</v>
      </c>
      <c r="AY561" s="187" t="s">
        <v>148</v>
      </c>
      <c r="BK561" s="189">
        <f>BK562</f>
        <v>0</v>
      </c>
    </row>
    <row r="562" spans="2:65" s="1" customFormat="1" ht="16.5" customHeight="1">
      <c r="B562" s="41"/>
      <c r="C562" s="192" t="s">
        <v>805</v>
      </c>
      <c r="D562" s="192" t="s">
        <v>150</v>
      </c>
      <c r="E562" s="193" t="s">
        <v>806</v>
      </c>
      <c r="F562" s="194" t="s">
        <v>807</v>
      </c>
      <c r="G562" s="195" t="s">
        <v>789</v>
      </c>
      <c r="H562" s="196">
        <v>1</v>
      </c>
      <c r="I562" s="197"/>
      <c r="J562" s="198">
        <f>ROUND(I562*H562,2)</f>
        <v>0</v>
      </c>
      <c r="K562" s="194" t="s">
        <v>586</v>
      </c>
      <c r="L562" s="61"/>
      <c r="M562" s="199" t="s">
        <v>21</v>
      </c>
      <c r="N562" s="200" t="s">
        <v>44</v>
      </c>
      <c r="O562" s="42"/>
      <c r="P562" s="201">
        <f>O562*H562</f>
        <v>0</v>
      </c>
      <c r="Q562" s="201">
        <v>0</v>
      </c>
      <c r="R562" s="201">
        <f>Q562*H562</f>
        <v>0</v>
      </c>
      <c r="S562" s="201">
        <v>0</v>
      </c>
      <c r="T562" s="202">
        <f>S562*H562</f>
        <v>0</v>
      </c>
      <c r="AR562" s="24" t="s">
        <v>252</v>
      </c>
      <c r="AT562" s="24" t="s">
        <v>150</v>
      </c>
      <c r="AU562" s="24" t="s">
        <v>83</v>
      </c>
      <c r="AY562" s="24" t="s">
        <v>148</v>
      </c>
      <c r="BE562" s="203">
        <f>IF(N562="základní",J562,0)</f>
        <v>0</v>
      </c>
      <c r="BF562" s="203">
        <f>IF(N562="snížená",J562,0)</f>
        <v>0</v>
      </c>
      <c r="BG562" s="203">
        <f>IF(N562="zákl. přenesená",J562,0)</f>
        <v>0</v>
      </c>
      <c r="BH562" s="203">
        <f>IF(N562="sníž. přenesená",J562,0)</f>
        <v>0</v>
      </c>
      <c r="BI562" s="203">
        <f>IF(N562="nulová",J562,0)</f>
        <v>0</v>
      </c>
      <c r="BJ562" s="24" t="s">
        <v>81</v>
      </c>
      <c r="BK562" s="203">
        <f>ROUND(I562*H562,2)</f>
        <v>0</v>
      </c>
      <c r="BL562" s="24" t="s">
        <v>252</v>
      </c>
      <c r="BM562" s="24" t="s">
        <v>808</v>
      </c>
    </row>
    <row r="563" spans="2:65" s="10" customFormat="1" ht="29.85" customHeight="1">
      <c r="B563" s="176"/>
      <c r="C563" s="177"/>
      <c r="D563" s="178" t="s">
        <v>72</v>
      </c>
      <c r="E563" s="190" t="s">
        <v>809</v>
      </c>
      <c r="F563" s="190" t="s">
        <v>810</v>
      </c>
      <c r="G563" s="177"/>
      <c r="H563" s="177"/>
      <c r="I563" s="180"/>
      <c r="J563" s="191">
        <f>BK563</f>
        <v>0</v>
      </c>
      <c r="K563" s="177"/>
      <c r="L563" s="182"/>
      <c r="M563" s="183"/>
      <c r="N563" s="184"/>
      <c r="O563" s="184"/>
      <c r="P563" s="185">
        <f>SUM(P564:P686)</f>
        <v>0</v>
      </c>
      <c r="Q563" s="184"/>
      <c r="R563" s="185">
        <f>SUM(R564:R686)</f>
        <v>10.998915867719999</v>
      </c>
      <c r="S563" s="184"/>
      <c r="T563" s="186">
        <f>SUM(T564:T686)</f>
        <v>0.99653819999999993</v>
      </c>
      <c r="AR563" s="187" t="s">
        <v>83</v>
      </c>
      <c r="AT563" s="188" t="s">
        <v>72</v>
      </c>
      <c r="AU563" s="188" t="s">
        <v>81</v>
      </c>
      <c r="AY563" s="187" t="s">
        <v>148</v>
      </c>
      <c r="BK563" s="189">
        <f>SUM(BK564:BK686)</f>
        <v>0</v>
      </c>
    </row>
    <row r="564" spans="2:65" s="1" customFormat="1" ht="38.25" customHeight="1">
      <c r="B564" s="41"/>
      <c r="C564" s="192" t="s">
        <v>811</v>
      </c>
      <c r="D564" s="192" t="s">
        <v>150</v>
      </c>
      <c r="E564" s="193" t="s">
        <v>812</v>
      </c>
      <c r="F564" s="194" t="s">
        <v>813</v>
      </c>
      <c r="G564" s="195" t="s">
        <v>153</v>
      </c>
      <c r="H564" s="196">
        <v>585.44200000000001</v>
      </c>
      <c r="I564" s="197"/>
      <c r="J564" s="198">
        <f>ROUND(I564*H564,2)</f>
        <v>0</v>
      </c>
      <c r="K564" s="194" t="s">
        <v>154</v>
      </c>
      <c r="L564" s="61"/>
      <c r="M564" s="199" t="s">
        <v>21</v>
      </c>
      <c r="N564" s="200" t="s">
        <v>44</v>
      </c>
      <c r="O564" s="42"/>
      <c r="P564" s="201">
        <f>O564*H564</f>
        <v>0</v>
      </c>
      <c r="Q564" s="201">
        <v>1.223E-2</v>
      </c>
      <c r="R564" s="201">
        <f>Q564*H564</f>
        <v>7.1599556599999996</v>
      </c>
      <c r="S564" s="201">
        <v>0</v>
      </c>
      <c r="T564" s="202">
        <f>S564*H564</f>
        <v>0</v>
      </c>
      <c r="AR564" s="24" t="s">
        <v>252</v>
      </c>
      <c r="AT564" s="24" t="s">
        <v>150</v>
      </c>
      <c r="AU564" s="24" t="s">
        <v>83</v>
      </c>
      <c r="AY564" s="24" t="s">
        <v>148</v>
      </c>
      <c r="BE564" s="203">
        <f>IF(N564="základní",J564,0)</f>
        <v>0</v>
      </c>
      <c r="BF564" s="203">
        <f>IF(N564="snížená",J564,0)</f>
        <v>0</v>
      </c>
      <c r="BG564" s="203">
        <f>IF(N564="zákl. přenesená",J564,0)</f>
        <v>0</v>
      </c>
      <c r="BH564" s="203">
        <f>IF(N564="sníž. přenesená",J564,0)</f>
        <v>0</v>
      </c>
      <c r="BI564" s="203">
        <f>IF(N564="nulová",J564,0)</f>
        <v>0</v>
      </c>
      <c r="BJ564" s="24" t="s">
        <v>81</v>
      </c>
      <c r="BK564" s="203">
        <f>ROUND(I564*H564,2)</f>
        <v>0</v>
      </c>
      <c r="BL564" s="24" t="s">
        <v>252</v>
      </c>
      <c r="BM564" s="24" t="s">
        <v>814</v>
      </c>
    </row>
    <row r="565" spans="2:65" s="1" customFormat="1" ht="135">
      <c r="B565" s="41"/>
      <c r="C565" s="63"/>
      <c r="D565" s="204" t="s">
        <v>157</v>
      </c>
      <c r="E565" s="63"/>
      <c r="F565" s="205" t="s">
        <v>815</v>
      </c>
      <c r="G565" s="63"/>
      <c r="H565" s="63"/>
      <c r="I565" s="163"/>
      <c r="J565" s="63"/>
      <c r="K565" s="63"/>
      <c r="L565" s="61"/>
      <c r="M565" s="206"/>
      <c r="N565" s="42"/>
      <c r="O565" s="42"/>
      <c r="P565" s="42"/>
      <c r="Q565" s="42"/>
      <c r="R565" s="42"/>
      <c r="S565" s="42"/>
      <c r="T565" s="78"/>
      <c r="AT565" s="24" t="s">
        <v>157</v>
      </c>
      <c r="AU565" s="24" t="s">
        <v>83</v>
      </c>
    </row>
    <row r="566" spans="2:65" s="11" customFormat="1">
      <c r="B566" s="207"/>
      <c r="C566" s="208"/>
      <c r="D566" s="204" t="s">
        <v>162</v>
      </c>
      <c r="E566" s="209" t="s">
        <v>21</v>
      </c>
      <c r="F566" s="210" t="s">
        <v>315</v>
      </c>
      <c r="G566" s="208"/>
      <c r="H566" s="209" t="s">
        <v>21</v>
      </c>
      <c r="I566" s="211"/>
      <c r="J566" s="208"/>
      <c r="K566" s="208"/>
      <c r="L566" s="212"/>
      <c r="M566" s="213"/>
      <c r="N566" s="214"/>
      <c r="O566" s="214"/>
      <c r="P566" s="214"/>
      <c r="Q566" s="214"/>
      <c r="R566" s="214"/>
      <c r="S566" s="214"/>
      <c r="T566" s="215"/>
      <c r="AT566" s="216" t="s">
        <v>162</v>
      </c>
      <c r="AU566" s="216" t="s">
        <v>83</v>
      </c>
      <c r="AV566" s="11" t="s">
        <v>81</v>
      </c>
      <c r="AW566" s="11" t="s">
        <v>36</v>
      </c>
      <c r="AX566" s="11" t="s">
        <v>73</v>
      </c>
      <c r="AY566" s="216" t="s">
        <v>148</v>
      </c>
    </row>
    <row r="567" spans="2:65" s="12" customFormat="1">
      <c r="B567" s="217"/>
      <c r="C567" s="218"/>
      <c r="D567" s="204" t="s">
        <v>162</v>
      </c>
      <c r="E567" s="219" t="s">
        <v>21</v>
      </c>
      <c r="F567" s="220" t="s">
        <v>816</v>
      </c>
      <c r="G567" s="218"/>
      <c r="H567" s="221">
        <v>20.622</v>
      </c>
      <c r="I567" s="222"/>
      <c r="J567" s="218"/>
      <c r="K567" s="218"/>
      <c r="L567" s="223"/>
      <c r="M567" s="224"/>
      <c r="N567" s="225"/>
      <c r="O567" s="225"/>
      <c r="P567" s="225"/>
      <c r="Q567" s="225"/>
      <c r="R567" s="225"/>
      <c r="S567" s="225"/>
      <c r="T567" s="226"/>
      <c r="AT567" s="227" t="s">
        <v>162</v>
      </c>
      <c r="AU567" s="227" t="s">
        <v>83</v>
      </c>
      <c r="AV567" s="12" t="s">
        <v>83</v>
      </c>
      <c r="AW567" s="12" t="s">
        <v>36</v>
      </c>
      <c r="AX567" s="12" t="s">
        <v>73</v>
      </c>
      <c r="AY567" s="227" t="s">
        <v>148</v>
      </c>
    </row>
    <row r="568" spans="2:65" s="12" customFormat="1">
      <c r="B568" s="217"/>
      <c r="C568" s="218"/>
      <c r="D568" s="204" t="s">
        <v>162</v>
      </c>
      <c r="E568" s="219" t="s">
        <v>21</v>
      </c>
      <c r="F568" s="220" t="s">
        <v>817</v>
      </c>
      <c r="G568" s="218"/>
      <c r="H568" s="221">
        <v>86.762</v>
      </c>
      <c r="I568" s="222"/>
      <c r="J568" s="218"/>
      <c r="K568" s="218"/>
      <c r="L568" s="223"/>
      <c r="M568" s="224"/>
      <c r="N568" s="225"/>
      <c r="O568" s="225"/>
      <c r="P568" s="225"/>
      <c r="Q568" s="225"/>
      <c r="R568" s="225"/>
      <c r="S568" s="225"/>
      <c r="T568" s="226"/>
      <c r="AT568" s="227" t="s">
        <v>162</v>
      </c>
      <c r="AU568" s="227" t="s">
        <v>83</v>
      </c>
      <c r="AV568" s="12" t="s">
        <v>83</v>
      </c>
      <c r="AW568" s="12" t="s">
        <v>36</v>
      </c>
      <c r="AX568" s="12" t="s">
        <v>73</v>
      </c>
      <c r="AY568" s="227" t="s">
        <v>148</v>
      </c>
    </row>
    <row r="569" spans="2:65" s="12" customFormat="1">
      <c r="B569" s="217"/>
      <c r="C569" s="218"/>
      <c r="D569" s="204" t="s">
        <v>162</v>
      </c>
      <c r="E569" s="219" t="s">
        <v>21</v>
      </c>
      <c r="F569" s="220" t="s">
        <v>818</v>
      </c>
      <c r="G569" s="218"/>
      <c r="H569" s="221">
        <v>25.853999999999999</v>
      </c>
      <c r="I569" s="222"/>
      <c r="J569" s="218"/>
      <c r="K569" s="218"/>
      <c r="L569" s="223"/>
      <c r="M569" s="224"/>
      <c r="N569" s="225"/>
      <c r="O569" s="225"/>
      <c r="P569" s="225"/>
      <c r="Q569" s="225"/>
      <c r="R569" s="225"/>
      <c r="S569" s="225"/>
      <c r="T569" s="226"/>
      <c r="AT569" s="227" t="s">
        <v>162</v>
      </c>
      <c r="AU569" s="227" t="s">
        <v>83</v>
      </c>
      <c r="AV569" s="12" t="s">
        <v>83</v>
      </c>
      <c r="AW569" s="12" t="s">
        <v>36</v>
      </c>
      <c r="AX569" s="12" t="s">
        <v>73</v>
      </c>
      <c r="AY569" s="227" t="s">
        <v>148</v>
      </c>
    </row>
    <row r="570" spans="2:65" s="12" customFormat="1">
      <c r="B570" s="217"/>
      <c r="C570" s="218"/>
      <c r="D570" s="204" t="s">
        <v>162</v>
      </c>
      <c r="E570" s="219" t="s">
        <v>21</v>
      </c>
      <c r="F570" s="220" t="s">
        <v>819</v>
      </c>
      <c r="G570" s="218"/>
      <c r="H570" s="221">
        <v>33.000999999999998</v>
      </c>
      <c r="I570" s="222"/>
      <c r="J570" s="218"/>
      <c r="K570" s="218"/>
      <c r="L570" s="223"/>
      <c r="M570" s="224"/>
      <c r="N570" s="225"/>
      <c r="O570" s="225"/>
      <c r="P570" s="225"/>
      <c r="Q570" s="225"/>
      <c r="R570" s="225"/>
      <c r="S570" s="225"/>
      <c r="T570" s="226"/>
      <c r="AT570" s="227" t="s">
        <v>162</v>
      </c>
      <c r="AU570" s="227" t="s">
        <v>83</v>
      </c>
      <c r="AV570" s="12" t="s">
        <v>83</v>
      </c>
      <c r="AW570" s="12" t="s">
        <v>36</v>
      </c>
      <c r="AX570" s="12" t="s">
        <v>73</v>
      </c>
      <c r="AY570" s="227" t="s">
        <v>148</v>
      </c>
    </row>
    <row r="571" spans="2:65" s="12" customFormat="1">
      <c r="B571" s="217"/>
      <c r="C571" s="218"/>
      <c r="D571" s="204" t="s">
        <v>162</v>
      </c>
      <c r="E571" s="219" t="s">
        <v>21</v>
      </c>
      <c r="F571" s="220" t="s">
        <v>820</v>
      </c>
      <c r="G571" s="218"/>
      <c r="H571" s="221">
        <v>13.295</v>
      </c>
      <c r="I571" s="222"/>
      <c r="J571" s="218"/>
      <c r="K571" s="218"/>
      <c r="L571" s="223"/>
      <c r="M571" s="224"/>
      <c r="N571" s="225"/>
      <c r="O571" s="225"/>
      <c r="P571" s="225"/>
      <c r="Q571" s="225"/>
      <c r="R571" s="225"/>
      <c r="S571" s="225"/>
      <c r="T571" s="226"/>
      <c r="AT571" s="227" t="s">
        <v>162</v>
      </c>
      <c r="AU571" s="227" t="s">
        <v>83</v>
      </c>
      <c r="AV571" s="12" t="s">
        <v>83</v>
      </c>
      <c r="AW571" s="12" t="s">
        <v>36</v>
      </c>
      <c r="AX571" s="12" t="s">
        <v>73</v>
      </c>
      <c r="AY571" s="227" t="s">
        <v>148</v>
      </c>
    </row>
    <row r="572" spans="2:65" s="12" customFormat="1">
      <c r="B572" s="217"/>
      <c r="C572" s="218"/>
      <c r="D572" s="204" t="s">
        <v>162</v>
      </c>
      <c r="E572" s="219" t="s">
        <v>21</v>
      </c>
      <c r="F572" s="220" t="s">
        <v>821</v>
      </c>
      <c r="G572" s="218"/>
      <c r="H572" s="221">
        <v>3.1539999999999999</v>
      </c>
      <c r="I572" s="222"/>
      <c r="J572" s="218"/>
      <c r="K572" s="218"/>
      <c r="L572" s="223"/>
      <c r="M572" s="224"/>
      <c r="N572" s="225"/>
      <c r="O572" s="225"/>
      <c r="P572" s="225"/>
      <c r="Q572" s="225"/>
      <c r="R572" s="225"/>
      <c r="S572" s="225"/>
      <c r="T572" s="226"/>
      <c r="AT572" s="227" t="s">
        <v>162</v>
      </c>
      <c r="AU572" s="227" t="s">
        <v>83</v>
      </c>
      <c r="AV572" s="12" t="s">
        <v>83</v>
      </c>
      <c r="AW572" s="12" t="s">
        <v>36</v>
      </c>
      <c r="AX572" s="12" t="s">
        <v>73</v>
      </c>
      <c r="AY572" s="227" t="s">
        <v>148</v>
      </c>
    </row>
    <row r="573" spans="2:65" s="12" customFormat="1">
      <c r="B573" s="217"/>
      <c r="C573" s="218"/>
      <c r="D573" s="204" t="s">
        <v>162</v>
      </c>
      <c r="E573" s="219" t="s">
        <v>21</v>
      </c>
      <c r="F573" s="220" t="s">
        <v>822</v>
      </c>
      <c r="G573" s="218"/>
      <c r="H573" s="221">
        <v>3.89</v>
      </c>
      <c r="I573" s="222"/>
      <c r="J573" s="218"/>
      <c r="K573" s="218"/>
      <c r="L573" s="223"/>
      <c r="M573" s="224"/>
      <c r="N573" s="225"/>
      <c r="O573" s="225"/>
      <c r="P573" s="225"/>
      <c r="Q573" s="225"/>
      <c r="R573" s="225"/>
      <c r="S573" s="225"/>
      <c r="T573" s="226"/>
      <c r="AT573" s="227" t="s">
        <v>162</v>
      </c>
      <c r="AU573" s="227" t="s">
        <v>83</v>
      </c>
      <c r="AV573" s="12" t="s">
        <v>83</v>
      </c>
      <c r="AW573" s="12" t="s">
        <v>36</v>
      </c>
      <c r="AX573" s="12" t="s">
        <v>73</v>
      </c>
      <c r="AY573" s="227" t="s">
        <v>148</v>
      </c>
    </row>
    <row r="574" spans="2:65" s="12" customFormat="1">
      <c r="B574" s="217"/>
      <c r="C574" s="218"/>
      <c r="D574" s="204" t="s">
        <v>162</v>
      </c>
      <c r="E574" s="219" t="s">
        <v>21</v>
      </c>
      <c r="F574" s="220" t="s">
        <v>823</v>
      </c>
      <c r="G574" s="218"/>
      <c r="H574" s="221">
        <v>46.703000000000003</v>
      </c>
      <c r="I574" s="222"/>
      <c r="J574" s="218"/>
      <c r="K574" s="218"/>
      <c r="L574" s="223"/>
      <c r="M574" s="224"/>
      <c r="N574" s="225"/>
      <c r="O574" s="225"/>
      <c r="P574" s="225"/>
      <c r="Q574" s="225"/>
      <c r="R574" s="225"/>
      <c r="S574" s="225"/>
      <c r="T574" s="226"/>
      <c r="AT574" s="227" t="s">
        <v>162</v>
      </c>
      <c r="AU574" s="227" t="s">
        <v>83</v>
      </c>
      <c r="AV574" s="12" t="s">
        <v>83</v>
      </c>
      <c r="AW574" s="12" t="s">
        <v>36</v>
      </c>
      <c r="AX574" s="12" t="s">
        <v>73</v>
      </c>
      <c r="AY574" s="227" t="s">
        <v>148</v>
      </c>
    </row>
    <row r="575" spans="2:65" s="12" customFormat="1">
      <c r="B575" s="217"/>
      <c r="C575" s="218"/>
      <c r="D575" s="204" t="s">
        <v>162</v>
      </c>
      <c r="E575" s="219" t="s">
        <v>21</v>
      </c>
      <c r="F575" s="220" t="s">
        <v>824</v>
      </c>
      <c r="G575" s="218"/>
      <c r="H575" s="221">
        <v>16.591999999999999</v>
      </c>
      <c r="I575" s="222"/>
      <c r="J575" s="218"/>
      <c r="K575" s="218"/>
      <c r="L575" s="223"/>
      <c r="M575" s="224"/>
      <c r="N575" s="225"/>
      <c r="O575" s="225"/>
      <c r="P575" s="225"/>
      <c r="Q575" s="225"/>
      <c r="R575" s="225"/>
      <c r="S575" s="225"/>
      <c r="T575" s="226"/>
      <c r="AT575" s="227" t="s">
        <v>162</v>
      </c>
      <c r="AU575" s="227" t="s">
        <v>83</v>
      </c>
      <c r="AV575" s="12" t="s">
        <v>83</v>
      </c>
      <c r="AW575" s="12" t="s">
        <v>36</v>
      </c>
      <c r="AX575" s="12" t="s">
        <v>73</v>
      </c>
      <c r="AY575" s="227" t="s">
        <v>148</v>
      </c>
    </row>
    <row r="576" spans="2:65" s="12" customFormat="1">
      <c r="B576" s="217"/>
      <c r="C576" s="218"/>
      <c r="D576" s="204" t="s">
        <v>162</v>
      </c>
      <c r="E576" s="219" t="s">
        <v>21</v>
      </c>
      <c r="F576" s="220" t="s">
        <v>825</v>
      </c>
      <c r="G576" s="218"/>
      <c r="H576" s="221">
        <v>7.72</v>
      </c>
      <c r="I576" s="222"/>
      <c r="J576" s="218"/>
      <c r="K576" s="218"/>
      <c r="L576" s="223"/>
      <c r="M576" s="224"/>
      <c r="N576" s="225"/>
      <c r="O576" s="225"/>
      <c r="P576" s="225"/>
      <c r="Q576" s="225"/>
      <c r="R576" s="225"/>
      <c r="S576" s="225"/>
      <c r="T576" s="226"/>
      <c r="AT576" s="227" t="s">
        <v>162</v>
      </c>
      <c r="AU576" s="227" t="s">
        <v>83</v>
      </c>
      <c r="AV576" s="12" t="s">
        <v>83</v>
      </c>
      <c r="AW576" s="12" t="s">
        <v>36</v>
      </c>
      <c r="AX576" s="12" t="s">
        <v>73</v>
      </c>
      <c r="AY576" s="227" t="s">
        <v>148</v>
      </c>
    </row>
    <row r="577" spans="2:65" s="12" customFormat="1">
      <c r="B577" s="217"/>
      <c r="C577" s="218"/>
      <c r="D577" s="204" t="s">
        <v>162</v>
      </c>
      <c r="E577" s="219" t="s">
        <v>21</v>
      </c>
      <c r="F577" s="220" t="s">
        <v>826</v>
      </c>
      <c r="G577" s="218"/>
      <c r="H577" s="221">
        <v>14.96</v>
      </c>
      <c r="I577" s="222"/>
      <c r="J577" s="218"/>
      <c r="K577" s="218"/>
      <c r="L577" s="223"/>
      <c r="M577" s="224"/>
      <c r="N577" s="225"/>
      <c r="O577" s="225"/>
      <c r="P577" s="225"/>
      <c r="Q577" s="225"/>
      <c r="R577" s="225"/>
      <c r="S577" s="225"/>
      <c r="T577" s="226"/>
      <c r="AT577" s="227" t="s">
        <v>162</v>
      </c>
      <c r="AU577" s="227" t="s">
        <v>83</v>
      </c>
      <c r="AV577" s="12" t="s">
        <v>83</v>
      </c>
      <c r="AW577" s="12" t="s">
        <v>36</v>
      </c>
      <c r="AX577" s="12" t="s">
        <v>73</v>
      </c>
      <c r="AY577" s="227" t="s">
        <v>148</v>
      </c>
    </row>
    <row r="578" spans="2:65" s="12" customFormat="1">
      <c r="B578" s="217"/>
      <c r="C578" s="218"/>
      <c r="D578" s="204" t="s">
        <v>162</v>
      </c>
      <c r="E578" s="219" t="s">
        <v>21</v>
      </c>
      <c r="F578" s="220" t="s">
        <v>827</v>
      </c>
      <c r="G578" s="218"/>
      <c r="H578" s="221">
        <v>11.417999999999999</v>
      </c>
      <c r="I578" s="222"/>
      <c r="J578" s="218"/>
      <c r="K578" s="218"/>
      <c r="L578" s="223"/>
      <c r="M578" s="224"/>
      <c r="N578" s="225"/>
      <c r="O578" s="225"/>
      <c r="P578" s="225"/>
      <c r="Q578" s="225"/>
      <c r="R578" s="225"/>
      <c r="S578" s="225"/>
      <c r="T578" s="226"/>
      <c r="AT578" s="227" t="s">
        <v>162</v>
      </c>
      <c r="AU578" s="227" t="s">
        <v>83</v>
      </c>
      <c r="AV578" s="12" t="s">
        <v>83</v>
      </c>
      <c r="AW578" s="12" t="s">
        <v>36</v>
      </c>
      <c r="AX578" s="12" t="s">
        <v>73</v>
      </c>
      <c r="AY578" s="227" t="s">
        <v>148</v>
      </c>
    </row>
    <row r="579" spans="2:65" s="12" customFormat="1">
      <c r="B579" s="217"/>
      <c r="C579" s="218"/>
      <c r="D579" s="204" t="s">
        <v>162</v>
      </c>
      <c r="E579" s="219" t="s">
        <v>21</v>
      </c>
      <c r="F579" s="220" t="s">
        <v>828</v>
      </c>
      <c r="G579" s="218"/>
      <c r="H579" s="221">
        <v>13.744</v>
      </c>
      <c r="I579" s="222"/>
      <c r="J579" s="218"/>
      <c r="K579" s="218"/>
      <c r="L579" s="223"/>
      <c r="M579" s="224"/>
      <c r="N579" s="225"/>
      <c r="O579" s="225"/>
      <c r="P579" s="225"/>
      <c r="Q579" s="225"/>
      <c r="R579" s="225"/>
      <c r="S579" s="225"/>
      <c r="T579" s="226"/>
      <c r="AT579" s="227" t="s">
        <v>162</v>
      </c>
      <c r="AU579" s="227" t="s">
        <v>83</v>
      </c>
      <c r="AV579" s="12" t="s">
        <v>83</v>
      </c>
      <c r="AW579" s="12" t="s">
        <v>36</v>
      </c>
      <c r="AX579" s="12" t="s">
        <v>73</v>
      </c>
      <c r="AY579" s="227" t="s">
        <v>148</v>
      </c>
    </row>
    <row r="580" spans="2:65" s="12" customFormat="1">
      <c r="B580" s="217"/>
      <c r="C580" s="218"/>
      <c r="D580" s="204" t="s">
        <v>162</v>
      </c>
      <c r="E580" s="219" t="s">
        <v>21</v>
      </c>
      <c r="F580" s="220" t="s">
        <v>829</v>
      </c>
      <c r="G580" s="218"/>
      <c r="H580" s="221">
        <v>73.936000000000007</v>
      </c>
      <c r="I580" s="222"/>
      <c r="J580" s="218"/>
      <c r="K580" s="218"/>
      <c r="L580" s="223"/>
      <c r="M580" s="224"/>
      <c r="N580" s="225"/>
      <c r="O580" s="225"/>
      <c r="P580" s="225"/>
      <c r="Q580" s="225"/>
      <c r="R580" s="225"/>
      <c r="S580" s="225"/>
      <c r="T580" s="226"/>
      <c r="AT580" s="227" t="s">
        <v>162</v>
      </c>
      <c r="AU580" s="227" t="s">
        <v>83</v>
      </c>
      <c r="AV580" s="12" t="s">
        <v>83</v>
      </c>
      <c r="AW580" s="12" t="s">
        <v>36</v>
      </c>
      <c r="AX580" s="12" t="s">
        <v>73</v>
      </c>
      <c r="AY580" s="227" t="s">
        <v>148</v>
      </c>
    </row>
    <row r="581" spans="2:65" s="11" customFormat="1">
      <c r="B581" s="207"/>
      <c r="C581" s="208"/>
      <c r="D581" s="204" t="s">
        <v>162</v>
      </c>
      <c r="E581" s="209" t="s">
        <v>21</v>
      </c>
      <c r="F581" s="210" t="s">
        <v>262</v>
      </c>
      <c r="G581" s="208"/>
      <c r="H581" s="209" t="s">
        <v>21</v>
      </c>
      <c r="I581" s="211"/>
      <c r="J581" s="208"/>
      <c r="K581" s="208"/>
      <c r="L581" s="212"/>
      <c r="M581" s="213"/>
      <c r="N581" s="214"/>
      <c r="O581" s="214"/>
      <c r="P581" s="214"/>
      <c r="Q581" s="214"/>
      <c r="R581" s="214"/>
      <c r="S581" s="214"/>
      <c r="T581" s="215"/>
      <c r="AT581" s="216" t="s">
        <v>162</v>
      </c>
      <c r="AU581" s="216" t="s">
        <v>83</v>
      </c>
      <c r="AV581" s="11" t="s">
        <v>81</v>
      </c>
      <c r="AW581" s="11" t="s">
        <v>36</v>
      </c>
      <c r="AX581" s="11" t="s">
        <v>73</v>
      </c>
      <c r="AY581" s="216" t="s">
        <v>148</v>
      </c>
    </row>
    <row r="582" spans="2:65" s="12" customFormat="1">
      <c r="B582" s="217"/>
      <c r="C582" s="218"/>
      <c r="D582" s="204" t="s">
        <v>162</v>
      </c>
      <c r="E582" s="219" t="s">
        <v>21</v>
      </c>
      <c r="F582" s="220" t="s">
        <v>830</v>
      </c>
      <c r="G582" s="218"/>
      <c r="H582" s="221">
        <v>14.355</v>
      </c>
      <c r="I582" s="222"/>
      <c r="J582" s="218"/>
      <c r="K582" s="218"/>
      <c r="L582" s="223"/>
      <c r="M582" s="224"/>
      <c r="N582" s="225"/>
      <c r="O582" s="225"/>
      <c r="P582" s="225"/>
      <c r="Q582" s="225"/>
      <c r="R582" s="225"/>
      <c r="S582" s="225"/>
      <c r="T582" s="226"/>
      <c r="AT582" s="227" t="s">
        <v>162</v>
      </c>
      <c r="AU582" s="227" t="s">
        <v>83</v>
      </c>
      <c r="AV582" s="12" t="s">
        <v>83</v>
      </c>
      <c r="AW582" s="12" t="s">
        <v>36</v>
      </c>
      <c r="AX582" s="12" t="s">
        <v>73</v>
      </c>
      <c r="AY582" s="227" t="s">
        <v>148</v>
      </c>
    </row>
    <row r="583" spans="2:65" s="12" customFormat="1">
      <c r="B583" s="217"/>
      <c r="C583" s="218"/>
      <c r="D583" s="204" t="s">
        <v>162</v>
      </c>
      <c r="E583" s="219" t="s">
        <v>21</v>
      </c>
      <c r="F583" s="220" t="s">
        <v>831</v>
      </c>
      <c r="G583" s="218"/>
      <c r="H583" s="221">
        <v>32.625</v>
      </c>
      <c r="I583" s="222"/>
      <c r="J583" s="218"/>
      <c r="K583" s="218"/>
      <c r="L583" s="223"/>
      <c r="M583" s="224"/>
      <c r="N583" s="225"/>
      <c r="O583" s="225"/>
      <c r="P583" s="225"/>
      <c r="Q583" s="225"/>
      <c r="R583" s="225"/>
      <c r="S583" s="225"/>
      <c r="T583" s="226"/>
      <c r="AT583" s="227" t="s">
        <v>162</v>
      </c>
      <c r="AU583" s="227" t="s">
        <v>83</v>
      </c>
      <c r="AV583" s="12" t="s">
        <v>83</v>
      </c>
      <c r="AW583" s="12" t="s">
        <v>36</v>
      </c>
      <c r="AX583" s="12" t="s">
        <v>73</v>
      </c>
      <c r="AY583" s="227" t="s">
        <v>148</v>
      </c>
    </row>
    <row r="584" spans="2:65" s="12" customFormat="1">
      <c r="B584" s="217"/>
      <c r="C584" s="218"/>
      <c r="D584" s="204" t="s">
        <v>162</v>
      </c>
      <c r="E584" s="219" t="s">
        <v>21</v>
      </c>
      <c r="F584" s="220" t="s">
        <v>832</v>
      </c>
      <c r="G584" s="218"/>
      <c r="H584" s="221">
        <v>11.66</v>
      </c>
      <c r="I584" s="222"/>
      <c r="J584" s="218"/>
      <c r="K584" s="218"/>
      <c r="L584" s="223"/>
      <c r="M584" s="224"/>
      <c r="N584" s="225"/>
      <c r="O584" s="225"/>
      <c r="P584" s="225"/>
      <c r="Q584" s="225"/>
      <c r="R584" s="225"/>
      <c r="S584" s="225"/>
      <c r="T584" s="226"/>
      <c r="AT584" s="227" t="s">
        <v>162</v>
      </c>
      <c r="AU584" s="227" t="s">
        <v>83</v>
      </c>
      <c r="AV584" s="12" t="s">
        <v>83</v>
      </c>
      <c r="AW584" s="12" t="s">
        <v>36</v>
      </c>
      <c r="AX584" s="12" t="s">
        <v>73</v>
      </c>
      <c r="AY584" s="227" t="s">
        <v>148</v>
      </c>
    </row>
    <row r="585" spans="2:65" s="12" customFormat="1">
      <c r="B585" s="217"/>
      <c r="C585" s="218"/>
      <c r="D585" s="204" t="s">
        <v>162</v>
      </c>
      <c r="E585" s="219" t="s">
        <v>21</v>
      </c>
      <c r="F585" s="220" t="s">
        <v>833</v>
      </c>
      <c r="G585" s="218"/>
      <c r="H585" s="221">
        <v>3.18</v>
      </c>
      <c r="I585" s="222"/>
      <c r="J585" s="218"/>
      <c r="K585" s="218"/>
      <c r="L585" s="223"/>
      <c r="M585" s="224"/>
      <c r="N585" s="225"/>
      <c r="O585" s="225"/>
      <c r="P585" s="225"/>
      <c r="Q585" s="225"/>
      <c r="R585" s="225"/>
      <c r="S585" s="225"/>
      <c r="T585" s="226"/>
      <c r="AT585" s="227" t="s">
        <v>162</v>
      </c>
      <c r="AU585" s="227" t="s">
        <v>83</v>
      </c>
      <c r="AV585" s="12" t="s">
        <v>83</v>
      </c>
      <c r="AW585" s="12" t="s">
        <v>36</v>
      </c>
      <c r="AX585" s="12" t="s">
        <v>73</v>
      </c>
      <c r="AY585" s="227" t="s">
        <v>148</v>
      </c>
    </row>
    <row r="586" spans="2:65" s="12" customFormat="1">
      <c r="B586" s="217"/>
      <c r="C586" s="218"/>
      <c r="D586" s="204" t="s">
        <v>162</v>
      </c>
      <c r="E586" s="219" t="s">
        <v>21</v>
      </c>
      <c r="F586" s="220" t="s">
        <v>834</v>
      </c>
      <c r="G586" s="218"/>
      <c r="H586" s="221">
        <v>32.878</v>
      </c>
      <c r="I586" s="222"/>
      <c r="J586" s="218"/>
      <c r="K586" s="218"/>
      <c r="L586" s="223"/>
      <c r="M586" s="224"/>
      <c r="N586" s="225"/>
      <c r="O586" s="225"/>
      <c r="P586" s="225"/>
      <c r="Q586" s="225"/>
      <c r="R586" s="225"/>
      <c r="S586" s="225"/>
      <c r="T586" s="226"/>
      <c r="AT586" s="227" t="s">
        <v>162</v>
      </c>
      <c r="AU586" s="227" t="s">
        <v>83</v>
      </c>
      <c r="AV586" s="12" t="s">
        <v>83</v>
      </c>
      <c r="AW586" s="12" t="s">
        <v>36</v>
      </c>
      <c r="AX586" s="12" t="s">
        <v>73</v>
      </c>
      <c r="AY586" s="227" t="s">
        <v>148</v>
      </c>
    </row>
    <row r="587" spans="2:65" s="12" customFormat="1">
      <c r="B587" s="217"/>
      <c r="C587" s="218"/>
      <c r="D587" s="204" t="s">
        <v>162</v>
      </c>
      <c r="E587" s="219" t="s">
        <v>21</v>
      </c>
      <c r="F587" s="220" t="s">
        <v>835</v>
      </c>
      <c r="G587" s="218"/>
      <c r="H587" s="221">
        <v>11.14</v>
      </c>
      <c r="I587" s="222"/>
      <c r="J587" s="218"/>
      <c r="K587" s="218"/>
      <c r="L587" s="223"/>
      <c r="M587" s="224"/>
      <c r="N587" s="225"/>
      <c r="O587" s="225"/>
      <c r="P587" s="225"/>
      <c r="Q587" s="225"/>
      <c r="R587" s="225"/>
      <c r="S587" s="225"/>
      <c r="T587" s="226"/>
      <c r="AT587" s="227" t="s">
        <v>162</v>
      </c>
      <c r="AU587" s="227" t="s">
        <v>83</v>
      </c>
      <c r="AV587" s="12" t="s">
        <v>83</v>
      </c>
      <c r="AW587" s="12" t="s">
        <v>36</v>
      </c>
      <c r="AX587" s="12" t="s">
        <v>73</v>
      </c>
      <c r="AY587" s="227" t="s">
        <v>148</v>
      </c>
    </row>
    <row r="588" spans="2:65" s="12" customFormat="1">
      <c r="B588" s="217"/>
      <c r="C588" s="218"/>
      <c r="D588" s="204" t="s">
        <v>162</v>
      </c>
      <c r="E588" s="219" t="s">
        <v>21</v>
      </c>
      <c r="F588" s="220" t="s">
        <v>836</v>
      </c>
      <c r="G588" s="218"/>
      <c r="H588" s="221">
        <v>51.755000000000003</v>
      </c>
      <c r="I588" s="222"/>
      <c r="J588" s="218"/>
      <c r="K588" s="218"/>
      <c r="L588" s="223"/>
      <c r="M588" s="224"/>
      <c r="N588" s="225"/>
      <c r="O588" s="225"/>
      <c r="P588" s="225"/>
      <c r="Q588" s="225"/>
      <c r="R588" s="225"/>
      <c r="S588" s="225"/>
      <c r="T588" s="226"/>
      <c r="AT588" s="227" t="s">
        <v>162</v>
      </c>
      <c r="AU588" s="227" t="s">
        <v>83</v>
      </c>
      <c r="AV588" s="12" t="s">
        <v>83</v>
      </c>
      <c r="AW588" s="12" t="s">
        <v>36</v>
      </c>
      <c r="AX588" s="12" t="s">
        <v>73</v>
      </c>
      <c r="AY588" s="227" t="s">
        <v>148</v>
      </c>
    </row>
    <row r="589" spans="2:65" s="12" customFormat="1">
      <c r="B589" s="217"/>
      <c r="C589" s="218"/>
      <c r="D589" s="204" t="s">
        <v>162</v>
      </c>
      <c r="E589" s="219" t="s">
        <v>21</v>
      </c>
      <c r="F589" s="220" t="s">
        <v>837</v>
      </c>
      <c r="G589" s="218"/>
      <c r="H589" s="221">
        <v>44.387</v>
      </c>
      <c r="I589" s="222"/>
      <c r="J589" s="218"/>
      <c r="K589" s="218"/>
      <c r="L589" s="223"/>
      <c r="M589" s="224"/>
      <c r="N589" s="225"/>
      <c r="O589" s="225"/>
      <c r="P589" s="225"/>
      <c r="Q589" s="225"/>
      <c r="R589" s="225"/>
      <c r="S589" s="225"/>
      <c r="T589" s="226"/>
      <c r="AT589" s="227" t="s">
        <v>162</v>
      </c>
      <c r="AU589" s="227" t="s">
        <v>83</v>
      </c>
      <c r="AV589" s="12" t="s">
        <v>83</v>
      </c>
      <c r="AW589" s="12" t="s">
        <v>36</v>
      </c>
      <c r="AX589" s="12" t="s">
        <v>73</v>
      </c>
      <c r="AY589" s="227" t="s">
        <v>148</v>
      </c>
    </row>
    <row r="590" spans="2:65" s="12" customFormat="1">
      <c r="B590" s="217"/>
      <c r="C590" s="218"/>
      <c r="D590" s="204" t="s">
        <v>162</v>
      </c>
      <c r="E590" s="219" t="s">
        <v>21</v>
      </c>
      <c r="F590" s="220" t="s">
        <v>838</v>
      </c>
      <c r="G590" s="218"/>
      <c r="H590" s="221">
        <v>11.811</v>
      </c>
      <c r="I590" s="222"/>
      <c r="J590" s="218"/>
      <c r="K590" s="218"/>
      <c r="L590" s="223"/>
      <c r="M590" s="224"/>
      <c r="N590" s="225"/>
      <c r="O590" s="225"/>
      <c r="P590" s="225"/>
      <c r="Q590" s="225"/>
      <c r="R590" s="225"/>
      <c r="S590" s="225"/>
      <c r="T590" s="226"/>
      <c r="AT590" s="227" t="s">
        <v>162</v>
      </c>
      <c r="AU590" s="227" t="s">
        <v>83</v>
      </c>
      <c r="AV590" s="12" t="s">
        <v>83</v>
      </c>
      <c r="AW590" s="12" t="s">
        <v>36</v>
      </c>
      <c r="AX590" s="12" t="s">
        <v>73</v>
      </c>
      <c r="AY590" s="227" t="s">
        <v>148</v>
      </c>
    </row>
    <row r="591" spans="2:65" s="13" customFormat="1">
      <c r="B591" s="228"/>
      <c r="C591" s="229"/>
      <c r="D591" s="204" t="s">
        <v>162</v>
      </c>
      <c r="E591" s="230" t="s">
        <v>21</v>
      </c>
      <c r="F591" s="231" t="s">
        <v>244</v>
      </c>
      <c r="G591" s="229"/>
      <c r="H591" s="232">
        <v>585.44200000000001</v>
      </c>
      <c r="I591" s="233"/>
      <c r="J591" s="229"/>
      <c r="K591" s="229"/>
      <c r="L591" s="234"/>
      <c r="M591" s="235"/>
      <c r="N591" s="236"/>
      <c r="O591" s="236"/>
      <c r="P591" s="236"/>
      <c r="Q591" s="236"/>
      <c r="R591" s="236"/>
      <c r="S591" s="236"/>
      <c r="T591" s="237"/>
      <c r="AT591" s="238" t="s">
        <v>162</v>
      </c>
      <c r="AU591" s="238" t="s">
        <v>83</v>
      </c>
      <c r="AV591" s="13" t="s">
        <v>155</v>
      </c>
      <c r="AW591" s="13" t="s">
        <v>36</v>
      </c>
      <c r="AX591" s="13" t="s">
        <v>81</v>
      </c>
      <c r="AY591" s="238" t="s">
        <v>148</v>
      </c>
    </row>
    <row r="592" spans="2:65" s="1" customFormat="1" ht="38.25" customHeight="1">
      <c r="B592" s="41"/>
      <c r="C592" s="192" t="s">
        <v>839</v>
      </c>
      <c r="D592" s="192" t="s">
        <v>150</v>
      </c>
      <c r="E592" s="193" t="s">
        <v>840</v>
      </c>
      <c r="F592" s="194" t="s">
        <v>841</v>
      </c>
      <c r="G592" s="195" t="s">
        <v>153</v>
      </c>
      <c r="H592" s="196">
        <v>132.80099999999999</v>
      </c>
      <c r="I592" s="197"/>
      <c r="J592" s="198">
        <f>ROUND(I592*H592,2)</f>
        <v>0</v>
      </c>
      <c r="K592" s="194" t="s">
        <v>154</v>
      </c>
      <c r="L592" s="61"/>
      <c r="M592" s="199" t="s">
        <v>21</v>
      </c>
      <c r="N592" s="200" t="s">
        <v>44</v>
      </c>
      <c r="O592" s="42"/>
      <c r="P592" s="201">
        <f>O592*H592</f>
        <v>0</v>
      </c>
      <c r="Q592" s="201">
        <v>1.6512860000000001E-2</v>
      </c>
      <c r="R592" s="201">
        <f>Q592*H592</f>
        <v>2.19292432086</v>
      </c>
      <c r="S592" s="201">
        <v>0</v>
      </c>
      <c r="T592" s="202">
        <f>S592*H592</f>
        <v>0</v>
      </c>
      <c r="AR592" s="24" t="s">
        <v>252</v>
      </c>
      <c r="AT592" s="24" t="s">
        <v>150</v>
      </c>
      <c r="AU592" s="24" t="s">
        <v>83</v>
      </c>
      <c r="AY592" s="24" t="s">
        <v>148</v>
      </c>
      <c r="BE592" s="203">
        <f>IF(N592="základní",J592,0)</f>
        <v>0</v>
      </c>
      <c r="BF592" s="203">
        <f>IF(N592="snížená",J592,0)</f>
        <v>0</v>
      </c>
      <c r="BG592" s="203">
        <f>IF(N592="zákl. přenesená",J592,0)</f>
        <v>0</v>
      </c>
      <c r="BH592" s="203">
        <f>IF(N592="sníž. přenesená",J592,0)</f>
        <v>0</v>
      </c>
      <c r="BI592" s="203">
        <f>IF(N592="nulová",J592,0)</f>
        <v>0</v>
      </c>
      <c r="BJ592" s="24" t="s">
        <v>81</v>
      </c>
      <c r="BK592" s="203">
        <f>ROUND(I592*H592,2)</f>
        <v>0</v>
      </c>
      <c r="BL592" s="24" t="s">
        <v>252</v>
      </c>
      <c r="BM592" s="24" t="s">
        <v>842</v>
      </c>
    </row>
    <row r="593" spans="2:65" s="1" customFormat="1" ht="135">
      <c r="B593" s="41"/>
      <c r="C593" s="63"/>
      <c r="D593" s="204" t="s">
        <v>157</v>
      </c>
      <c r="E593" s="63"/>
      <c r="F593" s="205" t="s">
        <v>815</v>
      </c>
      <c r="G593" s="63"/>
      <c r="H593" s="63"/>
      <c r="I593" s="163"/>
      <c r="J593" s="63"/>
      <c r="K593" s="63"/>
      <c r="L593" s="61"/>
      <c r="M593" s="206"/>
      <c r="N593" s="42"/>
      <c r="O593" s="42"/>
      <c r="P593" s="42"/>
      <c r="Q593" s="42"/>
      <c r="R593" s="42"/>
      <c r="S593" s="42"/>
      <c r="T593" s="78"/>
      <c r="AT593" s="24" t="s">
        <v>157</v>
      </c>
      <c r="AU593" s="24" t="s">
        <v>83</v>
      </c>
    </row>
    <row r="594" spans="2:65" s="11" customFormat="1">
      <c r="B594" s="207"/>
      <c r="C594" s="208"/>
      <c r="D594" s="204" t="s">
        <v>162</v>
      </c>
      <c r="E594" s="209" t="s">
        <v>21</v>
      </c>
      <c r="F594" s="210" t="s">
        <v>315</v>
      </c>
      <c r="G594" s="208"/>
      <c r="H594" s="209" t="s">
        <v>21</v>
      </c>
      <c r="I594" s="211"/>
      <c r="J594" s="208"/>
      <c r="K594" s="208"/>
      <c r="L594" s="212"/>
      <c r="M594" s="213"/>
      <c r="N594" s="214"/>
      <c r="O594" s="214"/>
      <c r="P594" s="214"/>
      <c r="Q594" s="214"/>
      <c r="R594" s="214"/>
      <c r="S594" s="214"/>
      <c r="T594" s="215"/>
      <c r="AT594" s="216" t="s">
        <v>162</v>
      </c>
      <c r="AU594" s="216" t="s">
        <v>83</v>
      </c>
      <c r="AV594" s="11" t="s">
        <v>81</v>
      </c>
      <c r="AW594" s="11" t="s">
        <v>36</v>
      </c>
      <c r="AX594" s="11" t="s">
        <v>73</v>
      </c>
      <c r="AY594" s="216" t="s">
        <v>148</v>
      </c>
    </row>
    <row r="595" spans="2:65" s="12" customFormat="1">
      <c r="B595" s="217"/>
      <c r="C595" s="218"/>
      <c r="D595" s="204" t="s">
        <v>162</v>
      </c>
      <c r="E595" s="219" t="s">
        <v>21</v>
      </c>
      <c r="F595" s="220" t="s">
        <v>843</v>
      </c>
      <c r="G595" s="218"/>
      <c r="H595" s="221">
        <v>26.213999999999999</v>
      </c>
      <c r="I595" s="222"/>
      <c r="J595" s="218"/>
      <c r="K595" s="218"/>
      <c r="L595" s="223"/>
      <c r="M595" s="224"/>
      <c r="N595" s="225"/>
      <c r="O595" s="225"/>
      <c r="P595" s="225"/>
      <c r="Q595" s="225"/>
      <c r="R595" s="225"/>
      <c r="S595" s="225"/>
      <c r="T595" s="226"/>
      <c r="AT595" s="227" t="s">
        <v>162</v>
      </c>
      <c r="AU595" s="227" t="s">
        <v>83</v>
      </c>
      <c r="AV595" s="12" t="s">
        <v>83</v>
      </c>
      <c r="AW595" s="12" t="s">
        <v>36</v>
      </c>
      <c r="AX595" s="12" t="s">
        <v>73</v>
      </c>
      <c r="AY595" s="227" t="s">
        <v>148</v>
      </c>
    </row>
    <row r="596" spans="2:65" s="12" customFormat="1">
      <c r="B596" s="217"/>
      <c r="C596" s="218"/>
      <c r="D596" s="204" t="s">
        <v>162</v>
      </c>
      <c r="E596" s="219" t="s">
        <v>21</v>
      </c>
      <c r="F596" s="220" t="s">
        <v>844</v>
      </c>
      <c r="G596" s="218"/>
      <c r="H596" s="221">
        <v>18.632000000000001</v>
      </c>
      <c r="I596" s="222"/>
      <c r="J596" s="218"/>
      <c r="K596" s="218"/>
      <c r="L596" s="223"/>
      <c r="M596" s="224"/>
      <c r="N596" s="225"/>
      <c r="O596" s="225"/>
      <c r="P596" s="225"/>
      <c r="Q596" s="225"/>
      <c r="R596" s="225"/>
      <c r="S596" s="225"/>
      <c r="T596" s="226"/>
      <c r="AT596" s="227" t="s">
        <v>162</v>
      </c>
      <c r="AU596" s="227" t="s">
        <v>83</v>
      </c>
      <c r="AV596" s="12" t="s">
        <v>83</v>
      </c>
      <c r="AW596" s="12" t="s">
        <v>36</v>
      </c>
      <c r="AX596" s="12" t="s">
        <v>73</v>
      </c>
      <c r="AY596" s="227" t="s">
        <v>148</v>
      </c>
    </row>
    <row r="597" spans="2:65" s="12" customFormat="1">
      <c r="B597" s="217"/>
      <c r="C597" s="218"/>
      <c r="D597" s="204" t="s">
        <v>162</v>
      </c>
      <c r="E597" s="219" t="s">
        <v>21</v>
      </c>
      <c r="F597" s="220" t="s">
        <v>845</v>
      </c>
      <c r="G597" s="218"/>
      <c r="H597" s="221">
        <v>10.396000000000001</v>
      </c>
      <c r="I597" s="222"/>
      <c r="J597" s="218"/>
      <c r="K597" s="218"/>
      <c r="L597" s="223"/>
      <c r="M597" s="224"/>
      <c r="N597" s="225"/>
      <c r="O597" s="225"/>
      <c r="P597" s="225"/>
      <c r="Q597" s="225"/>
      <c r="R597" s="225"/>
      <c r="S597" s="225"/>
      <c r="T597" s="226"/>
      <c r="AT597" s="227" t="s">
        <v>162</v>
      </c>
      <c r="AU597" s="227" t="s">
        <v>83</v>
      </c>
      <c r="AV597" s="12" t="s">
        <v>83</v>
      </c>
      <c r="AW597" s="12" t="s">
        <v>36</v>
      </c>
      <c r="AX597" s="12" t="s">
        <v>73</v>
      </c>
      <c r="AY597" s="227" t="s">
        <v>148</v>
      </c>
    </row>
    <row r="598" spans="2:65" s="12" customFormat="1">
      <c r="B598" s="217"/>
      <c r="C598" s="218"/>
      <c r="D598" s="204" t="s">
        <v>162</v>
      </c>
      <c r="E598" s="219" t="s">
        <v>21</v>
      </c>
      <c r="F598" s="220" t="s">
        <v>846</v>
      </c>
      <c r="G598" s="218"/>
      <c r="H598" s="221">
        <v>27.337</v>
      </c>
      <c r="I598" s="222"/>
      <c r="J598" s="218"/>
      <c r="K598" s="218"/>
      <c r="L598" s="223"/>
      <c r="M598" s="224"/>
      <c r="N598" s="225"/>
      <c r="O598" s="225"/>
      <c r="P598" s="225"/>
      <c r="Q598" s="225"/>
      <c r="R598" s="225"/>
      <c r="S598" s="225"/>
      <c r="T598" s="226"/>
      <c r="AT598" s="227" t="s">
        <v>162</v>
      </c>
      <c r="AU598" s="227" t="s">
        <v>83</v>
      </c>
      <c r="AV598" s="12" t="s">
        <v>83</v>
      </c>
      <c r="AW598" s="12" t="s">
        <v>36</v>
      </c>
      <c r="AX598" s="12" t="s">
        <v>73</v>
      </c>
      <c r="AY598" s="227" t="s">
        <v>148</v>
      </c>
    </row>
    <row r="599" spans="2:65" s="12" customFormat="1">
      <c r="B599" s="217"/>
      <c r="C599" s="218"/>
      <c r="D599" s="204" t="s">
        <v>162</v>
      </c>
      <c r="E599" s="219" t="s">
        <v>21</v>
      </c>
      <c r="F599" s="220" t="s">
        <v>847</v>
      </c>
      <c r="G599" s="218"/>
      <c r="H599" s="221">
        <v>24.707999999999998</v>
      </c>
      <c r="I599" s="222"/>
      <c r="J599" s="218"/>
      <c r="K599" s="218"/>
      <c r="L599" s="223"/>
      <c r="M599" s="224"/>
      <c r="N599" s="225"/>
      <c r="O599" s="225"/>
      <c r="P599" s="225"/>
      <c r="Q599" s="225"/>
      <c r="R599" s="225"/>
      <c r="S599" s="225"/>
      <c r="T599" s="226"/>
      <c r="AT599" s="227" t="s">
        <v>162</v>
      </c>
      <c r="AU599" s="227" t="s">
        <v>83</v>
      </c>
      <c r="AV599" s="12" t="s">
        <v>83</v>
      </c>
      <c r="AW599" s="12" t="s">
        <v>36</v>
      </c>
      <c r="AX599" s="12" t="s">
        <v>73</v>
      </c>
      <c r="AY599" s="227" t="s">
        <v>148</v>
      </c>
    </row>
    <row r="600" spans="2:65" s="12" customFormat="1">
      <c r="B600" s="217"/>
      <c r="C600" s="218"/>
      <c r="D600" s="204" t="s">
        <v>162</v>
      </c>
      <c r="E600" s="219" t="s">
        <v>21</v>
      </c>
      <c r="F600" s="220" t="s">
        <v>848</v>
      </c>
      <c r="G600" s="218"/>
      <c r="H600" s="221">
        <v>25.513999999999999</v>
      </c>
      <c r="I600" s="222"/>
      <c r="J600" s="218"/>
      <c r="K600" s="218"/>
      <c r="L600" s="223"/>
      <c r="M600" s="224"/>
      <c r="N600" s="225"/>
      <c r="O600" s="225"/>
      <c r="P600" s="225"/>
      <c r="Q600" s="225"/>
      <c r="R600" s="225"/>
      <c r="S600" s="225"/>
      <c r="T600" s="226"/>
      <c r="AT600" s="227" t="s">
        <v>162</v>
      </c>
      <c r="AU600" s="227" t="s">
        <v>83</v>
      </c>
      <c r="AV600" s="12" t="s">
        <v>83</v>
      </c>
      <c r="AW600" s="12" t="s">
        <v>36</v>
      </c>
      <c r="AX600" s="12" t="s">
        <v>73</v>
      </c>
      <c r="AY600" s="227" t="s">
        <v>148</v>
      </c>
    </row>
    <row r="601" spans="2:65" s="13" customFormat="1">
      <c r="B601" s="228"/>
      <c r="C601" s="229"/>
      <c r="D601" s="204" t="s">
        <v>162</v>
      </c>
      <c r="E601" s="230" t="s">
        <v>21</v>
      </c>
      <c r="F601" s="231" t="s">
        <v>244</v>
      </c>
      <c r="G601" s="229"/>
      <c r="H601" s="232">
        <v>132.80099999999999</v>
      </c>
      <c r="I601" s="233"/>
      <c r="J601" s="229"/>
      <c r="K601" s="229"/>
      <c r="L601" s="234"/>
      <c r="M601" s="235"/>
      <c r="N601" s="236"/>
      <c r="O601" s="236"/>
      <c r="P601" s="236"/>
      <c r="Q601" s="236"/>
      <c r="R601" s="236"/>
      <c r="S601" s="236"/>
      <c r="T601" s="237"/>
      <c r="AT601" s="238" t="s">
        <v>162</v>
      </c>
      <c r="AU601" s="238" t="s">
        <v>83</v>
      </c>
      <c r="AV601" s="13" t="s">
        <v>155</v>
      </c>
      <c r="AW601" s="13" t="s">
        <v>36</v>
      </c>
      <c r="AX601" s="13" t="s">
        <v>81</v>
      </c>
      <c r="AY601" s="238" t="s">
        <v>148</v>
      </c>
    </row>
    <row r="602" spans="2:65" s="1" customFormat="1" ht="38.25" customHeight="1">
      <c r="B602" s="41"/>
      <c r="C602" s="192" t="s">
        <v>849</v>
      </c>
      <c r="D602" s="192" t="s">
        <v>150</v>
      </c>
      <c r="E602" s="193" t="s">
        <v>850</v>
      </c>
      <c r="F602" s="194" t="s">
        <v>851</v>
      </c>
      <c r="G602" s="195" t="s">
        <v>153</v>
      </c>
      <c r="H602" s="196">
        <v>75.510999999999996</v>
      </c>
      <c r="I602" s="197"/>
      <c r="J602" s="198">
        <f>ROUND(I602*H602,2)</f>
        <v>0</v>
      </c>
      <c r="K602" s="194" t="s">
        <v>154</v>
      </c>
      <c r="L602" s="61"/>
      <c r="M602" s="199" t="s">
        <v>21</v>
      </c>
      <c r="N602" s="200" t="s">
        <v>44</v>
      </c>
      <c r="O602" s="42"/>
      <c r="P602" s="201">
        <f>O602*H602</f>
        <v>0</v>
      </c>
      <c r="Q602" s="201">
        <v>1.2540000000000001E-2</v>
      </c>
      <c r="R602" s="201">
        <f>Q602*H602</f>
        <v>0.94690794</v>
      </c>
      <c r="S602" s="201">
        <v>0</v>
      </c>
      <c r="T602" s="202">
        <f>S602*H602</f>
        <v>0</v>
      </c>
      <c r="AR602" s="24" t="s">
        <v>252</v>
      </c>
      <c r="AT602" s="24" t="s">
        <v>150</v>
      </c>
      <c r="AU602" s="24" t="s">
        <v>83</v>
      </c>
      <c r="AY602" s="24" t="s">
        <v>148</v>
      </c>
      <c r="BE602" s="203">
        <f>IF(N602="základní",J602,0)</f>
        <v>0</v>
      </c>
      <c r="BF602" s="203">
        <f>IF(N602="snížená",J602,0)</f>
        <v>0</v>
      </c>
      <c r="BG602" s="203">
        <f>IF(N602="zákl. přenesená",J602,0)</f>
        <v>0</v>
      </c>
      <c r="BH602" s="203">
        <f>IF(N602="sníž. přenesená",J602,0)</f>
        <v>0</v>
      </c>
      <c r="BI602" s="203">
        <f>IF(N602="nulová",J602,0)</f>
        <v>0</v>
      </c>
      <c r="BJ602" s="24" t="s">
        <v>81</v>
      </c>
      <c r="BK602" s="203">
        <f>ROUND(I602*H602,2)</f>
        <v>0</v>
      </c>
      <c r="BL602" s="24" t="s">
        <v>252</v>
      </c>
      <c r="BM602" s="24" t="s">
        <v>852</v>
      </c>
    </row>
    <row r="603" spans="2:65" s="1" customFormat="1" ht="135">
      <c r="B603" s="41"/>
      <c r="C603" s="63"/>
      <c r="D603" s="204" t="s">
        <v>157</v>
      </c>
      <c r="E603" s="63"/>
      <c r="F603" s="205" t="s">
        <v>815</v>
      </c>
      <c r="G603" s="63"/>
      <c r="H603" s="63"/>
      <c r="I603" s="163"/>
      <c r="J603" s="63"/>
      <c r="K603" s="63"/>
      <c r="L603" s="61"/>
      <c r="M603" s="206"/>
      <c r="N603" s="42"/>
      <c r="O603" s="42"/>
      <c r="P603" s="42"/>
      <c r="Q603" s="42"/>
      <c r="R603" s="42"/>
      <c r="S603" s="42"/>
      <c r="T603" s="78"/>
      <c r="AT603" s="24" t="s">
        <v>157</v>
      </c>
      <c r="AU603" s="24" t="s">
        <v>83</v>
      </c>
    </row>
    <row r="604" spans="2:65" s="11" customFormat="1">
      <c r="B604" s="207"/>
      <c r="C604" s="208"/>
      <c r="D604" s="204" t="s">
        <v>162</v>
      </c>
      <c r="E604" s="209" t="s">
        <v>21</v>
      </c>
      <c r="F604" s="210" t="s">
        <v>315</v>
      </c>
      <c r="G604" s="208"/>
      <c r="H604" s="209" t="s">
        <v>21</v>
      </c>
      <c r="I604" s="211"/>
      <c r="J604" s="208"/>
      <c r="K604" s="208"/>
      <c r="L604" s="212"/>
      <c r="M604" s="213"/>
      <c r="N604" s="214"/>
      <c r="O604" s="214"/>
      <c r="P604" s="214"/>
      <c r="Q604" s="214"/>
      <c r="R604" s="214"/>
      <c r="S604" s="214"/>
      <c r="T604" s="215"/>
      <c r="AT604" s="216" t="s">
        <v>162</v>
      </c>
      <c r="AU604" s="216" t="s">
        <v>83</v>
      </c>
      <c r="AV604" s="11" t="s">
        <v>81</v>
      </c>
      <c r="AW604" s="11" t="s">
        <v>36</v>
      </c>
      <c r="AX604" s="11" t="s">
        <v>73</v>
      </c>
      <c r="AY604" s="216" t="s">
        <v>148</v>
      </c>
    </row>
    <row r="605" spans="2:65" s="12" customFormat="1">
      <c r="B605" s="217"/>
      <c r="C605" s="218"/>
      <c r="D605" s="204" t="s">
        <v>162</v>
      </c>
      <c r="E605" s="219" t="s">
        <v>21</v>
      </c>
      <c r="F605" s="220" t="s">
        <v>853</v>
      </c>
      <c r="G605" s="218"/>
      <c r="H605" s="221">
        <v>10.509</v>
      </c>
      <c r="I605" s="222"/>
      <c r="J605" s="218"/>
      <c r="K605" s="218"/>
      <c r="L605" s="223"/>
      <c r="M605" s="224"/>
      <c r="N605" s="225"/>
      <c r="O605" s="225"/>
      <c r="P605" s="225"/>
      <c r="Q605" s="225"/>
      <c r="R605" s="225"/>
      <c r="S605" s="225"/>
      <c r="T605" s="226"/>
      <c r="AT605" s="227" t="s">
        <v>162</v>
      </c>
      <c r="AU605" s="227" t="s">
        <v>83</v>
      </c>
      <c r="AV605" s="12" t="s">
        <v>83</v>
      </c>
      <c r="AW605" s="12" t="s">
        <v>36</v>
      </c>
      <c r="AX605" s="12" t="s">
        <v>73</v>
      </c>
      <c r="AY605" s="227" t="s">
        <v>148</v>
      </c>
    </row>
    <row r="606" spans="2:65" s="12" customFormat="1">
      <c r="B606" s="217"/>
      <c r="C606" s="218"/>
      <c r="D606" s="204" t="s">
        <v>162</v>
      </c>
      <c r="E606" s="219" t="s">
        <v>21</v>
      </c>
      <c r="F606" s="220" t="s">
        <v>854</v>
      </c>
      <c r="G606" s="218"/>
      <c r="H606" s="221">
        <v>4.8289999999999997</v>
      </c>
      <c r="I606" s="222"/>
      <c r="J606" s="218"/>
      <c r="K606" s="218"/>
      <c r="L606" s="223"/>
      <c r="M606" s="224"/>
      <c r="N606" s="225"/>
      <c r="O606" s="225"/>
      <c r="P606" s="225"/>
      <c r="Q606" s="225"/>
      <c r="R606" s="225"/>
      <c r="S606" s="225"/>
      <c r="T606" s="226"/>
      <c r="AT606" s="227" t="s">
        <v>162</v>
      </c>
      <c r="AU606" s="227" t="s">
        <v>83</v>
      </c>
      <c r="AV606" s="12" t="s">
        <v>83</v>
      </c>
      <c r="AW606" s="12" t="s">
        <v>36</v>
      </c>
      <c r="AX606" s="12" t="s">
        <v>73</v>
      </c>
      <c r="AY606" s="227" t="s">
        <v>148</v>
      </c>
    </row>
    <row r="607" spans="2:65" s="12" customFormat="1">
      <c r="B607" s="217"/>
      <c r="C607" s="218"/>
      <c r="D607" s="204" t="s">
        <v>162</v>
      </c>
      <c r="E607" s="219" t="s">
        <v>21</v>
      </c>
      <c r="F607" s="220" t="s">
        <v>855</v>
      </c>
      <c r="G607" s="218"/>
      <c r="H607" s="221">
        <v>19.829000000000001</v>
      </c>
      <c r="I607" s="222"/>
      <c r="J607" s="218"/>
      <c r="K607" s="218"/>
      <c r="L607" s="223"/>
      <c r="M607" s="224"/>
      <c r="N607" s="225"/>
      <c r="O607" s="225"/>
      <c r="P607" s="225"/>
      <c r="Q607" s="225"/>
      <c r="R607" s="225"/>
      <c r="S607" s="225"/>
      <c r="T607" s="226"/>
      <c r="AT607" s="227" t="s">
        <v>162</v>
      </c>
      <c r="AU607" s="227" t="s">
        <v>83</v>
      </c>
      <c r="AV607" s="12" t="s">
        <v>83</v>
      </c>
      <c r="AW607" s="12" t="s">
        <v>36</v>
      </c>
      <c r="AX607" s="12" t="s">
        <v>73</v>
      </c>
      <c r="AY607" s="227" t="s">
        <v>148</v>
      </c>
    </row>
    <row r="608" spans="2:65" s="12" customFormat="1">
      <c r="B608" s="217"/>
      <c r="C608" s="218"/>
      <c r="D608" s="204" t="s">
        <v>162</v>
      </c>
      <c r="E608" s="219" t="s">
        <v>21</v>
      </c>
      <c r="F608" s="220" t="s">
        <v>856</v>
      </c>
      <c r="G608" s="218"/>
      <c r="H608" s="221">
        <v>6.4320000000000004</v>
      </c>
      <c r="I608" s="222"/>
      <c r="J608" s="218"/>
      <c r="K608" s="218"/>
      <c r="L608" s="223"/>
      <c r="M608" s="224"/>
      <c r="N608" s="225"/>
      <c r="O608" s="225"/>
      <c r="P608" s="225"/>
      <c r="Q608" s="225"/>
      <c r="R608" s="225"/>
      <c r="S608" s="225"/>
      <c r="T608" s="226"/>
      <c r="AT608" s="227" t="s">
        <v>162</v>
      </c>
      <c r="AU608" s="227" t="s">
        <v>83</v>
      </c>
      <c r="AV608" s="12" t="s">
        <v>83</v>
      </c>
      <c r="AW608" s="12" t="s">
        <v>36</v>
      </c>
      <c r="AX608" s="12" t="s">
        <v>73</v>
      </c>
      <c r="AY608" s="227" t="s">
        <v>148</v>
      </c>
    </row>
    <row r="609" spans="2:65" s="11" customFormat="1">
      <c r="B609" s="207"/>
      <c r="C609" s="208"/>
      <c r="D609" s="204" t="s">
        <v>162</v>
      </c>
      <c r="E609" s="209" t="s">
        <v>21</v>
      </c>
      <c r="F609" s="210" t="s">
        <v>665</v>
      </c>
      <c r="G609" s="208"/>
      <c r="H609" s="209" t="s">
        <v>21</v>
      </c>
      <c r="I609" s="211"/>
      <c r="J609" s="208"/>
      <c r="K609" s="208"/>
      <c r="L609" s="212"/>
      <c r="M609" s="213"/>
      <c r="N609" s="214"/>
      <c r="O609" s="214"/>
      <c r="P609" s="214"/>
      <c r="Q609" s="214"/>
      <c r="R609" s="214"/>
      <c r="S609" s="214"/>
      <c r="T609" s="215"/>
      <c r="AT609" s="216" t="s">
        <v>162</v>
      </c>
      <c r="AU609" s="216" t="s">
        <v>83</v>
      </c>
      <c r="AV609" s="11" t="s">
        <v>81</v>
      </c>
      <c r="AW609" s="11" t="s">
        <v>36</v>
      </c>
      <c r="AX609" s="11" t="s">
        <v>73</v>
      </c>
      <c r="AY609" s="216" t="s">
        <v>148</v>
      </c>
    </row>
    <row r="610" spans="2:65" s="12" customFormat="1">
      <c r="B610" s="217"/>
      <c r="C610" s="218"/>
      <c r="D610" s="204" t="s">
        <v>162</v>
      </c>
      <c r="E610" s="219" t="s">
        <v>21</v>
      </c>
      <c r="F610" s="220" t="s">
        <v>857</v>
      </c>
      <c r="G610" s="218"/>
      <c r="H610" s="221">
        <v>12.247</v>
      </c>
      <c r="I610" s="222"/>
      <c r="J610" s="218"/>
      <c r="K610" s="218"/>
      <c r="L610" s="223"/>
      <c r="M610" s="224"/>
      <c r="N610" s="225"/>
      <c r="O610" s="225"/>
      <c r="P610" s="225"/>
      <c r="Q610" s="225"/>
      <c r="R610" s="225"/>
      <c r="S610" s="225"/>
      <c r="T610" s="226"/>
      <c r="AT610" s="227" t="s">
        <v>162</v>
      </c>
      <c r="AU610" s="227" t="s">
        <v>83</v>
      </c>
      <c r="AV610" s="12" t="s">
        <v>83</v>
      </c>
      <c r="AW610" s="12" t="s">
        <v>36</v>
      </c>
      <c r="AX610" s="12" t="s">
        <v>73</v>
      </c>
      <c r="AY610" s="227" t="s">
        <v>148</v>
      </c>
    </row>
    <row r="611" spans="2:65" s="11" customFormat="1">
      <c r="B611" s="207"/>
      <c r="C611" s="208"/>
      <c r="D611" s="204" t="s">
        <v>162</v>
      </c>
      <c r="E611" s="209" t="s">
        <v>21</v>
      </c>
      <c r="F611" s="210" t="s">
        <v>262</v>
      </c>
      <c r="G611" s="208"/>
      <c r="H611" s="209" t="s">
        <v>21</v>
      </c>
      <c r="I611" s="211"/>
      <c r="J611" s="208"/>
      <c r="K611" s="208"/>
      <c r="L611" s="212"/>
      <c r="M611" s="213"/>
      <c r="N611" s="214"/>
      <c r="O611" s="214"/>
      <c r="P611" s="214"/>
      <c r="Q611" s="214"/>
      <c r="R611" s="214"/>
      <c r="S611" s="214"/>
      <c r="T611" s="215"/>
      <c r="AT611" s="216" t="s">
        <v>162</v>
      </c>
      <c r="AU611" s="216" t="s">
        <v>83</v>
      </c>
      <c r="AV611" s="11" t="s">
        <v>81</v>
      </c>
      <c r="AW611" s="11" t="s">
        <v>36</v>
      </c>
      <c r="AX611" s="11" t="s">
        <v>73</v>
      </c>
      <c r="AY611" s="216" t="s">
        <v>148</v>
      </c>
    </row>
    <row r="612" spans="2:65" s="12" customFormat="1">
      <c r="B612" s="217"/>
      <c r="C612" s="218"/>
      <c r="D612" s="204" t="s">
        <v>162</v>
      </c>
      <c r="E612" s="219" t="s">
        <v>21</v>
      </c>
      <c r="F612" s="220" t="s">
        <v>858</v>
      </c>
      <c r="G612" s="218"/>
      <c r="H612" s="221">
        <v>7.7380000000000004</v>
      </c>
      <c r="I612" s="222"/>
      <c r="J612" s="218"/>
      <c r="K612" s="218"/>
      <c r="L612" s="223"/>
      <c r="M612" s="224"/>
      <c r="N612" s="225"/>
      <c r="O612" s="225"/>
      <c r="P612" s="225"/>
      <c r="Q612" s="225"/>
      <c r="R612" s="225"/>
      <c r="S612" s="225"/>
      <c r="T612" s="226"/>
      <c r="AT612" s="227" t="s">
        <v>162</v>
      </c>
      <c r="AU612" s="227" t="s">
        <v>83</v>
      </c>
      <c r="AV612" s="12" t="s">
        <v>83</v>
      </c>
      <c r="AW612" s="12" t="s">
        <v>36</v>
      </c>
      <c r="AX612" s="12" t="s">
        <v>73</v>
      </c>
      <c r="AY612" s="227" t="s">
        <v>148</v>
      </c>
    </row>
    <row r="613" spans="2:65" s="12" customFormat="1">
      <c r="B613" s="217"/>
      <c r="C613" s="218"/>
      <c r="D613" s="204" t="s">
        <v>162</v>
      </c>
      <c r="E613" s="219" t="s">
        <v>21</v>
      </c>
      <c r="F613" s="220" t="s">
        <v>859</v>
      </c>
      <c r="G613" s="218"/>
      <c r="H613" s="221">
        <v>7.91</v>
      </c>
      <c r="I613" s="222"/>
      <c r="J613" s="218"/>
      <c r="K613" s="218"/>
      <c r="L613" s="223"/>
      <c r="M613" s="224"/>
      <c r="N613" s="225"/>
      <c r="O613" s="225"/>
      <c r="P613" s="225"/>
      <c r="Q613" s="225"/>
      <c r="R613" s="225"/>
      <c r="S613" s="225"/>
      <c r="T613" s="226"/>
      <c r="AT613" s="227" t="s">
        <v>162</v>
      </c>
      <c r="AU613" s="227" t="s">
        <v>83</v>
      </c>
      <c r="AV613" s="12" t="s">
        <v>83</v>
      </c>
      <c r="AW613" s="12" t="s">
        <v>36</v>
      </c>
      <c r="AX613" s="12" t="s">
        <v>73</v>
      </c>
      <c r="AY613" s="227" t="s">
        <v>148</v>
      </c>
    </row>
    <row r="614" spans="2:65" s="12" customFormat="1">
      <c r="B614" s="217"/>
      <c r="C614" s="218"/>
      <c r="D614" s="204" t="s">
        <v>162</v>
      </c>
      <c r="E614" s="219" t="s">
        <v>21</v>
      </c>
      <c r="F614" s="220" t="s">
        <v>860</v>
      </c>
      <c r="G614" s="218"/>
      <c r="H614" s="221">
        <v>6.0170000000000003</v>
      </c>
      <c r="I614" s="222"/>
      <c r="J614" s="218"/>
      <c r="K614" s="218"/>
      <c r="L614" s="223"/>
      <c r="M614" s="224"/>
      <c r="N614" s="225"/>
      <c r="O614" s="225"/>
      <c r="P614" s="225"/>
      <c r="Q614" s="225"/>
      <c r="R614" s="225"/>
      <c r="S614" s="225"/>
      <c r="T614" s="226"/>
      <c r="AT614" s="227" t="s">
        <v>162</v>
      </c>
      <c r="AU614" s="227" t="s">
        <v>83</v>
      </c>
      <c r="AV614" s="12" t="s">
        <v>83</v>
      </c>
      <c r="AW614" s="12" t="s">
        <v>36</v>
      </c>
      <c r="AX614" s="12" t="s">
        <v>73</v>
      </c>
      <c r="AY614" s="227" t="s">
        <v>148</v>
      </c>
    </row>
    <row r="615" spans="2:65" s="13" customFormat="1">
      <c r="B615" s="228"/>
      <c r="C615" s="229"/>
      <c r="D615" s="204" t="s">
        <v>162</v>
      </c>
      <c r="E615" s="230" t="s">
        <v>21</v>
      </c>
      <c r="F615" s="231" t="s">
        <v>244</v>
      </c>
      <c r="G615" s="229"/>
      <c r="H615" s="232">
        <v>75.510999999999996</v>
      </c>
      <c r="I615" s="233"/>
      <c r="J615" s="229"/>
      <c r="K615" s="229"/>
      <c r="L615" s="234"/>
      <c r="M615" s="235"/>
      <c r="N615" s="236"/>
      <c r="O615" s="236"/>
      <c r="P615" s="236"/>
      <c r="Q615" s="236"/>
      <c r="R615" s="236"/>
      <c r="S615" s="236"/>
      <c r="T615" s="237"/>
      <c r="AT615" s="238" t="s">
        <v>162</v>
      </c>
      <c r="AU615" s="238" t="s">
        <v>83</v>
      </c>
      <c r="AV615" s="13" t="s">
        <v>155</v>
      </c>
      <c r="AW615" s="13" t="s">
        <v>36</v>
      </c>
      <c r="AX615" s="13" t="s">
        <v>81</v>
      </c>
      <c r="AY615" s="238" t="s">
        <v>148</v>
      </c>
    </row>
    <row r="616" spans="2:65" s="1" customFormat="1" ht="38.25" customHeight="1">
      <c r="B616" s="41"/>
      <c r="C616" s="192" t="s">
        <v>861</v>
      </c>
      <c r="D616" s="192" t="s">
        <v>150</v>
      </c>
      <c r="E616" s="193" t="s">
        <v>862</v>
      </c>
      <c r="F616" s="194" t="s">
        <v>863</v>
      </c>
      <c r="G616" s="195" t="s">
        <v>153</v>
      </c>
      <c r="H616" s="196">
        <v>10.151</v>
      </c>
      <c r="I616" s="197"/>
      <c r="J616" s="198">
        <f>ROUND(I616*H616,2)</f>
        <v>0</v>
      </c>
      <c r="K616" s="194" t="s">
        <v>154</v>
      </c>
      <c r="L616" s="61"/>
      <c r="M616" s="199" t="s">
        <v>21</v>
      </c>
      <c r="N616" s="200" t="s">
        <v>44</v>
      </c>
      <c r="O616" s="42"/>
      <c r="P616" s="201">
        <f>O616*H616</f>
        <v>0</v>
      </c>
      <c r="Q616" s="201">
        <v>1.682786E-2</v>
      </c>
      <c r="R616" s="201">
        <f>Q616*H616</f>
        <v>0.17081960686</v>
      </c>
      <c r="S616" s="201">
        <v>0</v>
      </c>
      <c r="T616" s="202">
        <f>S616*H616</f>
        <v>0</v>
      </c>
      <c r="AR616" s="24" t="s">
        <v>252</v>
      </c>
      <c r="AT616" s="24" t="s">
        <v>150</v>
      </c>
      <c r="AU616" s="24" t="s">
        <v>83</v>
      </c>
      <c r="AY616" s="24" t="s">
        <v>148</v>
      </c>
      <c r="BE616" s="203">
        <f>IF(N616="základní",J616,0)</f>
        <v>0</v>
      </c>
      <c r="BF616" s="203">
        <f>IF(N616="snížená",J616,0)</f>
        <v>0</v>
      </c>
      <c r="BG616" s="203">
        <f>IF(N616="zákl. přenesená",J616,0)</f>
        <v>0</v>
      </c>
      <c r="BH616" s="203">
        <f>IF(N616="sníž. přenesená",J616,0)</f>
        <v>0</v>
      </c>
      <c r="BI616" s="203">
        <f>IF(N616="nulová",J616,0)</f>
        <v>0</v>
      </c>
      <c r="BJ616" s="24" t="s">
        <v>81</v>
      </c>
      <c r="BK616" s="203">
        <f>ROUND(I616*H616,2)</f>
        <v>0</v>
      </c>
      <c r="BL616" s="24" t="s">
        <v>252</v>
      </c>
      <c r="BM616" s="24" t="s">
        <v>864</v>
      </c>
    </row>
    <row r="617" spans="2:65" s="1" customFormat="1" ht="135">
      <c r="B617" s="41"/>
      <c r="C617" s="63"/>
      <c r="D617" s="204" t="s">
        <v>157</v>
      </c>
      <c r="E617" s="63"/>
      <c r="F617" s="205" t="s">
        <v>815</v>
      </c>
      <c r="G617" s="63"/>
      <c r="H617" s="63"/>
      <c r="I617" s="163"/>
      <c r="J617" s="63"/>
      <c r="K617" s="63"/>
      <c r="L617" s="61"/>
      <c r="M617" s="206"/>
      <c r="N617" s="42"/>
      <c r="O617" s="42"/>
      <c r="P617" s="42"/>
      <c r="Q617" s="42"/>
      <c r="R617" s="42"/>
      <c r="S617" s="42"/>
      <c r="T617" s="78"/>
      <c r="AT617" s="24" t="s">
        <v>157</v>
      </c>
      <c r="AU617" s="24" t="s">
        <v>83</v>
      </c>
    </row>
    <row r="618" spans="2:65" s="11" customFormat="1">
      <c r="B618" s="207"/>
      <c r="C618" s="208"/>
      <c r="D618" s="204" t="s">
        <v>162</v>
      </c>
      <c r="E618" s="209" t="s">
        <v>21</v>
      </c>
      <c r="F618" s="210" t="s">
        <v>315</v>
      </c>
      <c r="G618" s="208"/>
      <c r="H618" s="209" t="s">
        <v>21</v>
      </c>
      <c r="I618" s="211"/>
      <c r="J618" s="208"/>
      <c r="K618" s="208"/>
      <c r="L618" s="212"/>
      <c r="M618" s="213"/>
      <c r="N618" s="214"/>
      <c r="O618" s="214"/>
      <c r="P618" s="214"/>
      <c r="Q618" s="214"/>
      <c r="R618" s="214"/>
      <c r="S618" s="214"/>
      <c r="T618" s="215"/>
      <c r="AT618" s="216" t="s">
        <v>162</v>
      </c>
      <c r="AU618" s="216" t="s">
        <v>83</v>
      </c>
      <c r="AV618" s="11" t="s">
        <v>81</v>
      </c>
      <c r="AW618" s="11" t="s">
        <v>36</v>
      </c>
      <c r="AX618" s="11" t="s">
        <v>73</v>
      </c>
      <c r="AY618" s="216" t="s">
        <v>148</v>
      </c>
    </row>
    <row r="619" spans="2:65" s="12" customFormat="1">
      <c r="B619" s="217"/>
      <c r="C619" s="218"/>
      <c r="D619" s="204" t="s">
        <v>162</v>
      </c>
      <c r="E619" s="219" t="s">
        <v>21</v>
      </c>
      <c r="F619" s="220" t="s">
        <v>865</v>
      </c>
      <c r="G619" s="218"/>
      <c r="H619" s="221">
        <v>0.81</v>
      </c>
      <c r="I619" s="222"/>
      <c r="J619" s="218"/>
      <c r="K619" s="218"/>
      <c r="L619" s="223"/>
      <c r="M619" s="224"/>
      <c r="N619" s="225"/>
      <c r="O619" s="225"/>
      <c r="P619" s="225"/>
      <c r="Q619" s="225"/>
      <c r="R619" s="225"/>
      <c r="S619" s="225"/>
      <c r="T619" s="226"/>
      <c r="AT619" s="227" t="s">
        <v>162</v>
      </c>
      <c r="AU619" s="227" t="s">
        <v>83</v>
      </c>
      <c r="AV619" s="12" t="s">
        <v>83</v>
      </c>
      <c r="AW619" s="12" t="s">
        <v>36</v>
      </c>
      <c r="AX619" s="12" t="s">
        <v>73</v>
      </c>
      <c r="AY619" s="227" t="s">
        <v>148</v>
      </c>
    </row>
    <row r="620" spans="2:65" s="12" customFormat="1">
      <c r="B620" s="217"/>
      <c r="C620" s="218"/>
      <c r="D620" s="204" t="s">
        <v>162</v>
      </c>
      <c r="E620" s="219" t="s">
        <v>21</v>
      </c>
      <c r="F620" s="220" t="s">
        <v>866</v>
      </c>
      <c r="G620" s="218"/>
      <c r="H620" s="221">
        <v>5.7149999999999999</v>
      </c>
      <c r="I620" s="222"/>
      <c r="J620" s="218"/>
      <c r="K620" s="218"/>
      <c r="L620" s="223"/>
      <c r="M620" s="224"/>
      <c r="N620" s="225"/>
      <c r="O620" s="225"/>
      <c r="P620" s="225"/>
      <c r="Q620" s="225"/>
      <c r="R620" s="225"/>
      <c r="S620" s="225"/>
      <c r="T620" s="226"/>
      <c r="AT620" s="227" t="s">
        <v>162</v>
      </c>
      <c r="AU620" s="227" t="s">
        <v>83</v>
      </c>
      <c r="AV620" s="12" t="s">
        <v>83</v>
      </c>
      <c r="AW620" s="12" t="s">
        <v>36</v>
      </c>
      <c r="AX620" s="12" t="s">
        <v>73</v>
      </c>
      <c r="AY620" s="227" t="s">
        <v>148</v>
      </c>
    </row>
    <row r="621" spans="2:65" s="12" customFormat="1">
      <c r="B621" s="217"/>
      <c r="C621" s="218"/>
      <c r="D621" s="204" t="s">
        <v>162</v>
      </c>
      <c r="E621" s="219" t="s">
        <v>21</v>
      </c>
      <c r="F621" s="220" t="s">
        <v>867</v>
      </c>
      <c r="G621" s="218"/>
      <c r="H621" s="221">
        <v>3.6259999999999999</v>
      </c>
      <c r="I621" s="222"/>
      <c r="J621" s="218"/>
      <c r="K621" s="218"/>
      <c r="L621" s="223"/>
      <c r="M621" s="224"/>
      <c r="N621" s="225"/>
      <c r="O621" s="225"/>
      <c r="P621" s="225"/>
      <c r="Q621" s="225"/>
      <c r="R621" s="225"/>
      <c r="S621" s="225"/>
      <c r="T621" s="226"/>
      <c r="AT621" s="227" t="s">
        <v>162</v>
      </c>
      <c r="AU621" s="227" t="s">
        <v>83</v>
      </c>
      <c r="AV621" s="12" t="s">
        <v>83</v>
      </c>
      <c r="AW621" s="12" t="s">
        <v>36</v>
      </c>
      <c r="AX621" s="12" t="s">
        <v>73</v>
      </c>
      <c r="AY621" s="227" t="s">
        <v>148</v>
      </c>
    </row>
    <row r="622" spans="2:65" s="13" customFormat="1">
      <c r="B622" s="228"/>
      <c r="C622" s="229"/>
      <c r="D622" s="204" t="s">
        <v>162</v>
      </c>
      <c r="E622" s="230" t="s">
        <v>21</v>
      </c>
      <c r="F622" s="231" t="s">
        <v>244</v>
      </c>
      <c r="G622" s="229"/>
      <c r="H622" s="232">
        <v>10.151</v>
      </c>
      <c r="I622" s="233"/>
      <c r="J622" s="229"/>
      <c r="K622" s="229"/>
      <c r="L622" s="234"/>
      <c r="M622" s="235"/>
      <c r="N622" s="236"/>
      <c r="O622" s="236"/>
      <c r="P622" s="236"/>
      <c r="Q622" s="236"/>
      <c r="R622" s="236"/>
      <c r="S622" s="236"/>
      <c r="T622" s="237"/>
      <c r="AT622" s="238" t="s">
        <v>162</v>
      </c>
      <c r="AU622" s="238" t="s">
        <v>83</v>
      </c>
      <c r="AV622" s="13" t="s">
        <v>155</v>
      </c>
      <c r="AW622" s="13" t="s">
        <v>36</v>
      </c>
      <c r="AX622" s="13" t="s">
        <v>81</v>
      </c>
      <c r="AY622" s="238" t="s">
        <v>148</v>
      </c>
    </row>
    <row r="623" spans="2:65" s="1" customFormat="1" ht="38.25" customHeight="1">
      <c r="B623" s="41"/>
      <c r="C623" s="192" t="s">
        <v>868</v>
      </c>
      <c r="D623" s="192" t="s">
        <v>150</v>
      </c>
      <c r="E623" s="193" t="s">
        <v>869</v>
      </c>
      <c r="F623" s="194" t="s">
        <v>870</v>
      </c>
      <c r="G623" s="195" t="s">
        <v>351</v>
      </c>
      <c r="H623" s="196">
        <v>846.96</v>
      </c>
      <c r="I623" s="197"/>
      <c r="J623" s="198">
        <f>ROUND(I623*H623,2)</f>
        <v>0</v>
      </c>
      <c r="K623" s="194" t="s">
        <v>154</v>
      </c>
      <c r="L623" s="61"/>
      <c r="M623" s="199" t="s">
        <v>21</v>
      </c>
      <c r="N623" s="200" t="s">
        <v>44</v>
      </c>
      <c r="O623" s="42"/>
      <c r="P623" s="201">
        <f>O623*H623</f>
        <v>0</v>
      </c>
      <c r="Q623" s="201">
        <v>2.5999999999999998E-4</v>
      </c>
      <c r="R623" s="201">
        <f>Q623*H623</f>
        <v>0.22020959999999998</v>
      </c>
      <c r="S623" s="201">
        <v>0</v>
      </c>
      <c r="T623" s="202">
        <f>S623*H623</f>
        <v>0</v>
      </c>
      <c r="AR623" s="24" t="s">
        <v>252</v>
      </c>
      <c r="AT623" s="24" t="s">
        <v>150</v>
      </c>
      <c r="AU623" s="24" t="s">
        <v>83</v>
      </c>
      <c r="AY623" s="24" t="s">
        <v>148</v>
      </c>
      <c r="BE623" s="203">
        <f>IF(N623="základní",J623,0)</f>
        <v>0</v>
      </c>
      <c r="BF623" s="203">
        <f>IF(N623="snížená",J623,0)</f>
        <v>0</v>
      </c>
      <c r="BG623" s="203">
        <f>IF(N623="zákl. přenesená",J623,0)</f>
        <v>0</v>
      </c>
      <c r="BH623" s="203">
        <f>IF(N623="sníž. přenesená",J623,0)</f>
        <v>0</v>
      </c>
      <c r="BI623" s="203">
        <f>IF(N623="nulová",J623,0)</f>
        <v>0</v>
      </c>
      <c r="BJ623" s="24" t="s">
        <v>81</v>
      </c>
      <c r="BK623" s="203">
        <f>ROUND(I623*H623,2)</f>
        <v>0</v>
      </c>
      <c r="BL623" s="24" t="s">
        <v>252</v>
      </c>
      <c r="BM623" s="24" t="s">
        <v>871</v>
      </c>
    </row>
    <row r="624" spans="2:65" s="1" customFormat="1" ht="135">
      <c r="B624" s="41"/>
      <c r="C624" s="63"/>
      <c r="D624" s="204" t="s">
        <v>157</v>
      </c>
      <c r="E624" s="63"/>
      <c r="F624" s="205" t="s">
        <v>815</v>
      </c>
      <c r="G624" s="63"/>
      <c r="H624" s="63"/>
      <c r="I624" s="163"/>
      <c r="J624" s="63"/>
      <c r="K624" s="63"/>
      <c r="L624" s="61"/>
      <c r="M624" s="206"/>
      <c r="N624" s="42"/>
      <c r="O624" s="42"/>
      <c r="P624" s="42"/>
      <c r="Q624" s="42"/>
      <c r="R624" s="42"/>
      <c r="S624" s="42"/>
      <c r="T624" s="78"/>
      <c r="AT624" s="24" t="s">
        <v>157</v>
      </c>
      <c r="AU624" s="24" t="s">
        <v>83</v>
      </c>
    </row>
    <row r="625" spans="2:51" s="11" customFormat="1">
      <c r="B625" s="207"/>
      <c r="C625" s="208"/>
      <c r="D625" s="204" t="s">
        <v>162</v>
      </c>
      <c r="E625" s="209" t="s">
        <v>21</v>
      </c>
      <c r="F625" s="210" t="s">
        <v>315</v>
      </c>
      <c r="G625" s="208"/>
      <c r="H625" s="209" t="s">
        <v>21</v>
      </c>
      <c r="I625" s="211"/>
      <c r="J625" s="208"/>
      <c r="K625" s="208"/>
      <c r="L625" s="212"/>
      <c r="M625" s="213"/>
      <c r="N625" s="214"/>
      <c r="O625" s="214"/>
      <c r="P625" s="214"/>
      <c r="Q625" s="214"/>
      <c r="R625" s="214"/>
      <c r="S625" s="214"/>
      <c r="T625" s="215"/>
      <c r="AT625" s="216" t="s">
        <v>162</v>
      </c>
      <c r="AU625" s="216" t="s">
        <v>83</v>
      </c>
      <c r="AV625" s="11" t="s">
        <v>81</v>
      </c>
      <c r="AW625" s="11" t="s">
        <v>36</v>
      </c>
      <c r="AX625" s="11" t="s">
        <v>73</v>
      </c>
      <c r="AY625" s="216" t="s">
        <v>148</v>
      </c>
    </row>
    <row r="626" spans="2:51" s="12" customFormat="1">
      <c r="B626" s="217"/>
      <c r="C626" s="218"/>
      <c r="D626" s="204" t="s">
        <v>162</v>
      </c>
      <c r="E626" s="219" t="s">
        <v>21</v>
      </c>
      <c r="F626" s="220" t="s">
        <v>872</v>
      </c>
      <c r="G626" s="218"/>
      <c r="H626" s="221">
        <v>28.05</v>
      </c>
      <c r="I626" s="222"/>
      <c r="J626" s="218"/>
      <c r="K626" s="218"/>
      <c r="L626" s="223"/>
      <c r="M626" s="224"/>
      <c r="N626" s="225"/>
      <c r="O626" s="225"/>
      <c r="P626" s="225"/>
      <c r="Q626" s="225"/>
      <c r="R626" s="225"/>
      <c r="S626" s="225"/>
      <c r="T626" s="226"/>
      <c r="AT626" s="227" t="s">
        <v>162</v>
      </c>
      <c r="AU626" s="227" t="s">
        <v>83</v>
      </c>
      <c r="AV626" s="12" t="s">
        <v>83</v>
      </c>
      <c r="AW626" s="12" t="s">
        <v>36</v>
      </c>
      <c r="AX626" s="12" t="s">
        <v>73</v>
      </c>
      <c r="AY626" s="227" t="s">
        <v>148</v>
      </c>
    </row>
    <row r="627" spans="2:51" s="12" customFormat="1">
      <c r="B627" s="217"/>
      <c r="C627" s="218"/>
      <c r="D627" s="204" t="s">
        <v>162</v>
      </c>
      <c r="E627" s="219" t="s">
        <v>21</v>
      </c>
      <c r="F627" s="220" t="s">
        <v>873</v>
      </c>
      <c r="G627" s="218"/>
      <c r="H627" s="221">
        <v>91.64</v>
      </c>
      <c r="I627" s="222"/>
      <c r="J627" s="218"/>
      <c r="K627" s="218"/>
      <c r="L627" s="223"/>
      <c r="M627" s="224"/>
      <c r="N627" s="225"/>
      <c r="O627" s="225"/>
      <c r="P627" s="225"/>
      <c r="Q627" s="225"/>
      <c r="R627" s="225"/>
      <c r="S627" s="225"/>
      <c r="T627" s="226"/>
      <c r="AT627" s="227" t="s">
        <v>162</v>
      </c>
      <c r="AU627" s="227" t="s">
        <v>83</v>
      </c>
      <c r="AV627" s="12" t="s">
        <v>83</v>
      </c>
      <c r="AW627" s="12" t="s">
        <v>36</v>
      </c>
      <c r="AX627" s="12" t="s">
        <v>73</v>
      </c>
      <c r="AY627" s="227" t="s">
        <v>148</v>
      </c>
    </row>
    <row r="628" spans="2:51" s="12" customFormat="1">
      <c r="B628" s="217"/>
      <c r="C628" s="218"/>
      <c r="D628" s="204" t="s">
        <v>162</v>
      </c>
      <c r="E628" s="219" t="s">
        <v>21</v>
      </c>
      <c r="F628" s="220" t="s">
        <v>874</v>
      </c>
      <c r="G628" s="218"/>
      <c r="H628" s="221">
        <v>31.72</v>
      </c>
      <c r="I628" s="222"/>
      <c r="J628" s="218"/>
      <c r="K628" s="218"/>
      <c r="L628" s="223"/>
      <c r="M628" s="224"/>
      <c r="N628" s="225"/>
      <c r="O628" s="225"/>
      <c r="P628" s="225"/>
      <c r="Q628" s="225"/>
      <c r="R628" s="225"/>
      <c r="S628" s="225"/>
      <c r="T628" s="226"/>
      <c r="AT628" s="227" t="s">
        <v>162</v>
      </c>
      <c r="AU628" s="227" t="s">
        <v>83</v>
      </c>
      <c r="AV628" s="12" t="s">
        <v>83</v>
      </c>
      <c r="AW628" s="12" t="s">
        <v>36</v>
      </c>
      <c r="AX628" s="12" t="s">
        <v>73</v>
      </c>
      <c r="AY628" s="227" t="s">
        <v>148</v>
      </c>
    </row>
    <row r="629" spans="2:51" s="12" customFormat="1">
      <c r="B629" s="217"/>
      <c r="C629" s="218"/>
      <c r="D629" s="204" t="s">
        <v>162</v>
      </c>
      <c r="E629" s="219" t="s">
        <v>21</v>
      </c>
      <c r="F629" s="220" t="s">
        <v>875</v>
      </c>
      <c r="G629" s="218"/>
      <c r="H629" s="221">
        <v>23.07</v>
      </c>
      <c r="I629" s="222"/>
      <c r="J629" s="218"/>
      <c r="K629" s="218"/>
      <c r="L629" s="223"/>
      <c r="M629" s="224"/>
      <c r="N629" s="225"/>
      <c r="O629" s="225"/>
      <c r="P629" s="225"/>
      <c r="Q629" s="225"/>
      <c r="R629" s="225"/>
      <c r="S629" s="225"/>
      <c r="T629" s="226"/>
      <c r="AT629" s="227" t="s">
        <v>162</v>
      </c>
      <c r="AU629" s="227" t="s">
        <v>83</v>
      </c>
      <c r="AV629" s="12" t="s">
        <v>83</v>
      </c>
      <c r="AW629" s="12" t="s">
        <v>36</v>
      </c>
      <c r="AX629" s="12" t="s">
        <v>73</v>
      </c>
      <c r="AY629" s="227" t="s">
        <v>148</v>
      </c>
    </row>
    <row r="630" spans="2:51" s="12" customFormat="1">
      <c r="B630" s="217"/>
      <c r="C630" s="218"/>
      <c r="D630" s="204" t="s">
        <v>162</v>
      </c>
      <c r="E630" s="219" t="s">
        <v>21</v>
      </c>
      <c r="F630" s="220" t="s">
        <v>876</v>
      </c>
      <c r="G630" s="218"/>
      <c r="H630" s="221">
        <v>16.66</v>
      </c>
      <c r="I630" s="222"/>
      <c r="J630" s="218"/>
      <c r="K630" s="218"/>
      <c r="L630" s="223"/>
      <c r="M630" s="224"/>
      <c r="N630" s="225"/>
      <c r="O630" s="225"/>
      <c r="P630" s="225"/>
      <c r="Q630" s="225"/>
      <c r="R630" s="225"/>
      <c r="S630" s="225"/>
      <c r="T630" s="226"/>
      <c r="AT630" s="227" t="s">
        <v>162</v>
      </c>
      <c r="AU630" s="227" t="s">
        <v>83</v>
      </c>
      <c r="AV630" s="12" t="s">
        <v>83</v>
      </c>
      <c r="AW630" s="12" t="s">
        <v>36</v>
      </c>
      <c r="AX630" s="12" t="s">
        <v>73</v>
      </c>
      <c r="AY630" s="227" t="s">
        <v>148</v>
      </c>
    </row>
    <row r="631" spans="2:51" s="12" customFormat="1">
      <c r="B631" s="217"/>
      <c r="C631" s="218"/>
      <c r="D631" s="204" t="s">
        <v>162</v>
      </c>
      <c r="E631" s="219" t="s">
        <v>21</v>
      </c>
      <c r="F631" s="220" t="s">
        <v>877</v>
      </c>
      <c r="G631" s="218"/>
      <c r="H631" s="221">
        <v>29.44</v>
      </c>
      <c r="I631" s="222"/>
      <c r="J631" s="218"/>
      <c r="K631" s="218"/>
      <c r="L631" s="223"/>
      <c r="M631" s="224"/>
      <c r="N631" s="225"/>
      <c r="O631" s="225"/>
      <c r="P631" s="225"/>
      <c r="Q631" s="225"/>
      <c r="R631" s="225"/>
      <c r="S631" s="225"/>
      <c r="T631" s="226"/>
      <c r="AT631" s="227" t="s">
        <v>162</v>
      </c>
      <c r="AU631" s="227" t="s">
        <v>83</v>
      </c>
      <c r="AV631" s="12" t="s">
        <v>83</v>
      </c>
      <c r="AW631" s="12" t="s">
        <v>36</v>
      </c>
      <c r="AX631" s="12" t="s">
        <v>73</v>
      </c>
      <c r="AY631" s="227" t="s">
        <v>148</v>
      </c>
    </row>
    <row r="632" spans="2:51" s="12" customFormat="1">
      <c r="B632" s="217"/>
      <c r="C632" s="218"/>
      <c r="D632" s="204" t="s">
        <v>162</v>
      </c>
      <c r="E632" s="219" t="s">
        <v>21</v>
      </c>
      <c r="F632" s="220" t="s">
        <v>878</v>
      </c>
      <c r="G632" s="218"/>
      <c r="H632" s="221">
        <v>10.25</v>
      </c>
      <c r="I632" s="222"/>
      <c r="J632" s="218"/>
      <c r="K632" s="218"/>
      <c r="L632" s="223"/>
      <c r="M632" s="224"/>
      <c r="N632" s="225"/>
      <c r="O632" s="225"/>
      <c r="P632" s="225"/>
      <c r="Q632" s="225"/>
      <c r="R632" s="225"/>
      <c r="S632" s="225"/>
      <c r="T632" s="226"/>
      <c r="AT632" s="227" t="s">
        <v>162</v>
      </c>
      <c r="AU632" s="227" t="s">
        <v>83</v>
      </c>
      <c r="AV632" s="12" t="s">
        <v>83</v>
      </c>
      <c r="AW632" s="12" t="s">
        <v>36</v>
      </c>
      <c r="AX632" s="12" t="s">
        <v>73</v>
      </c>
      <c r="AY632" s="227" t="s">
        <v>148</v>
      </c>
    </row>
    <row r="633" spans="2:51" s="12" customFormat="1">
      <c r="B633" s="217"/>
      <c r="C633" s="218"/>
      <c r="D633" s="204" t="s">
        <v>162</v>
      </c>
      <c r="E633" s="219" t="s">
        <v>21</v>
      </c>
      <c r="F633" s="220" t="s">
        <v>879</v>
      </c>
      <c r="G633" s="218"/>
      <c r="H633" s="221">
        <v>11.32</v>
      </c>
      <c r="I633" s="222"/>
      <c r="J633" s="218"/>
      <c r="K633" s="218"/>
      <c r="L633" s="223"/>
      <c r="M633" s="224"/>
      <c r="N633" s="225"/>
      <c r="O633" s="225"/>
      <c r="P633" s="225"/>
      <c r="Q633" s="225"/>
      <c r="R633" s="225"/>
      <c r="S633" s="225"/>
      <c r="T633" s="226"/>
      <c r="AT633" s="227" t="s">
        <v>162</v>
      </c>
      <c r="AU633" s="227" t="s">
        <v>83</v>
      </c>
      <c r="AV633" s="12" t="s">
        <v>83</v>
      </c>
      <c r="AW633" s="12" t="s">
        <v>36</v>
      </c>
      <c r="AX633" s="12" t="s">
        <v>73</v>
      </c>
      <c r="AY633" s="227" t="s">
        <v>148</v>
      </c>
    </row>
    <row r="634" spans="2:51" s="12" customFormat="1">
      <c r="B634" s="217"/>
      <c r="C634" s="218"/>
      <c r="D634" s="204" t="s">
        <v>162</v>
      </c>
      <c r="E634" s="219" t="s">
        <v>21</v>
      </c>
      <c r="F634" s="220" t="s">
        <v>880</v>
      </c>
      <c r="G634" s="218"/>
      <c r="H634" s="221">
        <v>28.92</v>
      </c>
      <c r="I634" s="222"/>
      <c r="J634" s="218"/>
      <c r="K634" s="218"/>
      <c r="L634" s="223"/>
      <c r="M634" s="224"/>
      <c r="N634" s="225"/>
      <c r="O634" s="225"/>
      <c r="P634" s="225"/>
      <c r="Q634" s="225"/>
      <c r="R634" s="225"/>
      <c r="S634" s="225"/>
      <c r="T634" s="226"/>
      <c r="AT634" s="227" t="s">
        <v>162</v>
      </c>
      <c r="AU634" s="227" t="s">
        <v>83</v>
      </c>
      <c r="AV634" s="12" t="s">
        <v>83</v>
      </c>
      <c r="AW634" s="12" t="s">
        <v>36</v>
      </c>
      <c r="AX634" s="12" t="s">
        <v>73</v>
      </c>
      <c r="AY634" s="227" t="s">
        <v>148</v>
      </c>
    </row>
    <row r="635" spans="2:51" s="12" customFormat="1">
      <c r="B635" s="217"/>
      <c r="C635" s="218"/>
      <c r="D635" s="204" t="s">
        <v>162</v>
      </c>
      <c r="E635" s="219" t="s">
        <v>21</v>
      </c>
      <c r="F635" s="220" t="s">
        <v>881</v>
      </c>
      <c r="G635" s="218"/>
      <c r="H635" s="221">
        <v>16.98</v>
      </c>
      <c r="I635" s="222"/>
      <c r="J635" s="218"/>
      <c r="K635" s="218"/>
      <c r="L635" s="223"/>
      <c r="M635" s="224"/>
      <c r="N635" s="225"/>
      <c r="O635" s="225"/>
      <c r="P635" s="225"/>
      <c r="Q635" s="225"/>
      <c r="R635" s="225"/>
      <c r="S635" s="225"/>
      <c r="T635" s="226"/>
      <c r="AT635" s="227" t="s">
        <v>162</v>
      </c>
      <c r="AU635" s="227" t="s">
        <v>83</v>
      </c>
      <c r="AV635" s="12" t="s">
        <v>83</v>
      </c>
      <c r="AW635" s="12" t="s">
        <v>36</v>
      </c>
      <c r="AX635" s="12" t="s">
        <v>73</v>
      </c>
      <c r="AY635" s="227" t="s">
        <v>148</v>
      </c>
    </row>
    <row r="636" spans="2:51" s="12" customFormat="1">
      <c r="B636" s="217"/>
      <c r="C636" s="218"/>
      <c r="D636" s="204" t="s">
        <v>162</v>
      </c>
      <c r="E636" s="219" t="s">
        <v>21</v>
      </c>
      <c r="F636" s="220" t="s">
        <v>882</v>
      </c>
      <c r="G636" s="218"/>
      <c r="H636" s="221">
        <v>11.27</v>
      </c>
      <c r="I636" s="222"/>
      <c r="J636" s="218"/>
      <c r="K636" s="218"/>
      <c r="L636" s="223"/>
      <c r="M636" s="224"/>
      <c r="N636" s="225"/>
      <c r="O636" s="225"/>
      <c r="P636" s="225"/>
      <c r="Q636" s="225"/>
      <c r="R636" s="225"/>
      <c r="S636" s="225"/>
      <c r="T636" s="226"/>
      <c r="AT636" s="227" t="s">
        <v>162</v>
      </c>
      <c r="AU636" s="227" t="s">
        <v>83</v>
      </c>
      <c r="AV636" s="12" t="s">
        <v>83</v>
      </c>
      <c r="AW636" s="12" t="s">
        <v>36</v>
      </c>
      <c r="AX636" s="12" t="s">
        <v>73</v>
      </c>
      <c r="AY636" s="227" t="s">
        <v>148</v>
      </c>
    </row>
    <row r="637" spans="2:51" s="12" customFormat="1">
      <c r="B637" s="217"/>
      <c r="C637" s="218"/>
      <c r="D637" s="204" t="s">
        <v>162</v>
      </c>
      <c r="E637" s="219" t="s">
        <v>21</v>
      </c>
      <c r="F637" s="220" t="s">
        <v>883</v>
      </c>
      <c r="G637" s="218"/>
      <c r="H637" s="221">
        <v>8.81</v>
      </c>
      <c r="I637" s="222"/>
      <c r="J637" s="218"/>
      <c r="K637" s="218"/>
      <c r="L637" s="223"/>
      <c r="M637" s="224"/>
      <c r="N637" s="225"/>
      <c r="O637" s="225"/>
      <c r="P637" s="225"/>
      <c r="Q637" s="225"/>
      <c r="R637" s="225"/>
      <c r="S637" s="225"/>
      <c r="T637" s="226"/>
      <c r="AT637" s="227" t="s">
        <v>162</v>
      </c>
      <c r="AU637" s="227" t="s">
        <v>83</v>
      </c>
      <c r="AV637" s="12" t="s">
        <v>83</v>
      </c>
      <c r="AW637" s="12" t="s">
        <v>36</v>
      </c>
      <c r="AX637" s="12" t="s">
        <v>73</v>
      </c>
      <c r="AY637" s="227" t="s">
        <v>148</v>
      </c>
    </row>
    <row r="638" spans="2:51" s="12" customFormat="1">
      <c r="B638" s="217"/>
      <c r="C638" s="218"/>
      <c r="D638" s="204" t="s">
        <v>162</v>
      </c>
      <c r="E638" s="219" t="s">
        <v>21</v>
      </c>
      <c r="F638" s="220" t="s">
        <v>884</v>
      </c>
      <c r="G638" s="218"/>
      <c r="H638" s="221">
        <v>16.38</v>
      </c>
      <c r="I638" s="222"/>
      <c r="J638" s="218"/>
      <c r="K638" s="218"/>
      <c r="L638" s="223"/>
      <c r="M638" s="224"/>
      <c r="N638" s="225"/>
      <c r="O638" s="225"/>
      <c r="P638" s="225"/>
      <c r="Q638" s="225"/>
      <c r="R638" s="225"/>
      <c r="S638" s="225"/>
      <c r="T638" s="226"/>
      <c r="AT638" s="227" t="s">
        <v>162</v>
      </c>
      <c r="AU638" s="227" t="s">
        <v>83</v>
      </c>
      <c r="AV638" s="12" t="s">
        <v>83</v>
      </c>
      <c r="AW638" s="12" t="s">
        <v>36</v>
      </c>
      <c r="AX638" s="12" t="s">
        <v>73</v>
      </c>
      <c r="AY638" s="227" t="s">
        <v>148</v>
      </c>
    </row>
    <row r="639" spans="2:51" s="12" customFormat="1">
      <c r="B639" s="217"/>
      <c r="C639" s="218"/>
      <c r="D639" s="204" t="s">
        <v>162</v>
      </c>
      <c r="E639" s="219" t="s">
        <v>21</v>
      </c>
      <c r="F639" s="220" t="s">
        <v>885</v>
      </c>
      <c r="G639" s="218"/>
      <c r="H639" s="221">
        <v>26.79</v>
      </c>
      <c r="I639" s="222"/>
      <c r="J639" s="218"/>
      <c r="K639" s="218"/>
      <c r="L639" s="223"/>
      <c r="M639" s="224"/>
      <c r="N639" s="225"/>
      <c r="O639" s="225"/>
      <c r="P639" s="225"/>
      <c r="Q639" s="225"/>
      <c r="R639" s="225"/>
      <c r="S639" s="225"/>
      <c r="T639" s="226"/>
      <c r="AT639" s="227" t="s">
        <v>162</v>
      </c>
      <c r="AU639" s="227" t="s">
        <v>83</v>
      </c>
      <c r="AV639" s="12" t="s">
        <v>83</v>
      </c>
      <c r="AW639" s="12" t="s">
        <v>36</v>
      </c>
      <c r="AX639" s="12" t="s">
        <v>73</v>
      </c>
      <c r="AY639" s="227" t="s">
        <v>148</v>
      </c>
    </row>
    <row r="640" spans="2:51" s="12" customFormat="1">
      <c r="B640" s="217"/>
      <c r="C640" s="218"/>
      <c r="D640" s="204" t="s">
        <v>162</v>
      </c>
      <c r="E640" s="219" t="s">
        <v>21</v>
      </c>
      <c r="F640" s="220" t="s">
        <v>886</v>
      </c>
      <c r="G640" s="218"/>
      <c r="H640" s="221">
        <v>19.86</v>
      </c>
      <c r="I640" s="222"/>
      <c r="J640" s="218"/>
      <c r="K640" s="218"/>
      <c r="L640" s="223"/>
      <c r="M640" s="224"/>
      <c r="N640" s="225"/>
      <c r="O640" s="225"/>
      <c r="P640" s="225"/>
      <c r="Q640" s="225"/>
      <c r="R640" s="225"/>
      <c r="S640" s="225"/>
      <c r="T640" s="226"/>
      <c r="AT640" s="227" t="s">
        <v>162</v>
      </c>
      <c r="AU640" s="227" t="s">
        <v>83</v>
      </c>
      <c r="AV640" s="12" t="s">
        <v>83</v>
      </c>
      <c r="AW640" s="12" t="s">
        <v>36</v>
      </c>
      <c r="AX640" s="12" t="s">
        <v>73</v>
      </c>
      <c r="AY640" s="227" t="s">
        <v>148</v>
      </c>
    </row>
    <row r="641" spans="2:51" s="12" customFormat="1">
      <c r="B641" s="217"/>
      <c r="C641" s="218"/>
      <c r="D641" s="204" t="s">
        <v>162</v>
      </c>
      <c r="E641" s="219" t="s">
        <v>21</v>
      </c>
      <c r="F641" s="220" t="s">
        <v>887</v>
      </c>
      <c r="G641" s="218"/>
      <c r="H641" s="221">
        <v>18.170000000000002</v>
      </c>
      <c r="I641" s="222"/>
      <c r="J641" s="218"/>
      <c r="K641" s="218"/>
      <c r="L641" s="223"/>
      <c r="M641" s="224"/>
      <c r="N641" s="225"/>
      <c r="O641" s="225"/>
      <c r="P641" s="225"/>
      <c r="Q641" s="225"/>
      <c r="R641" s="225"/>
      <c r="S641" s="225"/>
      <c r="T641" s="226"/>
      <c r="AT641" s="227" t="s">
        <v>162</v>
      </c>
      <c r="AU641" s="227" t="s">
        <v>83</v>
      </c>
      <c r="AV641" s="12" t="s">
        <v>83</v>
      </c>
      <c r="AW641" s="12" t="s">
        <v>36</v>
      </c>
      <c r="AX641" s="12" t="s">
        <v>73</v>
      </c>
      <c r="AY641" s="227" t="s">
        <v>148</v>
      </c>
    </row>
    <row r="642" spans="2:51" s="12" customFormat="1">
      <c r="B642" s="217"/>
      <c r="C642" s="218"/>
      <c r="D642" s="204" t="s">
        <v>162</v>
      </c>
      <c r="E642" s="219" t="s">
        <v>21</v>
      </c>
      <c r="F642" s="220" t="s">
        <v>888</v>
      </c>
      <c r="G642" s="218"/>
      <c r="H642" s="221">
        <v>10.57</v>
      </c>
      <c r="I642" s="222"/>
      <c r="J642" s="218"/>
      <c r="K642" s="218"/>
      <c r="L642" s="223"/>
      <c r="M642" s="224"/>
      <c r="N642" s="225"/>
      <c r="O642" s="225"/>
      <c r="P642" s="225"/>
      <c r="Q642" s="225"/>
      <c r="R642" s="225"/>
      <c r="S642" s="225"/>
      <c r="T642" s="226"/>
      <c r="AT642" s="227" t="s">
        <v>162</v>
      </c>
      <c r="AU642" s="227" t="s">
        <v>83</v>
      </c>
      <c r="AV642" s="12" t="s">
        <v>83</v>
      </c>
      <c r="AW642" s="12" t="s">
        <v>36</v>
      </c>
      <c r="AX642" s="12" t="s">
        <v>73</v>
      </c>
      <c r="AY642" s="227" t="s">
        <v>148</v>
      </c>
    </row>
    <row r="643" spans="2:51" s="11" customFormat="1">
      <c r="B643" s="207"/>
      <c r="C643" s="208"/>
      <c r="D643" s="204" t="s">
        <v>162</v>
      </c>
      <c r="E643" s="209" t="s">
        <v>21</v>
      </c>
      <c r="F643" s="210" t="s">
        <v>665</v>
      </c>
      <c r="G643" s="208"/>
      <c r="H643" s="209" t="s">
        <v>21</v>
      </c>
      <c r="I643" s="211"/>
      <c r="J643" s="208"/>
      <c r="K643" s="208"/>
      <c r="L643" s="212"/>
      <c r="M643" s="213"/>
      <c r="N643" s="214"/>
      <c r="O643" s="214"/>
      <c r="P643" s="214"/>
      <c r="Q643" s="214"/>
      <c r="R643" s="214"/>
      <c r="S643" s="214"/>
      <c r="T643" s="215"/>
      <c r="AT643" s="216" t="s">
        <v>162</v>
      </c>
      <c r="AU643" s="216" t="s">
        <v>83</v>
      </c>
      <c r="AV643" s="11" t="s">
        <v>81</v>
      </c>
      <c r="AW643" s="11" t="s">
        <v>36</v>
      </c>
      <c r="AX643" s="11" t="s">
        <v>73</v>
      </c>
      <c r="AY643" s="216" t="s">
        <v>148</v>
      </c>
    </row>
    <row r="644" spans="2:51" s="12" customFormat="1">
      <c r="B644" s="217"/>
      <c r="C644" s="218"/>
      <c r="D644" s="204" t="s">
        <v>162</v>
      </c>
      <c r="E644" s="219" t="s">
        <v>21</v>
      </c>
      <c r="F644" s="220" t="s">
        <v>889</v>
      </c>
      <c r="G644" s="218"/>
      <c r="H644" s="221">
        <v>26.75</v>
      </c>
      <c r="I644" s="222"/>
      <c r="J644" s="218"/>
      <c r="K644" s="218"/>
      <c r="L644" s="223"/>
      <c r="M644" s="224"/>
      <c r="N644" s="225"/>
      <c r="O644" s="225"/>
      <c r="P644" s="225"/>
      <c r="Q644" s="225"/>
      <c r="R644" s="225"/>
      <c r="S644" s="225"/>
      <c r="T644" s="226"/>
      <c r="AT644" s="227" t="s">
        <v>162</v>
      </c>
      <c r="AU644" s="227" t="s">
        <v>83</v>
      </c>
      <c r="AV644" s="12" t="s">
        <v>83</v>
      </c>
      <c r="AW644" s="12" t="s">
        <v>36</v>
      </c>
      <c r="AX644" s="12" t="s">
        <v>73</v>
      </c>
      <c r="AY644" s="227" t="s">
        <v>148</v>
      </c>
    </row>
    <row r="645" spans="2:51" s="12" customFormat="1">
      <c r="B645" s="217"/>
      <c r="C645" s="218"/>
      <c r="D645" s="204" t="s">
        <v>162</v>
      </c>
      <c r="E645" s="219" t="s">
        <v>21</v>
      </c>
      <c r="F645" s="220" t="s">
        <v>890</v>
      </c>
      <c r="G645" s="218"/>
      <c r="H645" s="221">
        <v>30.7</v>
      </c>
      <c r="I645" s="222"/>
      <c r="J645" s="218"/>
      <c r="K645" s="218"/>
      <c r="L645" s="223"/>
      <c r="M645" s="224"/>
      <c r="N645" s="225"/>
      <c r="O645" s="225"/>
      <c r="P645" s="225"/>
      <c r="Q645" s="225"/>
      <c r="R645" s="225"/>
      <c r="S645" s="225"/>
      <c r="T645" s="226"/>
      <c r="AT645" s="227" t="s">
        <v>162</v>
      </c>
      <c r="AU645" s="227" t="s">
        <v>83</v>
      </c>
      <c r="AV645" s="12" t="s">
        <v>83</v>
      </c>
      <c r="AW645" s="12" t="s">
        <v>36</v>
      </c>
      <c r="AX645" s="12" t="s">
        <v>73</v>
      </c>
      <c r="AY645" s="227" t="s">
        <v>148</v>
      </c>
    </row>
    <row r="646" spans="2:51" s="12" customFormat="1">
      <c r="B646" s="217"/>
      <c r="C646" s="218"/>
      <c r="D646" s="204" t="s">
        <v>162</v>
      </c>
      <c r="E646" s="219" t="s">
        <v>21</v>
      </c>
      <c r="F646" s="220" t="s">
        <v>891</v>
      </c>
      <c r="G646" s="218"/>
      <c r="H646" s="221">
        <v>25.54</v>
      </c>
      <c r="I646" s="222"/>
      <c r="J646" s="218"/>
      <c r="K646" s="218"/>
      <c r="L646" s="223"/>
      <c r="M646" s="224"/>
      <c r="N646" s="225"/>
      <c r="O646" s="225"/>
      <c r="P646" s="225"/>
      <c r="Q646" s="225"/>
      <c r="R646" s="225"/>
      <c r="S646" s="225"/>
      <c r="T646" s="226"/>
      <c r="AT646" s="227" t="s">
        <v>162</v>
      </c>
      <c r="AU646" s="227" t="s">
        <v>83</v>
      </c>
      <c r="AV646" s="12" t="s">
        <v>83</v>
      </c>
      <c r="AW646" s="12" t="s">
        <v>36</v>
      </c>
      <c r="AX646" s="12" t="s">
        <v>73</v>
      </c>
      <c r="AY646" s="227" t="s">
        <v>148</v>
      </c>
    </row>
    <row r="647" spans="2:51" s="12" customFormat="1">
      <c r="B647" s="217"/>
      <c r="C647" s="218"/>
      <c r="D647" s="204" t="s">
        <v>162</v>
      </c>
      <c r="E647" s="219" t="s">
        <v>21</v>
      </c>
      <c r="F647" s="220" t="s">
        <v>892</v>
      </c>
      <c r="G647" s="218"/>
      <c r="H647" s="221">
        <v>23.48</v>
      </c>
      <c r="I647" s="222"/>
      <c r="J647" s="218"/>
      <c r="K647" s="218"/>
      <c r="L647" s="223"/>
      <c r="M647" s="224"/>
      <c r="N647" s="225"/>
      <c r="O647" s="225"/>
      <c r="P647" s="225"/>
      <c r="Q647" s="225"/>
      <c r="R647" s="225"/>
      <c r="S647" s="225"/>
      <c r="T647" s="226"/>
      <c r="AT647" s="227" t="s">
        <v>162</v>
      </c>
      <c r="AU647" s="227" t="s">
        <v>83</v>
      </c>
      <c r="AV647" s="12" t="s">
        <v>83</v>
      </c>
      <c r="AW647" s="12" t="s">
        <v>36</v>
      </c>
      <c r="AX647" s="12" t="s">
        <v>73</v>
      </c>
      <c r="AY647" s="227" t="s">
        <v>148</v>
      </c>
    </row>
    <row r="648" spans="2:51" s="12" customFormat="1">
      <c r="B648" s="217"/>
      <c r="C648" s="218"/>
      <c r="D648" s="204" t="s">
        <v>162</v>
      </c>
      <c r="E648" s="219" t="s">
        <v>21</v>
      </c>
      <c r="F648" s="220" t="s">
        <v>893</v>
      </c>
      <c r="G648" s="218"/>
      <c r="H648" s="221">
        <v>13.23</v>
      </c>
      <c r="I648" s="222"/>
      <c r="J648" s="218"/>
      <c r="K648" s="218"/>
      <c r="L648" s="223"/>
      <c r="M648" s="224"/>
      <c r="N648" s="225"/>
      <c r="O648" s="225"/>
      <c r="P648" s="225"/>
      <c r="Q648" s="225"/>
      <c r="R648" s="225"/>
      <c r="S648" s="225"/>
      <c r="T648" s="226"/>
      <c r="AT648" s="227" t="s">
        <v>162</v>
      </c>
      <c r="AU648" s="227" t="s">
        <v>83</v>
      </c>
      <c r="AV648" s="12" t="s">
        <v>83</v>
      </c>
      <c r="AW648" s="12" t="s">
        <v>36</v>
      </c>
      <c r="AX648" s="12" t="s">
        <v>73</v>
      </c>
      <c r="AY648" s="227" t="s">
        <v>148</v>
      </c>
    </row>
    <row r="649" spans="2:51" s="12" customFormat="1">
      <c r="B649" s="217"/>
      <c r="C649" s="218"/>
      <c r="D649" s="204" t="s">
        <v>162</v>
      </c>
      <c r="E649" s="219" t="s">
        <v>21</v>
      </c>
      <c r="F649" s="220" t="s">
        <v>894</v>
      </c>
      <c r="G649" s="218"/>
      <c r="H649" s="221">
        <v>28.94</v>
      </c>
      <c r="I649" s="222"/>
      <c r="J649" s="218"/>
      <c r="K649" s="218"/>
      <c r="L649" s="223"/>
      <c r="M649" s="224"/>
      <c r="N649" s="225"/>
      <c r="O649" s="225"/>
      <c r="P649" s="225"/>
      <c r="Q649" s="225"/>
      <c r="R649" s="225"/>
      <c r="S649" s="225"/>
      <c r="T649" s="226"/>
      <c r="AT649" s="227" t="s">
        <v>162</v>
      </c>
      <c r="AU649" s="227" t="s">
        <v>83</v>
      </c>
      <c r="AV649" s="12" t="s">
        <v>83</v>
      </c>
      <c r="AW649" s="12" t="s">
        <v>36</v>
      </c>
      <c r="AX649" s="12" t="s">
        <v>73</v>
      </c>
      <c r="AY649" s="227" t="s">
        <v>148</v>
      </c>
    </row>
    <row r="650" spans="2:51" s="12" customFormat="1">
      <c r="B650" s="217"/>
      <c r="C650" s="218"/>
      <c r="D650" s="204" t="s">
        <v>162</v>
      </c>
      <c r="E650" s="219" t="s">
        <v>21</v>
      </c>
      <c r="F650" s="220" t="s">
        <v>895</v>
      </c>
      <c r="G650" s="218"/>
      <c r="H650" s="221">
        <v>10.62</v>
      </c>
      <c r="I650" s="222"/>
      <c r="J650" s="218"/>
      <c r="K650" s="218"/>
      <c r="L650" s="223"/>
      <c r="M650" s="224"/>
      <c r="N650" s="225"/>
      <c r="O650" s="225"/>
      <c r="P650" s="225"/>
      <c r="Q650" s="225"/>
      <c r="R650" s="225"/>
      <c r="S650" s="225"/>
      <c r="T650" s="226"/>
      <c r="AT650" s="227" t="s">
        <v>162</v>
      </c>
      <c r="AU650" s="227" t="s">
        <v>83</v>
      </c>
      <c r="AV650" s="12" t="s">
        <v>83</v>
      </c>
      <c r="AW650" s="12" t="s">
        <v>36</v>
      </c>
      <c r="AX650" s="12" t="s">
        <v>73</v>
      </c>
      <c r="AY650" s="227" t="s">
        <v>148</v>
      </c>
    </row>
    <row r="651" spans="2:51" s="12" customFormat="1">
      <c r="B651" s="217"/>
      <c r="C651" s="218"/>
      <c r="D651" s="204" t="s">
        <v>162</v>
      </c>
      <c r="E651" s="219" t="s">
        <v>21</v>
      </c>
      <c r="F651" s="220" t="s">
        <v>896</v>
      </c>
      <c r="G651" s="218"/>
      <c r="H651" s="221">
        <v>20.59</v>
      </c>
      <c r="I651" s="222"/>
      <c r="J651" s="218"/>
      <c r="K651" s="218"/>
      <c r="L651" s="223"/>
      <c r="M651" s="224"/>
      <c r="N651" s="225"/>
      <c r="O651" s="225"/>
      <c r="P651" s="225"/>
      <c r="Q651" s="225"/>
      <c r="R651" s="225"/>
      <c r="S651" s="225"/>
      <c r="T651" s="226"/>
      <c r="AT651" s="227" t="s">
        <v>162</v>
      </c>
      <c r="AU651" s="227" t="s">
        <v>83</v>
      </c>
      <c r="AV651" s="12" t="s">
        <v>83</v>
      </c>
      <c r="AW651" s="12" t="s">
        <v>36</v>
      </c>
      <c r="AX651" s="12" t="s">
        <v>73</v>
      </c>
      <c r="AY651" s="227" t="s">
        <v>148</v>
      </c>
    </row>
    <row r="652" spans="2:51" s="12" customFormat="1">
      <c r="B652" s="217"/>
      <c r="C652" s="218"/>
      <c r="D652" s="204" t="s">
        <v>162</v>
      </c>
      <c r="E652" s="219" t="s">
        <v>21</v>
      </c>
      <c r="F652" s="220" t="s">
        <v>897</v>
      </c>
      <c r="G652" s="218"/>
      <c r="H652" s="221">
        <v>25.37</v>
      </c>
      <c r="I652" s="222"/>
      <c r="J652" s="218"/>
      <c r="K652" s="218"/>
      <c r="L652" s="223"/>
      <c r="M652" s="224"/>
      <c r="N652" s="225"/>
      <c r="O652" s="225"/>
      <c r="P652" s="225"/>
      <c r="Q652" s="225"/>
      <c r="R652" s="225"/>
      <c r="S652" s="225"/>
      <c r="T652" s="226"/>
      <c r="AT652" s="227" t="s">
        <v>162</v>
      </c>
      <c r="AU652" s="227" t="s">
        <v>83</v>
      </c>
      <c r="AV652" s="12" t="s">
        <v>83</v>
      </c>
      <c r="AW652" s="12" t="s">
        <v>36</v>
      </c>
      <c r="AX652" s="12" t="s">
        <v>73</v>
      </c>
      <c r="AY652" s="227" t="s">
        <v>148</v>
      </c>
    </row>
    <row r="653" spans="2:51" s="12" customFormat="1">
      <c r="B653" s="217"/>
      <c r="C653" s="218"/>
      <c r="D653" s="204" t="s">
        <v>162</v>
      </c>
      <c r="E653" s="219" t="s">
        <v>21</v>
      </c>
      <c r="F653" s="220" t="s">
        <v>898</v>
      </c>
      <c r="G653" s="218"/>
      <c r="H653" s="221">
        <v>7.98</v>
      </c>
      <c r="I653" s="222"/>
      <c r="J653" s="218"/>
      <c r="K653" s="218"/>
      <c r="L653" s="223"/>
      <c r="M653" s="224"/>
      <c r="N653" s="225"/>
      <c r="O653" s="225"/>
      <c r="P653" s="225"/>
      <c r="Q653" s="225"/>
      <c r="R653" s="225"/>
      <c r="S653" s="225"/>
      <c r="T653" s="226"/>
      <c r="AT653" s="227" t="s">
        <v>162</v>
      </c>
      <c r="AU653" s="227" t="s">
        <v>83</v>
      </c>
      <c r="AV653" s="12" t="s">
        <v>83</v>
      </c>
      <c r="AW653" s="12" t="s">
        <v>36</v>
      </c>
      <c r="AX653" s="12" t="s">
        <v>73</v>
      </c>
      <c r="AY653" s="227" t="s">
        <v>148</v>
      </c>
    </row>
    <row r="654" spans="2:51" s="11" customFormat="1">
      <c r="B654" s="207"/>
      <c r="C654" s="208"/>
      <c r="D654" s="204" t="s">
        <v>162</v>
      </c>
      <c r="E654" s="209" t="s">
        <v>21</v>
      </c>
      <c r="F654" s="210" t="s">
        <v>262</v>
      </c>
      <c r="G654" s="208"/>
      <c r="H654" s="209" t="s">
        <v>21</v>
      </c>
      <c r="I654" s="211"/>
      <c r="J654" s="208"/>
      <c r="K654" s="208"/>
      <c r="L654" s="212"/>
      <c r="M654" s="213"/>
      <c r="N654" s="214"/>
      <c r="O654" s="214"/>
      <c r="P654" s="214"/>
      <c r="Q654" s="214"/>
      <c r="R654" s="214"/>
      <c r="S654" s="214"/>
      <c r="T654" s="215"/>
      <c r="AT654" s="216" t="s">
        <v>162</v>
      </c>
      <c r="AU654" s="216" t="s">
        <v>83</v>
      </c>
      <c r="AV654" s="11" t="s">
        <v>81</v>
      </c>
      <c r="AW654" s="11" t="s">
        <v>36</v>
      </c>
      <c r="AX654" s="11" t="s">
        <v>73</v>
      </c>
      <c r="AY654" s="216" t="s">
        <v>148</v>
      </c>
    </row>
    <row r="655" spans="2:51" s="12" customFormat="1">
      <c r="B655" s="217"/>
      <c r="C655" s="218"/>
      <c r="D655" s="204" t="s">
        <v>162</v>
      </c>
      <c r="E655" s="219" t="s">
        <v>21</v>
      </c>
      <c r="F655" s="220" t="s">
        <v>899</v>
      </c>
      <c r="G655" s="218"/>
      <c r="H655" s="221">
        <v>16.55</v>
      </c>
      <c r="I655" s="222"/>
      <c r="J655" s="218"/>
      <c r="K655" s="218"/>
      <c r="L655" s="223"/>
      <c r="M655" s="224"/>
      <c r="N655" s="225"/>
      <c r="O655" s="225"/>
      <c r="P655" s="225"/>
      <c r="Q655" s="225"/>
      <c r="R655" s="225"/>
      <c r="S655" s="225"/>
      <c r="T655" s="226"/>
      <c r="AT655" s="227" t="s">
        <v>162</v>
      </c>
      <c r="AU655" s="227" t="s">
        <v>83</v>
      </c>
      <c r="AV655" s="12" t="s">
        <v>83</v>
      </c>
      <c r="AW655" s="12" t="s">
        <v>36</v>
      </c>
      <c r="AX655" s="12" t="s">
        <v>73</v>
      </c>
      <c r="AY655" s="227" t="s">
        <v>148</v>
      </c>
    </row>
    <row r="656" spans="2:51" s="12" customFormat="1">
      <c r="B656" s="217"/>
      <c r="C656" s="218"/>
      <c r="D656" s="204" t="s">
        <v>162</v>
      </c>
      <c r="E656" s="219" t="s">
        <v>21</v>
      </c>
      <c r="F656" s="220" t="s">
        <v>900</v>
      </c>
      <c r="G656" s="218"/>
      <c r="H656" s="221">
        <v>22.85</v>
      </c>
      <c r="I656" s="222"/>
      <c r="J656" s="218"/>
      <c r="K656" s="218"/>
      <c r="L656" s="223"/>
      <c r="M656" s="224"/>
      <c r="N656" s="225"/>
      <c r="O656" s="225"/>
      <c r="P656" s="225"/>
      <c r="Q656" s="225"/>
      <c r="R656" s="225"/>
      <c r="S656" s="225"/>
      <c r="T656" s="226"/>
      <c r="AT656" s="227" t="s">
        <v>162</v>
      </c>
      <c r="AU656" s="227" t="s">
        <v>83</v>
      </c>
      <c r="AV656" s="12" t="s">
        <v>83</v>
      </c>
      <c r="AW656" s="12" t="s">
        <v>36</v>
      </c>
      <c r="AX656" s="12" t="s">
        <v>73</v>
      </c>
      <c r="AY656" s="227" t="s">
        <v>148</v>
      </c>
    </row>
    <row r="657" spans="2:65" s="12" customFormat="1">
      <c r="B657" s="217"/>
      <c r="C657" s="218"/>
      <c r="D657" s="204" t="s">
        <v>162</v>
      </c>
      <c r="E657" s="219" t="s">
        <v>21</v>
      </c>
      <c r="F657" s="220" t="s">
        <v>901</v>
      </c>
      <c r="G657" s="218"/>
      <c r="H657" s="221">
        <v>11.14</v>
      </c>
      <c r="I657" s="222"/>
      <c r="J657" s="218"/>
      <c r="K657" s="218"/>
      <c r="L657" s="223"/>
      <c r="M657" s="224"/>
      <c r="N657" s="225"/>
      <c r="O657" s="225"/>
      <c r="P657" s="225"/>
      <c r="Q657" s="225"/>
      <c r="R657" s="225"/>
      <c r="S657" s="225"/>
      <c r="T657" s="226"/>
      <c r="AT657" s="227" t="s">
        <v>162</v>
      </c>
      <c r="AU657" s="227" t="s">
        <v>83</v>
      </c>
      <c r="AV657" s="12" t="s">
        <v>83</v>
      </c>
      <c r="AW657" s="12" t="s">
        <v>36</v>
      </c>
      <c r="AX657" s="12" t="s">
        <v>73</v>
      </c>
      <c r="AY657" s="227" t="s">
        <v>148</v>
      </c>
    </row>
    <row r="658" spans="2:65" s="12" customFormat="1">
      <c r="B658" s="217"/>
      <c r="C658" s="218"/>
      <c r="D658" s="204" t="s">
        <v>162</v>
      </c>
      <c r="E658" s="219" t="s">
        <v>21</v>
      </c>
      <c r="F658" s="220" t="s">
        <v>902</v>
      </c>
      <c r="G658" s="218"/>
      <c r="H658" s="221">
        <v>14.1</v>
      </c>
      <c r="I658" s="222"/>
      <c r="J658" s="218"/>
      <c r="K658" s="218"/>
      <c r="L658" s="223"/>
      <c r="M658" s="224"/>
      <c r="N658" s="225"/>
      <c r="O658" s="225"/>
      <c r="P658" s="225"/>
      <c r="Q658" s="225"/>
      <c r="R658" s="225"/>
      <c r="S658" s="225"/>
      <c r="T658" s="226"/>
      <c r="AT658" s="227" t="s">
        <v>162</v>
      </c>
      <c r="AU658" s="227" t="s">
        <v>83</v>
      </c>
      <c r="AV658" s="12" t="s">
        <v>83</v>
      </c>
      <c r="AW658" s="12" t="s">
        <v>36</v>
      </c>
      <c r="AX658" s="12" t="s">
        <v>73</v>
      </c>
      <c r="AY658" s="227" t="s">
        <v>148</v>
      </c>
    </row>
    <row r="659" spans="2:65" s="12" customFormat="1">
      <c r="B659" s="217"/>
      <c r="C659" s="218"/>
      <c r="D659" s="204" t="s">
        <v>162</v>
      </c>
      <c r="E659" s="219" t="s">
        <v>21</v>
      </c>
      <c r="F659" s="220" t="s">
        <v>833</v>
      </c>
      <c r="G659" s="218"/>
      <c r="H659" s="221">
        <v>3.18</v>
      </c>
      <c r="I659" s="222"/>
      <c r="J659" s="218"/>
      <c r="K659" s="218"/>
      <c r="L659" s="223"/>
      <c r="M659" s="224"/>
      <c r="N659" s="225"/>
      <c r="O659" s="225"/>
      <c r="P659" s="225"/>
      <c r="Q659" s="225"/>
      <c r="R659" s="225"/>
      <c r="S659" s="225"/>
      <c r="T659" s="226"/>
      <c r="AT659" s="227" t="s">
        <v>162</v>
      </c>
      <c r="AU659" s="227" t="s">
        <v>83</v>
      </c>
      <c r="AV659" s="12" t="s">
        <v>83</v>
      </c>
      <c r="AW659" s="12" t="s">
        <v>36</v>
      </c>
      <c r="AX659" s="12" t="s">
        <v>73</v>
      </c>
      <c r="AY659" s="227" t="s">
        <v>148</v>
      </c>
    </row>
    <row r="660" spans="2:65" s="12" customFormat="1">
      <c r="B660" s="217"/>
      <c r="C660" s="218"/>
      <c r="D660" s="204" t="s">
        <v>162</v>
      </c>
      <c r="E660" s="219" t="s">
        <v>21</v>
      </c>
      <c r="F660" s="220" t="s">
        <v>903</v>
      </c>
      <c r="G660" s="218"/>
      <c r="H660" s="221">
        <v>39.61</v>
      </c>
      <c r="I660" s="222"/>
      <c r="J660" s="218"/>
      <c r="K660" s="218"/>
      <c r="L660" s="223"/>
      <c r="M660" s="224"/>
      <c r="N660" s="225"/>
      <c r="O660" s="225"/>
      <c r="P660" s="225"/>
      <c r="Q660" s="225"/>
      <c r="R660" s="225"/>
      <c r="S660" s="225"/>
      <c r="T660" s="226"/>
      <c r="AT660" s="227" t="s">
        <v>162</v>
      </c>
      <c r="AU660" s="227" t="s">
        <v>83</v>
      </c>
      <c r="AV660" s="12" t="s">
        <v>83</v>
      </c>
      <c r="AW660" s="12" t="s">
        <v>36</v>
      </c>
      <c r="AX660" s="12" t="s">
        <v>73</v>
      </c>
      <c r="AY660" s="227" t="s">
        <v>148</v>
      </c>
    </row>
    <row r="661" spans="2:65" s="12" customFormat="1">
      <c r="B661" s="217"/>
      <c r="C661" s="218"/>
      <c r="D661" s="204" t="s">
        <v>162</v>
      </c>
      <c r="E661" s="219" t="s">
        <v>21</v>
      </c>
      <c r="F661" s="220" t="s">
        <v>904</v>
      </c>
      <c r="G661" s="218"/>
      <c r="H661" s="221">
        <v>13.75</v>
      </c>
      <c r="I661" s="222"/>
      <c r="J661" s="218"/>
      <c r="K661" s="218"/>
      <c r="L661" s="223"/>
      <c r="M661" s="224"/>
      <c r="N661" s="225"/>
      <c r="O661" s="225"/>
      <c r="P661" s="225"/>
      <c r="Q661" s="225"/>
      <c r="R661" s="225"/>
      <c r="S661" s="225"/>
      <c r="T661" s="226"/>
      <c r="AT661" s="227" t="s">
        <v>162</v>
      </c>
      <c r="AU661" s="227" t="s">
        <v>83</v>
      </c>
      <c r="AV661" s="12" t="s">
        <v>83</v>
      </c>
      <c r="AW661" s="12" t="s">
        <v>36</v>
      </c>
      <c r="AX661" s="12" t="s">
        <v>73</v>
      </c>
      <c r="AY661" s="227" t="s">
        <v>148</v>
      </c>
    </row>
    <row r="662" spans="2:65" s="12" customFormat="1">
      <c r="B662" s="217"/>
      <c r="C662" s="218"/>
      <c r="D662" s="204" t="s">
        <v>162</v>
      </c>
      <c r="E662" s="219" t="s">
        <v>21</v>
      </c>
      <c r="F662" s="220" t="s">
        <v>905</v>
      </c>
      <c r="G662" s="218"/>
      <c r="H662" s="221">
        <v>11.28</v>
      </c>
      <c r="I662" s="222"/>
      <c r="J662" s="218"/>
      <c r="K662" s="218"/>
      <c r="L662" s="223"/>
      <c r="M662" s="224"/>
      <c r="N662" s="225"/>
      <c r="O662" s="225"/>
      <c r="P662" s="225"/>
      <c r="Q662" s="225"/>
      <c r="R662" s="225"/>
      <c r="S662" s="225"/>
      <c r="T662" s="226"/>
      <c r="AT662" s="227" t="s">
        <v>162</v>
      </c>
      <c r="AU662" s="227" t="s">
        <v>83</v>
      </c>
      <c r="AV662" s="12" t="s">
        <v>83</v>
      </c>
      <c r="AW662" s="12" t="s">
        <v>36</v>
      </c>
      <c r="AX662" s="12" t="s">
        <v>73</v>
      </c>
      <c r="AY662" s="227" t="s">
        <v>148</v>
      </c>
    </row>
    <row r="663" spans="2:65" s="12" customFormat="1">
      <c r="B663" s="217"/>
      <c r="C663" s="218"/>
      <c r="D663" s="204" t="s">
        <v>162</v>
      </c>
      <c r="E663" s="219" t="s">
        <v>21</v>
      </c>
      <c r="F663" s="220" t="s">
        <v>906</v>
      </c>
      <c r="G663" s="218"/>
      <c r="H663" s="221">
        <v>29.42</v>
      </c>
      <c r="I663" s="222"/>
      <c r="J663" s="218"/>
      <c r="K663" s="218"/>
      <c r="L663" s="223"/>
      <c r="M663" s="224"/>
      <c r="N663" s="225"/>
      <c r="O663" s="225"/>
      <c r="P663" s="225"/>
      <c r="Q663" s="225"/>
      <c r="R663" s="225"/>
      <c r="S663" s="225"/>
      <c r="T663" s="226"/>
      <c r="AT663" s="227" t="s">
        <v>162</v>
      </c>
      <c r="AU663" s="227" t="s">
        <v>83</v>
      </c>
      <c r="AV663" s="12" t="s">
        <v>83</v>
      </c>
      <c r="AW663" s="12" t="s">
        <v>36</v>
      </c>
      <c r="AX663" s="12" t="s">
        <v>73</v>
      </c>
      <c r="AY663" s="227" t="s">
        <v>148</v>
      </c>
    </row>
    <row r="664" spans="2:65" s="12" customFormat="1">
      <c r="B664" s="217"/>
      <c r="C664" s="218"/>
      <c r="D664" s="204" t="s">
        <v>162</v>
      </c>
      <c r="E664" s="219" t="s">
        <v>21</v>
      </c>
      <c r="F664" s="220" t="s">
        <v>907</v>
      </c>
      <c r="G664" s="218"/>
      <c r="H664" s="221">
        <v>26.89</v>
      </c>
      <c r="I664" s="222"/>
      <c r="J664" s="218"/>
      <c r="K664" s="218"/>
      <c r="L664" s="223"/>
      <c r="M664" s="224"/>
      <c r="N664" s="225"/>
      <c r="O664" s="225"/>
      <c r="P664" s="225"/>
      <c r="Q664" s="225"/>
      <c r="R664" s="225"/>
      <c r="S664" s="225"/>
      <c r="T664" s="226"/>
      <c r="AT664" s="227" t="s">
        <v>162</v>
      </c>
      <c r="AU664" s="227" t="s">
        <v>83</v>
      </c>
      <c r="AV664" s="12" t="s">
        <v>83</v>
      </c>
      <c r="AW664" s="12" t="s">
        <v>36</v>
      </c>
      <c r="AX664" s="12" t="s">
        <v>73</v>
      </c>
      <c r="AY664" s="227" t="s">
        <v>148</v>
      </c>
    </row>
    <row r="665" spans="2:65" s="12" customFormat="1">
      <c r="B665" s="217"/>
      <c r="C665" s="218"/>
      <c r="D665" s="204" t="s">
        <v>162</v>
      </c>
      <c r="E665" s="219" t="s">
        <v>21</v>
      </c>
      <c r="F665" s="220" t="s">
        <v>908</v>
      </c>
      <c r="G665" s="218"/>
      <c r="H665" s="221">
        <v>17.78</v>
      </c>
      <c r="I665" s="222"/>
      <c r="J665" s="218"/>
      <c r="K665" s="218"/>
      <c r="L665" s="223"/>
      <c r="M665" s="224"/>
      <c r="N665" s="225"/>
      <c r="O665" s="225"/>
      <c r="P665" s="225"/>
      <c r="Q665" s="225"/>
      <c r="R665" s="225"/>
      <c r="S665" s="225"/>
      <c r="T665" s="226"/>
      <c r="AT665" s="227" t="s">
        <v>162</v>
      </c>
      <c r="AU665" s="227" t="s">
        <v>83</v>
      </c>
      <c r="AV665" s="12" t="s">
        <v>83</v>
      </c>
      <c r="AW665" s="12" t="s">
        <v>36</v>
      </c>
      <c r="AX665" s="12" t="s">
        <v>73</v>
      </c>
      <c r="AY665" s="227" t="s">
        <v>148</v>
      </c>
    </row>
    <row r="666" spans="2:65" s="12" customFormat="1">
      <c r="B666" s="217"/>
      <c r="C666" s="218"/>
      <c r="D666" s="204" t="s">
        <v>162</v>
      </c>
      <c r="E666" s="219" t="s">
        <v>21</v>
      </c>
      <c r="F666" s="220" t="s">
        <v>909</v>
      </c>
      <c r="G666" s="218"/>
      <c r="H666" s="221">
        <v>27.31</v>
      </c>
      <c r="I666" s="222"/>
      <c r="J666" s="218"/>
      <c r="K666" s="218"/>
      <c r="L666" s="223"/>
      <c r="M666" s="224"/>
      <c r="N666" s="225"/>
      <c r="O666" s="225"/>
      <c r="P666" s="225"/>
      <c r="Q666" s="225"/>
      <c r="R666" s="225"/>
      <c r="S666" s="225"/>
      <c r="T666" s="226"/>
      <c r="AT666" s="227" t="s">
        <v>162</v>
      </c>
      <c r="AU666" s="227" t="s">
        <v>83</v>
      </c>
      <c r="AV666" s="12" t="s">
        <v>83</v>
      </c>
      <c r="AW666" s="12" t="s">
        <v>36</v>
      </c>
      <c r="AX666" s="12" t="s">
        <v>73</v>
      </c>
      <c r="AY666" s="227" t="s">
        <v>148</v>
      </c>
    </row>
    <row r="667" spans="2:65" s="13" customFormat="1">
      <c r="B667" s="228"/>
      <c r="C667" s="229"/>
      <c r="D667" s="204" t="s">
        <v>162</v>
      </c>
      <c r="E667" s="230" t="s">
        <v>21</v>
      </c>
      <c r="F667" s="231" t="s">
        <v>244</v>
      </c>
      <c r="G667" s="229"/>
      <c r="H667" s="232">
        <v>846.96</v>
      </c>
      <c r="I667" s="233"/>
      <c r="J667" s="229"/>
      <c r="K667" s="229"/>
      <c r="L667" s="234"/>
      <c r="M667" s="235"/>
      <c r="N667" s="236"/>
      <c r="O667" s="236"/>
      <c r="P667" s="236"/>
      <c r="Q667" s="236"/>
      <c r="R667" s="236"/>
      <c r="S667" s="236"/>
      <c r="T667" s="237"/>
      <c r="AT667" s="238" t="s">
        <v>162</v>
      </c>
      <c r="AU667" s="238" t="s">
        <v>83</v>
      </c>
      <c r="AV667" s="13" t="s">
        <v>155</v>
      </c>
      <c r="AW667" s="13" t="s">
        <v>36</v>
      </c>
      <c r="AX667" s="13" t="s">
        <v>81</v>
      </c>
      <c r="AY667" s="238" t="s">
        <v>148</v>
      </c>
    </row>
    <row r="668" spans="2:65" s="1" customFormat="1" ht="25.5" customHeight="1">
      <c r="B668" s="41"/>
      <c r="C668" s="192" t="s">
        <v>910</v>
      </c>
      <c r="D668" s="192" t="s">
        <v>150</v>
      </c>
      <c r="E668" s="193" t="s">
        <v>911</v>
      </c>
      <c r="F668" s="194" t="s">
        <v>912</v>
      </c>
      <c r="G668" s="195" t="s">
        <v>153</v>
      </c>
      <c r="H668" s="196">
        <v>803.90499999999997</v>
      </c>
      <c r="I668" s="197"/>
      <c r="J668" s="198">
        <f>ROUND(I668*H668,2)</f>
        <v>0</v>
      </c>
      <c r="K668" s="194" t="s">
        <v>154</v>
      </c>
      <c r="L668" s="61"/>
      <c r="M668" s="199" t="s">
        <v>21</v>
      </c>
      <c r="N668" s="200" t="s">
        <v>44</v>
      </c>
      <c r="O668" s="42"/>
      <c r="P668" s="201">
        <f>O668*H668</f>
        <v>0</v>
      </c>
      <c r="Q668" s="201">
        <v>1E-4</v>
      </c>
      <c r="R668" s="201">
        <f>Q668*H668</f>
        <v>8.0390500000000004E-2</v>
      </c>
      <c r="S668" s="201">
        <v>0</v>
      </c>
      <c r="T668" s="202">
        <f>S668*H668</f>
        <v>0</v>
      </c>
      <c r="AR668" s="24" t="s">
        <v>252</v>
      </c>
      <c r="AT668" s="24" t="s">
        <v>150</v>
      </c>
      <c r="AU668" s="24" t="s">
        <v>83</v>
      </c>
      <c r="AY668" s="24" t="s">
        <v>148</v>
      </c>
      <c r="BE668" s="203">
        <f>IF(N668="základní",J668,0)</f>
        <v>0</v>
      </c>
      <c r="BF668" s="203">
        <f>IF(N668="snížená",J668,0)</f>
        <v>0</v>
      </c>
      <c r="BG668" s="203">
        <f>IF(N668="zákl. přenesená",J668,0)</f>
        <v>0</v>
      </c>
      <c r="BH668" s="203">
        <f>IF(N668="sníž. přenesená",J668,0)</f>
        <v>0</v>
      </c>
      <c r="BI668" s="203">
        <f>IF(N668="nulová",J668,0)</f>
        <v>0</v>
      </c>
      <c r="BJ668" s="24" t="s">
        <v>81</v>
      </c>
      <c r="BK668" s="203">
        <f>ROUND(I668*H668,2)</f>
        <v>0</v>
      </c>
      <c r="BL668" s="24" t="s">
        <v>252</v>
      </c>
      <c r="BM668" s="24" t="s">
        <v>913</v>
      </c>
    </row>
    <row r="669" spans="2:65" s="1" customFormat="1" ht="135">
      <c r="B669" s="41"/>
      <c r="C669" s="63"/>
      <c r="D669" s="204" t="s">
        <v>157</v>
      </c>
      <c r="E669" s="63"/>
      <c r="F669" s="205" t="s">
        <v>815</v>
      </c>
      <c r="G669" s="63"/>
      <c r="H669" s="63"/>
      <c r="I669" s="163"/>
      <c r="J669" s="63"/>
      <c r="K669" s="63"/>
      <c r="L669" s="61"/>
      <c r="M669" s="206"/>
      <c r="N669" s="42"/>
      <c r="O669" s="42"/>
      <c r="P669" s="42"/>
      <c r="Q669" s="42"/>
      <c r="R669" s="42"/>
      <c r="S669" s="42"/>
      <c r="T669" s="78"/>
      <c r="AT669" s="24" t="s">
        <v>157</v>
      </c>
      <c r="AU669" s="24" t="s">
        <v>83</v>
      </c>
    </row>
    <row r="670" spans="2:65" s="1" customFormat="1" ht="25.5" customHeight="1">
      <c r="B670" s="41"/>
      <c r="C670" s="192" t="s">
        <v>914</v>
      </c>
      <c r="D670" s="192" t="s">
        <v>150</v>
      </c>
      <c r="E670" s="193" t="s">
        <v>915</v>
      </c>
      <c r="F670" s="194" t="s">
        <v>916</v>
      </c>
      <c r="G670" s="195" t="s">
        <v>153</v>
      </c>
      <c r="H670" s="196">
        <v>142.952</v>
      </c>
      <c r="I670" s="197"/>
      <c r="J670" s="198">
        <f>ROUND(I670*H670,2)</f>
        <v>0</v>
      </c>
      <c r="K670" s="194" t="s">
        <v>154</v>
      </c>
      <c r="L670" s="61"/>
      <c r="M670" s="199" t="s">
        <v>21</v>
      </c>
      <c r="N670" s="200" t="s">
        <v>44</v>
      </c>
      <c r="O670" s="42"/>
      <c r="P670" s="201">
        <f>O670*H670</f>
        <v>0</v>
      </c>
      <c r="Q670" s="201">
        <v>0</v>
      </c>
      <c r="R670" s="201">
        <f>Q670*H670</f>
        <v>0</v>
      </c>
      <c r="S670" s="201">
        <v>0</v>
      </c>
      <c r="T670" s="202">
        <f>S670*H670</f>
        <v>0</v>
      </c>
      <c r="AR670" s="24" t="s">
        <v>252</v>
      </c>
      <c r="AT670" s="24" t="s">
        <v>150</v>
      </c>
      <c r="AU670" s="24" t="s">
        <v>83</v>
      </c>
      <c r="AY670" s="24" t="s">
        <v>148</v>
      </c>
      <c r="BE670" s="203">
        <f>IF(N670="základní",J670,0)</f>
        <v>0</v>
      </c>
      <c r="BF670" s="203">
        <f>IF(N670="snížená",J670,0)</f>
        <v>0</v>
      </c>
      <c r="BG670" s="203">
        <f>IF(N670="zákl. přenesená",J670,0)</f>
        <v>0</v>
      </c>
      <c r="BH670" s="203">
        <f>IF(N670="sníž. přenesená",J670,0)</f>
        <v>0</v>
      </c>
      <c r="BI670" s="203">
        <f>IF(N670="nulová",J670,0)</f>
        <v>0</v>
      </c>
      <c r="BJ670" s="24" t="s">
        <v>81</v>
      </c>
      <c r="BK670" s="203">
        <f>ROUND(I670*H670,2)</f>
        <v>0</v>
      </c>
      <c r="BL670" s="24" t="s">
        <v>252</v>
      </c>
      <c r="BM670" s="24" t="s">
        <v>917</v>
      </c>
    </row>
    <row r="671" spans="2:65" s="1" customFormat="1" ht="135">
      <c r="B671" s="41"/>
      <c r="C671" s="63"/>
      <c r="D671" s="204" t="s">
        <v>157</v>
      </c>
      <c r="E671" s="63"/>
      <c r="F671" s="205" t="s">
        <v>815</v>
      </c>
      <c r="G671" s="63"/>
      <c r="H671" s="63"/>
      <c r="I671" s="163"/>
      <c r="J671" s="63"/>
      <c r="K671" s="63"/>
      <c r="L671" s="61"/>
      <c r="M671" s="206"/>
      <c r="N671" s="42"/>
      <c r="O671" s="42"/>
      <c r="P671" s="42"/>
      <c r="Q671" s="42"/>
      <c r="R671" s="42"/>
      <c r="S671" s="42"/>
      <c r="T671" s="78"/>
      <c r="AT671" s="24" t="s">
        <v>157</v>
      </c>
      <c r="AU671" s="24" t="s">
        <v>83</v>
      </c>
    </row>
    <row r="672" spans="2:65" s="12" customFormat="1">
      <c r="B672" s="217"/>
      <c r="C672" s="218"/>
      <c r="D672" s="204" t="s">
        <v>162</v>
      </c>
      <c r="E672" s="219" t="s">
        <v>21</v>
      </c>
      <c r="F672" s="220" t="s">
        <v>918</v>
      </c>
      <c r="G672" s="218"/>
      <c r="H672" s="221">
        <v>142.952</v>
      </c>
      <c r="I672" s="222"/>
      <c r="J672" s="218"/>
      <c r="K672" s="218"/>
      <c r="L672" s="223"/>
      <c r="M672" s="224"/>
      <c r="N672" s="225"/>
      <c r="O672" s="225"/>
      <c r="P672" s="225"/>
      <c r="Q672" s="225"/>
      <c r="R672" s="225"/>
      <c r="S672" s="225"/>
      <c r="T672" s="226"/>
      <c r="AT672" s="227" t="s">
        <v>162</v>
      </c>
      <c r="AU672" s="227" t="s">
        <v>83</v>
      </c>
      <c r="AV672" s="12" t="s">
        <v>83</v>
      </c>
      <c r="AW672" s="12" t="s">
        <v>36</v>
      </c>
      <c r="AX672" s="12" t="s">
        <v>81</v>
      </c>
      <c r="AY672" s="227" t="s">
        <v>148</v>
      </c>
    </row>
    <row r="673" spans="2:65" s="1" customFormat="1" ht="16.5" customHeight="1">
      <c r="B673" s="41"/>
      <c r="C673" s="239" t="s">
        <v>919</v>
      </c>
      <c r="D673" s="239" t="s">
        <v>271</v>
      </c>
      <c r="E673" s="240" t="s">
        <v>920</v>
      </c>
      <c r="F673" s="241" t="s">
        <v>921</v>
      </c>
      <c r="G673" s="242" t="s">
        <v>153</v>
      </c>
      <c r="H673" s="243">
        <v>157.24700000000001</v>
      </c>
      <c r="I673" s="244"/>
      <c r="J673" s="245">
        <f>ROUND(I673*H673,2)</f>
        <v>0</v>
      </c>
      <c r="K673" s="241" t="s">
        <v>154</v>
      </c>
      <c r="L673" s="246"/>
      <c r="M673" s="247" t="s">
        <v>21</v>
      </c>
      <c r="N673" s="248" t="s">
        <v>44</v>
      </c>
      <c r="O673" s="42"/>
      <c r="P673" s="201">
        <f>O673*H673</f>
        <v>0</v>
      </c>
      <c r="Q673" s="201">
        <v>1.7000000000000001E-4</v>
      </c>
      <c r="R673" s="201">
        <f>Q673*H673</f>
        <v>2.6731990000000004E-2</v>
      </c>
      <c r="S673" s="201">
        <v>0</v>
      </c>
      <c r="T673" s="202">
        <f>S673*H673</f>
        <v>0</v>
      </c>
      <c r="AR673" s="24" t="s">
        <v>396</v>
      </c>
      <c r="AT673" s="24" t="s">
        <v>271</v>
      </c>
      <c r="AU673" s="24" t="s">
        <v>83</v>
      </c>
      <c r="AY673" s="24" t="s">
        <v>148</v>
      </c>
      <c r="BE673" s="203">
        <f>IF(N673="základní",J673,0)</f>
        <v>0</v>
      </c>
      <c r="BF673" s="203">
        <f>IF(N673="snížená",J673,0)</f>
        <v>0</v>
      </c>
      <c r="BG673" s="203">
        <f>IF(N673="zákl. přenesená",J673,0)</f>
        <v>0</v>
      </c>
      <c r="BH673" s="203">
        <f>IF(N673="sníž. přenesená",J673,0)</f>
        <v>0</v>
      </c>
      <c r="BI673" s="203">
        <f>IF(N673="nulová",J673,0)</f>
        <v>0</v>
      </c>
      <c r="BJ673" s="24" t="s">
        <v>81</v>
      </c>
      <c r="BK673" s="203">
        <f>ROUND(I673*H673,2)</f>
        <v>0</v>
      </c>
      <c r="BL673" s="24" t="s">
        <v>252</v>
      </c>
      <c r="BM673" s="24" t="s">
        <v>922</v>
      </c>
    </row>
    <row r="674" spans="2:65" s="12" customFormat="1">
      <c r="B674" s="217"/>
      <c r="C674" s="218"/>
      <c r="D674" s="204" t="s">
        <v>162</v>
      </c>
      <c r="E674" s="218"/>
      <c r="F674" s="220" t="s">
        <v>923</v>
      </c>
      <c r="G674" s="218"/>
      <c r="H674" s="221">
        <v>157.24700000000001</v>
      </c>
      <c r="I674" s="222"/>
      <c r="J674" s="218"/>
      <c r="K674" s="218"/>
      <c r="L674" s="223"/>
      <c r="M674" s="224"/>
      <c r="N674" s="225"/>
      <c r="O674" s="225"/>
      <c r="P674" s="225"/>
      <c r="Q674" s="225"/>
      <c r="R674" s="225"/>
      <c r="S674" s="225"/>
      <c r="T674" s="226"/>
      <c r="AT674" s="227" t="s">
        <v>162</v>
      </c>
      <c r="AU674" s="227" t="s">
        <v>83</v>
      </c>
      <c r="AV674" s="12" t="s">
        <v>83</v>
      </c>
      <c r="AW674" s="12" t="s">
        <v>6</v>
      </c>
      <c r="AX674" s="12" t="s">
        <v>81</v>
      </c>
      <c r="AY674" s="227" t="s">
        <v>148</v>
      </c>
    </row>
    <row r="675" spans="2:65" s="1" customFormat="1" ht="25.5" customHeight="1">
      <c r="B675" s="41"/>
      <c r="C675" s="192" t="s">
        <v>924</v>
      </c>
      <c r="D675" s="192" t="s">
        <v>150</v>
      </c>
      <c r="E675" s="193" t="s">
        <v>925</v>
      </c>
      <c r="F675" s="194" t="s">
        <v>926</v>
      </c>
      <c r="G675" s="195" t="s">
        <v>153</v>
      </c>
      <c r="H675" s="196">
        <v>803.90499999999997</v>
      </c>
      <c r="I675" s="197"/>
      <c r="J675" s="198">
        <f>ROUND(I675*H675,2)</f>
        <v>0</v>
      </c>
      <c r="K675" s="194" t="s">
        <v>154</v>
      </c>
      <c r="L675" s="61"/>
      <c r="M675" s="199" t="s">
        <v>21</v>
      </c>
      <c r="N675" s="200" t="s">
        <v>44</v>
      </c>
      <c r="O675" s="42"/>
      <c r="P675" s="201">
        <f>O675*H675</f>
        <v>0</v>
      </c>
      <c r="Q675" s="201">
        <v>2.5000000000000001E-4</v>
      </c>
      <c r="R675" s="201">
        <f>Q675*H675</f>
        <v>0.20097625</v>
      </c>
      <c r="S675" s="201">
        <v>0</v>
      </c>
      <c r="T675" s="202">
        <f>S675*H675</f>
        <v>0</v>
      </c>
      <c r="AR675" s="24" t="s">
        <v>252</v>
      </c>
      <c r="AT675" s="24" t="s">
        <v>150</v>
      </c>
      <c r="AU675" s="24" t="s">
        <v>83</v>
      </c>
      <c r="AY675" s="24" t="s">
        <v>148</v>
      </c>
      <c r="BE675" s="203">
        <f>IF(N675="základní",J675,0)</f>
        <v>0</v>
      </c>
      <c r="BF675" s="203">
        <f>IF(N675="snížená",J675,0)</f>
        <v>0</v>
      </c>
      <c r="BG675" s="203">
        <f>IF(N675="zákl. přenesená",J675,0)</f>
        <v>0</v>
      </c>
      <c r="BH675" s="203">
        <f>IF(N675="sníž. přenesená",J675,0)</f>
        <v>0</v>
      </c>
      <c r="BI675" s="203">
        <f>IF(N675="nulová",J675,0)</f>
        <v>0</v>
      </c>
      <c r="BJ675" s="24" t="s">
        <v>81</v>
      </c>
      <c r="BK675" s="203">
        <f>ROUND(I675*H675,2)</f>
        <v>0</v>
      </c>
      <c r="BL675" s="24" t="s">
        <v>252</v>
      </c>
      <c r="BM675" s="24" t="s">
        <v>927</v>
      </c>
    </row>
    <row r="676" spans="2:65" s="1" customFormat="1" ht="135">
      <c r="B676" s="41"/>
      <c r="C676" s="63"/>
      <c r="D676" s="204" t="s">
        <v>157</v>
      </c>
      <c r="E676" s="63"/>
      <c r="F676" s="205" t="s">
        <v>815</v>
      </c>
      <c r="G676" s="63"/>
      <c r="H676" s="63"/>
      <c r="I676" s="163"/>
      <c r="J676" s="63"/>
      <c r="K676" s="63"/>
      <c r="L676" s="61"/>
      <c r="M676" s="206"/>
      <c r="N676" s="42"/>
      <c r="O676" s="42"/>
      <c r="P676" s="42"/>
      <c r="Q676" s="42"/>
      <c r="R676" s="42"/>
      <c r="S676" s="42"/>
      <c r="T676" s="78"/>
      <c r="AT676" s="24" t="s">
        <v>157</v>
      </c>
      <c r="AU676" s="24" t="s">
        <v>83</v>
      </c>
    </row>
    <row r="677" spans="2:65" s="12" customFormat="1">
      <c r="B677" s="217"/>
      <c r="C677" s="218"/>
      <c r="D677" s="204" t="s">
        <v>162</v>
      </c>
      <c r="E677" s="219" t="s">
        <v>21</v>
      </c>
      <c r="F677" s="220" t="s">
        <v>928</v>
      </c>
      <c r="G677" s="218"/>
      <c r="H677" s="221">
        <v>803.90499999999997</v>
      </c>
      <c r="I677" s="222"/>
      <c r="J677" s="218"/>
      <c r="K677" s="218"/>
      <c r="L677" s="223"/>
      <c r="M677" s="224"/>
      <c r="N677" s="225"/>
      <c r="O677" s="225"/>
      <c r="P677" s="225"/>
      <c r="Q677" s="225"/>
      <c r="R677" s="225"/>
      <c r="S677" s="225"/>
      <c r="T677" s="226"/>
      <c r="AT677" s="227" t="s">
        <v>162</v>
      </c>
      <c r="AU677" s="227" t="s">
        <v>83</v>
      </c>
      <c r="AV677" s="12" t="s">
        <v>83</v>
      </c>
      <c r="AW677" s="12" t="s">
        <v>36</v>
      </c>
      <c r="AX677" s="12" t="s">
        <v>81</v>
      </c>
      <c r="AY677" s="227" t="s">
        <v>148</v>
      </c>
    </row>
    <row r="678" spans="2:65" s="1" customFormat="1" ht="16.5" customHeight="1">
      <c r="B678" s="41"/>
      <c r="C678" s="192" t="s">
        <v>929</v>
      </c>
      <c r="D678" s="192" t="s">
        <v>150</v>
      </c>
      <c r="E678" s="193" t="s">
        <v>930</v>
      </c>
      <c r="F678" s="194" t="s">
        <v>931</v>
      </c>
      <c r="G678" s="195" t="s">
        <v>153</v>
      </c>
      <c r="H678" s="196">
        <v>474.54199999999997</v>
      </c>
      <c r="I678" s="197"/>
      <c r="J678" s="198">
        <f>ROUND(I678*H678,2)</f>
        <v>0</v>
      </c>
      <c r="K678" s="194" t="s">
        <v>154</v>
      </c>
      <c r="L678" s="61"/>
      <c r="M678" s="199" t="s">
        <v>21</v>
      </c>
      <c r="N678" s="200" t="s">
        <v>44</v>
      </c>
      <c r="O678" s="42"/>
      <c r="P678" s="201">
        <f>O678*H678</f>
        <v>0</v>
      </c>
      <c r="Q678" s="201">
        <v>0</v>
      </c>
      <c r="R678" s="201">
        <f>Q678*H678</f>
        <v>0</v>
      </c>
      <c r="S678" s="201">
        <v>2.0999999999999999E-3</v>
      </c>
      <c r="T678" s="202">
        <f>S678*H678</f>
        <v>0.99653819999999993</v>
      </c>
      <c r="AR678" s="24" t="s">
        <v>252</v>
      </c>
      <c r="AT678" s="24" t="s">
        <v>150</v>
      </c>
      <c r="AU678" s="24" t="s">
        <v>83</v>
      </c>
      <c r="AY678" s="24" t="s">
        <v>148</v>
      </c>
      <c r="BE678" s="203">
        <f>IF(N678="základní",J678,0)</f>
        <v>0</v>
      </c>
      <c r="BF678" s="203">
        <f>IF(N678="snížená",J678,0)</f>
        <v>0</v>
      </c>
      <c r="BG678" s="203">
        <f>IF(N678="zákl. přenesená",J678,0)</f>
        <v>0</v>
      </c>
      <c r="BH678" s="203">
        <f>IF(N678="sníž. přenesená",J678,0)</f>
        <v>0</v>
      </c>
      <c r="BI678" s="203">
        <f>IF(N678="nulová",J678,0)</f>
        <v>0</v>
      </c>
      <c r="BJ678" s="24" t="s">
        <v>81</v>
      </c>
      <c r="BK678" s="203">
        <f>ROUND(I678*H678,2)</f>
        <v>0</v>
      </c>
      <c r="BL678" s="24" t="s">
        <v>252</v>
      </c>
      <c r="BM678" s="24" t="s">
        <v>932</v>
      </c>
    </row>
    <row r="679" spans="2:65" s="1" customFormat="1" ht="40.5">
      <c r="B679" s="41"/>
      <c r="C679" s="63"/>
      <c r="D679" s="204" t="s">
        <v>157</v>
      </c>
      <c r="E679" s="63"/>
      <c r="F679" s="205" t="s">
        <v>933</v>
      </c>
      <c r="G679" s="63"/>
      <c r="H679" s="63"/>
      <c r="I679" s="163"/>
      <c r="J679" s="63"/>
      <c r="K679" s="63"/>
      <c r="L679" s="61"/>
      <c r="M679" s="206"/>
      <c r="N679" s="42"/>
      <c r="O679" s="42"/>
      <c r="P679" s="42"/>
      <c r="Q679" s="42"/>
      <c r="R679" s="42"/>
      <c r="S679" s="42"/>
      <c r="T679" s="78"/>
      <c r="AT679" s="24" t="s">
        <v>157</v>
      </c>
      <c r="AU679" s="24" t="s">
        <v>83</v>
      </c>
    </row>
    <row r="680" spans="2:65" s="12" customFormat="1" ht="40.5">
      <c r="B680" s="217"/>
      <c r="C680" s="218"/>
      <c r="D680" s="204" t="s">
        <v>162</v>
      </c>
      <c r="E680" s="219" t="s">
        <v>21</v>
      </c>
      <c r="F680" s="220" t="s">
        <v>934</v>
      </c>
      <c r="G680" s="218"/>
      <c r="H680" s="221">
        <v>322.78100000000001</v>
      </c>
      <c r="I680" s="222"/>
      <c r="J680" s="218"/>
      <c r="K680" s="218"/>
      <c r="L680" s="223"/>
      <c r="M680" s="224"/>
      <c r="N680" s="225"/>
      <c r="O680" s="225"/>
      <c r="P680" s="225"/>
      <c r="Q680" s="225"/>
      <c r="R680" s="225"/>
      <c r="S680" s="225"/>
      <c r="T680" s="226"/>
      <c r="AT680" s="227" t="s">
        <v>162</v>
      </c>
      <c r="AU680" s="227" t="s">
        <v>83</v>
      </c>
      <c r="AV680" s="12" t="s">
        <v>83</v>
      </c>
      <c r="AW680" s="12" t="s">
        <v>36</v>
      </c>
      <c r="AX680" s="12" t="s">
        <v>73</v>
      </c>
      <c r="AY680" s="227" t="s">
        <v>148</v>
      </c>
    </row>
    <row r="681" spans="2:65" s="12" customFormat="1">
      <c r="B681" s="217"/>
      <c r="C681" s="218"/>
      <c r="D681" s="204" t="s">
        <v>162</v>
      </c>
      <c r="E681" s="219" t="s">
        <v>21</v>
      </c>
      <c r="F681" s="220" t="s">
        <v>935</v>
      </c>
      <c r="G681" s="218"/>
      <c r="H681" s="221">
        <v>151.761</v>
      </c>
      <c r="I681" s="222"/>
      <c r="J681" s="218"/>
      <c r="K681" s="218"/>
      <c r="L681" s="223"/>
      <c r="M681" s="224"/>
      <c r="N681" s="225"/>
      <c r="O681" s="225"/>
      <c r="P681" s="225"/>
      <c r="Q681" s="225"/>
      <c r="R681" s="225"/>
      <c r="S681" s="225"/>
      <c r="T681" s="226"/>
      <c r="AT681" s="227" t="s">
        <v>162</v>
      </c>
      <c r="AU681" s="227" t="s">
        <v>83</v>
      </c>
      <c r="AV681" s="12" t="s">
        <v>83</v>
      </c>
      <c r="AW681" s="12" t="s">
        <v>36</v>
      </c>
      <c r="AX681" s="12" t="s">
        <v>73</v>
      </c>
      <c r="AY681" s="227" t="s">
        <v>148</v>
      </c>
    </row>
    <row r="682" spans="2:65" s="13" customFormat="1">
      <c r="B682" s="228"/>
      <c r="C682" s="229"/>
      <c r="D682" s="204" t="s">
        <v>162</v>
      </c>
      <c r="E682" s="230" t="s">
        <v>21</v>
      </c>
      <c r="F682" s="231" t="s">
        <v>244</v>
      </c>
      <c r="G682" s="229"/>
      <c r="H682" s="232">
        <v>474.54199999999997</v>
      </c>
      <c r="I682" s="233"/>
      <c r="J682" s="229"/>
      <c r="K682" s="229"/>
      <c r="L682" s="234"/>
      <c r="M682" s="235"/>
      <c r="N682" s="236"/>
      <c r="O682" s="236"/>
      <c r="P682" s="236"/>
      <c r="Q682" s="236"/>
      <c r="R682" s="236"/>
      <c r="S682" s="236"/>
      <c r="T682" s="237"/>
      <c r="AT682" s="238" t="s">
        <v>162</v>
      </c>
      <c r="AU682" s="238" t="s">
        <v>83</v>
      </c>
      <c r="AV682" s="13" t="s">
        <v>155</v>
      </c>
      <c r="AW682" s="13" t="s">
        <v>36</v>
      </c>
      <c r="AX682" s="13" t="s">
        <v>81</v>
      </c>
      <c r="AY682" s="238" t="s">
        <v>148</v>
      </c>
    </row>
    <row r="683" spans="2:65" s="1" customFormat="1" ht="51" customHeight="1">
      <c r="B683" s="41"/>
      <c r="C683" s="192" t="s">
        <v>936</v>
      </c>
      <c r="D683" s="192" t="s">
        <v>150</v>
      </c>
      <c r="E683" s="193" t="s">
        <v>937</v>
      </c>
      <c r="F683" s="194" t="s">
        <v>938</v>
      </c>
      <c r="G683" s="195" t="s">
        <v>196</v>
      </c>
      <c r="H683" s="196">
        <v>10.999000000000001</v>
      </c>
      <c r="I683" s="197"/>
      <c r="J683" s="198">
        <f>ROUND(I683*H683,2)</f>
        <v>0</v>
      </c>
      <c r="K683" s="194" t="s">
        <v>154</v>
      </c>
      <c r="L683" s="61"/>
      <c r="M683" s="199" t="s">
        <v>21</v>
      </c>
      <c r="N683" s="200" t="s">
        <v>44</v>
      </c>
      <c r="O683" s="42"/>
      <c r="P683" s="201">
        <f>O683*H683</f>
        <v>0</v>
      </c>
      <c r="Q683" s="201">
        <v>0</v>
      </c>
      <c r="R683" s="201">
        <f>Q683*H683</f>
        <v>0</v>
      </c>
      <c r="S683" s="201">
        <v>0</v>
      </c>
      <c r="T683" s="202">
        <f>S683*H683</f>
        <v>0</v>
      </c>
      <c r="AR683" s="24" t="s">
        <v>252</v>
      </c>
      <c r="AT683" s="24" t="s">
        <v>150</v>
      </c>
      <c r="AU683" s="24" t="s">
        <v>83</v>
      </c>
      <c r="AY683" s="24" t="s">
        <v>148</v>
      </c>
      <c r="BE683" s="203">
        <f>IF(N683="základní",J683,0)</f>
        <v>0</v>
      </c>
      <c r="BF683" s="203">
        <f>IF(N683="snížená",J683,0)</f>
        <v>0</v>
      </c>
      <c r="BG683" s="203">
        <f>IF(N683="zákl. přenesená",J683,0)</f>
        <v>0</v>
      </c>
      <c r="BH683" s="203">
        <f>IF(N683="sníž. přenesená",J683,0)</f>
        <v>0</v>
      </c>
      <c r="BI683" s="203">
        <f>IF(N683="nulová",J683,0)</f>
        <v>0</v>
      </c>
      <c r="BJ683" s="24" t="s">
        <v>81</v>
      </c>
      <c r="BK683" s="203">
        <f>ROUND(I683*H683,2)</f>
        <v>0</v>
      </c>
      <c r="BL683" s="24" t="s">
        <v>252</v>
      </c>
      <c r="BM683" s="24" t="s">
        <v>939</v>
      </c>
    </row>
    <row r="684" spans="2:65" s="1" customFormat="1" ht="121.5">
      <c r="B684" s="41"/>
      <c r="C684" s="63"/>
      <c r="D684" s="204" t="s">
        <v>157</v>
      </c>
      <c r="E684" s="63"/>
      <c r="F684" s="205" t="s">
        <v>940</v>
      </c>
      <c r="G684" s="63"/>
      <c r="H684" s="63"/>
      <c r="I684" s="163"/>
      <c r="J684" s="63"/>
      <c r="K684" s="63"/>
      <c r="L684" s="61"/>
      <c r="M684" s="206"/>
      <c r="N684" s="42"/>
      <c r="O684" s="42"/>
      <c r="P684" s="42"/>
      <c r="Q684" s="42"/>
      <c r="R684" s="42"/>
      <c r="S684" s="42"/>
      <c r="T684" s="78"/>
      <c r="AT684" s="24" t="s">
        <v>157</v>
      </c>
      <c r="AU684" s="24" t="s">
        <v>83</v>
      </c>
    </row>
    <row r="685" spans="2:65" s="1" customFormat="1" ht="38.25" customHeight="1">
      <c r="B685" s="41"/>
      <c r="C685" s="192" t="s">
        <v>941</v>
      </c>
      <c r="D685" s="192" t="s">
        <v>150</v>
      </c>
      <c r="E685" s="193" t="s">
        <v>942</v>
      </c>
      <c r="F685" s="194" t="s">
        <v>943</v>
      </c>
      <c r="G685" s="195" t="s">
        <v>196</v>
      </c>
      <c r="H685" s="196">
        <v>10.999000000000001</v>
      </c>
      <c r="I685" s="197"/>
      <c r="J685" s="198">
        <f>ROUND(I685*H685,2)</f>
        <v>0</v>
      </c>
      <c r="K685" s="194" t="s">
        <v>154</v>
      </c>
      <c r="L685" s="61"/>
      <c r="M685" s="199" t="s">
        <v>21</v>
      </c>
      <c r="N685" s="200" t="s">
        <v>44</v>
      </c>
      <c r="O685" s="42"/>
      <c r="P685" s="201">
        <f>O685*H685</f>
        <v>0</v>
      </c>
      <c r="Q685" s="201">
        <v>0</v>
      </c>
      <c r="R685" s="201">
        <f>Q685*H685</f>
        <v>0</v>
      </c>
      <c r="S685" s="201">
        <v>0</v>
      </c>
      <c r="T685" s="202">
        <f>S685*H685</f>
        <v>0</v>
      </c>
      <c r="AR685" s="24" t="s">
        <v>252</v>
      </c>
      <c r="AT685" s="24" t="s">
        <v>150</v>
      </c>
      <c r="AU685" s="24" t="s">
        <v>83</v>
      </c>
      <c r="AY685" s="24" t="s">
        <v>148</v>
      </c>
      <c r="BE685" s="203">
        <f>IF(N685="základní",J685,0)</f>
        <v>0</v>
      </c>
      <c r="BF685" s="203">
        <f>IF(N685="snížená",J685,0)</f>
        <v>0</v>
      </c>
      <c r="BG685" s="203">
        <f>IF(N685="zákl. přenesená",J685,0)</f>
        <v>0</v>
      </c>
      <c r="BH685" s="203">
        <f>IF(N685="sníž. přenesená",J685,0)</f>
        <v>0</v>
      </c>
      <c r="BI685" s="203">
        <f>IF(N685="nulová",J685,0)</f>
        <v>0</v>
      </c>
      <c r="BJ685" s="24" t="s">
        <v>81</v>
      </c>
      <c r="BK685" s="203">
        <f>ROUND(I685*H685,2)</f>
        <v>0</v>
      </c>
      <c r="BL685" s="24" t="s">
        <v>252</v>
      </c>
      <c r="BM685" s="24" t="s">
        <v>944</v>
      </c>
    </row>
    <row r="686" spans="2:65" s="1" customFormat="1" ht="121.5">
      <c r="B686" s="41"/>
      <c r="C686" s="63"/>
      <c r="D686" s="204" t="s">
        <v>157</v>
      </c>
      <c r="E686" s="63"/>
      <c r="F686" s="205" t="s">
        <v>940</v>
      </c>
      <c r="G686" s="63"/>
      <c r="H686" s="63"/>
      <c r="I686" s="163"/>
      <c r="J686" s="63"/>
      <c r="K686" s="63"/>
      <c r="L686" s="61"/>
      <c r="M686" s="206"/>
      <c r="N686" s="42"/>
      <c r="O686" s="42"/>
      <c r="P686" s="42"/>
      <c r="Q686" s="42"/>
      <c r="R686" s="42"/>
      <c r="S686" s="42"/>
      <c r="T686" s="78"/>
      <c r="AT686" s="24" t="s">
        <v>157</v>
      </c>
      <c r="AU686" s="24" t="s">
        <v>83</v>
      </c>
    </row>
    <row r="687" spans="2:65" s="10" customFormat="1" ht="29.85" customHeight="1">
      <c r="B687" s="176"/>
      <c r="C687" s="177"/>
      <c r="D687" s="178" t="s">
        <v>72</v>
      </c>
      <c r="E687" s="190" t="s">
        <v>945</v>
      </c>
      <c r="F687" s="190" t="s">
        <v>946</v>
      </c>
      <c r="G687" s="177"/>
      <c r="H687" s="177"/>
      <c r="I687" s="180"/>
      <c r="J687" s="191">
        <f>BK687</f>
        <v>0</v>
      </c>
      <c r="K687" s="177"/>
      <c r="L687" s="182"/>
      <c r="M687" s="183"/>
      <c r="N687" s="184"/>
      <c r="O687" s="184"/>
      <c r="P687" s="185">
        <f>SUM(P688:P733)</f>
        <v>0</v>
      </c>
      <c r="Q687" s="184"/>
      <c r="R687" s="185">
        <f>SUM(R688:R733)</f>
        <v>0.91934000000000005</v>
      </c>
      <c r="S687" s="184"/>
      <c r="T687" s="186">
        <f>SUM(T688:T733)</f>
        <v>0</v>
      </c>
      <c r="AR687" s="187" t="s">
        <v>83</v>
      </c>
      <c r="AT687" s="188" t="s">
        <v>72</v>
      </c>
      <c r="AU687" s="188" t="s">
        <v>81</v>
      </c>
      <c r="AY687" s="187" t="s">
        <v>148</v>
      </c>
      <c r="BK687" s="189">
        <f>SUM(BK688:BK733)</f>
        <v>0</v>
      </c>
    </row>
    <row r="688" spans="2:65" s="1" customFormat="1" ht="25.5" customHeight="1">
      <c r="B688" s="41"/>
      <c r="C688" s="192" t="s">
        <v>947</v>
      </c>
      <c r="D688" s="192" t="s">
        <v>150</v>
      </c>
      <c r="E688" s="193" t="s">
        <v>948</v>
      </c>
      <c r="F688" s="194" t="s">
        <v>949</v>
      </c>
      <c r="G688" s="195" t="s">
        <v>153</v>
      </c>
      <c r="H688" s="196">
        <v>2</v>
      </c>
      <c r="I688" s="197"/>
      <c r="J688" s="198">
        <f>ROUND(I688*H688,2)</f>
        <v>0</v>
      </c>
      <c r="K688" s="194" t="s">
        <v>154</v>
      </c>
      <c r="L688" s="61"/>
      <c r="M688" s="199" t="s">
        <v>21</v>
      </c>
      <c r="N688" s="200" t="s">
        <v>44</v>
      </c>
      <c r="O688" s="42"/>
      <c r="P688" s="201">
        <f>O688*H688</f>
        <v>0</v>
      </c>
      <c r="Q688" s="201">
        <v>2.5000000000000001E-4</v>
      </c>
      <c r="R688" s="201">
        <f>Q688*H688</f>
        <v>5.0000000000000001E-4</v>
      </c>
      <c r="S688" s="201">
        <v>0</v>
      </c>
      <c r="T688" s="202">
        <f>S688*H688</f>
        <v>0</v>
      </c>
      <c r="AR688" s="24" t="s">
        <v>252</v>
      </c>
      <c r="AT688" s="24" t="s">
        <v>150</v>
      </c>
      <c r="AU688" s="24" t="s">
        <v>83</v>
      </c>
      <c r="AY688" s="24" t="s">
        <v>148</v>
      </c>
      <c r="BE688" s="203">
        <f>IF(N688="základní",J688,0)</f>
        <v>0</v>
      </c>
      <c r="BF688" s="203">
        <f>IF(N688="snížená",J688,0)</f>
        <v>0</v>
      </c>
      <c r="BG688" s="203">
        <f>IF(N688="zákl. přenesená",J688,0)</f>
        <v>0</v>
      </c>
      <c r="BH688" s="203">
        <f>IF(N688="sníž. přenesená",J688,0)</f>
        <v>0</v>
      </c>
      <c r="BI688" s="203">
        <f>IF(N688="nulová",J688,0)</f>
        <v>0</v>
      </c>
      <c r="BJ688" s="24" t="s">
        <v>81</v>
      </c>
      <c r="BK688" s="203">
        <f>ROUND(I688*H688,2)</f>
        <v>0</v>
      </c>
      <c r="BL688" s="24" t="s">
        <v>252</v>
      </c>
      <c r="BM688" s="24" t="s">
        <v>950</v>
      </c>
    </row>
    <row r="689" spans="2:65" s="1" customFormat="1" ht="94.5">
      <c r="B689" s="41"/>
      <c r="C689" s="63"/>
      <c r="D689" s="204" t="s">
        <v>157</v>
      </c>
      <c r="E689" s="63"/>
      <c r="F689" s="205" t="s">
        <v>951</v>
      </c>
      <c r="G689" s="63"/>
      <c r="H689" s="63"/>
      <c r="I689" s="163"/>
      <c r="J689" s="63"/>
      <c r="K689" s="63"/>
      <c r="L689" s="61"/>
      <c r="M689" s="206"/>
      <c r="N689" s="42"/>
      <c r="O689" s="42"/>
      <c r="P689" s="42"/>
      <c r="Q689" s="42"/>
      <c r="R689" s="42"/>
      <c r="S689" s="42"/>
      <c r="T689" s="78"/>
      <c r="AT689" s="24" t="s">
        <v>157</v>
      </c>
      <c r="AU689" s="24" t="s">
        <v>83</v>
      </c>
    </row>
    <row r="690" spans="2:65" s="1" customFormat="1" ht="16.5" customHeight="1">
      <c r="B690" s="41"/>
      <c r="C690" s="239" t="s">
        <v>952</v>
      </c>
      <c r="D690" s="239" t="s">
        <v>271</v>
      </c>
      <c r="E690" s="240" t="s">
        <v>953</v>
      </c>
      <c r="F690" s="241" t="s">
        <v>954</v>
      </c>
      <c r="G690" s="242" t="s">
        <v>247</v>
      </c>
      <c r="H690" s="243">
        <v>2</v>
      </c>
      <c r="I690" s="244"/>
      <c r="J690" s="245">
        <f>ROUND(I690*H690,2)</f>
        <v>0</v>
      </c>
      <c r="K690" s="241" t="s">
        <v>586</v>
      </c>
      <c r="L690" s="246"/>
      <c r="M690" s="247" t="s">
        <v>21</v>
      </c>
      <c r="N690" s="248" t="s">
        <v>44</v>
      </c>
      <c r="O690" s="42"/>
      <c r="P690" s="201">
        <f>O690*H690</f>
        <v>0</v>
      </c>
      <c r="Q690" s="201">
        <v>3.8800000000000001E-2</v>
      </c>
      <c r="R690" s="201">
        <f>Q690*H690</f>
        <v>7.7600000000000002E-2</v>
      </c>
      <c r="S690" s="201">
        <v>0</v>
      </c>
      <c r="T690" s="202">
        <f>S690*H690</f>
        <v>0</v>
      </c>
      <c r="AR690" s="24" t="s">
        <v>396</v>
      </c>
      <c r="AT690" s="24" t="s">
        <v>271</v>
      </c>
      <c r="AU690" s="24" t="s">
        <v>83</v>
      </c>
      <c r="AY690" s="24" t="s">
        <v>148</v>
      </c>
      <c r="BE690" s="203">
        <f>IF(N690="základní",J690,0)</f>
        <v>0</v>
      </c>
      <c r="BF690" s="203">
        <f>IF(N690="snížená",J690,0)</f>
        <v>0</v>
      </c>
      <c r="BG690" s="203">
        <f>IF(N690="zákl. přenesená",J690,0)</f>
        <v>0</v>
      </c>
      <c r="BH690" s="203">
        <f>IF(N690="sníž. přenesená",J690,0)</f>
        <v>0</v>
      </c>
      <c r="BI690" s="203">
        <f>IF(N690="nulová",J690,0)</f>
        <v>0</v>
      </c>
      <c r="BJ690" s="24" t="s">
        <v>81</v>
      </c>
      <c r="BK690" s="203">
        <f>ROUND(I690*H690,2)</f>
        <v>0</v>
      </c>
      <c r="BL690" s="24" t="s">
        <v>252</v>
      </c>
      <c r="BM690" s="24" t="s">
        <v>955</v>
      </c>
    </row>
    <row r="691" spans="2:65" s="1" customFormat="1" ht="25.5" customHeight="1">
      <c r="B691" s="41"/>
      <c r="C691" s="192" t="s">
        <v>956</v>
      </c>
      <c r="D691" s="192" t="s">
        <v>150</v>
      </c>
      <c r="E691" s="193" t="s">
        <v>957</v>
      </c>
      <c r="F691" s="194" t="s">
        <v>958</v>
      </c>
      <c r="G691" s="195" t="s">
        <v>247</v>
      </c>
      <c r="H691" s="196">
        <v>1</v>
      </c>
      <c r="I691" s="197"/>
      <c r="J691" s="198">
        <f>ROUND(I691*H691,2)</f>
        <v>0</v>
      </c>
      <c r="K691" s="194" t="s">
        <v>154</v>
      </c>
      <c r="L691" s="61"/>
      <c r="M691" s="199" t="s">
        <v>21</v>
      </c>
      <c r="N691" s="200" t="s">
        <v>44</v>
      </c>
      <c r="O691" s="42"/>
      <c r="P691" s="201">
        <f>O691*H691</f>
        <v>0</v>
      </c>
      <c r="Q691" s="201">
        <v>2.4000000000000001E-4</v>
      </c>
      <c r="R691" s="201">
        <f>Q691*H691</f>
        <v>2.4000000000000001E-4</v>
      </c>
      <c r="S691" s="201">
        <v>0</v>
      </c>
      <c r="T691" s="202">
        <f>S691*H691</f>
        <v>0</v>
      </c>
      <c r="AR691" s="24" t="s">
        <v>252</v>
      </c>
      <c r="AT691" s="24" t="s">
        <v>150</v>
      </c>
      <c r="AU691" s="24" t="s">
        <v>83</v>
      </c>
      <c r="AY691" s="24" t="s">
        <v>148</v>
      </c>
      <c r="BE691" s="203">
        <f>IF(N691="základní",J691,0)</f>
        <v>0</v>
      </c>
      <c r="BF691" s="203">
        <f>IF(N691="snížená",J691,0)</f>
        <v>0</v>
      </c>
      <c r="BG691" s="203">
        <f>IF(N691="zákl. přenesená",J691,0)</f>
        <v>0</v>
      </c>
      <c r="BH691" s="203">
        <f>IF(N691="sníž. přenesená",J691,0)</f>
        <v>0</v>
      </c>
      <c r="BI691" s="203">
        <f>IF(N691="nulová",J691,0)</f>
        <v>0</v>
      </c>
      <c r="BJ691" s="24" t="s">
        <v>81</v>
      </c>
      <c r="BK691" s="203">
        <f>ROUND(I691*H691,2)</f>
        <v>0</v>
      </c>
      <c r="BL691" s="24" t="s">
        <v>252</v>
      </c>
      <c r="BM691" s="24" t="s">
        <v>959</v>
      </c>
    </row>
    <row r="692" spans="2:65" s="1" customFormat="1" ht="54">
      <c r="B692" s="41"/>
      <c r="C692" s="63"/>
      <c r="D692" s="204" t="s">
        <v>157</v>
      </c>
      <c r="E692" s="63"/>
      <c r="F692" s="205" t="s">
        <v>960</v>
      </c>
      <c r="G692" s="63"/>
      <c r="H692" s="63"/>
      <c r="I692" s="163"/>
      <c r="J692" s="63"/>
      <c r="K692" s="63"/>
      <c r="L692" s="61"/>
      <c r="M692" s="206"/>
      <c r="N692" s="42"/>
      <c r="O692" s="42"/>
      <c r="P692" s="42"/>
      <c r="Q692" s="42"/>
      <c r="R692" s="42"/>
      <c r="S692" s="42"/>
      <c r="T692" s="78"/>
      <c r="AT692" s="24" t="s">
        <v>157</v>
      </c>
      <c r="AU692" s="24" t="s">
        <v>83</v>
      </c>
    </row>
    <row r="693" spans="2:65" s="1" customFormat="1" ht="25.5" customHeight="1">
      <c r="B693" s="41"/>
      <c r="C693" s="239" t="s">
        <v>961</v>
      </c>
      <c r="D693" s="239" t="s">
        <v>271</v>
      </c>
      <c r="E693" s="240" t="s">
        <v>962</v>
      </c>
      <c r="F693" s="241" t="s">
        <v>963</v>
      </c>
      <c r="G693" s="242" t="s">
        <v>247</v>
      </c>
      <c r="H693" s="243">
        <v>1</v>
      </c>
      <c r="I693" s="244"/>
      <c r="J693" s="245">
        <f>ROUND(I693*H693,2)</f>
        <v>0</v>
      </c>
      <c r="K693" s="241" t="s">
        <v>586</v>
      </c>
      <c r="L693" s="246"/>
      <c r="M693" s="247" t="s">
        <v>21</v>
      </c>
      <c r="N693" s="248" t="s">
        <v>44</v>
      </c>
      <c r="O693" s="42"/>
      <c r="P693" s="201">
        <f>O693*H693</f>
        <v>0</v>
      </c>
      <c r="Q693" s="201">
        <v>1.2999999999999999E-2</v>
      </c>
      <c r="R693" s="201">
        <f>Q693*H693</f>
        <v>1.2999999999999999E-2</v>
      </c>
      <c r="S693" s="201">
        <v>0</v>
      </c>
      <c r="T693" s="202">
        <f>S693*H693</f>
        <v>0</v>
      </c>
      <c r="AR693" s="24" t="s">
        <v>396</v>
      </c>
      <c r="AT693" s="24" t="s">
        <v>271</v>
      </c>
      <c r="AU693" s="24" t="s">
        <v>83</v>
      </c>
      <c r="AY693" s="24" t="s">
        <v>148</v>
      </c>
      <c r="BE693" s="203">
        <f>IF(N693="základní",J693,0)</f>
        <v>0</v>
      </c>
      <c r="BF693" s="203">
        <f>IF(N693="snížená",J693,0)</f>
        <v>0</v>
      </c>
      <c r="BG693" s="203">
        <f>IF(N693="zákl. přenesená",J693,0)</f>
        <v>0</v>
      </c>
      <c r="BH693" s="203">
        <f>IF(N693="sníž. přenesená",J693,0)</f>
        <v>0</v>
      </c>
      <c r="BI693" s="203">
        <f>IF(N693="nulová",J693,0)</f>
        <v>0</v>
      </c>
      <c r="BJ693" s="24" t="s">
        <v>81</v>
      </c>
      <c r="BK693" s="203">
        <f>ROUND(I693*H693,2)</f>
        <v>0</v>
      </c>
      <c r="BL693" s="24" t="s">
        <v>252</v>
      </c>
      <c r="BM693" s="24" t="s">
        <v>964</v>
      </c>
    </row>
    <row r="694" spans="2:65" s="1" customFormat="1" ht="25.5" customHeight="1">
      <c r="B694" s="41"/>
      <c r="C694" s="192" t="s">
        <v>965</v>
      </c>
      <c r="D694" s="192" t="s">
        <v>150</v>
      </c>
      <c r="E694" s="193" t="s">
        <v>966</v>
      </c>
      <c r="F694" s="194" t="s">
        <v>967</v>
      </c>
      <c r="G694" s="195" t="s">
        <v>247</v>
      </c>
      <c r="H694" s="196">
        <v>23</v>
      </c>
      <c r="I694" s="197"/>
      <c r="J694" s="198">
        <f>ROUND(I694*H694,2)</f>
        <v>0</v>
      </c>
      <c r="K694" s="194" t="s">
        <v>154</v>
      </c>
      <c r="L694" s="61"/>
      <c r="M694" s="199" t="s">
        <v>21</v>
      </c>
      <c r="N694" s="200" t="s">
        <v>44</v>
      </c>
      <c r="O694" s="42"/>
      <c r="P694" s="201">
        <f>O694*H694</f>
        <v>0</v>
      </c>
      <c r="Q694" s="201">
        <v>0</v>
      </c>
      <c r="R694" s="201">
        <f>Q694*H694</f>
        <v>0</v>
      </c>
      <c r="S694" s="201">
        <v>0</v>
      </c>
      <c r="T694" s="202">
        <f>S694*H694</f>
        <v>0</v>
      </c>
      <c r="AR694" s="24" t="s">
        <v>252</v>
      </c>
      <c r="AT694" s="24" t="s">
        <v>150</v>
      </c>
      <c r="AU694" s="24" t="s">
        <v>83</v>
      </c>
      <c r="AY694" s="24" t="s">
        <v>148</v>
      </c>
      <c r="BE694" s="203">
        <f>IF(N694="základní",J694,0)</f>
        <v>0</v>
      </c>
      <c r="BF694" s="203">
        <f>IF(N694="snížená",J694,0)</f>
        <v>0</v>
      </c>
      <c r="BG694" s="203">
        <f>IF(N694="zákl. přenesená",J694,0)</f>
        <v>0</v>
      </c>
      <c r="BH694" s="203">
        <f>IF(N694="sníž. přenesená",J694,0)</f>
        <v>0</v>
      </c>
      <c r="BI694" s="203">
        <f>IF(N694="nulová",J694,0)</f>
        <v>0</v>
      </c>
      <c r="BJ694" s="24" t="s">
        <v>81</v>
      </c>
      <c r="BK694" s="203">
        <f>ROUND(I694*H694,2)</f>
        <v>0</v>
      </c>
      <c r="BL694" s="24" t="s">
        <v>252</v>
      </c>
      <c r="BM694" s="24" t="s">
        <v>968</v>
      </c>
    </row>
    <row r="695" spans="2:65" s="1" customFormat="1" ht="135">
      <c r="B695" s="41"/>
      <c r="C695" s="63"/>
      <c r="D695" s="204" t="s">
        <v>157</v>
      </c>
      <c r="E695" s="63"/>
      <c r="F695" s="205" t="s">
        <v>969</v>
      </c>
      <c r="G695" s="63"/>
      <c r="H695" s="63"/>
      <c r="I695" s="163"/>
      <c r="J695" s="63"/>
      <c r="K695" s="63"/>
      <c r="L695" s="61"/>
      <c r="M695" s="206"/>
      <c r="N695" s="42"/>
      <c r="O695" s="42"/>
      <c r="P695" s="42"/>
      <c r="Q695" s="42"/>
      <c r="R695" s="42"/>
      <c r="S695" s="42"/>
      <c r="T695" s="78"/>
      <c r="AT695" s="24" t="s">
        <v>157</v>
      </c>
      <c r="AU695" s="24" t="s">
        <v>83</v>
      </c>
    </row>
    <row r="696" spans="2:65" s="12" customFormat="1">
      <c r="B696" s="217"/>
      <c r="C696" s="218"/>
      <c r="D696" s="204" t="s">
        <v>162</v>
      </c>
      <c r="E696" s="219" t="s">
        <v>21</v>
      </c>
      <c r="F696" s="220" t="s">
        <v>970</v>
      </c>
      <c r="G696" s="218"/>
      <c r="H696" s="221">
        <v>16</v>
      </c>
      <c r="I696" s="222"/>
      <c r="J696" s="218"/>
      <c r="K696" s="218"/>
      <c r="L696" s="223"/>
      <c r="M696" s="224"/>
      <c r="N696" s="225"/>
      <c r="O696" s="225"/>
      <c r="P696" s="225"/>
      <c r="Q696" s="225"/>
      <c r="R696" s="225"/>
      <c r="S696" s="225"/>
      <c r="T696" s="226"/>
      <c r="AT696" s="227" t="s">
        <v>162</v>
      </c>
      <c r="AU696" s="227" t="s">
        <v>83</v>
      </c>
      <c r="AV696" s="12" t="s">
        <v>83</v>
      </c>
      <c r="AW696" s="12" t="s">
        <v>36</v>
      </c>
      <c r="AX696" s="12" t="s">
        <v>73</v>
      </c>
      <c r="AY696" s="227" t="s">
        <v>148</v>
      </c>
    </row>
    <row r="697" spans="2:65" s="12" customFormat="1">
      <c r="B697" s="217"/>
      <c r="C697" s="218"/>
      <c r="D697" s="204" t="s">
        <v>162</v>
      </c>
      <c r="E697" s="219" t="s">
        <v>21</v>
      </c>
      <c r="F697" s="220" t="s">
        <v>971</v>
      </c>
      <c r="G697" s="218"/>
      <c r="H697" s="221">
        <v>6</v>
      </c>
      <c r="I697" s="222"/>
      <c r="J697" s="218"/>
      <c r="K697" s="218"/>
      <c r="L697" s="223"/>
      <c r="M697" s="224"/>
      <c r="N697" s="225"/>
      <c r="O697" s="225"/>
      <c r="P697" s="225"/>
      <c r="Q697" s="225"/>
      <c r="R697" s="225"/>
      <c r="S697" s="225"/>
      <c r="T697" s="226"/>
      <c r="AT697" s="227" t="s">
        <v>162</v>
      </c>
      <c r="AU697" s="227" t="s">
        <v>83</v>
      </c>
      <c r="AV697" s="12" t="s">
        <v>83</v>
      </c>
      <c r="AW697" s="12" t="s">
        <v>36</v>
      </c>
      <c r="AX697" s="12" t="s">
        <v>73</v>
      </c>
      <c r="AY697" s="227" t="s">
        <v>148</v>
      </c>
    </row>
    <row r="698" spans="2:65" s="12" customFormat="1">
      <c r="B698" s="217"/>
      <c r="C698" s="218"/>
      <c r="D698" s="204" t="s">
        <v>162</v>
      </c>
      <c r="E698" s="219" t="s">
        <v>21</v>
      </c>
      <c r="F698" s="220" t="s">
        <v>81</v>
      </c>
      <c r="G698" s="218"/>
      <c r="H698" s="221">
        <v>1</v>
      </c>
      <c r="I698" s="222"/>
      <c r="J698" s="218"/>
      <c r="K698" s="218"/>
      <c r="L698" s="223"/>
      <c r="M698" s="224"/>
      <c r="N698" s="225"/>
      <c r="O698" s="225"/>
      <c r="P698" s="225"/>
      <c r="Q698" s="225"/>
      <c r="R698" s="225"/>
      <c r="S698" s="225"/>
      <c r="T698" s="226"/>
      <c r="AT698" s="227" t="s">
        <v>162</v>
      </c>
      <c r="AU698" s="227" t="s">
        <v>83</v>
      </c>
      <c r="AV698" s="12" t="s">
        <v>83</v>
      </c>
      <c r="AW698" s="12" t="s">
        <v>36</v>
      </c>
      <c r="AX698" s="12" t="s">
        <v>73</v>
      </c>
      <c r="AY698" s="227" t="s">
        <v>148</v>
      </c>
    </row>
    <row r="699" spans="2:65" s="13" customFormat="1">
      <c r="B699" s="228"/>
      <c r="C699" s="229"/>
      <c r="D699" s="204" t="s">
        <v>162</v>
      </c>
      <c r="E699" s="230" t="s">
        <v>21</v>
      </c>
      <c r="F699" s="231" t="s">
        <v>244</v>
      </c>
      <c r="G699" s="229"/>
      <c r="H699" s="232">
        <v>23</v>
      </c>
      <c r="I699" s="233"/>
      <c r="J699" s="229"/>
      <c r="K699" s="229"/>
      <c r="L699" s="234"/>
      <c r="M699" s="235"/>
      <c r="N699" s="236"/>
      <c r="O699" s="236"/>
      <c r="P699" s="236"/>
      <c r="Q699" s="236"/>
      <c r="R699" s="236"/>
      <c r="S699" s="236"/>
      <c r="T699" s="237"/>
      <c r="AT699" s="238" t="s">
        <v>162</v>
      </c>
      <c r="AU699" s="238" t="s">
        <v>83</v>
      </c>
      <c r="AV699" s="13" t="s">
        <v>155</v>
      </c>
      <c r="AW699" s="13" t="s">
        <v>36</v>
      </c>
      <c r="AX699" s="13" t="s">
        <v>81</v>
      </c>
      <c r="AY699" s="238" t="s">
        <v>148</v>
      </c>
    </row>
    <row r="700" spans="2:65" s="1" customFormat="1" ht="25.5" customHeight="1">
      <c r="B700" s="41"/>
      <c r="C700" s="239" t="s">
        <v>972</v>
      </c>
      <c r="D700" s="239" t="s">
        <v>271</v>
      </c>
      <c r="E700" s="240" t="s">
        <v>973</v>
      </c>
      <c r="F700" s="241" t="s">
        <v>974</v>
      </c>
      <c r="G700" s="242" t="s">
        <v>247</v>
      </c>
      <c r="H700" s="243">
        <v>1</v>
      </c>
      <c r="I700" s="244"/>
      <c r="J700" s="245">
        <f>ROUND(I700*H700,2)</f>
        <v>0</v>
      </c>
      <c r="K700" s="241" t="s">
        <v>586</v>
      </c>
      <c r="L700" s="246"/>
      <c r="M700" s="247" t="s">
        <v>21</v>
      </c>
      <c r="N700" s="248" t="s">
        <v>44</v>
      </c>
      <c r="O700" s="42"/>
      <c r="P700" s="201">
        <f>O700*H700</f>
        <v>0</v>
      </c>
      <c r="Q700" s="201">
        <v>1.2999999999999999E-2</v>
      </c>
      <c r="R700" s="201">
        <f>Q700*H700</f>
        <v>1.2999999999999999E-2</v>
      </c>
      <c r="S700" s="201">
        <v>0</v>
      </c>
      <c r="T700" s="202">
        <f>S700*H700</f>
        <v>0</v>
      </c>
      <c r="AR700" s="24" t="s">
        <v>396</v>
      </c>
      <c r="AT700" s="24" t="s">
        <v>271</v>
      </c>
      <c r="AU700" s="24" t="s">
        <v>83</v>
      </c>
      <c r="AY700" s="24" t="s">
        <v>148</v>
      </c>
      <c r="BE700" s="203">
        <f>IF(N700="základní",J700,0)</f>
        <v>0</v>
      </c>
      <c r="BF700" s="203">
        <f>IF(N700="snížená",J700,0)</f>
        <v>0</v>
      </c>
      <c r="BG700" s="203">
        <f>IF(N700="zákl. přenesená",J700,0)</f>
        <v>0</v>
      </c>
      <c r="BH700" s="203">
        <f>IF(N700="sníž. přenesená",J700,0)</f>
        <v>0</v>
      </c>
      <c r="BI700" s="203">
        <f>IF(N700="nulová",J700,0)</f>
        <v>0</v>
      </c>
      <c r="BJ700" s="24" t="s">
        <v>81</v>
      </c>
      <c r="BK700" s="203">
        <f>ROUND(I700*H700,2)</f>
        <v>0</v>
      </c>
      <c r="BL700" s="24" t="s">
        <v>252</v>
      </c>
      <c r="BM700" s="24" t="s">
        <v>975</v>
      </c>
    </row>
    <row r="701" spans="2:65" s="1" customFormat="1" ht="25.5" customHeight="1">
      <c r="B701" s="41"/>
      <c r="C701" s="239" t="s">
        <v>976</v>
      </c>
      <c r="D701" s="239" t="s">
        <v>271</v>
      </c>
      <c r="E701" s="240" t="s">
        <v>977</v>
      </c>
      <c r="F701" s="241" t="s">
        <v>978</v>
      </c>
      <c r="G701" s="242" t="s">
        <v>247</v>
      </c>
      <c r="H701" s="243">
        <v>3</v>
      </c>
      <c r="I701" s="244"/>
      <c r="J701" s="245">
        <f>ROUND(I701*H701,2)</f>
        <v>0</v>
      </c>
      <c r="K701" s="241" t="s">
        <v>586</v>
      </c>
      <c r="L701" s="246"/>
      <c r="M701" s="247" t="s">
        <v>21</v>
      </c>
      <c r="N701" s="248" t="s">
        <v>44</v>
      </c>
      <c r="O701" s="42"/>
      <c r="P701" s="201">
        <f>O701*H701</f>
        <v>0</v>
      </c>
      <c r="Q701" s="201">
        <v>1.2999999999999999E-2</v>
      </c>
      <c r="R701" s="201">
        <f>Q701*H701</f>
        <v>3.9E-2</v>
      </c>
      <c r="S701" s="201">
        <v>0</v>
      </c>
      <c r="T701" s="202">
        <f>S701*H701</f>
        <v>0</v>
      </c>
      <c r="AR701" s="24" t="s">
        <v>396</v>
      </c>
      <c r="AT701" s="24" t="s">
        <v>271</v>
      </c>
      <c r="AU701" s="24" t="s">
        <v>83</v>
      </c>
      <c r="AY701" s="24" t="s">
        <v>148</v>
      </c>
      <c r="BE701" s="203">
        <f>IF(N701="základní",J701,0)</f>
        <v>0</v>
      </c>
      <c r="BF701" s="203">
        <f>IF(N701="snížená",J701,0)</f>
        <v>0</v>
      </c>
      <c r="BG701" s="203">
        <f>IF(N701="zákl. přenesená",J701,0)</f>
        <v>0</v>
      </c>
      <c r="BH701" s="203">
        <f>IF(N701="sníž. přenesená",J701,0)</f>
        <v>0</v>
      </c>
      <c r="BI701" s="203">
        <f>IF(N701="nulová",J701,0)</f>
        <v>0</v>
      </c>
      <c r="BJ701" s="24" t="s">
        <v>81</v>
      </c>
      <c r="BK701" s="203">
        <f>ROUND(I701*H701,2)</f>
        <v>0</v>
      </c>
      <c r="BL701" s="24" t="s">
        <v>252</v>
      </c>
      <c r="BM701" s="24" t="s">
        <v>979</v>
      </c>
    </row>
    <row r="702" spans="2:65" s="12" customFormat="1">
      <c r="B702" s="217"/>
      <c r="C702" s="218"/>
      <c r="D702" s="204" t="s">
        <v>162</v>
      </c>
      <c r="E702" s="219" t="s">
        <v>21</v>
      </c>
      <c r="F702" s="220" t="s">
        <v>980</v>
      </c>
      <c r="G702" s="218"/>
      <c r="H702" s="221">
        <v>3</v>
      </c>
      <c r="I702" s="222"/>
      <c r="J702" s="218"/>
      <c r="K702" s="218"/>
      <c r="L702" s="223"/>
      <c r="M702" s="224"/>
      <c r="N702" s="225"/>
      <c r="O702" s="225"/>
      <c r="P702" s="225"/>
      <c r="Q702" s="225"/>
      <c r="R702" s="225"/>
      <c r="S702" s="225"/>
      <c r="T702" s="226"/>
      <c r="AT702" s="227" t="s">
        <v>162</v>
      </c>
      <c r="AU702" s="227" t="s">
        <v>83</v>
      </c>
      <c r="AV702" s="12" t="s">
        <v>83</v>
      </c>
      <c r="AW702" s="12" t="s">
        <v>36</v>
      </c>
      <c r="AX702" s="12" t="s">
        <v>81</v>
      </c>
      <c r="AY702" s="227" t="s">
        <v>148</v>
      </c>
    </row>
    <row r="703" spans="2:65" s="1" customFormat="1" ht="25.5" customHeight="1">
      <c r="B703" s="41"/>
      <c r="C703" s="239" t="s">
        <v>981</v>
      </c>
      <c r="D703" s="239" t="s">
        <v>271</v>
      </c>
      <c r="E703" s="240" t="s">
        <v>982</v>
      </c>
      <c r="F703" s="241" t="s">
        <v>983</v>
      </c>
      <c r="G703" s="242" t="s">
        <v>247</v>
      </c>
      <c r="H703" s="243">
        <v>7</v>
      </c>
      <c r="I703" s="244"/>
      <c r="J703" s="245">
        <f>ROUND(I703*H703,2)</f>
        <v>0</v>
      </c>
      <c r="K703" s="241" t="s">
        <v>586</v>
      </c>
      <c r="L703" s="246"/>
      <c r="M703" s="247" t="s">
        <v>21</v>
      </c>
      <c r="N703" s="248" t="s">
        <v>44</v>
      </c>
      <c r="O703" s="42"/>
      <c r="P703" s="201">
        <f>O703*H703</f>
        <v>0</v>
      </c>
      <c r="Q703" s="201">
        <v>1.2999999999999999E-2</v>
      </c>
      <c r="R703" s="201">
        <f>Q703*H703</f>
        <v>9.0999999999999998E-2</v>
      </c>
      <c r="S703" s="201">
        <v>0</v>
      </c>
      <c r="T703" s="202">
        <f>S703*H703</f>
        <v>0</v>
      </c>
      <c r="AR703" s="24" t="s">
        <v>396</v>
      </c>
      <c r="AT703" s="24" t="s">
        <v>271</v>
      </c>
      <c r="AU703" s="24" t="s">
        <v>83</v>
      </c>
      <c r="AY703" s="24" t="s">
        <v>148</v>
      </c>
      <c r="BE703" s="203">
        <f>IF(N703="základní",J703,0)</f>
        <v>0</v>
      </c>
      <c r="BF703" s="203">
        <f>IF(N703="snížená",J703,0)</f>
        <v>0</v>
      </c>
      <c r="BG703" s="203">
        <f>IF(N703="zákl. přenesená",J703,0)</f>
        <v>0</v>
      </c>
      <c r="BH703" s="203">
        <f>IF(N703="sníž. přenesená",J703,0)</f>
        <v>0</v>
      </c>
      <c r="BI703" s="203">
        <f>IF(N703="nulová",J703,0)</f>
        <v>0</v>
      </c>
      <c r="BJ703" s="24" t="s">
        <v>81</v>
      </c>
      <c r="BK703" s="203">
        <f>ROUND(I703*H703,2)</f>
        <v>0</v>
      </c>
      <c r="BL703" s="24" t="s">
        <v>252</v>
      </c>
      <c r="BM703" s="24" t="s">
        <v>984</v>
      </c>
    </row>
    <row r="704" spans="2:65" s="12" customFormat="1">
      <c r="B704" s="217"/>
      <c r="C704" s="218"/>
      <c r="D704" s="204" t="s">
        <v>162</v>
      </c>
      <c r="E704" s="219" t="s">
        <v>21</v>
      </c>
      <c r="F704" s="220" t="s">
        <v>985</v>
      </c>
      <c r="G704" s="218"/>
      <c r="H704" s="221">
        <v>7</v>
      </c>
      <c r="I704" s="222"/>
      <c r="J704" s="218"/>
      <c r="K704" s="218"/>
      <c r="L704" s="223"/>
      <c r="M704" s="224"/>
      <c r="N704" s="225"/>
      <c r="O704" s="225"/>
      <c r="P704" s="225"/>
      <c r="Q704" s="225"/>
      <c r="R704" s="225"/>
      <c r="S704" s="225"/>
      <c r="T704" s="226"/>
      <c r="AT704" s="227" t="s">
        <v>162</v>
      </c>
      <c r="AU704" s="227" t="s">
        <v>83</v>
      </c>
      <c r="AV704" s="12" t="s">
        <v>83</v>
      </c>
      <c r="AW704" s="12" t="s">
        <v>36</v>
      </c>
      <c r="AX704" s="12" t="s">
        <v>81</v>
      </c>
      <c r="AY704" s="227" t="s">
        <v>148</v>
      </c>
    </row>
    <row r="705" spans="2:65" s="1" customFormat="1" ht="25.5" customHeight="1">
      <c r="B705" s="41"/>
      <c r="C705" s="239" t="s">
        <v>986</v>
      </c>
      <c r="D705" s="239" t="s">
        <v>271</v>
      </c>
      <c r="E705" s="240" t="s">
        <v>987</v>
      </c>
      <c r="F705" s="241" t="s">
        <v>978</v>
      </c>
      <c r="G705" s="242" t="s">
        <v>247</v>
      </c>
      <c r="H705" s="243">
        <v>10</v>
      </c>
      <c r="I705" s="244"/>
      <c r="J705" s="245">
        <f>ROUND(I705*H705,2)</f>
        <v>0</v>
      </c>
      <c r="K705" s="241" t="s">
        <v>586</v>
      </c>
      <c r="L705" s="246"/>
      <c r="M705" s="247" t="s">
        <v>21</v>
      </c>
      <c r="N705" s="248" t="s">
        <v>44</v>
      </c>
      <c r="O705" s="42"/>
      <c r="P705" s="201">
        <f>O705*H705</f>
        <v>0</v>
      </c>
      <c r="Q705" s="201">
        <v>1.2999999999999999E-2</v>
      </c>
      <c r="R705" s="201">
        <f>Q705*H705</f>
        <v>0.13</v>
      </c>
      <c r="S705" s="201">
        <v>0</v>
      </c>
      <c r="T705" s="202">
        <f>S705*H705</f>
        <v>0</v>
      </c>
      <c r="AR705" s="24" t="s">
        <v>396</v>
      </c>
      <c r="AT705" s="24" t="s">
        <v>271</v>
      </c>
      <c r="AU705" s="24" t="s">
        <v>83</v>
      </c>
      <c r="AY705" s="24" t="s">
        <v>148</v>
      </c>
      <c r="BE705" s="203">
        <f>IF(N705="základní",J705,0)</f>
        <v>0</v>
      </c>
      <c r="BF705" s="203">
        <f>IF(N705="snížená",J705,0)</f>
        <v>0</v>
      </c>
      <c r="BG705" s="203">
        <f>IF(N705="zákl. přenesená",J705,0)</f>
        <v>0</v>
      </c>
      <c r="BH705" s="203">
        <f>IF(N705="sníž. přenesená",J705,0)</f>
        <v>0</v>
      </c>
      <c r="BI705" s="203">
        <f>IF(N705="nulová",J705,0)</f>
        <v>0</v>
      </c>
      <c r="BJ705" s="24" t="s">
        <v>81</v>
      </c>
      <c r="BK705" s="203">
        <f>ROUND(I705*H705,2)</f>
        <v>0</v>
      </c>
      <c r="BL705" s="24" t="s">
        <v>252</v>
      </c>
      <c r="BM705" s="24" t="s">
        <v>988</v>
      </c>
    </row>
    <row r="706" spans="2:65" s="12" customFormat="1">
      <c r="B706" s="217"/>
      <c r="C706" s="218"/>
      <c r="D706" s="204" t="s">
        <v>162</v>
      </c>
      <c r="E706" s="219" t="s">
        <v>21</v>
      </c>
      <c r="F706" s="220" t="s">
        <v>989</v>
      </c>
      <c r="G706" s="218"/>
      <c r="H706" s="221">
        <v>10</v>
      </c>
      <c r="I706" s="222"/>
      <c r="J706" s="218"/>
      <c r="K706" s="218"/>
      <c r="L706" s="223"/>
      <c r="M706" s="224"/>
      <c r="N706" s="225"/>
      <c r="O706" s="225"/>
      <c r="P706" s="225"/>
      <c r="Q706" s="225"/>
      <c r="R706" s="225"/>
      <c r="S706" s="225"/>
      <c r="T706" s="226"/>
      <c r="AT706" s="227" t="s">
        <v>162</v>
      </c>
      <c r="AU706" s="227" t="s">
        <v>83</v>
      </c>
      <c r="AV706" s="12" t="s">
        <v>83</v>
      </c>
      <c r="AW706" s="12" t="s">
        <v>36</v>
      </c>
      <c r="AX706" s="12" t="s">
        <v>81</v>
      </c>
      <c r="AY706" s="227" t="s">
        <v>148</v>
      </c>
    </row>
    <row r="707" spans="2:65" s="1" customFormat="1" ht="25.5" customHeight="1">
      <c r="B707" s="41"/>
      <c r="C707" s="239" t="s">
        <v>990</v>
      </c>
      <c r="D707" s="239" t="s">
        <v>271</v>
      </c>
      <c r="E707" s="240" t="s">
        <v>991</v>
      </c>
      <c r="F707" s="241" t="s">
        <v>974</v>
      </c>
      <c r="G707" s="242" t="s">
        <v>247</v>
      </c>
      <c r="H707" s="243">
        <v>1</v>
      </c>
      <c r="I707" s="244"/>
      <c r="J707" s="245">
        <f>ROUND(I707*H707,2)</f>
        <v>0</v>
      </c>
      <c r="K707" s="241" t="s">
        <v>586</v>
      </c>
      <c r="L707" s="246"/>
      <c r="M707" s="247" t="s">
        <v>21</v>
      </c>
      <c r="N707" s="248" t="s">
        <v>44</v>
      </c>
      <c r="O707" s="42"/>
      <c r="P707" s="201">
        <f>O707*H707</f>
        <v>0</v>
      </c>
      <c r="Q707" s="201">
        <v>1.2999999999999999E-2</v>
      </c>
      <c r="R707" s="201">
        <f>Q707*H707</f>
        <v>1.2999999999999999E-2</v>
      </c>
      <c r="S707" s="201">
        <v>0</v>
      </c>
      <c r="T707" s="202">
        <f>S707*H707</f>
        <v>0</v>
      </c>
      <c r="AR707" s="24" t="s">
        <v>396</v>
      </c>
      <c r="AT707" s="24" t="s">
        <v>271</v>
      </c>
      <c r="AU707" s="24" t="s">
        <v>83</v>
      </c>
      <c r="AY707" s="24" t="s">
        <v>148</v>
      </c>
      <c r="BE707" s="203">
        <f>IF(N707="základní",J707,0)</f>
        <v>0</v>
      </c>
      <c r="BF707" s="203">
        <f>IF(N707="snížená",J707,0)</f>
        <v>0</v>
      </c>
      <c r="BG707" s="203">
        <f>IF(N707="zákl. přenesená",J707,0)</f>
        <v>0</v>
      </c>
      <c r="BH707" s="203">
        <f>IF(N707="sníž. přenesená",J707,0)</f>
        <v>0</v>
      </c>
      <c r="BI707" s="203">
        <f>IF(N707="nulová",J707,0)</f>
        <v>0</v>
      </c>
      <c r="BJ707" s="24" t="s">
        <v>81</v>
      </c>
      <c r="BK707" s="203">
        <f>ROUND(I707*H707,2)</f>
        <v>0</v>
      </c>
      <c r="BL707" s="24" t="s">
        <v>252</v>
      </c>
      <c r="BM707" s="24" t="s">
        <v>992</v>
      </c>
    </row>
    <row r="708" spans="2:65" s="1" customFormat="1" ht="25.5" customHeight="1">
      <c r="B708" s="41"/>
      <c r="C708" s="239" t="s">
        <v>993</v>
      </c>
      <c r="D708" s="239" t="s">
        <v>271</v>
      </c>
      <c r="E708" s="240" t="s">
        <v>994</v>
      </c>
      <c r="F708" s="241" t="s">
        <v>995</v>
      </c>
      <c r="G708" s="242" t="s">
        <v>247</v>
      </c>
      <c r="H708" s="243">
        <v>1</v>
      </c>
      <c r="I708" s="244"/>
      <c r="J708" s="245">
        <f>ROUND(I708*H708,2)</f>
        <v>0</v>
      </c>
      <c r="K708" s="241" t="s">
        <v>586</v>
      </c>
      <c r="L708" s="246"/>
      <c r="M708" s="247" t="s">
        <v>21</v>
      </c>
      <c r="N708" s="248" t="s">
        <v>44</v>
      </c>
      <c r="O708" s="42"/>
      <c r="P708" s="201">
        <f>O708*H708</f>
        <v>0</v>
      </c>
      <c r="Q708" s="201">
        <v>1.2999999999999999E-2</v>
      </c>
      <c r="R708" s="201">
        <f>Q708*H708</f>
        <v>1.2999999999999999E-2</v>
      </c>
      <c r="S708" s="201">
        <v>0</v>
      </c>
      <c r="T708" s="202">
        <f>S708*H708</f>
        <v>0</v>
      </c>
      <c r="AR708" s="24" t="s">
        <v>396</v>
      </c>
      <c r="AT708" s="24" t="s">
        <v>271</v>
      </c>
      <c r="AU708" s="24" t="s">
        <v>83</v>
      </c>
      <c r="AY708" s="24" t="s">
        <v>148</v>
      </c>
      <c r="BE708" s="203">
        <f>IF(N708="základní",J708,0)</f>
        <v>0</v>
      </c>
      <c r="BF708" s="203">
        <f>IF(N708="snížená",J708,0)</f>
        <v>0</v>
      </c>
      <c r="BG708" s="203">
        <f>IF(N708="zákl. přenesená",J708,0)</f>
        <v>0</v>
      </c>
      <c r="BH708" s="203">
        <f>IF(N708="sníž. přenesená",J708,0)</f>
        <v>0</v>
      </c>
      <c r="BI708" s="203">
        <f>IF(N708="nulová",J708,0)</f>
        <v>0</v>
      </c>
      <c r="BJ708" s="24" t="s">
        <v>81</v>
      </c>
      <c r="BK708" s="203">
        <f>ROUND(I708*H708,2)</f>
        <v>0</v>
      </c>
      <c r="BL708" s="24" t="s">
        <v>252</v>
      </c>
      <c r="BM708" s="24" t="s">
        <v>996</v>
      </c>
    </row>
    <row r="709" spans="2:65" s="1" customFormat="1" ht="25.5" customHeight="1">
      <c r="B709" s="41"/>
      <c r="C709" s="192" t="s">
        <v>997</v>
      </c>
      <c r="D709" s="192" t="s">
        <v>150</v>
      </c>
      <c r="E709" s="193" t="s">
        <v>998</v>
      </c>
      <c r="F709" s="194" t="s">
        <v>999</v>
      </c>
      <c r="G709" s="195" t="s">
        <v>247</v>
      </c>
      <c r="H709" s="196">
        <v>13</v>
      </c>
      <c r="I709" s="197"/>
      <c r="J709" s="198">
        <f>ROUND(I709*H709,2)</f>
        <v>0</v>
      </c>
      <c r="K709" s="194" t="s">
        <v>154</v>
      </c>
      <c r="L709" s="61"/>
      <c r="M709" s="199" t="s">
        <v>21</v>
      </c>
      <c r="N709" s="200" t="s">
        <v>44</v>
      </c>
      <c r="O709" s="42"/>
      <c r="P709" s="201">
        <f>O709*H709</f>
        <v>0</v>
      </c>
      <c r="Q709" s="201">
        <v>0</v>
      </c>
      <c r="R709" s="201">
        <f>Q709*H709</f>
        <v>0</v>
      </c>
      <c r="S709" s="201">
        <v>0</v>
      </c>
      <c r="T709" s="202">
        <f>S709*H709</f>
        <v>0</v>
      </c>
      <c r="AR709" s="24" t="s">
        <v>252</v>
      </c>
      <c r="AT709" s="24" t="s">
        <v>150</v>
      </c>
      <c r="AU709" s="24" t="s">
        <v>83</v>
      </c>
      <c r="AY709" s="24" t="s">
        <v>148</v>
      </c>
      <c r="BE709" s="203">
        <f>IF(N709="základní",J709,0)</f>
        <v>0</v>
      </c>
      <c r="BF709" s="203">
        <f>IF(N709="snížená",J709,0)</f>
        <v>0</v>
      </c>
      <c r="BG709" s="203">
        <f>IF(N709="zákl. přenesená",J709,0)</f>
        <v>0</v>
      </c>
      <c r="BH709" s="203">
        <f>IF(N709="sníž. přenesená",J709,0)</f>
        <v>0</v>
      </c>
      <c r="BI709" s="203">
        <f>IF(N709="nulová",J709,0)</f>
        <v>0</v>
      </c>
      <c r="BJ709" s="24" t="s">
        <v>81</v>
      </c>
      <c r="BK709" s="203">
        <f>ROUND(I709*H709,2)</f>
        <v>0</v>
      </c>
      <c r="BL709" s="24" t="s">
        <v>252</v>
      </c>
      <c r="BM709" s="24" t="s">
        <v>1000</v>
      </c>
    </row>
    <row r="710" spans="2:65" s="1" customFormat="1" ht="135">
      <c r="B710" s="41"/>
      <c r="C710" s="63"/>
      <c r="D710" s="204" t="s">
        <v>157</v>
      </c>
      <c r="E710" s="63"/>
      <c r="F710" s="205" t="s">
        <v>969</v>
      </c>
      <c r="G710" s="63"/>
      <c r="H710" s="63"/>
      <c r="I710" s="163"/>
      <c r="J710" s="63"/>
      <c r="K710" s="63"/>
      <c r="L710" s="61"/>
      <c r="M710" s="206"/>
      <c r="N710" s="42"/>
      <c r="O710" s="42"/>
      <c r="P710" s="42"/>
      <c r="Q710" s="42"/>
      <c r="R710" s="42"/>
      <c r="S710" s="42"/>
      <c r="T710" s="78"/>
      <c r="AT710" s="24" t="s">
        <v>157</v>
      </c>
      <c r="AU710" s="24" t="s">
        <v>83</v>
      </c>
    </row>
    <row r="711" spans="2:65" s="12" customFormat="1">
      <c r="B711" s="217"/>
      <c r="C711" s="218"/>
      <c r="D711" s="204" t="s">
        <v>162</v>
      </c>
      <c r="E711" s="219" t="s">
        <v>21</v>
      </c>
      <c r="F711" s="220" t="s">
        <v>1001</v>
      </c>
      <c r="G711" s="218"/>
      <c r="H711" s="221">
        <v>13</v>
      </c>
      <c r="I711" s="222"/>
      <c r="J711" s="218"/>
      <c r="K711" s="218"/>
      <c r="L711" s="223"/>
      <c r="M711" s="224"/>
      <c r="N711" s="225"/>
      <c r="O711" s="225"/>
      <c r="P711" s="225"/>
      <c r="Q711" s="225"/>
      <c r="R711" s="225"/>
      <c r="S711" s="225"/>
      <c r="T711" s="226"/>
      <c r="AT711" s="227" t="s">
        <v>162</v>
      </c>
      <c r="AU711" s="227" t="s">
        <v>83</v>
      </c>
      <c r="AV711" s="12" t="s">
        <v>83</v>
      </c>
      <c r="AW711" s="12" t="s">
        <v>36</v>
      </c>
      <c r="AX711" s="12" t="s">
        <v>81</v>
      </c>
      <c r="AY711" s="227" t="s">
        <v>148</v>
      </c>
    </row>
    <row r="712" spans="2:65" s="1" customFormat="1" ht="25.5" customHeight="1">
      <c r="B712" s="41"/>
      <c r="C712" s="239" t="s">
        <v>1002</v>
      </c>
      <c r="D712" s="239" t="s">
        <v>271</v>
      </c>
      <c r="E712" s="240" t="s">
        <v>1003</v>
      </c>
      <c r="F712" s="241" t="s">
        <v>1004</v>
      </c>
      <c r="G712" s="242" t="s">
        <v>247</v>
      </c>
      <c r="H712" s="243">
        <v>13</v>
      </c>
      <c r="I712" s="244"/>
      <c r="J712" s="245">
        <f>ROUND(I712*H712,2)</f>
        <v>0</v>
      </c>
      <c r="K712" s="241" t="s">
        <v>586</v>
      </c>
      <c r="L712" s="246"/>
      <c r="M712" s="247" t="s">
        <v>21</v>
      </c>
      <c r="N712" s="248" t="s">
        <v>44</v>
      </c>
      <c r="O712" s="42"/>
      <c r="P712" s="201">
        <f>O712*H712</f>
        <v>0</v>
      </c>
      <c r="Q712" s="201">
        <v>1.2999999999999999E-2</v>
      </c>
      <c r="R712" s="201">
        <f>Q712*H712</f>
        <v>0.16899999999999998</v>
      </c>
      <c r="S712" s="201">
        <v>0</v>
      </c>
      <c r="T712" s="202">
        <f>S712*H712</f>
        <v>0</v>
      </c>
      <c r="AR712" s="24" t="s">
        <v>396</v>
      </c>
      <c r="AT712" s="24" t="s">
        <v>271</v>
      </c>
      <c r="AU712" s="24" t="s">
        <v>83</v>
      </c>
      <c r="AY712" s="24" t="s">
        <v>148</v>
      </c>
      <c r="BE712" s="203">
        <f>IF(N712="základní",J712,0)</f>
        <v>0</v>
      </c>
      <c r="BF712" s="203">
        <f>IF(N712="snížená",J712,0)</f>
        <v>0</v>
      </c>
      <c r="BG712" s="203">
        <f>IF(N712="zákl. přenesená",J712,0)</f>
        <v>0</v>
      </c>
      <c r="BH712" s="203">
        <f>IF(N712="sníž. přenesená",J712,0)</f>
        <v>0</v>
      </c>
      <c r="BI712" s="203">
        <f>IF(N712="nulová",J712,0)</f>
        <v>0</v>
      </c>
      <c r="BJ712" s="24" t="s">
        <v>81</v>
      </c>
      <c r="BK712" s="203">
        <f>ROUND(I712*H712,2)</f>
        <v>0</v>
      </c>
      <c r="BL712" s="24" t="s">
        <v>252</v>
      </c>
      <c r="BM712" s="24" t="s">
        <v>1005</v>
      </c>
    </row>
    <row r="713" spans="2:65" s="12" customFormat="1">
      <c r="B713" s="217"/>
      <c r="C713" s="218"/>
      <c r="D713" s="204" t="s">
        <v>162</v>
      </c>
      <c r="E713" s="219" t="s">
        <v>21</v>
      </c>
      <c r="F713" s="220" t="s">
        <v>1006</v>
      </c>
      <c r="G713" s="218"/>
      <c r="H713" s="221">
        <v>13</v>
      </c>
      <c r="I713" s="222"/>
      <c r="J713" s="218"/>
      <c r="K713" s="218"/>
      <c r="L713" s="223"/>
      <c r="M713" s="224"/>
      <c r="N713" s="225"/>
      <c r="O713" s="225"/>
      <c r="P713" s="225"/>
      <c r="Q713" s="225"/>
      <c r="R713" s="225"/>
      <c r="S713" s="225"/>
      <c r="T713" s="226"/>
      <c r="AT713" s="227" t="s">
        <v>162</v>
      </c>
      <c r="AU713" s="227" t="s">
        <v>83</v>
      </c>
      <c r="AV713" s="12" t="s">
        <v>83</v>
      </c>
      <c r="AW713" s="12" t="s">
        <v>36</v>
      </c>
      <c r="AX713" s="12" t="s">
        <v>81</v>
      </c>
      <c r="AY713" s="227" t="s">
        <v>148</v>
      </c>
    </row>
    <row r="714" spans="2:65" s="1" customFormat="1" ht="25.5" customHeight="1">
      <c r="B714" s="41"/>
      <c r="C714" s="192" t="s">
        <v>1007</v>
      </c>
      <c r="D714" s="192" t="s">
        <v>150</v>
      </c>
      <c r="E714" s="193" t="s">
        <v>1008</v>
      </c>
      <c r="F714" s="194" t="s">
        <v>1009</v>
      </c>
      <c r="G714" s="195" t="s">
        <v>247</v>
      </c>
      <c r="H714" s="196">
        <v>4</v>
      </c>
      <c r="I714" s="197"/>
      <c r="J714" s="198">
        <f>ROUND(I714*H714,2)</f>
        <v>0</v>
      </c>
      <c r="K714" s="194" t="s">
        <v>154</v>
      </c>
      <c r="L714" s="61"/>
      <c r="M714" s="199" t="s">
        <v>21</v>
      </c>
      <c r="N714" s="200" t="s">
        <v>44</v>
      </c>
      <c r="O714" s="42"/>
      <c r="P714" s="201">
        <f>O714*H714</f>
        <v>0</v>
      </c>
      <c r="Q714" s="201">
        <v>0</v>
      </c>
      <c r="R714" s="201">
        <f>Q714*H714</f>
        <v>0</v>
      </c>
      <c r="S714" s="201">
        <v>0</v>
      </c>
      <c r="T714" s="202">
        <f>S714*H714</f>
        <v>0</v>
      </c>
      <c r="AR714" s="24" t="s">
        <v>252</v>
      </c>
      <c r="AT714" s="24" t="s">
        <v>150</v>
      </c>
      <c r="AU714" s="24" t="s">
        <v>83</v>
      </c>
      <c r="AY714" s="24" t="s">
        <v>148</v>
      </c>
      <c r="BE714" s="203">
        <f>IF(N714="základní",J714,0)</f>
        <v>0</v>
      </c>
      <c r="BF714" s="203">
        <f>IF(N714="snížená",J714,0)</f>
        <v>0</v>
      </c>
      <c r="BG714" s="203">
        <f>IF(N714="zákl. přenesená",J714,0)</f>
        <v>0</v>
      </c>
      <c r="BH714" s="203">
        <f>IF(N714="sníž. přenesená",J714,0)</f>
        <v>0</v>
      </c>
      <c r="BI714" s="203">
        <f>IF(N714="nulová",J714,0)</f>
        <v>0</v>
      </c>
      <c r="BJ714" s="24" t="s">
        <v>81</v>
      </c>
      <c r="BK714" s="203">
        <f>ROUND(I714*H714,2)</f>
        <v>0</v>
      </c>
      <c r="BL714" s="24" t="s">
        <v>252</v>
      </c>
      <c r="BM714" s="24" t="s">
        <v>1010</v>
      </c>
    </row>
    <row r="715" spans="2:65" s="1" customFormat="1" ht="135">
      <c r="B715" s="41"/>
      <c r="C715" s="63"/>
      <c r="D715" s="204" t="s">
        <v>157</v>
      </c>
      <c r="E715" s="63"/>
      <c r="F715" s="205" t="s">
        <v>969</v>
      </c>
      <c r="G715" s="63"/>
      <c r="H715" s="63"/>
      <c r="I715" s="163"/>
      <c r="J715" s="63"/>
      <c r="K715" s="63"/>
      <c r="L715" s="61"/>
      <c r="M715" s="206"/>
      <c r="N715" s="42"/>
      <c r="O715" s="42"/>
      <c r="P715" s="42"/>
      <c r="Q715" s="42"/>
      <c r="R715" s="42"/>
      <c r="S715" s="42"/>
      <c r="T715" s="78"/>
      <c r="AT715" s="24" t="s">
        <v>157</v>
      </c>
      <c r="AU715" s="24" t="s">
        <v>83</v>
      </c>
    </row>
    <row r="716" spans="2:65" s="1" customFormat="1" ht="25.5" customHeight="1">
      <c r="B716" s="41"/>
      <c r="C716" s="239" t="s">
        <v>1011</v>
      </c>
      <c r="D716" s="239" t="s">
        <v>271</v>
      </c>
      <c r="E716" s="240" t="s">
        <v>1012</v>
      </c>
      <c r="F716" s="241" t="s">
        <v>1013</v>
      </c>
      <c r="G716" s="242" t="s">
        <v>247</v>
      </c>
      <c r="H716" s="243">
        <v>1</v>
      </c>
      <c r="I716" s="244"/>
      <c r="J716" s="245">
        <f>ROUND(I716*H716,2)</f>
        <v>0</v>
      </c>
      <c r="K716" s="241" t="s">
        <v>154</v>
      </c>
      <c r="L716" s="246"/>
      <c r="M716" s="247" t="s">
        <v>21</v>
      </c>
      <c r="N716" s="248" t="s">
        <v>44</v>
      </c>
      <c r="O716" s="42"/>
      <c r="P716" s="201">
        <f>O716*H716</f>
        <v>0</v>
      </c>
      <c r="Q716" s="201">
        <v>2.1000000000000001E-2</v>
      </c>
      <c r="R716" s="201">
        <f>Q716*H716</f>
        <v>2.1000000000000001E-2</v>
      </c>
      <c r="S716" s="201">
        <v>0</v>
      </c>
      <c r="T716" s="202">
        <f>S716*H716</f>
        <v>0</v>
      </c>
      <c r="AR716" s="24" t="s">
        <v>396</v>
      </c>
      <c r="AT716" s="24" t="s">
        <v>271</v>
      </c>
      <c r="AU716" s="24" t="s">
        <v>83</v>
      </c>
      <c r="AY716" s="24" t="s">
        <v>148</v>
      </c>
      <c r="BE716" s="203">
        <f>IF(N716="základní",J716,0)</f>
        <v>0</v>
      </c>
      <c r="BF716" s="203">
        <f>IF(N716="snížená",J716,0)</f>
        <v>0</v>
      </c>
      <c r="BG716" s="203">
        <f>IF(N716="zákl. přenesená",J716,0)</f>
        <v>0</v>
      </c>
      <c r="BH716" s="203">
        <f>IF(N716="sníž. přenesená",J716,0)</f>
        <v>0</v>
      </c>
      <c r="BI716" s="203">
        <f>IF(N716="nulová",J716,0)</f>
        <v>0</v>
      </c>
      <c r="BJ716" s="24" t="s">
        <v>81</v>
      </c>
      <c r="BK716" s="203">
        <f>ROUND(I716*H716,2)</f>
        <v>0</v>
      </c>
      <c r="BL716" s="24" t="s">
        <v>252</v>
      </c>
      <c r="BM716" s="24" t="s">
        <v>1014</v>
      </c>
    </row>
    <row r="717" spans="2:65" s="1" customFormat="1" ht="25.5" customHeight="1">
      <c r="B717" s="41"/>
      <c r="C717" s="239" t="s">
        <v>1015</v>
      </c>
      <c r="D717" s="239" t="s">
        <v>271</v>
      </c>
      <c r="E717" s="240" t="s">
        <v>1016</v>
      </c>
      <c r="F717" s="241" t="s">
        <v>1017</v>
      </c>
      <c r="G717" s="242" t="s">
        <v>247</v>
      </c>
      <c r="H717" s="243">
        <v>3</v>
      </c>
      <c r="I717" s="244"/>
      <c r="J717" s="245">
        <f>ROUND(I717*H717,2)</f>
        <v>0</v>
      </c>
      <c r="K717" s="241" t="s">
        <v>154</v>
      </c>
      <c r="L717" s="246"/>
      <c r="M717" s="247" t="s">
        <v>21</v>
      </c>
      <c r="N717" s="248" t="s">
        <v>44</v>
      </c>
      <c r="O717" s="42"/>
      <c r="P717" s="201">
        <f>O717*H717</f>
        <v>0</v>
      </c>
      <c r="Q717" s="201">
        <v>2.5000000000000001E-2</v>
      </c>
      <c r="R717" s="201">
        <f>Q717*H717</f>
        <v>7.5000000000000011E-2</v>
      </c>
      <c r="S717" s="201">
        <v>0</v>
      </c>
      <c r="T717" s="202">
        <f>S717*H717</f>
        <v>0</v>
      </c>
      <c r="AR717" s="24" t="s">
        <v>396</v>
      </c>
      <c r="AT717" s="24" t="s">
        <v>271</v>
      </c>
      <c r="AU717" s="24" t="s">
        <v>83</v>
      </c>
      <c r="AY717" s="24" t="s">
        <v>148</v>
      </c>
      <c r="BE717" s="203">
        <f>IF(N717="základní",J717,0)</f>
        <v>0</v>
      </c>
      <c r="BF717" s="203">
        <f>IF(N717="snížená",J717,0)</f>
        <v>0</v>
      </c>
      <c r="BG717" s="203">
        <f>IF(N717="zákl. přenesená",J717,0)</f>
        <v>0</v>
      </c>
      <c r="BH717" s="203">
        <f>IF(N717="sníž. přenesená",J717,0)</f>
        <v>0</v>
      </c>
      <c r="BI717" s="203">
        <f>IF(N717="nulová",J717,0)</f>
        <v>0</v>
      </c>
      <c r="BJ717" s="24" t="s">
        <v>81</v>
      </c>
      <c r="BK717" s="203">
        <f>ROUND(I717*H717,2)</f>
        <v>0</v>
      </c>
      <c r="BL717" s="24" t="s">
        <v>252</v>
      </c>
      <c r="BM717" s="24" t="s">
        <v>1018</v>
      </c>
    </row>
    <row r="718" spans="2:65" s="12" customFormat="1">
      <c r="B718" s="217"/>
      <c r="C718" s="218"/>
      <c r="D718" s="204" t="s">
        <v>162</v>
      </c>
      <c r="E718" s="219" t="s">
        <v>21</v>
      </c>
      <c r="F718" s="220" t="s">
        <v>1019</v>
      </c>
      <c r="G718" s="218"/>
      <c r="H718" s="221">
        <v>3</v>
      </c>
      <c r="I718" s="222"/>
      <c r="J718" s="218"/>
      <c r="K718" s="218"/>
      <c r="L718" s="223"/>
      <c r="M718" s="224"/>
      <c r="N718" s="225"/>
      <c r="O718" s="225"/>
      <c r="P718" s="225"/>
      <c r="Q718" s="225"/>
      <c r="R718" s="225"/>
      <c r="S718" s="225"/>
      <c r="T718" s="226"/>
      <c r="AT718" s="227" t="s">
        <v>162</v>
      </c>
      <c r="AU718" s="227" t="s">
        <v>83</v>
      </c>
      <c r="AV718" s="12" t="s">
        <v>83</v>
      </c>
      <c r="AW718" s="12" t="s">
        <v>36</v>
      </c>
      <c r="AX718" s="12" t="s">
        <v>81</v>
      </c>
      <c r="AY718" s="227" t="s">
        <v>148</v>
      </c>
    </row>
    <row r="719" spans="2:65" s="1" customFormat="1" ht="25.5" customHeight="1">
      <c r="B719" s="41"/>
      <c r="C719" s="192" t="s">
        <v>1020</v>
      </c>
      <c r="D719" s="192" t="s">
        <v>150</v>
      </c>
      <c r="E719" s="193" t="s">
        <v>1021</v>
      </c>
      <c r="F719" s="194" t="s">
        <v>1022</v>
      </c>
      <c r="G719" s="195" t="s">
        <v>247</v>
      </c>
      <c r="H719" s="196">
        <v>4</v>
      </c>
      <c r="I719" s="197"/>
      <c r="J719" s="198">
        <f>ROUND(I719*H719,2)</f>
        <v>0</v>
      </c>
      <c r="K719" s="194" t="s">
        <v>154</v>
      </c>
      <c r="L719" s="61"/>
      <c r="M719" s="199" t="s">
        <v>21</v>
      </c>
      <c r="N719" s="200" t="s">
        <v>44</v>
      </c>
      <c r="O719" s="42"/>
      <c r="P719" s="201">
        <f>O719*H719</f>
        <v>0</v>
      </c>
      <c r="Q719" s="201">
        <v>0</v>
      </c>
      <c r="R719" s="201">
        <f>Q719*H719</f>
        <v>0</v>
      </c>
      <c r="S719" s="201">
        <v>0</v>
      </c>
      <c r="T719" s="202">
        <f>S719*H719</f>
        <v>0</v>
      </c>
      <c r="AR719" s="24" t="s">
        <v>252</v>
      </c>
      <c r="AT719" s="24" t="s">
        <v>150</v>
      </c>
      <c r="AU719" s="24" t="s">
        <v>83</v>
      </c>
      <c r="AY719" s="24" t="s">
        <v>148</v>
      </c>
      <c r="BE719" s="203">
        <f>IF(N719="základní",J719,0)</f>
        <v>0</v>
      </c>
      <c r="BF719" s="203">
        <f>IF(N719="snížená",J719,0)</f>
        <v>0</v>
      </c>
      <c r="BG719" s="203">
        <f>IF(N719="zákl. přenesená",J719,0)</f>
        <v>0</v>
      </c>
      <c r="BH719" s="203">
        <f>IF(N719="sníž. přenesená",J719,0)</f>
        <v>0</v>
      </c>
      <c r="BI719" s="203">
        <f>IF(N719="nulová",J719,0)</f>
        <v>0</v>
      </c>
      <c r="BJ719" s="24" t="s">
        <v>81</v>
      </c>
      <c r="BK719" s="203">
        <f>ROUND(I719*H719,2)</f>
        <v>0</v>
      </c>
      <c r="BL719" s="24" t="s">
        <v>252</v>
      </c>
      <c r="BM719" s="24" t="s">
        <v>1023</v>
      </c>
    </row>
    <row r="720" spans="2:65" s="1" customFormat="1" ht="135">
      <c r="B720" s="41"/>
      <c r="C720" s="63"/>
      <c r="D720" s="204" t="s">
        <v>157</v>
      </c>
      <c r="E720" s="63"/>
      <c r="F720" s="205" t="s">
        <v>969</v>
      </c>
      <c r="G720" s="63"/>
      <c r="H720" s="63"/>
      <c r="I720" s="163"/>
      <c r="J720" s="63"/>
      <c r="K720" s="63"/>
      <c r="L720" s="61"/>
      <c r="M720" s="206"/>
      <c r="N720" s="42"/>
      <c r="O720" s="42"/>
      <c r="P720" s="42"/>
      <c r="Q720" s="42"/>
      <c r="R720" s="42"/>
      <c r="S720" s="42"/>
      <c r="T720" s="78"/>
      <c r="AT720" s="24" t="s">
        <v>157</v>
      </c>
      <c r="AU720" s="24" t="s">
        <v>83</v>
      </c>
    </row>
    <row r="721" spans="2:65" s="1" customFormat="1" ht="25.5" customHeight="1">
      <c r="B721" s="41"/>
      <c r="C721" s="239" t="s">
        <v>1024</v>
      </c>
      <c r="D721" s="239" t="s">
        <v>271</v>
      </c>
      <c r="E721" s="240" t="s">
        <v>1025</v>
      </c>
      <c r="F721" s="241" t="s">
        <v>1026</v>
      </c>
      <c r="G721" s="242" t="s">
        <v>247</v>
      </c>
      <c r="H721" s="243">
        <v>4</v>
      </c>
      <c r="I721" s="244"/>
      <c r="J721" s="245">
        <f>ROUND(I721*H721,2)</f>
        <v>0</v>
      </c>
      <c r="K721" s="241" t="s">
        <v>154</v>
      </c>
      <c r="L721" s="246"/>
      <c r="M721" s="247" t="s">
        <v>21</v>
      </c>
      <c r="N721" s="248" t="s">
        <v>44</v>
      </c>
      <c r="O721" s="42"/>
      <c r="P721" s="201">
        <f>O721*H721</f>
        <v>0</v>
      </c>
      <c r="Q721" s="201">
        <v>2.7E-2</v>
      </c>
      <c r="R721" s="201">
        <f>Q721*H721</f>
        <v>0.108</v>
      </c>
      <c r="S721" s="201">
        <v>0</v>
      </c>
      <c r="T721" s="202">
        <f>S721*H721</f>
        <v>0</v>
      </c>
      <c r="AR721" s="24" t="s">
        <v>396</v>
      </c>
      <c r="AT721" s="24" t="s">
        <v>271</v>
      </c>
      <c r="AU721" s="24" t="s">
        <v>83</v>
      </c>
      <c r="AY721" s="24" t="s">
        <v>148</v>
      </c>
      <c r="BE721" s="203">
        <f>IF(N721="základní",J721,0)</f>
        <v>0</v>
      </c>
      <c r="BF721" s="203">
        <f>IF(N721="snížená",J721,0)</f>
        <v>0</v>
      </c>
      <c r="BG721" s="203">
        <f>IF(N721="zákl. přenesená",J721,0)</f>
        <v>0</v>
      </c>
      <c r="BH721" s="203">
        <f>IF(N721="sníž. přenesená",J721,0)</f>
        <v>0</v>
      </c>
      <c r="BI721" s="203">
        <f>IF(N721="nulová",J721,0)</f>
        <v>0</v>
      </c>
      <c r="BJ721" s="24" t="s">
        <v>81</v>
      </c>
      <c r="BK721" s="203">
        <f>ROUND(I721*H721,2)</f>
        <v>0</v>
      </c>
      <c r="BL721" s="24" t="s">
        <v>252</v>
      </c>
      <c r="BM721" s="24" t="s">
        <v>1027</v>
      </c>
    </row>
    <row r="722" spans="2:65" s="12" customFormat="1">
      <c r="B722" s="217"/>
      <c r="C722" s="218"/>
      <c r="D722" s="204" t="s">
        <v>162</v>
      </c>
      <c r="E722" s="219" t="s">
        <v>21</v>
      </c>
      <c r="F722" s="220" t="s">
        <v>1028</v>
      </c>
      <c r="G722" s="218"/>
      <c r="H722" s="221">
        <v>4</v>
      </c>
      <c r="I722" s="222"/>
      <c r="J722" s="218"/>
      <c r="K722" s="218"/>
      <c r="L722" s="223"/>
      <c r="M722" s="224"/>
      <c r="N722" s="225"/>
      <c r="O722" s="225"/>
      <c r="P722" s="225"/>
      <c r="Q722" s="225"/>
      <c r="R722" s="225"/>
      <c r="S722" s="225"/>
      <c r="T722" s="226"/>
      <c r="AT722" s="227" t="s">
        <v>162</v>
      </c>
      <c r="AU722" s="227" t="s">
        <v>83</v>
      </c>
      <c r="AV722" s="12" t="s">
        <v>83</v>
      </c>
      <c r="AW722" s="12" t="s">
        <v>36</v>
      </c>
      <c r="AX722" s="12" t="s">
        <v>81</v>
      </c>
      <c r="AY722" s="227" t="s">
        <v>148</v>
      </c>
    </row>
    <row r="723" spans="2:65" s="1" customFormat="1" ht="25.5" customHeight="1">
      <c r="B723" s="41"/>
      <c r="C723" s="192" t="s">
        <v>1029</v>
      </c>
      <c r="D723" s="192" t="s">
        <v>150</v>
      </c>
      <c r="E723" s="193" t="s">
        <v>1030</v>
      </c>
      <c r="F723" s="194" t="s">
        <v>1031</v>
      </c>
      <c r="G723" s="195" t="s">
        <v>247</v>
      </c>
      <c r="H723" s="196">
        <v>11</v>
      </c>
      <c r="I723" s="197"/>
      <c r="J723" s="198">
        <f>ROUND(I723*H723,2)</f>
        <v>0</v>
      </c>
      <c r="K723" s="194" t="s">
        <v>154</v>
      </c>
      <c r="L723" s="61"/>
      <c r="M723" s="199" t="s">
        <v>21</v>
      </c>
      <c r="N723" s="200" t="s">
        <v>44</v>
      </c>
      <c r="O723" s="42"/>
      <c r="P723" s="201">
        <f>O723*H723</f>
        <v>0</v>
      </c>
      <c r="Q723" s="201">
        <v>0</v>
      </c>
      <c r="R723" s="201">
        <f>Q723*H723</f>
        <v>0</v>
      </c>
      <c r="S723" s="201">
        <v>0</v>
      </c>
      <c r="T723" s="202">
        <f>S723*H723</f>
        <v>0</v>
      </c>
      <c r="AR723" s="24" t="s">
        <v>252</v>
      </c>
      <c r="AT723" s="24" t="s">
        <v>150</v>
      </c>
      <c r="AU723" s="24" t="s">
        <v>83</v>
      </c>
      <c r="AY723" s="24" t="s">
        <v>148</v>
      </c>
      <c r="BE723" s="203">
        <f>IF(N723="základní",J723,0)</f>
        <v>0</v>
      </c>
      <c r="BF723" s="203">
        <f>IF(N723="snížená",J723,0)</f>
        <v>0</v>
      </c>
      <c r="BG723" s="203">
        <f>IF(N723="zákl. přenesená",J723,0)</f>
        <v>0</v>
      </c>
      <c r="BH723" s="203">
        <f>IF(N723="sníž. přenesená",J723,0)</f>
        <v>0</v>
      </c>
      <c r="BI723" s="203">
        <f>IF(N723="nulová",J723,0)</f>
        <v>0</v>
      </c>
      <c r="BJ723" s="24" t="s">
        <v>81</v>
      </c>
      <c r="BK723" s="203">
        <f>ROUND(I723*H723,2)</f>
        <v>0</v>
      </c>
      <c r="BL723" s="24" t="s">
        <v>252</v>
      </c>
      <c r="BM723" s="24" t="s">
        <v>1032</v>
      </c>
    </row>
    <row r="724" spans="2:65" s="1" customFormat="1" ht="135">
      <c r="B724" s="41"/>
      <c r="C724" s="63"/>
      <c r="D724" s="204" t="s">
        <v>157</v>
      </c>
      <c r="E724" s="63"/>
      <c r="F724" s="205" t="s">
        <v>969</v>
      </c>
      <c r="G724" s="63"/>
      <c r="H724" s="63"/>
      <c r="I724" s="163"/>
      <c r="J724" s="63"/>
      <c r="K724" s="63"/>
      <c r="L724" s="61"/>
      <c r="M724" s="206"/>
      <c r="N724" s="42"/>
      <c r="O724" s="42"/>
      <c r="P724" s="42"/>
      <c r="Q724" s="42"/>
      <c r="R724" s="42"/>
      <c r="S724" s="42"/>
      <c r="T724" s="78"/>
      <c r="AT724" s="24" t="s">
        <v>157</v>
      </c>
      <c r="AU724" s="24" t="s">
        <v>83</v>
      </c>
    </row>
    <row r="725" spans="2:65" s="12" customFormat="1">
      <c r="B725" s="217"/>
      <c r="C725" s="218"/>
      <c r="D725" s="204" t="s">
        <v>162</v>
      </c>
      <c r="E725" s="219" t="s">
        <v>21</v>
      </c>
      <c r="F725" s="220" t="s">
        <v>1033</v>
      </c>
      <c r="G725" s="218"/>
      <c r="H725" s="221">
        <v>11</v>
      </c>
      <c r="I725" s="222"/>
      <c r="J725" s="218"/>
      <c r="K725" s="218"/>
      <c r="L725" s="223"/>
      <c r="M725" s="224"/>
      <c r="N725" s="225"/>
      <c r="O725" s="225"/>
      <c r="P725" s="225"/>
      <c r="Q725" s="225"/>
      <c r="R725" s="225"/>
      <c r="S725" s="225"/>
      <c r="T725" s="226"/>
      <c r="AT725" s="227" t="s">
        <v>162</v>
      </c>
      <c r="AU725" s="227" t="s">
        <v>83</v>
      </c>
      <c r="AV725" s="12" t="s">
        <v>83</v>
      </c>
      <c r="AW725" s="12" t="s">
        <v>36</v>
      </c>
      <c r="AX725" s="12" t="s">
        <v>81</v>
      </c>
      <c r="AY725" s="227" t="s">
        <v>148</v>
      </c>
    </row>
    <row r="726" spans="2:65" s="1" customFormat="1" ht="25.5" customHeight="1">
      <c r="B726" s="41"/>
      <c r="C726" s="239" t="s">
        <v>1034</v>
      </c>
      <c r="D726" s="239" t="s">
        <v>271</v>
      </c>
      <c r="E726" s="240" t="s">
        <v>1035</v>
      </c>
      <c r="F726" s="241" t="s">
        <v>1036</v>
      </c>
      <c r="G726" s="242" t="s">
        <v>247</v>
      </c>
      <c r="H726" s="243">
        <v>11</v>
      </c>
      <c r="I726" s="244"/>
      <c r="J726" s="245">
        <f>ROUND(I726*H726,2)</f>
        <v>0</v>
      </c>
      <c r="K726" s="241" t="s">
        <v>586</v>
      </c>
      <c r="L726" s="246"/>
      <c r="M726" s="247" t="s">
        <v>21</v>
      </c>
      <c r="N726" s="248" t="s">
        <v>44</v>
      </c>
      <c r="O726" s="42"/>
      <c r="P726" s="201">
        <f>O726*H726</f>
        <v>0</v>
      </c>
      <c r="Q726" s="201">
        <v>1.2999999999999999E-2</v>
      </c>
      <c r="R726" s="201">
        <f>Q726*H726</f>
        <v>0.14299999999999999</v>
      </c>
      <c r="S726" s="201">
        <v>0</v>
      </c>
      <c r="T726" s="202">
        <f>S726*H726</f>
        <v>0</v>
      </c>
      <c r="AR726" s="24" t="s">
        <v>396</v>
      </c>
      <c r="AT726" s="24" t="s">
        <v>271</v>
      </c>
      <c r="AU726" s="24" t="s">
        <v>83</v>
      </c>
      <c r="AY726" s="24" t="s">
        <v>148</v>
      </c>
      <c r="BE726" s="203">
        <f>IF(N726="základní",J726,0)</f>
        <v>0</v>
      </c>
      <c r="BF726" s="203">
        <f>IF(N726="snížená",J726,0)</f>
        <v>0</v>
      </c>
      <c r="BG726" s="203">
        <f>IF(N726="zákl. přenesená",J726,0)</f>
        <v>0</v>
      </c>
      <c r="BH726" s="203">
        <f>IF(N726="sníž. přenesená",J726,0)</f>
        <v>0</v>
      </c>
      <c r="BI726" s="203">
        <f>IF(N726="nulová",J726,0)</f>
        <v>0</v>
      </c>
      <c r="BJ726" s="24" t="s">
        <v>81</v>
      </c>
      <c r="BK726" s="203">
        <f>ROUND(I726*H726,2)</f>
        <v>0</v>
      </c>
      <c r="BL726" s="24" t="s">
        <v>252</v>
      </c>
      <c r="BM726" s="24" t="s">
        <v>1037</v>
      </c>
    </row>
    <row r="727" spans="2:65" s="1" customFormat="1" ht="25.5" customHeight="1">
      <c r="B727" s="41"/>
      <c r="C727" s="192" t="s">
        <v>1038</v>
      </c>
      <c r="D727" s="192" t="s">
        <v>150</v>
      </c>
      <c r="E727" s="193" t="s">
        <v>1039</v>
      </c>
      <c r="F727" s="194" t="s">
        <v>1040</v>
      </c>
      <c r="G727" s="195" t="s">
        <v>247</v>
      </c>
      <c r="H727" s="196">
        <v>1</v>
      </c>
      <c r="I727" s="197"/>
      <c r="J727" s="198">
        <f>ROUND(I727*H727,2)</f>
        <v>0</v>
      </c>
      <c r="K727" s="194" t="s">
        <v>154</v>
      </c>
      <c r="L727" s="61"/>
      <c r="M727" s="199" t="s">
        <v>21</v>
      </c>
      <c r="N727" s="200" t="s">
        <v>44</v>
      </c>
      <c r="O727" s="42"/>
      <c r="P727" s="201">
        <f>O727*H727</f>
        <v>0</v>
      </c>
      <c r="Q727" s="201">
        <v>0</v>
      </c>
      <c r="R727" s="201">
        <f>Q727*H727</f>
        <v>0</v>
      </c>
      <c r="S727" s="201">
        <v>0</v>
      </c>
      <c r="T727" s="202">
        <f>S727*H727</f>
        <v>0</v>
      </c>
      <c r="AR727" s="24" t="s">
        <v>252</v>
      </c>
      <c r="AT727" s="24" t="s">
        <v>150</v>
      </c>
      <c r="AU727" s="24" t="s">
        <v>83</v>
      </c>
      <c r="AY727" s="24" t="s">
        <v>148</v>
      </c>
      <c r="BE727" s="203">
        <f>IF(N727="základní",J727,0)</f>
        <v>0</v>
      </c>
      <c r="BF727" s="203">
        <f>IF(N727="snížená",J727,0)</f>
        <v>0</v>
      </c>
      <c r="BG727" s="203">
        <f>IF(N727="zákl. přenesená",J727,0)</f>
        <v>0</v>
      </c>
      <c r="BH727" s="203">
        <f>IF(N727="sníž. přenesená",J727,0)</f>
        <v>0</v>
      </c>
      <c r="BI727" s="203">
        <f>IF(N727="nulová",J727,0)</f>
        <v>0</v>
      </c>
      <c r="BJ727" s="24" t="s">
        <v>81</v>
      </c>
      <c r="BK727" s="203">
        <f>ROUND(I727*H727,2)</f>
        <v>0</v>
      </c>
      <c r="BL727" s="24" t="s">
        <v>252</v>
      </c>
      <c r="BM727" s="24" t="s">
        <v>1041</v>
      </c>
    </row>
    <row r="728" spans="2:65" s="1" customFormat="1" ht="135">
      <c r="B728" s="41"/>
      <c r="C728" s="63"/>
      <c r="D728" s="204" t="s">
        <v>157</v>
      </c>
      <c r="E728" s="63"/>
      <c r="F728" s="205" t="s">
        <v>969</v>
      </c>
      <c r="G728" s="63"/>
      <c r="H728" s="63"/>
      <c r="I728" s="163"/>
      <c r="J728" s="63"/>
      <c r="K728" s="63"/>
      <c r="L728" s="61"/>
      <c r="M728" s="206"/>
      <c r="N728" s="42"/>
      <c r="O728" s="42"/>
      <c r="P728" s="42"/>
      <c r="Q728" s="42"/>
      <c r="R728" s="42"/>
      <c r="S728" s="42"/>
      <c r="T728" s="78"/>
      <c r="AT728" s="24" t="s">
        <v>157</v>
      </c>
      <c r="AU728" s="24" t="s">
        <v>83</v>
      </c>
    </row>
    <row r="729" spans="2:65" s="1" customFormat="1" ht="25.5" customHeight="1">
      <c r="B729" s="41"/>
      <c r="C729" s="239" t="s">
        <v>1042</v>
      </c>
      <c r="D729" s="239" t="s">
        <v>271</v>
      </c>
      <c r="E729" s="240" t="s">
        <v>1043</v>
      </c>
      <c r="F729" s="241" t="s">
        <v>1044</v>
      </c>
      <c r="G729" s="242" t="s">
        <v>247</v>
      </c>
      <c r="H729" s="243">
        <v>1</v>
      </c>
      <c r="I729" s="244"/>
      <c r="J729" s="245">
        <f>ROUND(I729*H729,2)</f>
        <v>0</v>
      </c>
      <c r="K729" s="241" t="s">
        <v>586</v>
      </c>
      <c r="L729" s="246"/>
      <c r="M729" s="247" t="s">
        <v>21</v>
      </c>
      <c r="N729" s="248" t="s">
        <v>44</v>
      </c>
      <c r="O729" s="42"/>
      <c r="P729" s="201">
        <f>O729*H729</f>
        <v>0</v>
      </c>
      <c r="Q729" s="201">
        <v>1.2999999999999999E-2</v>
      </c>
      <c r="R729" s="201">
        <f>Q729*H729</f>
        <v>1.2999999999999999E-2</v>
      </c>
      <c r="S729" s="201">
        <v>0</v>
      </c>
      <c r="T729" s="202">
        <f>S729*H729</f>
        <v>0</v>
      </c>
      <c r="AR729" s="24" t="s">
        <v>396</v>
      </c>
      <c r="AT729" s="24" t="s">
        <v>271</v>
      </c>
      <c r="AU729" s="24" t="s">
        <v>83</v>
      </c>
      <c r="AY729" s="24" t="s">
        <v>148</v>
      </c>
      <c r="BE729" s="203">
        <f>IF(N729="základní",J729,0)</f>
        <v>0</v>
      </c>
      <c r="BF729" s="203">
        <f>IF(N729="snížená",J729,0)</f>
        <v>0</v>
      </c>
      <c r="BG729" s="203">
        <f>IF(N729="zákl. přenesená",J729,0)</f>
        <v>0</v>
      </c>
      <c r="BH729" s="203">
        <f>IF(N729="sníž. přenesená",J729,0)</f>
        <v>0</v>
      </c>
      <c r="BI729" s="203">
        <f>IF(N729="nulová",J729,0)</f>
        <v>0</v>
      </c>
      <c r="BJ729" s="24" t="s">
        <v>81</v>
      </c>
      <c r="BK729" s="203">
        <f>ROUND(I729*H729,2)</f>
        <v>0</v>
      </c>
      <c r="BL729" s="24" t="s">
        <v>252</v>
      </c>
      <c r="BM729" s="24" t="s">
        <v>1045</v>
      </c>
    </row>
    <row r="730" spans="2:65" s="1" customFormat="1" ht="38.25" customHeight="1">
      <c r="B730" s="41"/>
      <c r="C730" s="192" t="s">
        <v>1046</v>
      </c>
      <c r="D730" s="192" t="s">
        <v>150</v>
      </c>
      <c r="E730" s="193" t="s">
        <v>1047</v>
      </c>
      <c r="F730" s="194" t="s">
        <v>1048</v>
      </c>
      <c r="G730" s="195" t="s">
        <v>196</v>
      </c>
      <c r="H730" s="196">
        <v>0.91900000000000004</v>
      </c>
      <c r="I730" s="197"/>
      <c r="J730" s="198">
        <f>ROUND(I730*H730,2)</f>
        <v>0</v>
      </c>
      <c r="K730" s="194" t="s">
        <v>154</v>
      </c>
      <c r="L730" s="61"/>
      <c r="M730" s="199" t="s">
        <v>21</v>
      </c>
      <c r="N730" s="200" t="s">
        <v>44</v>
      </c>
      <c r="O730" s="42"/>
      <c r="P730" s="201">
        <f>O730*H730</f>
        <v>0</v>
      </c>
      <c r="Q730" s="201">
        <v>0</v>
      </c>
      <c r="R730" s="201">
        <f>Q730*H730</f>
        <v>0</v>
      </c>
      <c r="S730" s="201">
        <v>0</v>
      </c>
      <c r="T730" s="202">
        <f>S730*H730</f>
        <v>0</v>
      </c>
      <c r="AR730" s="24" t="s">
        <v>252</v>
      </c>
      <c r="AT730" s="24" t="s">
        <v>150</v>
      </c>
      <c r="AU730" s="24" t="s">
        <v>83</v>
      </c>
      <c r="AY730" s="24" t="s">
        <v>148</v>
      </c>
      <c r="BE730" s="203">
        <f>IF(N730="základní",J730,0)</f>
        <v>0</v>
      </c>
      <c r="BF730" s="203">
        <f>IF(N730="snížená",J730,0)</f>
        <v>0</v>
      </c>
      <c r="BG730" s="203">
        <f>IF(N730="zákl. přenesená",J730,0)</f>
        <v>0</v>
      </c>
      <c r="BH730" s="203">
        <f>IF(N730="sníž. přenesená",J730,0)</f>
        <v>0</v>
      </c>
      <c r="BI730" s="203">
        <f>IF(N730="nulová",J730,0)</f>
        <v>0</v>
      </c>
      <c r="BJ730" s="24" t="s">
        <v>81</v>
      </c>
      <c r="BK730" s="203">
        <f>ROUND(I730*H730,2)</f>
        <v>0</v>
      </c>
      <c r="BL730" s="24" t="s">
        <v>252</v>
      </c>
      <c r="BM730" s="24" t="s">
        <v>1049</v>
      </c>
    </row>
    <row r="731" spans="2:65" s="1" customFormat="1" ht="121.5">
      <c r="B731" s="41"/>
      <c r="C731" s="63"/>
      <c r="D731" s="204" t="s">
        <v>157</v>
      </c>
      <c r="E731" s="63"/>
      <c r="F731" s="205" t="s">
        <v>1050</v>
      </c>
      <c r="G731" s="63"/>
      <c r="H731" s="63"/>
      <c r="I731" s="163"/>
      <c r="J731" s="63"/>
      <c r="K731" s="63"/>
      <c r="L731" s="61"/>
      <c r="M731" s="206"/>
      <c r="N731" s="42"/>
      <c r="O731" s="42"/>
      <c r="P731" s="42"/>
      <c r="Q731" s="42"/>
      <c r="R731" s="42"/>
      <c r="S731" s="42"/>
      <c r="T731" s="78"/>
      <c r="AT731" s="24" t="s">
        <v>157</v>
      </c>
      <c r="AU731" s="24" t="s">
        <v>83</v>
      </c>
    </row>
    <row r="732" spans="2:65" s="1" customFormat="1" ht="38.25" customHeight="1">
      <c r="B732" s="41"/>
      <c r="C732" s="192" t="s">
        <v>1051</v>
      </c>
      <c r="D732" s="192" t="s">
        <v>150</v>
      </c>
      <c r="E732" s="193" t="s">
        <v>1052</v>
      </c>
      <c r="F732" s="194" t="s">
        <v>1053</v>
      </c>
      <c r="G732" s="195" t="s">
        <v>196</v>
      </c>
      <c r="H732" s="196">
        <v>0.91900000000000004</v>
      </c>
      <c r="I732" s="197"/>
      <c r="J732" s="198">
        <f>ROUND(I732*H732,2)</f>
        <v>0</v>
      </c>
      <c r="K732" s="194" t="s">
        <v>154</v>
      </c>
      <c r="L732" s="61"/>
      <c r="M732" s="199" t="s">
        <v>21</v>
      </c>
      <c r="N732" s="200" t="s">
        <v>44</v>
      </c>
      <c r="O732" s="42"/>
      <c r="P732" s="201">
        <f>O732*H732</f>
        <v>0</v>
      </c>
      <c r="Q732" s="201">
        <v>0</v>
      </c>
      <c r="R732" s="201">
        <f>Q732*H732</f>
        <v>0</v>
      </c>
      <c r="S732" s="201">
        <v>0</v>
      </c>
      <c r="T732" s="202">
        <f>S732*H732</f>
        <v>0</v>
      </c>
      <c r="AR732" s="24" t="s">
        <v>252</v>
      </c>
      <c r="AT732" s="24" t="s">
        <v>150</v>
      </c>
      <c r="AU732" s="24" t="s">
        <v>83</v>
      </c>
      <c r="AY732" s="24" t="s">
        <v>148</v>
      </c>
      <c r="BE732" s="203">
        <f>IF(N732="základní",J732,0)</f>
        <v>0</v>
      </c>
      <c r="BF732" s="203">
        <f>IF(N732="snížená",J732,0)</f>
        <v>0</v>
      </c>
      <c r="BG732" s="203">
        <f>IF(N732="zákl. přenesená",J732,0)</f>
        <v>0</v>
      </c>
      <c r="BH732" s="203">
        <f>IF(N732="sníž. přenesená",J732,0)</f>
        <v>0</v>
      </c>
      <c r="BI732" s="203">
        <f>IF(N732="nulová",J732,0)</f>
        <v>0</v>
      </c>
      <c r="BJ732" s="24" t="s">
        <v>81</v>
      </c>
      <c r="BK732" s="203">
        <f>ROUND(I732*H732,2)</f>
        <v>0</v>
      </c>
      <c r="BL732" s="24" t="s">
        <v>252</v>
      </c>
      <c r="BM732" s="24" t="s">
        <v>1054</v>
      </c>
    </row>
    <row r="733" spans="2:65" s="1" customFormat="1" ht="121.5">
      <c r="B733" s="41"/>
      <c r="C733" s="63"/>
      <c r="D733" s="204" t="s">
        <v>157</v>
      </c>
      <c r="E733" s="63"/>
      <c r="F733" s="205" t="s">
        <v>1050</v>
      </c>
      <c r="G733" s="63"/>
      <c r="H733" s="63"/>
      <c r="I733" s="163"/>
      <c r="J733" s="63"/>
      <c r="K733" s="63"/>
      <c r="L733" s="61"/>
      <c r="M733" s="206"/>
      <c r="N733" s="42"/>
      <c r="O733" s="42"/>
      <c r="P733" s="42"/>
      <c r="Q733" s="42"/>
      <c r="R733" s="42"/>
      <c r="S733" s="42"/>
      <c r="T733" s="78"/>
      <c r="AT733" s="24" t="s">
        <v>157</v>
      </c>
      <c r="AU733" s="24" t="s">
        <v>83</v>
      </c>
    </row>
    <row r="734" spans="2:65" s="10" customFormat="1" ht="29.85" customHeight="1">
      <c r="B734" s="176"/>
      <c r="C734" s="177"/>
      <c r="D734" s="178" t="s">
        <v>72</v>
      </c>
      <c r="E734" s="190" t="s">
        <v>1055</v>
      </c>
      <c r="F734" s="190" t="s">
        <v>1056</v>
      </c>
      <c r="G734" s="177"/>
      <c r="H734" s="177"/>
      <c r="I734" s="180"/>
      <c r="J734" s="191">
        <f>BK734</f>
        <v>0</v>
      </c>
      <c r="K734" s="177"/>
      <c r="L734" s="182"/>
      <c r="M734" s="183"/>
      <c r="N734" s="184"/>
      <c r="O734" s="184"/>
      <c r="P734" s="185">
        <f>SUM(P735:P747)</f>
        <v>0</v>
      </c>
      <c r="Q734" s="184"/>
      <c r="R734" s="185">
        <f>SUM(R735:R747)</f>
        <v>0.31574799999999997</v>
      </c>
      <c r="S734" s="184"/>
      <c r="T734" s="186">
        <f>SUM(T735:T747)</f>
        <v>0</v>
      </c>
      <c r="AR734" s="187" t="s">
        <v>83</v>
      </c>
      <c r="AT734" s="188" t="s">
        <v>72</v>
      </c>
      <c r="AU734" s="188" t="s">
        <v>81</v>
      </c>
      <c r="AY734" s="187" t="s">
        <v>148</v>
      </c>
      <c r="BK734" s="189">
        <f>SUM(BK735:BK747)</f>
        <v>0</v>
      </c>
    </row>
    <row r="735" spans="2:65" s="1" customFormat="1" ht="25.5" customHeight="1">
      <c r="B735" s="41"/>
      <c r="C735" s="192" t="s">
        <v>1057</v>
      </c>
      <c r="D735" s="192" t="s">
        <v>150</v>
      </c>
      <c r="E735" s="193" t="s">
        <v>1058</v>
      </c>
      <c r="F735" s="194" t="s">
        <v>1059</v>
      </c>
      <c r="G735" s="195" t="s">
        <v>1060</v>
      </c>
      <c r="H735" s="196">
        <v>135.69999999999999</v>
      </c>
      <c r="I735" s="197"/>
      <c r="J735" s="198">
        <f>ROUND(I735*H735,2)</f>
        <v>0</v>
      </c>
      <c r="K735" s="194" t="s">
        <v>154</v>
      </c>
      <c r="L735" s="61"/>
      <c r="M735" s="199" t="s">
        <v>21</v>
      </c>
      <c r="N735" s="200" t="s">
        <v>44</v>
      </c>
      <c r="O735" s="42"/>
      <c r="P735" s="201">
        <f>O735*H735</f>
        <v>0</v>
      </c>
      <c r="Q735" s="201">
        <v>6.0000000000000002E-5</v>
      </c>
      <c r="R735" s="201">
        <f>Q735*H735</f>
        <v>8.1419999999999999E-3</v>
      </c>
      <c r="S735" s="201">
        <v>0</v>
      </c>
      <c r="T735" s="202">
        <f>S735*H735</f>
        <v>0</v>
      </c>
      <c r="AR735" s="24" t="s">
        <v>252</v>
      </c>
      <c r="AT735" s="24" t="s">
        <v>150</v>
      </c>
      <c r="AU735" s="24" t="s">
        <v>83</v>
      </c>
      <c r="AY735" s="24" t="s">
        <v>148</v>
      </c>
      <c r="BE735" s="203">
        <f>IF(N735="základní",J735,0)</f>
        <v>0</v>
      </c>
      <c r="BF735" s="203">
        <f>IF(N735="snížená",J735,0)</f>
        <v>0</v>
      </c>
      <c r="BG735" s="203">
        <f>IF(N735="zákl. přenesená",J735,0)</f>
        <v>0</v>
      </c>
      <c r="BH735" s="203">
        <f>IF(N735="sníž. přenesená",J735,0)</f>
        <v>0</v>
      </c>
      <c r="BI735" s="203">
        <f>IF(N735="nulová",J735,0)</f>
        <v>0</v>
      </c>
      <c r="BJ735" s="24" t="s">
        <v>81</v>
      </c>
      <c r="BK735" s="203">
        <f>ROUND(I735*H735,2)</f>
        <v>0</v>
      </c>
      <c r="BL735" s="24" t="s">
        <v>252</v>
      </c>
      <c r="BM735" s="24" t="s">
        <v>1061</v>
      </c>
    </row>
    <row r="736" spans="2:65" s="1" customFormat="1" ht="27">
      <c r="B736" s="41"/>
      <c r="C736" s="63"/>
      <c r="D736" s="204" t="s">
        <v>157</v>
      </c>
      <c r="E736" s="63"/>
      <c r="F736" s="205" t="s">
        <v>1062</v>
      </c>
      <c r="G736" s="63"/>
      <c r="H736" s="63"/>
      <c r="I736" s="163"/>
      <c r="J736" s="63"/>
      <c r="K736" s="63"/>
      <c r="L736" s="61"/>
      <c r="M736" s="206"/>
      <c r="N736" s="42"/>
      <c r="O736" s="42"/>
      <c r="P736" s="42"/>
      <c r="Q736" s="42"/>
      <c r="R736" s="42"/>
      <c r="S736" s="42"/>
      <c r="T736" s="78"/>
      <c r="AT736" s="24" t="s">
        <v>157</v>
      </c>
      <c r="AU736" s="24" t="s">
        <v>83</v>
      </c>
    </row>
    <row r="737" spans="2:65" s="11" customFormat="1">
      <c r="B737" s="207"/>
      <c r="C737" s="208"/>
      <c r="D737" s="204" t="s">
        <v>162</v>
      </c>
      <c r="E737" s="209" t="s">
        <v>21</v>
      </c>
      <c r="F737" s="210" t="s">
        <v>1063</v>
      </c>
      <c r="G737" s="208"/>
      <c r="H737" s="209" t="s">
        <v>21</v>
      </c>
      <c r="I737" s="211"/>
      <c r="J737" s="208"/>
      <c r="K737" s="208"/>
      <c r="L737" s="212"/>
      <c r="M737" s="213"/>
      <c r="N737" s="214"/>
      <c r="O737" s="214"/>
      <c r="P737" s="214"/>
      <c r="Q737" s="214"/>
      <c r="R737" s="214"/>
      <c r="S737" s="214"/>
      <c r="T737" s="215"/>
      <c r="AT737" s="216" t="s">
        <v>162</v>
      </c>
      <c r="AU737" s="216" t="s">
        <v>83</v>
      </c>
      <c r="AV737" s="11" t="s">
        <v>81</v>
      </c>
      <c r="AW737" s="11" t="s">
        <v>36</v>
      </c>
      <c r="AX737" s="11" t="s">
        <v>73</v>
      </c>
      <c r="AY737" s="216" t="s">
        <v>148</v>
      </c>
    </row>
    <row r="738" spans="2:65" s="12" customFormat="1">
      <c r="B738" s="217"/>
      <c r="C738" s="218"/>
      <c r="D738" s="204" t="s">
        <v>162</v>
      </c>
      <c r="E738" s="219" t="s">
        <v>21</v>
      </c>
      <c r="F738" s="220" t="s">
        <v>1064</v>
      </c>
      <c r="G738" s="218"/>
      <c r="H738" s="221">
        <v>135.69999999999999</v>
      </c>
      <c r="I738" s="222"/>
      <c r="J738" s="218"/>
      <c r="K738" s="218"/>
      <c r="L738" s="223"/>
      <c r="M738" s="224"/>
      <c r="N738" s="225"/>
      <c r="O738" s="225"/>
      <c r="P738" s="225"/>
      <c r="Q738" s="225"/>
      <c r="R738" s="225"/>
      <c r="S738" s="225"/>
      <c r="T738" s="226"/>
      <c r="AT738" s="227" t="s">
        <v>162</v>
      </c>
      <c r="AU738" s="227" t="s">
        <v>83</v>
      </c>
      <c r="AV738" s="12" t="s">
        <v>83</v>
      </c>
      <c r="AW738" s="12" t="s">
        <v>36</v>
      </c>
      <c r="AX738" s="12" t="s">
        <v>81</v>
      </c>
      <c r="AY738" s="227" t="s">
        <v>148</v>
      </c>
    </row>
    <row r="739" spans="2:65" s="1" customFormat="1" ht="25.5" customHeight="1">
      <c r="B739" s="41"/>
      <c r="C739" s="192" t="s">
        <v>1065</v>
      </c>
      <c r="D739" s="192" t="s">
        <v>150</v>
      </c>
      <c r="E739" s="193" t="s">
        <v>1066</v>
      </c>
      <c r="F739" s="194" t="s">
        <v>1067</v>
      </c>
      <c r="G739" s="195" t="s">
        <v>1060</v>
      </c>
      <c r="H739" s="196">
        <v>152.12</v>
      </c>
      <c r="I739" s="197"/>
      <c r="J739" s="198">
        <f>ROUND(I739*H739,2)</f>
        <v>0</v>
      </c>
      <c r="K739" s="194" t="s">
        <v>154</v>
      </c>
      <c r="L739" s="61"/>
      <c r="M739" s="199" t="s">
        <v>21</v>
      </c>
      <c r="N739" s="200" t="s">
        <v>44</v>
      </c>
      <c r="O739" s="42"/>
      <c r="P739" s="201">
        <f>O739*H739</f>
        <v>0</v>
      </c>
      <c r="Q739" s="201">
        <v>5.0000000000000002E-5</v>
      </c>
      <c r="R739" s="201">
        <f>Q739*H739</f>
        <v>7.6060000000000008E-3</v>
      </c>
      <c r="S739" s="201">
        <v>0</v>
      </c>
      <c r="T739" s="202">
        <f>S739*H739</f>
        <v>0</v>
      </c>
      <c r="AR739" s="24" t="s">
        <v>252</v>
      </c>
      <c r="AT739" s="24" t="s">
        <v>150</v>
      </c>
      <c r="AU739" s="24" t="s">
        <v>83</v>
      </c>
      <c r="AY739" s="24" t="s">
        <v>148</v>
      </c>
      <c r="BE739" s="203">
        <f>IF(N739="základní",J739,0)</f>
        <v>0</v>
      </c>
      <c r="BF739" s="203">
        <f>IF(N739="snížená",J739,0)</f>
        <v>0</v>
      </c>
      <c r="BG739" s="203">
        <f>IF(N739="zákl. přenesená",J739,0)</f>
        <v>0</v>
      </c>
      <c r="BH739" s="203">
        <f>IF(N739="sníž. přenesená",J739,0)</f>
        <v>0</v>
      </c>
      <c r="BI739" s="203">
        <f>IF(N739="nulová",J739,0)</f>
        <v>0</v>
      </c>
      <c r="BJ739" s="24" t="s">
        <v>81</v>
      </c>
      <c r="BK739" s="203">
        <f>ROUND(I739*H739,2)</f>
        <v>0</v>
      </c>
      <c r="BL739" s="24" t="s">
        <v>252</v>
      </c>
      <c r="BM739" s="24" t="s">
        <v>1068</v>
      </c>
    </row>
    <row r="740" spans="2:65" s="1" customFormat="1" ht="27">
      <c r="B740" s="41"/>
      <c r="C740" s="63"/>
      <c r="D740" s="204" t="s">
        <v>157</v>
      </c>
      <c r="E740" s="63"/>
      <c r="F740" s="205" t="s">
        <v>1062</v>
      </c>
      <c r="G740" s="63"/>
      <c r="H740" s="63"/>
      <c r="I740" s="163"/>
      <c r="J740" s="63"/>
      <c r="K740" s="63"/>
      <c r="L740" s="61"/>
      <c r="M740" s="206"/>
      <c r="N740" s="42"/>
      <c r="O740" s="42"/>
      <c r="P740" s="42"/>
      <c r="Q740" s="42"/>
      <c r="R740" s="42"/>
      <c r="S740" s="42"/>
      <c r="T740" s="78"/>
      <c r="AT740" s="24" t="s">
        <v>157</v>
      </c>
      <c r="AU740" s="24" t="s">
        <v>83</v>
      </c>
    </row>
    <row r="741" spans="2:65" s="11" customFormat="1">
      <c r="B741" s="207"/>
      <c r="C741" s="208"/>
      <c r="D741" s="204" t="s">
        <v>162</v>
      </c>
      <c r="E741" s="209" t="s">
        <v>21</v>
      </c>
      <c r="F741" s="210" t="s">
        <v>1069</v>
      </c>
      <c r="G741" s="208"/>
      <c r="H741" s="209" t="s">
        <v>21</v>
      </c>
      <c r="I741" s="211"/>
      <c r="J741" s="208"/>
      <c r="K741" s="208"/>
      <c r="L741" s="212"/>
      <c r="M741" s="213"/>
      <c r="N741" s="214"/>
      <c r="O741" s="214"/>
      <c r="P741" s="214"/>
      <c r="Q741" s="214"/>
      <c r="R741" s="214"/>
      <c r="S741" s="214"/>
      <c r="T741" s="215"/>
      <c r="AT741" s="216" t="s">
        <v>162</v>
      </c>
      <c r="AU741" s="216" t="s">
        <v>83</v>
      </c>
      <c r="AV741" s="11" t="s">
        <v>81</v>
      </c>
      <c r="AW741" s="11" t="s">
        <v>36</v>
      </c>
      <c r="AX741" s="11" t="s">
        <v>73</v>
      </c>
      <c r="AY741" s="216" t="s">
        <v>148</v>
      </c>
    </row>
    <row r="742" spans="2:65" s="12" customFormat="1">
      <c r="B742" s="217"/>
      <c r="C742" s="218"/>
      <c r="D742" s="204" t="s">
        <v>162</v>
      </c>
      <c r="E742" s="219" t="s">
        <v>21</v>
      </c>
      <c r="F742" s="220" t="s">
        <v>1070</v>
      </c>
      <c r="G742" s="218"/>
      <c r="H742" s="221">
        <v>152.12</v>
      </c>
      <c r="I742" s="222"/>
      <c r="J742" s="218"/>
      <c r="K742" s="218"/>
      <c r="L742" s="223"/>
      <c r="M742" s="224"/>
      <c r="N742" s="225"/>
      <c r="O742" s="225"/>
      <c r="P742" s="225"/>
      <c r="Q742" s="225"/>
      <c r="R742" s="225"/>
      <c r="S742" s="225"/>
      <c r="T742" s="226"/>
      <c r="AT742" s="227" t="s">
        <v>162</v>
      </c>
      <c r="AU742" s="227" t="s">
        <v>83</v>
      </c>
      <c r="AV742" s="12" t="s">
        <v>83</v>
      </c>
      <c r="AW742" s="12" t="s">
        <v>36</v>
      </c>
      <c r="AX742" s="12" t="s">
        <v>81</v>
      </c>
      <c r="AY742" s="227" t="s">
        <v>148</v>
      </c>
    </row>
    <row r="743" spans="2:65" s="1" customFormat="1" ht="25.5" customHeight="1">
      <c r="B743" s="41"/>
      <c r="C743" s="239" t="s">
        <v>1071</v>
      </c>
      <c r="D743" s="239" t="s">
        <v>271</v>
      </c>
      <c r="E743" s="240" t="s">
        <v>1029</v>
      </c>
      <c r="F743" s="241" t="s">
        <v>1072</v>
      </c>
      <c r="G743" s="242" t="s">
        <v>789</v>
      </c>
      <c r="H743" s="243">
        <v>1</v>
      </c>
      <c r="I743" s="244"/>
      <c r="J743" s="245">
        <f>ROUND(I743*H743,2)</f>
        <v>0</v>
      </c>
      <c r="K743" s="241" t="s">
        <v>586</v>
      </c>
      <c r="L743" s="246"/>
      <c r="M743" s="247" t="s">
        <v>21</v>
      </c>
      <c r="N743" s="248" t="s">
        <v>44</v>
      </c>
      <c r="O743" s="42"/>
      <c r="P743" s="201">
        <f>O743*H743</f>
        <v>0</v>
      </c>
      <c r="Q743" s="201">
        <v>0.3</v>
      </c>
      <c r="R743" s="201">
        <f>Q743*H743</f>
        <v>0.3</v>
      </c>
      <c r="S743" s="201">
        <v>0</v>
      </c>
      <c r="T743" s="202">
        <f>S743*H743</f>
        <v>0</v>
      </c>
      <c r="AR743" s="24" t="s">
        <v>396</v>
      </c>
      <c r="AT743" s="24" t="s">
        <v>271</v>
      </c>
      <c r="AU743" s="24" t="s">
        <v>83</v>
      </c>
      <c r="AY743" s="24" t="s">
        <v>148</v>
      </c>
      <c r="BE743" s="203">
        <f>IF(N743="základní",J743,0)</f>
        <v>0</v>
      </c>
      <c r="BF743" s="203">
        <f>IF(N743="snížená",J743,0)</f>
        <v>0</v>
      </c>
      <c r="BG743" s="203">
        <f>IF(N743="zákl. přenesená",J743,0)</f>
        <v>0</v>
      </c>
      <c r="BH743" s="203">
        <f>IF(N743="sníž. přenesená",J743,0)</f>
        <v>0</v>
      </c>
      <c r="BI743" s="203">
        <f>IF(N743="nulová",J743,0)</f>
        <v>0</v>
      </c>
      <c r="BJ743" s="24" t="s">
        <v>81</v>
      </c>
      <c r="BK743" s="203">
        <f>ROUND(I743*H743,2)</f>
        <v>0</v>
      </c>
      <c r="BL743" s="24" t="s">
        <v>252</v>
      </c>
      <c r="BM743" s="24" t="s">
        <v>1073</v>
      </c>
    </row>
    <row r="744" spans="2:65" s="1" customFormat="1" ht="38.25" customHeight="1">
      <c r="B744" s="41"/>
      <c r="C744" s="192" t="s">
        <v>1074</v>
      </c>
      <c r="D744" s="192" t="s">
        <v>150</v>
      </c>
      <c r="E744" s="193" t="s">
        <v>1075</v>
      </c>
      <c r="F744" s="194" t="s">
        <v>1076</v>
      </c>
      <c r="G744" s="195" t="s">
        <v>196</v>
      </c>
      <c r="H744" s="196">
        <v>0.316</v>
      </c>
      <c r="I744" s="197"/>
      <c r="J744" s="198">
        <f>ROUND(I744*H744,2)</f>
        <v>0</v>
      </c>
      <c r="K744" s="194" t="s">
        <v>154</v>
      </c>
      <c r="L744" s="61"/>
      <c r="M744" s="199" t="s">
        <v>21</v>
      </c>
      <c r="N744" s="200" t="s">
        <v>44</v>
      </c>
      <c r="O744" s="42"/>
      <c r="P744" s="201">
        <f>O744*H744</f>
        <v>0</v>
      </c>
      <c r="Q744" s="201">
        <v>0</v>
      </c>
      <c r="R744" s="201">
        <f>Q744*H744</f>
        <v>0</v>
      </c>
      <c r="S744" s="201">
        <v>0</v>
      </c>
      <c r="T744" s="202">
        <f>S744*H744</f>
        <v>0</v>
      </c>
      <c r="AR744" s="24" t="s">
        <v>252</v>
      </c>
      <c r="AT744" s="24" t="s">
        <v>150</v>
      </c>
      <c r="AU744" s="24" t="s">
        <v>83</v>
      </c>
      <c r="AY744" s="24" t="s">
        <v>148</v>
      </c>
      <c r="BE744" s="203">
        <f>IF(N744="základní",J744,0)</f>
        <v>0</v>
      </c>
      <c r="BF744" s="203">
        <f>IF(N744="snížená",J744,0)</f>
        <v>0</v>
      </c>
      <c r="BG744" s="203">
        <f>IF(N744="zákl. přenesená",J744,0)</f>
        <v>0</v>
      </c>
      <c r="BH744" s="203">
        <f>IF(N744="sníž. přenesená",J744,0)</f>
        <v>0</v>
      </c>
      <c r="BI744" s="203">
        <f>IF(N744="nulová",J744,0)</f>
        <v>0</v>
      </c>
      <c r="BJ744" s="24" t="s">
        <v>81</v>
      </c>
      <c r="BK744" s="203">
        <f>ROUND(I744*H744,2)</f>
        <v>0</v>
      </c>
      <c r="BL744" s="24" t="s">
        <v>252</v>
      </c>
      <c r="BM744" s="24" t="s">
        <v>1077</v>
      </c>
    </row>
    <row r="745" spans="2:65" s="1" customFormat="1" ht="121.5">
      <c r="B745" s="41"/>
      <c r="C745" s="63"/>
      <c r="D745" s="204" t="s">
        <v>157</v>
      </c>
      <c r="E745" s="63"/>
      <c r="F745" s="205" t="s">
        <v>1078</v>
      </c>
      <c r="G745" s="63"/>
      <c r="H745" s="63"/>
      <c r="I745" s="163"/>
      <c r="J745" s="63"/>
      <c r="K745" s="63"/>
      <c r="L745" s="61"/>
      <c r="M745" s="206"/>
      <c r="N745" s="42"/>
      <c r="O745" s="42"/>
      <c r="P745" s="42"/>
      <c r="Q745" s="42"/>
      <c r="R745" s="42"/>
      <c r="S745" s="42"/>
      <c r="T745" s="78"/>
      <c r="AT745" s="24" t="s">
        <v>157</v>
      </c>
      <c r="AU745" s="24" t="s">
        <v>83</v>
      </c>
    </row>
    <row r="746" spans="2:65" s="1" customFormat="1" ht="38.25" customHeight="1">
      <c r="B746" s="41"/>
      <c r="C746" s="192" t="s">
        <v>1079</v>
      </c>
      <c r="D746" s="192" t="s">
        <v>150</v>
      </c>
      <c r="E746" s="193" t="s">
        <v>1080</v>
      </c>
      <c r="F746" s="194" t="s">
        <v>1081</v>
      </c>
      <c r="G746" s="195" t="s">
        <v>196</v>
      </c>
      <c r="H746" s="196">
        <v>0.316</v>
      </c>
      <c r="I746" s="197"/>
      <c r="J746" s="198">
        <f>ROUND(I746*H746,2)</f>
        <v>0</v>
      </c>
      <c r="K746" s="194" t="s">
        <v>154</v>
      </c>
      <c r="L746" s="61"/>
      <c r="M746" s="199" t="s">
        <v>21</v>
      </c>
      <c r="N746" s="200" t="s">
        <v>44</v>
      </c>
      <c r="O746" s="42"/>
      <c r="P746" s="201">
        <f>O746*H746</f>
        <v>0</v>
      </c>
      <c r="Q746" s="201">
        <v>0</v>
      </c>
      <c r="R746" s="201">
        <f>Q746*H746</f>
        <v>0</v>
      </c>
      <c r="S746" s="201">
        <v>0</v>
      </c>
      <c r="T746" s="202">
        <f>S746*H746</f>
        <v>0</v>
      </c>
      <c r="AR746" s="24" t="s">
        <v>252</v>
      </c>
      <c r="AT746" s="24" t="s">
        <v>150</v>
      </c>
      <c r="AU746" s="24" t="s">
        <v>83</v>
      </c>
      <c r="AY746" s="24" t="s">
        <v>148</v>
      </c>
      <c r="BE746" s="203">
        <f>IF(N746="základní",J746,0)</f>
        <v>0</v>
      </c>
      <c r="BF746" s="203">
        <f>IF(N746="snížená",J746,0)</f>
        <v>0</v>
      </c>
      <c r="BG746" s="203">
        <f>IF(N746="zákl. přenesená",J746,0)</f>
        <v>0</v>
      </c>
      <c r="BH746" s="203">
        <f>IF(N746="sníž. přenesená",J746,0)</f>
        <v>0</v>
      </c>
      <c r="BI746" s="203">
        <f>IF(N746="nulová",J746,0)</f>
        <v>0</v>
      </c>
      <c r="BJ746" s="24" t="s">
        <v>81</v>
      </c>
      <c r="BK746" s="203">
        <f>ROUND(I746*H746,2)</f>
        <v>0</v>
      </c>
      <c r="BL746" s="24" t="s">
        <v>252</v>
      </c>
      <c r="BM746" s="24" t="s">
        <v>1082</v>
      </c>
    </row>
    <row r="747" spans="2:65" s="1" customFormat="1" ht="121.5">
      <c r="B747" s="41"/>
      <c r="C747" s="63"/>
      <c r="D747" s="204" t="s">
        <v>157</v>
      </c>
      <c r="E747" s="63"/>
      <c r="F747" s="205" t="s">
        <v>1078</v>
      </c>
      <c r="G747" s="63"/>
      <c r="H747" s="63"/>
      <c r="I747" s="163"/>
      <c r="J747" s="63"/>
      <c r="K747" s="63"/>
      <c r="L747" s="61"/>
      <c r="M747" s="206"/>
      <c r="N747" s="42"/>
      <c r="O747" s="42"/>
      <c r="P747" s="42"/>
      <c r="Q747" s="42"/>
      <c r="R747" s="42"/>
      <c r="S747" s="42"/>
      <c r="T747" s="78"/>
      <c r="AT747" s="24" t="s">
        <v>157</v>
      </c>
      <c r="AU747" s="24" t="s">
        <v>83</v>
      </c>
    </row>
    <row r="748" spans="2:65" s="10" customFormat="1" ht="29.85" customHeight="1">
      <c r="B748" s="176"/>
      <c r="C748" s="177"/>
      <c r="D748" s="178" t="s">
        <v>72</v>
      </c>
      <c r="E748" s="190" t="s">
        <v>1083</v>
      </c>
      <c r="F748" s="190" t="s">
        <v>1084</v>
      </c>
      <c r="G748" s="177"/>
      <c r="H748" s="177"/>
      <c r="I748" s="180"/>
      <c r="J748" s="191">
        <f>BK748</f>
        <v>0</v>
      </c>
      <c r="K748" s="177"/>
      <c r="L748" s="182"/>
      <c r="M748" s="183"/>
      <c r="N748" s="184"/>
      <c r="O748" s="184"/>
      <c r="P748" s="185">
        <f>SUM(P749:P851)</f>
        <v>0</v>
      </c>
      <c r="Q748" s="184"/>
      <c r="R748" s="185">
        <f>SUM(R749:R851)</f>
        <v>5.5516980200000017</v>
      </c>
      <c r="S748" s="184"/>
      <c r="T748" s="186">
        <f>SUM(T749:T851)</f>
        <v>3.6016687400000005</v>
      </c>
      <c r="AR748" s="187" t="s">
        <v>83</v>
      </c>
      <c r="AT748" s="188" t="s">
        <v>72</v>
      </c>
      <c r="AU748" s="188" t="s">
        <v>81</v>
      </c>
      <c r="AY748" s="187" t="s">
        <v>148</v>
      </c>
      <c r="BK748" s="189">
        <f>SUM(BK749:BK851)</f>
        <v>0</v>
      </c>
    </row>
    <row r="749" spans="2:65" s="1" customFormat="1" ht="25.5" customHeight="1">
      <c r="B749" s="41"/>
      <c r="C749" s="192" t="s">
        <v>1085</v>
      </c>
      <c r="D749" s="192" t="s">
        <v>150</v>
      </c>
      <c r="E749" s="193" t="s">
        <v>1086</v>
      </c>
      <c r="F749" s="194" t="s">
        <v>1087</v>
      </c>
      <c r="G749" s="195" t="s">
        <v>351</v>
      </c>
      <c r="H749" s="196">
        <v>24.8</v>
      </c>
      <c r="I749" s="197"/>
      <c r="J749" s="198">
        <f>ROUND(I749*H749,2)</f>
        <v>0</v>
      </c>
      <c r="K749" s="194" t="s">
        <v>154</v>
      </c>
      <c r="L749" s="61"/>
      <c r="M749" s="199" t="s">
        <v>21</v>
      </c>
      <c r="N749" s="200" t="s">
        <v>44</v>
      </c>
      <c r="O749" s="42"/>
      <c r="P749" s="201">
        <f>O749*H749</f>
        <v>0</v>
      </c>
      <c r="Q749" s="201">
        <v>3.2000000000000003E-4</v>
      </c>
      <c r="R749" s="201">
        <f>Q749*H749</f>
        <v>7.9360000000000003E-3</v>
      </c>
      <c r="S749" s="201">
        <v>0</v>
      </c>
      <c r="T749" s="202">
        <f>S749*H749</f>
        <v>0</v>
      </c>
      <c r="AR749" s="24" t="s">
        <v>252</v>
      </c>
      <c r="AT749" s="24" t="s">
        <v>150</v>
      </c>
      <c r="AU749" s="24" t="s">
        <v>83</v>
      </c>
      <c r="AY749" s="24" t="s">
        <v>148</v>
      </c>
      <c r="BE749" s="203">
        <f>IF(N749="základní",J749,0)</f>
        <v>0</v>
      </c>
      <c r="BF749" s="203">
        <f>IF(N749="snížená",J749,0)</f>
        <v>0</v>
      </c>
      <c r="BG749" s="203">
        <f>IF(N749="zákl. přenesená",J749,0)</f>
        <v>0</v>
      </c>
      <c r="BH749" s="203">
        <f>IF(N749="sníž. přenesená",J749,0)</f>
        <v>0</v>
      </c>
      <c r="BI749" s="203">
        <f>IF(N749="nulová",J749,0)</f>
        <v>0</v>
      </c>
      <c r="BJ749" s="24" t="s">
        <v>81</v>
      </c>
      <c r="BK749" s="203">
        <f>ROUND(I749*H749,2)</f>
        <v>0</v>
      </c>
      <c r="BL749" s="24" t="s">
        <v>252</v>
      </c>
      <c r="BM749" s="24" t="s">
        <v>1088</v>
      </c>
    </row>
    <row r="750" spans="2:65" s="11" customFormat="1">
      <c r="B750" s="207"/>
      <c r="C750" s="208"/>
      <c r="D750" s="204" t="s">
        <v>162</v>
      </c>
      <c r="E750" s="209" t="s">
        <v>21</v>
      </c>
      <c r="F750" s="210" t="s">
        <v>1089</v>
      </c>
      <c r="G750" s="208"/>
      <c r="H750" s="209" t="s">
        <v>21</v>
      </c>
      <c r="I750" s="211"/>
      <c r="J750" s="208"/>
      <c r="K750" s="208"/>
      <c r="L750" s="212"/>
      <c r="M750" s="213"/>
      <c r="N750" s="214"/>
      <c r="O750" s="214"/>
      <c r="P750" s="214"/>
      <c r="Q750" s="214"/>
      <c r="R750" s="214"/>
      <c r="S750" s="214"/>
      <c r="T750" s="215"/>
      <c r="AT750" s="216" t="s">
        <v>162</v>
      </c>
      <c r="AU750" s="216" t="s">
        <v>83</v>
      </c>
      <c r="AV750" s="11" t="s">
        <v>81</v>
      </c>
      <c r="AW750" s="11" t="s">
        <v>36</v>
      </c>
      <c r="AX750" s="11" t="s">
        <v>73</v>
      </c>
      <c r="AY750" s="216" t="s">
        <v>148</v>
      </c>
    </row>
    <row r="751" spans="2:65" s="12" customFormat="1">
      <c r="B751" s="217"/>
      <c r="C751" s="218"/>
      <c r="D751" s="204" t="s">
        <v>162</v>
      </c>
      <c r="E751" s="219" t="s">
        <v>21</v>
      </c>
      <c r="F751" s="220" t="s">
        <v>1090</v>
      </c>
      <c r="G751" s="218"/>
      <c r="H751" s="221">
        <v>24.8</v>
      </c>
      <c r="I751" s="222"/>
      <c r="J751" s="218"/>
      <c r="K751" s="218"/>
      <c r="L751" s="223"/>
      <c r="M751" s="224"/>
      <c r="N751" s="225"/>
      <c r="O751" s="225"/>
      <c r="P751" s="225"/>
      <c r="Q751" s="225"/>
      <c r="R751" s="225"/>
      <c r="S751" s="225"/>
      <c r="T751" s="226"/>
      <c r="AT751" s="227" t="s">
        <v>162</v>
      </c>
      <c r="AU751" s="227" t="s">
        <v>83</v>
      </c>
      <c r="AV751" s="12" t="s">
        <v>83</v>
      </c>
      <c r="AW751" s="12" t="s">
        <v>36</v>
      </c>
      <c r="AX751" s="12" t="s">
        <v>81</v>
      </c>
      <c r="AY751" s="227" t="s">
        <v>148</v>
      </c>
    </row>
    <row r="752" spans="2:65" s="1" customFormat="1" ht="16.5" customHeight="1">
      <c r="B752" s="41"/>
      <c r="C752" s="192" t="s">
        <v>1091</v>
      </c>
      <c r="D752" s="192" t="s">
        <v>150</v>
      </c>
      <c r="E752" s="193" t="s">
        <v>1092</v>
      </c>
      <c r="F752" s="194" t="s">
        <v>1093</v>
      </c>
      <c r="G752" s="195" t="s">
        <v>153</v>
      </c>
      <c r="H752" s="196">
        <v>132.31700000000001</v>
      </c>
      <c r="I752" s="197"/>
      <c r="J752" s="198">
        <f>ROUND(I752*H752,2)</f>
        <v>0</v>
      </c>
      <c r="K752" s="194" t="s">
        <v>154</v>
      </c>
      <c r="L752" s="61"/>
      <c r="M752" s="199" t="s">
        <v>21</v>
      </c>
      <c r="N752" s="200" t="s">
        <v>44</v>
      </c>
      <c r="O752" s="42"/>
      <c r="P752" s="201">
        <f>O752*H752</f>
        <v>0</v>
      </c>
      <c r="Q752" s="201">
        <v>0</v>
      </c>
      <c r="R752" s="201">
        <f>Q752*H752</f>
        <v>0</v>
      </c>
      <c r="S752" s="201">
        <v>2.7220000000000001E-2</v>
      </c>
      <c r="T752" s="202">
        <f>S752*H752</f>
        <v>3.6016687400000005</v>
      </c>
      <c r="AR752" s="24" t="s">
        <v>252</v>
      </c>
      <c r="AT752" s="24" t="s">
        <v>150</v>
      </c>
      <c r="AU752" s="24" t="s">
        <v>83</v>
      </c>
      <c r="AY752" s="24" t="s">
        <v>148</v>
      </c>
      <c r="BE752" s="203">
        <f>IF(N752="základní",J752,0)</f>
        <v>0</v>
      </c>
      <c r="BF752" s="203">
        <f>IF(N752="snížená",J752,0)</f>
        <v>0</v>
      </c>
      <c r="BG752" s="203">
        <f>IF(N752="zákl. přenesená",J752,0)</f>
        <v>0</v>
      </c>
      <c r="BH752" s="203">
        <f>IF(N752="sníž. přenesená",J752,0)</f>
        <v>0</v>
      </c>
      <c r="BI752" s="203">
        <f>IF(N752="nulová",J752,0)</f>
        <v>0</v>
      </c>
      <c r="BJ752" s="24" t="s">
        <v>81</v>
      </c>
      <c r="BK752" s="203">
        <f>ROUND(I752*H752,2)</f>
        <v>0</v>
      </c>
      <c r="BL752" s="24" t="s">
        <v>252</v>
      </c>
      <c r="BM752" s="24" t="s">
        <v>1094</v>
      </c>
    </row>
    <row r="753" spans="2:65" s="11" customFormat="1">
      <c r="B753" s="207"/>
      <c r="C753" s="208"/>
      <c r="D753" s="204" t="s">
        <v>162</v>
      </c>
      <c r="E753" s="209" t="s">
        <v>21</v>
      </c>
      <c r="F753" s="210" t="s">
        <v>315</v>
      </c>
      <c r="G753" s="208"/>
      <c r="H753" s="209" t="s">
        <v>21</v>
      </c>
      <c r="I753" s="211"/>
      <c r="J753" s="208"/>
      <c r="K753" s="208"/>
      <c r="L753" s="212"/>
      <c r="M753" s="213"/>
      <c r="N753" s="214"/>
      <c r="O753" s="214"/>
      <c r="P753" s="214"/>
      <c r="Q753" s="214"/>
      <c r="R753" s="214"/>
      <c r="S753" s="214"/>
      <c r="T753" s="215"/>
      <c r="AT753" s="216" t="s">
        <v>162</v>
      </c>
      <c r="AU753" s="216" t="s">
        <v>83</v>
      </c>
      <c r="AV753" s="11" t="s">
        <v>81</v>
      </c>
      <c r="AW753" s="11" t="s">
        <v>36</v>
      </c>
      <c r="AX753" s="11" t="s">
        <v>73</v>
      </c>
      <c r="AY753" s="216" t="s">
        <v>148</v>
      </c>
    </row>
    <row r="754" spans="2:65" s="12" customFormat="1">
      <c r="B754" s="217"/>
      <c r="C754" s="218"/>
      <c r="D754" s="204" t="s">
        <v>162</v>
      </c>
      <c r="E754" s="219" t="s">
        <v>21</v>
      </c>
      <c r="F754" s="220" t="s">
        <v>1095</v>
      </c>
      <c r="G754" s="218"/>
      <c r="H754" s="221">
        <v>35.628999999999998</v>
      </c>
      <c r="I754" s="222"/>
      <c r="J754" s="218"/>
      <c r="K754" s="218"/>
      <c r="L754" s="223"/>
      <c r="M754" s="224"/>
      <c r="N754" s="225"/>
      <c r="O754" s="225"/>
      <c r="P754" s="225"/>
      <c r="Q754" s="225"/>
      <c r="R754" s="225"/>
      <c r="S754" s="225"/>
      <c r="T754" s="226"/>
      <c r="AT754" s="227" t="s">
        <v>162</v>
      </c>
      <c r="AU754" s="227" t="s">
        <v>83</v>
      </c>
      <c r="AV754" s="12" t="s">
        <v>83</v>
      </c>
      <c r="AW754" s="12" t="s">
        <v>36</v>
      </c>
      <c r="AX754" s="12" t="s">
        <v>73</v>
      </c>
      <c r="AY754" s="227" t="s">
        <v>148</v>
      </c>
    </row>
    <row r="755" spans="2:65" s="12" customFormat="1">
      <c r="B755" s="217"/>
      <c r="C755" s="218"/>
      <c r="D755" s="204" t="s">
        <v>162</v>
      </c>
      <c r="E755" s="219" t="s">
        <v>21</v>
      </c>
      <c r="F755" s="220" t="s">
        <v>1096</v>
      </c>
      <c r="G755" s="218"/>
      <c r="H755" s="221">
        <v>5.4050000000000002</v>
      </c>
      <c r="I755" s="222"/>
      <c r="J755" s="218"/>
      <c r="K755" s="218"/>
      <c r="L755" s="223"/>
      <c r="M755" s="224"/>
      <c r="N755" s="225"/>
      <c r="O755" s="225"/>
      <c r="P755" s="225"/>
      <c r="Q755" s="225"/>
      <c r="R755" s="225"/>
      <c r="S755" s="225"/>
      <c r="T755" s="226"/>
      <c r="AT755" s="227" t="s">
        <v>162</v>
      </c>
      <c r="AU755" s="227" t="s">
        <v>83</v>
      </c>
      <c r="AV755" s="12" t="s">
        <v>83</v>
      </c>
      <c r="AW755" s="12" t="s">
        <v>36</v>
      </c>
      <c r="AX755" s="12" t="s">
        <v>73</v>
      </c>
      <c r="AY755" s="227" t="s">
        <v>148</v>
      </c>
    </row>
    <row r="756" spans="2:65" s="12" customFormat="1">
      <c r="B756" s="217"/>
      <c r="C756" s="218"/>
      <c r="D756" s="204" t="s">
        <v>162</v>
      </c>
      <c r="E756" s="219" t="s">
        <v>21</v>
      </c>
      <c r="F756" s="220" t="s">
        <v>1097</v>
      </c>
      <c r="G756" s="218"/>
      <c r="H756" s="221">
        <v>74.430999999999997</v>
      </c>
      <c r="I756" s="222"/>
      <c r="J756" s="218"/>
      <c r="K756" s="218"/>
      <c r="L756" s="223"/>
      <c r="M756" s="224"/>
      <c r="N756" s="225"/>
      <c r="O756" s="225"/>
      <c r="P756" s="225"/>
      <c r="Q756" s="225"/>
      <c r="R756" s="225"/>
      <c r="S756" s="225"/>
      <c r="T756" s="226"/>
      <c r="AT756" s="227" t="s">
        <v>162</v>
      </c>
      <c r="AU756" s="227" t="s">
        <v>83</v>
      </c>
      <c r="AV756" s="12" t="s">
        <v>83</v>
      </c>
      <c r="AW756" s="12" t="s">
        <v>36</v>
      </c>
      <c r="AX756" s="12" t="s">
        <v>73</v>
      </c>
      <c r="AY756" s="227" t="s">
        <v>148</v>
      </c>
    </row>
    <row r="757" spans="2:65" s="12" customFormat="1">
      <c r="B757" s="217"/>
      <c r="C757" s="218"/>
      <c r="D757" s="204" t="s">
        <v>162</v>
      </c>
      <c r="E757" s="219" t="s">
        <v>21</v>
      </c>
      <c r="F757" s="220" t="s">
        <v>1098</v>
      </c>
      <c r="G757" s="218"/>
      <c r="H757" s="221">
        <v>8.4260000000000002</v>
      </c>
      <c r="I757" s="222"/>
      <c r="J757" s="218"/>
      <c r="K757" s="218"/>
      <c r="L757" s="223"/>
      <c r="M757" s="224"/>
      <c r="N757" s="225"/>
      <c r="O757" s="225"/>
      <c r="P757" s="225"/>
      <c r="Q757" s="225"/>
      <c r="R757" s="225"/>
      <c r="S757" s="225"/>
      <c r="T757" s="226"/>
      <c r="AT757" s="227" t="s">
        <v>162</v>
      </c>
      <c r="AU757" s="227" t="s">
        <v>83</v>
      </c>
      <c r="AV757" s="12" t="s">
        <v>83</v>
      </c>
      <c r="AW757" s="12" t="s">
        <v>36</v>
      </c>
      <c r="AX757" s="12" t="s">
        <v>73</v>
      </c>
      <c r="AY757" s="227" t="s">
        <v>148</v>
      </c>
    </row>
    <row r="758" spans="2:65" s="11" customFormat="1">
      <c r="B758" s="207"/>
      <c r="C758" s="208"/>
      <c r="D758" s="204" t="s">
        <v>162</v>
      </c>
      <c r="E758" s="209" t="s">
        <v>21</v>
      </c>
      <c r="F758" s="210" t="s">
        <v>262</v>
      </c>
      <c r="G758" s="208"/>
      <c r="H758" s="209" t="s">
        <v>21</v>
      </c>
      <c r="I758" s="211"/>
      <c r="J758" s="208"/>
      <c r="K758" s="208"/>
      <c r="L758" s="212"/>
      <c r="M758" s="213"/>
      <c r="N758" s="214"/>
      <c r="O758" s="214"/>
      <c r="P758" s="214"/>
      <c r="Q758" s="214"/>
      <c r="R758" s="214"/>
      <c r="S758" s="214"/>
      <c r="T758" s="215"/>
      <c r="AT758" s="216" t="s">
        <v>162</v>
      </c>
      <c r="AU758" s="216" t="s">
        <v>83</v>
      </c>
      <c r="AV758" s="11" t="s">
        <v>81</v>
      </c>
      <c r="AW758" s="11" t="s">
        <v>36</v>
      </c>
      <c r="AX758" s="11" t="s">
        <v>73</v>
      </c>
      <c r="AY758" s="216" t="s">
        <v>148</v>
      </c>
    </row>
    <row r="759" spans="2:65" s="12" customFormat="1">
      <c r="B759" s="217"/>
      <c r="C759" s="218"/>
      <c r="D759" s="204" t="s">
        <v>162</v>
      </c>
      <c r="E759" s="219" t="s">
        <v>21</v>
      </c>
      <c r="F759" s="220" t="s">
        <v>1098</v>
      </c>
      <c r="G759" s="218"/>
      <c r="H759" s="221">
        <v>8.4260000000000002</v>
      </c>
      <c r="I759" s="222"/>
      <c r="J759" s="218"/>
      <c r="K759" s="218"/>
      <c r="L759" s="223"/>
      <c r="M759" s="224"/>
      <c r="N759" s="225"/>
      <c r="O759" s="225"/>
      <c r="P759" s="225"/>
      <c r="Q759" s="225"/>
      <c r="R759" s="225"/>
      <c r="S759" s="225"/>
      <c r="T759" s="226"/>
      <c r="AT759" s="227" t="s">
        <v>162</v>
      </c>
      <c r="AU759" s="227" t="s">
        <v>83</v>
      </c>
      <c r="AV759" s="12" t="s">
        <v>83</v>
      </c>
      <c r="AW759" s="12" t="s">
        <v>36</v>
      </c>
      <c r="AX759" s="12" t="s">
        <v>73</v>
      </c>
      <c r="AY759" s="227" t="s">
        <v>148</v>
      </c>
    </row>
    <row r="760" spans="2:65" s="13" customFormat="1">
      <c r="B760" s="228"/>
      <c r="C760" s="229"/>
      <c r="D760" s="204" t="s">
        <v>162</v>
      </c>
      <c r="E760" s="230" t="s">
        <v>21</v>
      </c>
      <c r="F760" s="231" t="s">
        <v>244</v>
      </c>
      <c r="G760" s="229"/>
      <c r="H760" s="232">
        <v>132.31700000000001</v>
      </c>
      <c r="I760" s="233"/>
      <c r="J760" s="229"/>
      <c r="K760" s="229"/>
      <c r="L760" s="234"/>
      <c r="M760" s="235"/>
      <c r="N760" s="236"/>
      <c r="O760" s="236"/>
      <c r="P760" s="236"/>
      <c r="Q760" s="236"/>
      <c r="R760" s="236"/>
      <c r="S760" s="236"/>
      <c r="T760" s="237"/>
      <c r="AT760" s="238" t="s">
        <v>162</v>
      </c>
      <c r="AU760" s="238" t="s">
        <v>83</v>
      </c>
      <c r="AV760" s="13" t="s">
        <v>155</v>
      </c>
      <c r="AW760" s="13" t="s">
        <v>36</v>
      </c>
      <c r="AX760" s="13" t="s">
        <v>81</v>
      </c>
      <c r="AY760" s="238" t="s">
        <v>148</v>
      </c>
    </row>
    <row r="761" spans="2:65" s="1" customFormat="1" ht="25.5" customHeight="1">
      <c r="B761" s="41"/>
      <c r="C761" s="192" t="s">
        <v>1099</v>
      </c>
      <c r="D761" s="192" t="s">
        <v>150</v>
      </c>
      <c r="E761" s="193" t="s">
        <v>1100</v>
      </c>
      <c r="F761" s="194" t="s">
        <v>1101</v>
      </c>
      <c r="G761" s="195" t="s">
        <v>153</v>
      </c>
      <c r="H761" s="196">
        <v>164.21600000000001</v>
      </c>
      <c r="I761" s="197"/>
      <c r="J761" s="198">
        <f>ROUND(I761*H761,2)</f>
        <v>0</v>
      </c>
      <c r="K761" s="194" t="s">
        <v>154</v>
      </c>
      <c r="L761" s="61"/>
      <c r="M761" s="199" t="s">
        <v>21</v>
      </c>
      <c r="N761" s="200" t="s">
        <v>44</v>
      </c>
      <c r="O761" s="42"/>
      <c r="P761" s="201">
        <f>O761*H761</f>
        <v>0</v>
      </c>
      <c r="Q761" s="201">
        <v>3.6700000000000001E-3</v>
      </c>
      <c r="R761" s="201">
        <f>Q761*H761</f>
        <v>0.60267272000000005</v>
      </c>
      <c r="S761" s="201">
        <v>0</v>
      </c>
      <c r="T761" s="202">
        <f>S761*H761</f>
        <v>0</v>
      </c>
      <c r="AR761" s="24" t="s">
        <v>252</v>
      </c>
      <c r="AT761" s="24" t="s">
        <v>150</v>
      </c>
      <c r="AU761" s="24" t="s">
        <v>83</v>
      </c>
      <c r="AY761" s="24" t="s">
        <v>148</v>
      </c>
      <c r="BE761" s="203">
        <f>IF(N761="základní",J761,0)</f>
        <v>0</v>
      </c>
      <c r="BF761" s="203">
        <f>IF(N761="snížená",J761,0)</f>
        <v>0</v>
      </c>
      <c r="BG761" s="203">
        <f>IF(N761="zákl. přenesená",J761,0)</f>
        <v>0</v>
      </c>
      <c r="BH761" s="203">
        <f>IF(N761="sníž. přenesená",J761,0)</f>
        <v>0</v>
      </c>
      <c r="BI761" s="203">
        <f>IF(N761="nulová",J761,0)</f>
        <v>0</v>
      </c>
      <c r="BJ761" s="24" t="s">
        <v>81</v>
      </c>
      <c r="BK761" s="203">
        <f>ROUND(I761*H761,2)</f>
        <v>0</v>
      </c>
      <c r="BL761" s="24" t="s">
        <v>252</v>
      </c>
      <c r="BM761" s="24" t="s">
        <v>1102</v>
      </c>
    </row>
    <row r="762" spans="2:65" s="11" customFormat="1">
      <c r="B762" s="207"/>
      <c r="C762" s="208"/>
      <c r="D762" s="204" t="s">
        <v>162</v>
      </c>
      <c r="E762" s="209" t="s">
        <v>21</v>
      </c>
      <c r="F762" s="210" t="s">
        <v>315</v>
      </c>
      <c r="G762" s="208"/>
      <c r="H762" s="209" t="s">
        <v>21</v>
      </c>
      <c r="I762" s="211"/>
      <c r="J762" s="208"/>
      <c r="K762" s="208"/>
      <c r="L762" s="212"/>
      <c r="M762" s="213"/>
      <c r="N762" s="214"/>
      <c r="O762" s="214"/>
      <c r="P762" s="214"/>
      <c r="Q762" s="214"/>
      <c r="R762" s="214"/>
      <c r="S762" s="214"/>
      <c r="T762" s="215"/>
      <c r="AT762" s="216" t="s">
        <v>162</v>
      </c>
      <c r="AU762" s="216" t="s">
        <v>83</v>
      </c>
      <c r="AV762" s="11" t="s">
        <v>81</v>
      </c>
      <c r="AW762" s="11" t="s">
        <v>36</v>
      </c>
      <c r="AX762" s="11" t="s">
        <v>73</v>
      </c>
      <c r="AY762" s="216" t="s">
        <v>148</v>
      </c>
    </row>
    <row r="763" spans="2:65" s="12" customFormat="1">
      <c r="B763" s="217"/>
      <c r="C763" s="218"/>
      <c r="D763" s="204" t="s">
        <v>162</v>
      </c>
      <c r="E763" s="219" t="s">
        <v>21</v>
      </c>
      <c r="F763" s="220" t="s">
        <v>853</v>
      </c>
      <c r="G763" s="218"/>
      <c r="H763" s="221">
        <v>10.509</v>
      </c>
      <c r="I763" s="222"/>
      <c r="J763" s="218"/>
      <c r="K763" s="218"/>
      <c r="L763" s="223"/>
      <c r="M763" s="224"/>
      <c r="N763" s="225"/>
      <c r="O763" s="225"/>
      <c r="P763" s="225"/>
      <c r="Q763" s="225"/>
      <c r="R763" s="225"/>
      <c r="S763" s="225"/>
      <c r="T763" s="226"/>
      <c r="AT763" s="227" t="s">
        <v>162</v>
      </c>
      <c r="AU763" s="227" t="s">
        <v>83</v>
      </c>
      <c r="AV763" s="12" t="s">
        <v>83</v>
      </c>
      <c r="AW763" s="12" t="s">
        <v>36</v>
      </c>
      <c r="AX763" s="12" t="s">
        <v>73</v>
      </c>
      <c r="AY763" s="227" t="s">
        <v>148</v>
      </c>
    </row>
    <row r="764" spans="2:65" s="12" customFormat="1">
      <c r="B764" s="217"/>
      <c r="C764" s="218"/>
      <c r="D764" s="204" t="s">
        <v>162</v>
      </c>
      <c r="E764" s="219" t="s">
        <v>21</v>
      </c>
      <c r="F764" s="220" t="s">
        <v>820</v>
      </c>
      <c r="G764" s="218"/>
      <c r="H764" s="221">
        <v>13.295</v>
      </c>
      <c r="I764" s="222"/>
      <c r="J764" s="218"/>
      <c r="K764" s="218"/>
      <c r="L764" s="223"/>
      <c r="M764" s="224"/>
      <c r="N764" s="225"/>
      <c r="O764" s="225"/>
      <c r="P764" s="225"/>
      <c r="Q764" s="225"/>
      <c r="R764" s="225"/>
      <c r="S764" s="225"/>
      <c r="T764" s="226"/>
      <c r="AT764" s="227" t="s">
        <v>162</v>
      </c>
      <c r="AU764" s="227" t="s">
        <v>83</v>
      </c>
      <c r="AV764" s="12" t="s">
        <v>83</v>
      </c>
      <c r="AW764" s="12" t="s">
        <v>36</v>
      </c>
      <c r="AX764" s="12" t="s">
        <v>73</v>
      </c>
      <c r="AY764" s="227" t="s">
        <v>148</v>
      </c>
    </row>
    <row r="765" spans="2:65" s="12" customFormat="1">
      <c r="B765" s="217"/>
      <c r="C765" s="218"/>
      <c r="D765" s="204" t="s">
        <v>162</v>
      </c>
      <c r="E765" s="219" t="s">
        <v>21</v>
      </c>
      <c r="F765" s="220" t="s">
        <v>821</v>
      </c>
      <c r="G765" s="218"/>
      <c r="H765" s="221">
        <v>3.1539999999999999</v>
      </c>
      <c r="I765" s="222"/>
      <c r="J765" s="218"/>
      <c r="K765" s="218"/>
      <c r="L765" s="223"/>
      <c r="M765" s="224"/>
      <c r="N765" s="225"/>
      <c r="O765" s="225"/>
      <c r="P765" s="225"/>
      <c r="Q765" s="225"/>
      <c r="R765" s="225"/>
      <c r="S765" s="225"/>
      <c r="T765" s="226"/>
      <c r="AT765" s="227" t="s">
        <v>162</v>
      </c>
      <c r="AU765" s="227" t="s">
        <v>83</v>
      </c>
      <c r="AV765" s="12" t="s">
        <v>83</v>
      </c>
      <c r="AW765" s="12" t="s">
        <v>36</v>
      </c>
      <c r="AX765" s="12" t="s">
        <v>73</v>
      </c>
      <c r="AY765" s="227" t="s">
        <v>148</v>
      </c>
    </row>
    <row r="766" spans="2:65" s="12" customFormat="1">
      <c r="B766" s="217"/>
      <c r="C766" s="218"/>
      <c r="D766" s="204" t="s">
        <v>162</v>
      </c>
      <c r="E766" s="219" t="s">
        <v>21</v>
      </c>
      <c r="F766" s="220" t="s">
        <v>822</v>
      </c>
      <c r="G766" s="218"/>
      <c r="H766" s="221">
        <v>3.89</v>
      </c>
      <c r="I766" s="222"/>
      <c r="J766" s="218"/>
      <c r="K766" s="218"/>
      <c r="L766" s="223"/>
      <c r="M766" s="224"/>
      <c r="N766" s="225"/>
      <c r="O766" s="225"/>
      <c r="P766" s="225"/>
      <c r="Q766" s="225"/>
      <c r="R766" s="225"/>
      <c r="S766" s="225"/>
      <c r="T766" s="226"/>
      <c r="AT766" s="227" t="s">
        <v>162</v>
      </c>
      <c r="AU766" s="227" t="s">
        <v>83</v>
      </c>
      <c r="AV766" s="12" t="s">
        <v>83</v>
      </c>
      <c r="AW766" s="12" t="s">
        <v>36</v>
      </c>
      <c r="AX766" s="12" t="s">
        <v>73</v>
      </c>
      <c r="AY766" s="227" t="s">
        <v>148</v>
      </c>
    </row>
    <row r="767" spans="2:65" s="12" customFormat="1">
      <c r="B767" s="217"/>
      <c r="C767" s="218"/>
      <c r="D767" s="204" t="s">
        <v>162</v>
      </c>
      <c r="E767" s="219" t="s">
        <v>21</v>
      </c>
      <c r="F767" s="220" t="s">
        <v>1103</v>
      </c>
      <c r="G767" s="218"/>
      <c r="H767" s="221">
        <v>4.87</v>
      </c>
      <c r="I767" s="222"/>
      <c r="J767" s="218"/>
      <c r="K767" s="218"/>
      <c r="L767" s="223"/>
      <c r="M767" s="224"/>
      <c r="N767" s="225"/>
      <c r="O767" s="225"/>
      <c r="P767" s="225"/>
      <c r="Q767" s="225"/>
      <c r="R767" s="225"/>
      <c r="S767" s="225"/>
      <c r="T767" s="226"/>
      <c r="AT767" s="227" t="s">
        <v>162</v>
      </c>
      <c r="AU767" s="227" t="s">
        <v>83</v>
      </c>
      <c r="AV767" s="12" t="s">
        <v>83</v>
      </c>
      <c r="AW767" s="12" t="s">
        <v>36</v>
      </c>
      <c r="AX767" s="12" t="s">
        <v>73</v>
      </c>
      <c r="AY767" s="227" t="s">
        <v>148</v>
      </c>
    </row>
    <row r="768" spans="2:65" s="12" customFormat="1">
      <c r="B768" s="217"/>
      <c r="C768" s="218"/>
      <c r="D768" s="204" t="s">
        <v>162</v>
      </c>
      <c r="E768" s="219" t="s">
        <v>21</v>
      </c>
      <c r="F768" s="220" t="s">
        <v>1104</v>
      </c>
      <c r="G768" s="218"/>
      <c r="H768" s="221">
        <v>12.363</v>
      </c>
      <c r="I768" s="222"/>
      <c r="J768" s="218"/>
      <c r="K768" s="218"/>
      <c r="L768" s="223"/>
      <c r="M768" s="224"/>
      <c r="N768" s="225"/>
      <c r="O768" s="225"/>
      <c r="P768" s="225"/>
      <c r="Q768" s="225"/>
      <c r="R768" s="225"/>
      <c r="S768" s="225"/>
      <c r="T768" s="226"/>
      <c r="AT768" s="227" t="s">
        <v>162</v>
      </c>
      <c r="AU768" s="227" t="s">
        <v>83</v>
      </c>
      <c r="AV768" s="12" t="s">
        <v>83</v>
      </c>
      <c r="AW768" s="12" t="s">
        <v>36</v>
      </c>
      <c r="AX768" s="12" t="s">
        <v>73</v>
      </c>
      <c r="AY768" s="227" t="s">
        <v>148</v>
      </c>
    </row>
    <row r="769" spans="2:65" s="12" customFormat="1">
      <c r="B769" s="217"/>
      <c r="C769" s="218"/>
      <c r="D769" s="204" t="s">
        <v>162</v>
      </c>
      <c r="E769" s="219" t="s">
        <v>21</v>
      </c>
      <c r="F769" s="220" t="s">
        <v>855</v>
      </c>
      <c r="G769" s="218"/>
      <c r="H769" s="221">
        <v>19.829000000000001</v>
      </c>
      <c r="I769" s="222"/>
      <c r="J769" s="218"/>
      <c r="K769" s="218"/>
      <c r="L769" s="223"/>
      <c r="M769" s="224"/>
      <c r="N769" s="225"/>
      <c r="O769" s="225"/>
      <c r="P769" s="225"/>
      <c r="Q769" s="225"/>
      <c r="R769" s="225"/>
      <c r="S769" s="225"/>
      <c r="T769" s="226"/>
      <c r="AT769" s="227" t="s">
        <v>162</v>
      </c>
      <c r="AU769" s="227" t="s">
        <v>83</v>
      </c>
      <c r="AV769" s="12" t="s">
        <v>83</v>
      </c>
      <c r="AW769" s="12" t="s">
        <v>36</v>
      </c>
      <c r="AX769" s="12" t="s">
        <v>73</v>
      </c>
      <c r="AY769" s="227" t="s">
        <v>148</v>
      </c>
    </row>
    <row r="770" spans="2:65" s="12" customFormat="1">
      <c r="B770" s="217"/>
      <c r="C770" s="218"/>
      <c r="D770" s="204" t="s">
        <v>162</v>
      </c>
      <c r="E770" s="219" t="s">
        <v>21</v>
      </c>
      <c r="F770" s="220" t="s">
        <v>856</v>
      </c>
      <c r="G770" s="218"/>
      <c r="H770" s="221">
        <v>6.4320000000000004</v>
      </c>
      <c r="I770" s="222"/>
      <c r="J770" s="218"/>
      <c r="K770" s="218"/>
      <c r="L770" s="223"/>
      <c r="M770" s="224"/>
      <c r="N770" s="225"/>
      <c r="O770" s="225"/>
      <c r="P770" s="225"/>
      <c r="Q770" s="225"/>
      <c r="R770" s="225"/>
      <c r="S770" s="225"/>
      <c r="T770" s="226"/>
      <c r="AT770" s="227" t="s">
        <v>162</v>
      </c>
      <c r="AU770" s="227" t="s">
        <v>83</v>
      </c>
      <c r="AV770" s="12" t="s">
        <v>83</v>
      </c>
      <c r="AW770" s="12" t="s">
        <v>36</v>
      </c>
      <c r="AX770" s="12" t="s">
        <v>73</v>
      </c>
      <c r="AY770" s="227" t="s">
        <v>148</v>
      </c>
    </row>
    <row r="771" spans="2:65" s="12" customFormat="1">
      <c r="B771" s="217"/>
      <c r="C771" s="218"/>
      <c r="D771" s="204" t="s">
        <v>162</v>
      </c>
      <c r="E771" s="219" t="s">
        <v>21</v>
      </c>
      <c r="F771" s="220" t="s">
        <v>1105</v>
      </c>
      <c r="G771" s="218"/>
      <c r="H771" s="221">
        <v>5.4160000000000004</v>
      </c>
      <c r="I771" s="222"/>
      <c r="J771" s="218"/>
      <c r="K771" s="218"/>
      <c r="L771" s="223"/>
      <c r="M771" s="224"/>
      <c r="N771" s="225"/>
      <c r="O771" s="225"/>
      <c r="P771" s="225"/>
      <c r="Q771" s="225"/>
      <c r="R771" s="225"/>
      <c r="S771" s="225"/>
      <c r="T771" s="226"/>
      <c r="AT771" s="227" t="s">
        <v>162</v>
      </c>
      <c r="AU771" s="227" t="s">
        <v>83</v>
      </c>
      <c r="AV771" s="12" t="s">
        <v>83</v>
      </c>
      <c r="AW771" s="12" t="s">
        <v>36</v>
      </c>
      <c r="AX771" s="12" t="s">
        <v>73</v>
      </c>
      <c r="AY771" s="227" t="s">
        <v>148</v>
      </c>
    </row>
    <row r="772" spans="2:65" s="12" customFormat="1">
      <c r="B772" s="217"/>
      <c r="C772" s="218"/>
      <c r="D772" s="204" t="s">
        <v>162</v>
      </c>
      <c r="E772" s="219" t="s">
        <v>21</v>
      </c>
      <c r="F772" s="220" t="s">
        <v>857</v>
      </c>
      <c r="G772" s="218"/>
      <c r="H772" s="221">
        <v>12.247</v>
      </c>
      <c r="I772" s="222"/>
      <c r="J772" s="218"/>
      <c r="K772" s="218"/>
      <c r="L772" s="223"/>
      <c r="M772" s="224"/>
      <c r="N772" s="225"/>
      <c r="O772" s="225"/>
      <c r="P772" s="225"/>
      <c r="Q772" s="225"/>
      <c r="R772" s="225"/>
      <c r="S772" s="225"/>
      <c r="T772" s="226"/>
      <c r="AT772" s="227" t="s">
        <v>162</v>
      </c>
      <c r="AU772" s="227" t="s">
        <v>83</v>
      </c>
      <c r="AV772" s="12" t="s">
        <v>83</v>
      </c>
      <c r="AW772" s="12" t="s">
        <v>36</v>
      </c>
      <c r="AX772" s="12" t="s">
        <v>73</v>
      </c>
      <c r="AY772" s="227" t="s">
        <v>148</v>
      </c>
    </row>
    <row r="773" spans="2:65" s="12" customFormat="1">
      <c r="B773" s="217"/>
      <c r="C773" s="218"/>
      <c r="D773" s="204" t="s">
        <v>162</v>
      </c>
      <c r="E773" s="219" t="s">
        <v>21</v>
      </c>
      <c r="F773" s="220" t="s">
        <v>843</v>
      </c>
      <c r="G773" s="218"/>
      <c r="H773" s="221">
        <v>26.213999999999999</v>
      </c>
      <c r="I773" s="222"/>
      <c r="J773" s="218"/>
      <c r="K773" s="218"/>
      <c r="L773" s="223"/>
      <c r="M773" s="224"/>
      <c r="N773" s="225"/>
      <c r="O773" s="225"/>
      <c r="P773" s="225"/>
      <c r="Q773" s="225"/>
      <c r="R773" s="225"/>
      <c r="S773" s="225"/>
      <c r="T773" s="226"/>
      <c r="AT773" s="227" t="s">
        <v>162</v>
      </c>
      <c r="AU773" s="227" t="s">
        <v>83</v>
      </c>
      <c r="AV773" s="12" t="s">
        <v>83</v>
      </c>
      <c r="AW773" s="12" t="s">
        <v>36</v>
      </c>
      <c r="AX773" s="12" t="s">
        <v>73</v>
      </c>
      <c r="AY773" s="227" t="s">
        <v>148</v>
      </c>
    </row>
    <row r="774" spans="2:65" s="12" customFormat="1">
      <c r="B774" s="217"/>
      <c r="C774" s="218"/>
      <c r="D774" s="204" t="s">
        <v>162</v>
      </c>
      <c r="E774" s="219" t="s">
        <v>21</v>
      </c>
      <c r="F774" s="220" t="s">
        <v>866</v>
      </c>
      <c r="G774" s="218"/>
      <c r="H774" s="221">
        <v>5.7149999999999999</v>
      </c>
      <c r="I774" s="222"/>
      <c r="J774" s="218"/>
      <c r="K774" s="218"/>
      <c r="L774" s="223"/>
      <c r="M774" s="224"/>
      <c r="N774" s="225"/>
      <c r="O774" s="225"/>
      <c r="P774" s="225"/>
      <c r="Q774" s="225"/>
      <c r="R774" s="225"/>
      <c r="S774" s="225"/>
      <c r="T774" s="226"/>
      <c r="AT774" s="227" t="s">
        <v>162</v>
      </c>
      <c r="AU774" s="227" t="s">
        <v>83</v>
      </c>
      <c r="AV774" s="12" t="s">
        <v>83</v>
      </c>
      <c r="AW774" s="12" t="s">
        <v>36</v>
      </c>
      <c r="AX774" s="12" t="s">
        <v>73</v>
      </c>
      <c r="AY774" s="227" t="s">
        <v>148</v>
      </c>
    </row>
    <row r="775" spans="2:65" s="12" customFormat="1">
      <c r="B775" s="217"/>
      <c r="C775" s="218"/>
      <c r="D775" s="204" t="s">
        <v>162</v>
      </c>
      <c r="E775" s="219" t="s">
        <v>21</v>
      </c>
      <c r="F775" s="220" t="s">
        <v>867</v>
      </c>
      <c r="G775" s="218"/>
      <c r="H775" s="221">
        <v>3.6259999999999999</v>
      </c>
      <c r="I775" s="222"/>
      <c r="J775" s="218"/>
      <c r="K775" s="218"/>
      <c r="L775" s="223"/>
      <c r="M775" s="224"/>
      <c r="N775" s="225"/>
      <c r="O775" s="225"/>
      <c r="P775" s="225"/>
      <c r="Q775" s="225"/>
      <c r="R775" s="225"/>
      <c r="S775" s="225"/>
      <c r="T775" s="226"/>
      <c r="AT775" s="227" t="s">
        <v>162</v>
      </c>
      <c r="AU775" s="227" t="s">
        <v>83</v>
      </c>
      <c r="AV775" s="12" t="s">
        <v>83</v>
      </c>
      <c r="AW775" s="12" t="s">
        <v>36</v>
      </c>
      <c r="AX775" s="12" t="s">
        <v>73</v>
      </c>
      <c r="AY775" s="227" t="s">
        <v>148</v>
      </c>
    </row>
    <row r="776" spans="2:65" s="11" customFormat="1">
      <c r="B776" s="207"/>
      <c r="C776" s="208"/>
      <c r="D776" s="204" t="s">
        <v>162</v>
      </c>
      <c r="E776" s="209" t="s">
        <v>21</v>
      </c>
      <c r="F776" s="210" t="s">
        <v>262</v>
      </c>
      <c r="G776" s="208"/>
      <c r="H776" s="209" t="s">
        <v>21</v>
      </c>
      <c r="I776" s="211"/>
      <c r="J776" s="208"/>
      <c r="K776" s="208"/>
      <c r="L776" s="212"/>
      <c r="M776" s="213"/>
      <c r="N776" s="214"/>
      <c r="O776" s="214"/>
      <c r="P776" s="214"/>
      <c r="Q776" s="214"/>
      <c r="R776" s="214"/>
      <c r="S776" s="214"/>
      <c r="T776" s="215"/>
      <c r="AT776" s="216" t="s">
        <v>162</v>
      </c>
      <c r="AU776" s="216" t="s">
        <v>83</v>
      </c>
      <c r="AV776" s="11" t="s">
        <v>81</v>
      </c>
      <c r="AW776" s="11" t="s">
        <v>36</v>
      </c>
      <c r="AX776" s="11" t="s">
        <v>73</v>
      </c>
      <c r="AY776" s="216" t="s">
        <v>148</v>
      </c>
    </row>
    <row r="777" spans="2:65" s="12" customFormat="1">
      <c r="B777" s="217"/>
      <c r="C777" s="218"/>
      <c r="D777" s="204" t="s">
        <v>162</v>
      </c>
      <c r="E777" s="219" t="s">
        <v>21</v>
      </c>
      <c r="F777" s="220" t="s">
        <v>858</v>
      </c>
      <c r="G777" s="218"/>
      <c r="H777" s="221">
        <v>7.7380000000000004</v>
      </c>
      <c r="I777" s="222"/>
      <c r="J777" s="218"/>
      <c r="K777" s="218"/>
      <c r="L777" s="223"/>
      <c r="M777" s="224"/>
      <c r="N777" s="225"/>
      <c r="O777" s="225"/>
      <c r="P777" s="225"/>
      <c r="Q777" s="225"/>
      <c r="R777" s="225"/>
      <c r="S777" s="225"/>
      <c r="T777" s="226"/>
      <c r="AT777" s="227" t="s">
        <v>162</v>
      </c>
      <c r="AU777" s="227" t="s">
        <v>83</v>
      </c>
      <c r="AV777" s="12" t="s">
        <v>83</v>
      </c>
      <c r="AW777" s="12" t="s">
        <v>36</v>
      </c>
      <c r="AX777" s="12" t="s">
        <v>73</v>
      </c>
      <c r="AY777" s="227" t="s">
        <v>148</v>
      </c>
    </row>
    <row r="778" spans="2:65" s="12" customFormat="1">
      <c r="B778" s="217"/>
      <c r="C778" s="218"/>
      <c r="D778" s="204" t="s">
        <v>162</v>
      </c>
      <c r="E778" s="219" t="s">
        <v>21</v>
      </c>
      <c r="F778" s="220" t="s">
        <v>833</v>
      </c>
      <c r="G778" s="218"/>
      <c r="H778" s="221">
        <v>3.18</v>
      </c>
      <c r="I778" s="222"/>
      <c r="J778" s="218"/>
      <c r="K778" s="218"/>
      <c r="L778" s="223"/>
      <c r="M778" s="224"/>
      <c r="N778" s="225"/>
      <c r="O778" s="225"/>
      <c r="P778" s="225"/>
      <c r="Q778" s="225"/>
      <c r="R778" s="225"/>
      <c r="S778" s="225"/>
      <c r="T778" s="226"/>
      <c r="AT778" s="227" t="s">
        <v>162</v>
      </c>
      <c r="AU778" s="227" t="s">
        <v>83</v>
      </c>
      <c r="AV778" s="12" t="s">
        <v>83</v>
      </c>
      <c r="AW778" s="12" t="s">
        <v>36</v>
      </c>
      <c r="AX778" s="12" t="s">
        <v>73</v>
      </c>
      <c r="AY778" s="227" t="s">
        <v>148</v>
      </c>
    </row>
    <row r="779" spans="2:65" s="12" customFormat="1">
      <c r="B779" s="217"/>
      <c r="C779" s="218"/>
      <c r="D779" s="204" t="s">
        <v>162</v>
      </c>
      <c r="E779" s="219" t="s">
        <v>21</v>
      </c>
      <c r="F779" s="220" t="s">
        <v>859</v>
      </c>
      <c r="G779" s="218"/>
      <c r="H779" s="221">
        <v>7.91</v>
      </c>
      <c r="I779" s="222"/>
      <c r="J779" s="218"/>
      <c r="K779" s="218"/>
      <c r="L779" s="223"/>
      <c r="M779" s="224"/>
      <c r="N779" s="225"/>
      <c r="O779" s="225"/>
      <c r="P779" s="225"/>
      <c r="Q779" s="225"/>
      <c r="R779" s="225"/>
      <c r="S779" s="225"/>
      <c r="T779" s="226"/>
      <c r="AT779" s="227" t="s">
        <v>162</v>
      </c>
      <c r="AU779" s="227" t="s">
        <v>83</v>
      </c>
      <c r="AV779" s="12" t="s">
        <v>83</v>
      </c>
      <c r="AW779" s="12" t="s">
        <v>36</v>
      </c>
      <c r="AX779" s="12" t="s">
        <v>73</v>
      </c>
      <c r="AY779" s="227" t="s">
        <v>148</v>
      </c>
    </row>
    <row r="780" spans="2:65" s="12" customFormat="1">
      <c r="B780" s="217"/>
      <c r="C780" s="218"/>
      <c r="D780" s="204" t="s">
        <v>162</v>
      </c>
      <c r="E780" s="219" t="s">
        <v>21</v>
      </c>
      <c r="F780" s="220" t="s">
        <v>860</v>
      </c>
      <c r="G780" s="218"/>
      <c r="H780" s="221">
        <v>6.0170000000000003</v>
      </c>
      <c r="I780" s="222"/>
      <c r="J780" s="218"/>
      <c r="K780" s="218"/>
      <c r="L780" s="223"/>
      <c r="M780" s="224"/>
      <c r="N780" s="225"/>
      <c r="O780" s="225"/>
      <c r="P780" s="225"/>
      <c r="Q780" s="225"/>
      <c r="R780" s="225"/>
      <c r="S780" s="225"/>
      <c r="T780" s="226"/>
      <c r="AT780" s="227" t="s">
        <v>162</v>
      </c>
      <c r="AU780" s="227" t="s">
        <v>83</v>
      </c>
      <c r="AV780" s="12" t="s">
        <v>83</v>
      </c>
      <c r="AW780" s="12" t="s">
        <v>36</v>
      </c>
      <c r="AX780" s="12" t="s">
        <v>73</v>
      </c>
      <c r="AY780" s="227" t="s">
        <v>148</v>
      </c>
    </row>
    <row r="781" spans="2:65" s="12" customFormat="1">
      <c r="B781" s="217"/>
      <c r="C781" s="218"/>
      <c r="D781" s="204" t="s">
        <v>162</v>
      </c>
      <c r="E781" s="219" t="s">
        <v>21</v>
      </c>
      <c r="F781" s="220" t="s">
        <v>838</v>
      </c>
      <c r="G781" s="218"/>
      <c r="H781" s="221">
        <v>11.811</v>
      </c>
      <c r="I781" s="222"/>
      <c r="J781" s="218"/>
      <c r="K781" s="218"/>
      <c r="L781" s="223"/>
      <c r="M781" s="224"/>
      <c r="N781" s="225"/>
      <c r="O781" s="225"/>
      <c r="P781" s="225"/>
      <c r="Q781" s="225"/>
      <c r="R781" s="225"/>
      <c r="S781" s="225"/>
      <c r="T781" s="226"/>
      <c r="AT781" s="227" t="s">
        <v>162</v>
      </c>
      <c r="AU781" s="227" t="s">
        <v>83</v>
      </c>
      <c r="AV781" s="12" t="s">
        <v>83</v>
      </c>
      <c r="AW781" s="12" t="s">
        <v>36</v>
      </c>
      <c r="AX781" s="12" t="s">
        <v>73</v>
      </c>
      <c r="AY781" s="227" t="s">
        <v>148</v>
      </c>
    </row>
    <row r="782" spans="2:65" s="13" customFormat="1">
      <c r="B782" s="228"/>
      <c r="C782" s="229"/>
      <c r="D782" s="204" t="s">
        <v>162</v>
      </c>
      <c r="E782" s="230" t="s">
        <v>21</v>
      </c>
      <c r="F782" s="231" t="s">
        <v>244</v>
      </c>
      <c r="G782" s="229"/>
      <c r="H782" s="232">
        <v>164.21600000000001</v>
      </c>
      <c r="I782" s="233"/>
      <c r="J782" s="229"/>
      <c r="K782" s="229"/>
      <c r="L782" s="234"/>
      <c r="M782" s="235"/>
      <c r="N782" s="236"/>
      <c r="O782" s="236"/>
      <c r="P782" s="236"/>
      <c r="Q782" s="236"/>
      <c r="R782" s="236"/>
      <c r="S782" s="236"/>
      <c r="T782" s="237"/>
      <c r="AT782" s="238" t="s">
        <v>162</v>
      </c>
      <c r="AU782" s="238" t="s">
        <v>83</v>
      </c>
      <c r="AV782" s="13" t="s">
        <v>155</v>
      </c>
      <c r="AW782" s="13" t="s">
        <v>36</v>
      </c>
      <c r="AX782" s="13" t="s">
        <v>81</v>
      </c>
      <c r="AY782" s="238" t="s">
        <v>148</v>
      </c>
    </row>
    <row r="783" spans="2:65" s="1" customFormat="1" ht="16.5" customHeight="1">
      <c r="B783" s="41"/>
      <c r="C783" s="239" t="s">
        <v>1106</v>
      </c>
      <c r="D783" s="239" t="s">
        <v>271</v>
      </c>
      <c r="E783" s="240" t="s">
        <v>1107</v>
      </c>
      <c r="F783" s="241" t="s">
        <v>1108</v>
      </c>
      <c r="G783" s="242" t="s">
        <v>153</v>
      </c>
      <c r="H783" s="243">
        <v>182.411</v>
      </c>
      <c r="I783" s="244"/>
      <c r="J783" s="245">
        <f>ROUND(I783*H783,2)</f>
        <v>0</v>
      </c>
      <c r="K783" s="241" t="s">
        <v>154</v>
      </c>
      <c r="L783" s="246"/>
      <c r="M783" s="247" t="s">
        <v>21</v>
      </c>
      <c r="N783" s="248" t="s">
        <v>44</v>
      </c>
      <c r="O783" s="42"/>
      <c r="P783" s="201">
        <f>O783*H783</f>
        <v>0</v>
      </c>
      <c r="Q783" s="201">
        <v>2.2700000000000001E-2</v>
      </c>
      <c r="R783" s="201">
        <f>Q783*H783</f>
        <v>4.1407297000000005</v>
      </c>
      <c r="S783" s="201">
        <v>0</v>
      </c>
      <c r="T783" s="202">
        <f>S783*H783</f>
        <v>0</v>
      </c>
      <c r="AR783" s="24" t="s">
        <v>396</v>
      </c>
      <c r="AT783" s="24" t="s">
        <v>271</v>
      </c>
      <c r="AU783" s="24" t="s">
        <v>83</v>
      </c>
      <c r="AY783" s="24" t="s">
        <v>148</v>
      </c>
      <c r="BE783" s="203">
        <f>IF(N783="základní",J783,0)</f>
        <v>0</v>
      </c>
      <c r="BF783" s="203">
        <f>IF(N783="snížená",J783,0)</f>
        <v>0</v>
      </c>
      <c r="BG783" s="203">
        <f>IF(N783="zákl. přenesená",J783,0)</f>
        <v>0</v>
      </c>
      <c r="BH783" s="203">
        <f>IF(N783="sníž. přenesená",J783,0)</f>
        <v>0</v>
      </c>
      <c r="BI783" s="203">
        <f>IF(N783="nulová",J783,0)</f>
        <v>0</v>
      </c>
      <c r="BJ783" s="24" t="s">
        <v>81</v>
      </c>
      <c r="BK783" s="203">
        <f>ROUND(I783*H783,2)</f>
        <v>0</v>
      </c>
      <c r="BL783" s="24" t="s">
        <v>252</v>
      </c>
      <c r="BM783" s="24" t="s">
        <v>1109</v>
      </c>
    </row>
    <row r="784" spans="2:65" s="11" customFormat="1">
      <c r="B784" s="207"/>
      <c r="C784" s="208"/>
      <c r="D784" s="204" t="s">
        <v>162</v>
      </c>
      <c r="E784" s="209" t="s">
        <v>21</v>
      </c>
      <c r="F784" s="210" t="s">
        <v>1110</v>
      </c>
      <c r="G784" s="208"/>
      <c r="H784" s="209" t="s">
        <v>21</v>
      </c>
      <c r="I784" s="211"/>
      <c r="J784" s="208"/>
      <c r="K784" s="208"/>
      <c r="L784" s="212"/>
      <c r="M784" s="213"/>
      <c r="N784" s="214"/>
      <c r="O784" s="214"/>
      <c r="P784" s="214"/>
      <c r="Q784" s="214"/>
      <c r="R784" s="214"/>
      <c r="S784" s="214"/>
      <c r="T784" s="215"/>
      <c r="AT784" s="216" t="s">
        <v>162</v>
      </c>
      <c r="AU784" s="216" t="s">
        <v>83</v>
      </c>
      <c r="AV784" s="11" t="s">
        <v>81</v>
      </c>
      <c r="AW784" s="11" t="s">
        <v>36</v>
      </c>
      <c r="AX784" s="11" t="s">
        <v>73</v>
      </c>
      <c r="AY784" s="216" t="s">
        <v>148</v>
      </c>
    </row>
    <row r="785" spans="2:65" s="12" customFormat="1">
      <c r="B785" s="217"/>
      <c r="C785" s="218"/>
      <c r="D785" s="204" t="s">
        <v>162</v>
      </c>
      <c r="E785" s="219" t="s">
        <v>21</v>
      </c>
      <c r="F785" s="220" t="s">
        <v>1111</v>
      </c>
      <c r="G785" s="218"/>
      <c r="H785" s="221">
        <v>1.6120000000000001</v>
      </c>
      <c r="I785" s="222"/>
      <c r="J785" s="218"/>
      <c r="K785" s="218"/>
      <c r="L785" s="223"/>
      <c r="M785" s="224"/>
      <c r="N785" s="225"/>
      <c r="O785" s="225"/>
      <c r="P785" s="225"/>
      <c r="Q785" s="225"/>
      <c r="R785" s="225"/>
      <c r="S785" s="225"/>
      <c r="T785" s="226"/>
      <c r="AT785" s="227" t="s">
        <v>162</v>
      </c>
      <c r="AU785" s="227" t="s">
        <v>83</v>
      </c>
      <c r="AV785" s="12" t="s">
        <v>83</v>
      </c>
      <c r="AW785" s="12" t="s">
        <v>36</v>
      </c>
      <c r="AX785" s="12" t="s">
        <v>73</v>
      </c>
      <c r="AY785" s="227" t="s">
        <v>148</v>
      </c>
    </row>
    <row r="786" spans="2:65" s="11" customFormat="1">
      <c r="B786" s="207"/>
      <c r="C786" s="208"/>
      <c r="D786" s="204" t="s">
        <v>162</v>
      </c>
      <c r="E786" s="209" t="s">
        <v>21</v>
      </c>
      <c r="F786" s="210" t="s">
        <v>1112</v>
      </c>
      <c r="G786" s="208"/>
      <c r="H786" s="209" t="s">
        <v>21</v>
      </c>
      <c r="I786" s="211"/>
      <c r="J786" s="208"/>
      <c r="K786" s="208"/>
      <c r="L786" s="212"/>
      <c r="M786" s="213"/>
      <c r="N786" s="214"/>
      <c r="O786" s="214"/>
      <c r="P786" s="214"/>
      <c r="Q786" s="214"/>
      <c r="R786" s="214"/>
      <c r="S786" s="214"/>
      <c r="T786" s="215"/>
      <c r="AT786" s="216" t="s">
        <v>162</v>
      </c>
      <c r="AU786" s="216" t="s">
        <v>83</v>
      </c>
      <c r="AV786" s="11" t="s">
        <v>81</v>
      </c>
      <c r="AW786" s="11" t="s">
        <v>36</v>
      </c>
      <c r="AX786" s="11" t="s">
        <v>73</v>
      </c>
      <c r="AY786" s="216" t="s">
        <v>148</v>
      </c>
    </row>
    <row r="787" spans="2:65" s="12" customFormat="1">
      <c r="B787" s="217"/>
      <c r="C787" s="218"/>
      <c r="D787" s="204" t="s">
        <v>162</v>
      </c>
      <c r="E787" s="219" t="s">
        <v>21</v>
      </c>
      <c r="F787" s="220" t="s">
        <v>1113</v>
      </c>
      <c r="G787" s="218"/>
      <c r="H787" s="221">
        <v>164.21600000000001</v>
      </c>
      <c r="I787" s="222"/>
      <c r="J787" s="218"/>
      <c r="K787" s="218"/>
      <c r="L787" s="223"/>
      <c r="M787" s="224"/>
      <c r="N787" s="225"/>
      <c r="O787" s="225"/>
      <c r="P787" s="225"/>
      <c r="Q787" s="225"/>
      <c r="R787" s="225"/>
      <c r="S787" s="225"/>
      <c r="T787" s="226"/>
      <c r="AT787" s="227" t="s">
        <v>162</v>
      </c>
      <c r="AU787" s="227" t="s">
        <v>83</v>
      </c>
      <c r="AV787" s="12" t="s">
        <v>83</v>
      </c>
      <c r="AW787" s="12" t="s">
        <v>36</v>
      </c>
      <c r="AX787" s="12" t="s">
        <v>73</v>
      </c>
      <c r="AY787" s="227" t="s">
        <v>148</v>
      </c>
    </row>
    <row r="788" spans="2:65" s="13" customFormat="1">
      <c r="B788" s="228"/>
      <c r="C788" s="229"/>
      <c r="D788" s="204" t="s">
        <v>162</v>
      </c>
      <c r="E788" s="230" t="s">
        <v>21</v>
      </c>
      <c r="F788" s="231" t="s">
        <v>244</v>
      </c>
      <c r="G788" s="229"/>
      <c r="H788" s="232">
        <v>165.828</v>
      </c>
      <c r="I788" s="233"/>
      <c r="J788" s="229"/>
      <c r="K788" s="229"/>
      <c r="L788" s="234"/>
      <c r="M788" s="235"/>
      <c r="N788" s="236"/>
      <c r="O788" s="236"/>
      <c r="P788" s="236"/>
      <c r="Q788" s="236"/>
      <c r="R788" s="236"/>
      <c r="S788" s="236"/>
      <c r="T788" s="237"/>
      <c r="AT788" s="238" t="s">
        <v>162</v>
      </c>
      <c r="AU788" s="238" t="s">
        <v>83</v>
      </c>
      <c r="AV788" s="13" t="s">
        <v>155</v>
      </c>
      <c r="AW788" s="13" t="s">
        <v>36</v>
      </c>
      <c r="AX788" s="13" t="s">
        <v>81</v>
      </c>
      <c r="AY788" s="238" t="s">
        <v>148</v>
      </c>
    </row>
    <row r="789" spans="2:65" s="12" customFormat="1">
      <c r="B789" s="217"/>
      <c r="C789" s="218"/>
      <c r="D789" s="204" t="s">
        <v>162</v>
      </c>
      <c r="E789" s="218"/>
      <c r="F789" s="220" t="s">
        <v>1114</v>
      </c>
      <c r="G789" s="218"/>
      <c r="H789" s="221">
        <v>182.411</v>
      </c>
      <c r="I789" s="222"/>
      <c r="J789" s="218"/>
      <c r="K789" s="218"/>
      <c r="L789" s="223"/>
      <c r="M789" s="224"/>
      <c r="N789" s="225"/>
      <c r="O789" s="225"/>
      <c r="P789" s="225"/>
      <c r="Q789" s="225"/>
      <c r="R789" s="225"/>
      <c r="S789" s="225"/>
      <c r="T789" s="226"/>
      <c r="AT789" s="227" t="s">
        <v>162</v>
      </c>
      <c r="AU789" s="227" t="s">
        <v>83</v>
      </c>
      <c r="AV789" s="12" t="s">
        <v>83</v>
      </c>
      <c r="AW789" s="12" t="s">
        <v>6</v>
      </c>
      <c r="AX789" s="12" t="s">
        <v>81</v>
      </c>
      <c r="AY789" s="227" t="s">
        <v>148</v>
      </c>
    </row>
    <row r="790" spans="2:65" s="1" customFormat="1" ht="25.5" customHeight="1">
      <c r="B790" s="41"/>
      <c r="C790" s="192" t="s">
        <v>1115</v>
      </c>
      <c r="D790" s="192" t="s">
        <v>150</v>
      </c>
      <c r="E790" s="193" t="s">
        <v>1116</v>
      </c>
      <c r="F790" s="194" t="s">
        <v>1117</v>
      </c>
      <c r="G790" s="195" t="s">
        <v>153</v>
      </c>
      <c r="H790" s="196">
        <v>74.352999999999994</v>
      </c>
      <c r="I790" s="197"/>
      <c r="J790" s="198">
        <f>ROUND(I790*H790,2)</f>
        <v>0</v>
      </c>
      <c r="K790" s="194" t="s">
        <v>154</v>
      </c>
      <c r="L790" s="61"/>
      <c r="M790" s="199" t="s">
        <v>21</v>
      </c>
      <c r="N790" s="200" t="s">
        <v>44</v>
      </c>
      <c r="O790" s="42"/>
      <c r="P790" s="201">
        <f>O790*H790</f>
        <v>0</v>
      </c>
      <c r="Q790" s="201">
        <v>0</v>
      </c>
      <c r="R790" s="201">
        <f>Q790*H790</f>
        <v>0</v>
      </c>
      <c r="S790" s="201">
        <v>0</v>
      </c>
      <c r="T790" s="202">
        <f>S790*H790</f>
        <v>0</v>
      </c>
      <c r="AR790" s="24" t="s">
        <v>252</v>
      </c>
      <c r="AT790" s="24" t="s">
        <v>150</v>
      </c>
      <c r="AU790" s="24" t="s">
        <v>83</v>
      </c>
      <c r="AY790" s="24" t="s">
        <v>148</v>
      </c>
      <c r="BE790" s="203">
        <f>IF(N790="základní",J790,0)</f>
        <v>0</v>
      </c>
      <c r="BF790" s="203">
        <f>IF(N790="snížená",J790,0)</f>
        <v>0</v>
      </c>
      <c r="BG790" s="203">
        <f>IF(N790="zákl. přenesená",J790,0)</f>
        <v>0</v>
      </c>
      <c r="BH790" s="203">
        <f>IF(N790="sníž. přenesená",J790,0)</f>
        <v>0</v>
      </c>
      <c r="BI790" s="203">
        <f>IF(N790="nulová",J790,0)</f>
        <v>0</v>
      </c>
      <c r="BJ790" s="24" t="s">
        <v>81</v>
      </c>
      <c r="BK790" s="203">
        <f>ROUND(I790*H790,2)</f>
        <v>0</v>
      </c>
      <c r="BL790" s="24" t="s">
        <v>252</v>
      </c>
      <c r="BM790" s="24" t="s">
        <v>1118</v>
      </c>
    </row>
    <row r="791" spans="2:65" s="11" customFormat="1">
      <c r="B791" s="207"/>
      <c r="C791" s="208"/>
      <c r="D791" s="204" t="s">
        <v>162</v>
      </c>
      <c r="E791" s="209" t="s">
        <v>21</v>
      </c>
      <c r="F791" s="210" t="s">
        <v>315</v>
      </c>
      <c r="G791" s="208"/>
      <c r="H791" s="209" t="s">
        <v>21</v>
      </c>
      <c r="I791" s="211"/>
      <c r="J791" s="208"/>
      <c r="K791" s="208"/>
      <c r="L791" s="212"/>
      <c r="M791" s="213"/>
      <c r="N791" s="214"/>
      <c r="O791" s="214"/>
      <c r="P791" s="214"/>
      <c r="Q791" s="214"/>
      <c r="R791" s="214"/>
      <c r="S791" s="214"/>
      <c r="T791" s="215"/>
      <c r="AT791" s="216" t="s">
        <v>162</v>
      </c>
      <c r="AU791" s="216" t="s">
        <v>83</v>
      </c>
      <c r="AV791" s="11" t="s">
        <v>81</v>
      </c>
      <c r="AW791" s="11" t="s">
        <v>36</v>
      </c>
      <c r="AX791" s="11" t="s">
        <v>73</v>
      </c>
      <c r="AY791" s="216" t="s">
        <v>148</v>
      </c>
    </row>
    <row r="792" spans="2:65" s="12" customFormat="1">
      <c r="B792" s="217"/>
      <c r="C792" s="218"/>
      <c r="D792" s="204" t="s">
        <v>162</v>
      </c>
      <c r="E792" s="219" t="s">
        <v>21</v>
      </c>
      <c r="F792" s="220" t="s">
        <v>820</v>
      </c>
      <c r="G792" s="218"/>
      <c r="H792" s="221">
        <v>13.295</v>
      </c>
      <c r="I792" s="222"/>
      <c r="J792" s="218"/>
      <c r="K792" s="218"/>
      <c r="L792" s="223"/>
      <c r="M792" s="224"/>
      <c r="N792" s="225"/>
      <c r="O792" s="225"/>
      <c r="P792" s="225"/>
      <c r="Q792" s="225"/>
      <c r="R792" s="225"/>
      <c r="S792" s="225"/>
      <c r="T792" s="226"/>
      <c r="AT792" s="227" t="s">
        <v>162</v>
      </c>
      <c r="AU792" s="227" t="s">
        <v>83</v>
      </c>
      <c r="AV792" s="12" t="s">
        <v>83</v>
      </c>
      <c r="AW792" s="12" t="s">
        <v>36</v>
      </c>
      <c r="AX792" s="12" t="s">
        <v>73</v>
      </c>
      <c r="AY792" s="227" t="s">
        <v>148</v>
      </c>
    </row>
    <row r="793" spans="2:65" s="12" customFormat="1">
      <c r="B793" s="217"/>
      <c r="C793" s="218"/>
      <c r="D793" s="204" t="s">
        <v>162</v>
      </c>
      <c r="E793" s="219" t="s">
        <v>21</v>
      </c>
      <c r="F793" s="220" t="s">
        <v>821</v>
      </c>
      <c r="G793" s="218"/>
      <c r="H793" s="221">
        <v>3.1539999999999999</v>
      </c>
      <c r="I793" s="222"/>
      <c r="J793" s="218"/>
      <c r="K793" s="218"/>
      <c r="L793" s="223"/>
      <c r="M793" s="224"/>
      <c r="N793" s="225"/>
      <c r="O793" s="225"/>
      <c r="P793" s="225"/>
      <c r="Q793" s="225"/>
      <c r="R793" s="225"/>
      <c r="S793" s="225"/>
      <c r="T793" s="226"/>
      <c r="AT793" s="227" t="s">
        <v>162</v>
      </c>
      <c r="AU793" s="227" t="s">
        <v>83</v>
      </c>
      <c r="AV793" s="12" t="s">
        <v>83</v>
      </c>
      <c r="AW793" s="12" t="s">
        <v>36</v>
      </c>
      <c r="AX793" s="12" t="s">
        <v>73</v>
      </c>
      <c r="AY793" s="227" t="s">
        <v>148</v>
      </c>
    </row>
    <row r="794" spans="2:65" s="12" customFormat="1">
      <c r="B794" s="217"/>
      <c r="C794" s="218"/>
      <c r="D794" s="204" t="s">
        <v>162</v>
      </c>
      <c r="E794" s="219" t="s">
        <v>21</v>
      </c>
      <c r="F794" s="220" t="s">
        <v>822</v>
      </c>
      <c r="G794" s="218"/>
      <c r="H794" s="221">
        <v>3.89</v>
      </c>
      <c r="I794" s="222"/>
      <c r="J794" s="218"/>
      <c r="K794" s="218"/>
      <c r="L794" s="223"/>
      <c r="M794" s="224"/>
      <c r="N794" s="225"/>
      <c r="O794" s="225"/>
      <c r="P794" s="225"/>
      <c r="Q794" s="225"/>
      <c r="R794" s="225"/>
      <c r="S794" s="225"/>
      <c r="T794" s="226"/>
      <c r="AT794" s="227" t="s">
        <v>162</v>
      </c>
      <c r="AU794" s="227" t="s">
        <v>83</v>
      </c>
      <c r="AV794" s="12" t="s">
        <v>83</v>
      </c>
      <c r="AW794" s="12" t="s">
        <v>36</v>
      </c>
      <c r="AX794" s="12" t="s">
        <v>73</v>
      </c>
      <c r="AY794" s="227" t="s">
        <v>148</v>
      </c>
    </row>
    <row r="795" spans="2:65" s="12" customFormat="1">
      <c r="B795" s="217"/>
      <c r="C795" s="218"/>
      <c r="D795" s="204" t="s">
        <v>162</v>
      </c>
      <c r="E795" s="219" t="s">
        <v>21</v>
      </c>
      <c r="F795" s="220" t="s">
        <v>1103</v>
      </c>
      <c r="G795" s="218"/>
      <c r="H795" s="221">
        <v>4.87</v>
      </c>
      <c r="I795" s="222"/>
      <c r="J795" s="218"/>
      <c r="K795" s="218"/>
      <c r="L795" s="223"/>
      <c r="M795" s="224"/>
      <c r="N795" s="225"/>
      <c r="O795" s="225"/>
      <c r="P795" s="225"/>
      <c r="Q795" s="225"/>
      <c r="R795" s="225"/>
      <c r="S795" s="225"/>
      <c r="T795" s="226"/>
      <c r="AT795" s="227" t="s">
        <v>162</v>
      </c>
      <c r="AU795" s="227" t="s">
        <v>83</v>
      </c>
      <c r="AV795" s="12" t="s">
        <v>83</v>
      </c>
      <c r="AW795" s="12" t="s">
        <v>36</v>
      </c>
      <c r="AX795" s="12" t="s">
        <v>73</v>
      </c>
      <c r="AY795" s="227" t="s">
        <v>148</v>
      </c>
    </row>
    <row r="796" spans="2:65" s="12" customFormat="1">
      <c r="B796" s="217"/>
      <c r="C796" s="218"/>
      <c r="D796" s="204" t="s">
        <v>162</v>
      </c>
      <c r="E796" s="219" t="s">
        <v>21</v>
      </c>
      <c r="F796" s="220" t="s">
        <v>1104</v>
      </c>
      <c r="G796" s="218"/>
      <c r="H796" s="221">
        <v>12.363</v>
      </c>
      <c r="I796" s="222"/>
      <c r="J796" s="218"/>
      <c r="K796" s="218"/>
      <c r="L796" s="223"/>
      <c r="M796" s="224"/>
      <c r="N796" s="225"/>
      <c r="O796" s="225"/>
      <c r="P796" s="225"/>
      <c r="Q796" s="225"/>
      <c r="R796" s="225"/>
      <c r="S796" s="225"/>
      <c r="T796" s="226"/>
      <c r="AT796" s="227" t="s">
        <v>162</v>
      </c>
      <c r="AU796" s="227" t="s">
        <v>83</v>
      </c>
      <c r="AV796" s="12" t="s">
        <v>83</v>
      </c>
      <c r="AW796" s="12" t="s">
        <v>36</v>
      </c>
      <c r="AX796" s="12" t="s">
        <v>73</v>
      </c>
      <c r="AY796" s="227" t="s">
        <v>148</v>
      </c>
    </row>
    <row r="797" spans="2:65" s="12" customFormat="1">
      <c r="B797" s="217"/>
      <c r="C797" s="218"/>
      <c r="D797" s="204" t="s">
        <v>162</v>
      </c>
      <c r="E797" s="219" t="s">
        <v>21</v>
      </c>
      <c r="F797" s="220" t="s">
        <v>856</v>
      </c>
      <c r="G797" s="218"/>
      <c r="H797" s="221">
        <v>6.4320000000000004</v>
      </c>
      <c r="I797" s="222"/>
      <c r="J797" s="218"/>
      <c r="K797" s="218"/>
      <c r="L797" s="223"/>
      <c r="M797" s="224"/>
      <c r="N797" s="225"/>
      <c r="O797" s="225"/>
      <c r="P797" s="225"/>
      <c r="Q797" s="225"/>
      <c r="R797" s="225"/>
      <c r="S797" s="225"/>
      <c r="T797" s="226"/>
      <c r="AT797" s="227" t="s">
        <v>162</v>
      </c>
      <c r="AU797" s="227" t="s">
        <v>83</v>
      </c>
      <c r="AV797" s="12" t="s">
        <v>83</v>
      </c>
      <c r="AW797" s="12" t="s">
        <v>36</v>
      </c>
      <c r="AX797" s="12" t="s">
        <v>73</v>
      </c>
      <c r="AY797" s="227" t="s">
        <v>148</v>
      </c>
    </row>
    <row r="798" spans="2:65" s="12" customFormat="1">
      <c r="B798" s="217"/>
      <c r="C798" s="218"/>
      <c r="D798" s="204" t="s">
        <v>162</v>
      </c>
      <c r="E798" s="219" t="s">
        <v>21</v>
      </c>
      <c r="F798" s="220" t="s">
        <v>866</v>
      </c>
      <c r="G798" s="218"/>
      <c r="H798" s="221">
        <v>5.7149999999999999</v>
      </c>
      <c r="I798" s="222"/>
      <c r="J798" s="218"/>
      <c r="K798" s="218"/>
      <c r="L798" s="223"/>
      <c r="M798" s="224"/>
      <c r="N798" s="225"/>
      <c r="O798" s="225"/>
      <c r="P798" s="225"/>
      <c r="Q798" s="225"/>
      <c r="R798" s="225"/>
      <c r="S798" s="225"/>
      <c r="T798" s="226"/>
      <c r="AT798" s="227" t="s">
        <v>162</v>
      </c>
      <c r="AU798" s="227" t="s">
        <v>83</v>
      </c>
      <c r="AV798" s="12" t="s">
        <v>83</v>
      </c>
      <c r="AW798" s="12" t="s">
        <v>36</v>
      </c>
      <c r="AX798" s="12" t="s">
        <v>73</v>
      </c>
      <c r="AY798" s="227" t="s">
        <v>148</v>
      </c>
    </row>
    <row r="799" spans="2:65" s="12" customFormat="1">
      <c r="B799" s="217"/>
      <c r="C799" s="218"/>
      <c r="D799" s="204" t="s">
        <v>162</v>
      </c>
      <c r="E799" s="219" t="s">
        <v>21</v>
      </c>
      <c r="F799" s="220" t="s">
        <v>867</v>
      </c>
      <c r="G799" s="218"/>
      <c r="H799" s="221">
        <v>3.6259999999999999</v>
      </c>
      <c r="I799" s="222"/>
      <c r="J799" s="218"/>
      <c r="K799" s="218"/>
      <c r="L799" s="223"/>
      <c r="M799" s="224"/>
      <c r="N799" s="225"/>
      <c r="O799" s="225"/>
      <c r="P799" s="225"/>
      <c r="Q799" s="225"/>
      <c r="R799" s="225"/>
      <c r="S799" s="225"/>
      <c r="T799" s="226"/>
      <c r="AT799" s="227" t="s">
        <v>162</v>
      </c>
      <c r="AU799" s="227" t="s">
        <v>83</v>
      </c>
      <c r="AV799" s="12" t="s">
        <v>83</v>
      </c>
      <c r="AW799" s="12" t="s">
        <v>36</v>
      </c>
      <c r="AX799" s="12" t="s">
        <v>73</v>
      </c>
      <c r="AY799" s="227" t="s">
        <v>148</v>
      </c>
    </row>
    <row r="800" spans="2:65" s="11" customFormat="1">
      <c r="B800" s="207"/>
      <c r="C800" s="208"/>
      <c r="D800" s="204" t="s">
        <v>162</v>
      </c>
      <c r="E800" s="209" t="s">
        <v>21</v>
      </c>
      <c r="F800" s="210" t="s">
        <v>262</v>
      </c>
      <c r="G800" s="208"/>
      <c r="H800" s="209" t="s">
        <v>21</v>
      </c>
      <c r="I800" s="211"/>
      <c r="J800" s="208"/>
      <c r="K800" s="208"/>
      <c r="L800" s="212"/>
      <c r="M800" s="213"/>
      <c r="N800" s="214"/>
      <c r="O800" s="214"/>
      <c r="P800" s="214"/>
      <c r="Q800" s="214"/>
      <c r="R800" s="214"/>
      <c r="S800" s="214"/>
      <c r="T800" s="215"/>
      <c r="AT800" s="216" t="s">
        <v>162</v>
      </c>
      <c r="AU800" s="216" t="s">
        <v>83</v>
      </c>
      <c r="AV800" s="11" t="s">
        <v>81</v>
      </c>
      <c r="AW800" s="11" t="s">
        <v>36</v>
      </c>
      <c r="AX800" s="11" t="s">
        <v>73</v>
      </c>
      <c r="AY800" s="216" t="s">
        <v>148</v>
      </c>
    </row>
    <row r="801" spans="2:65" s="12" customFormat="1">
      <c r="B801" s="217"/>
      <c r="C801" s="218"/>
      <c r="D801" s="204" t="s">
        <v>162</v>
      </c>
      <c r="E801" s="219" t="s">
        <v>21</v>
      </c>
      <c r="F801" s="220" t="s">
        <v>833</v>
      </c>
      <c r="G801" s="218"/>
      <c r="H801" s="221">
        <v>3.18</v>
      </c>
      <c r="I801" s="222"/>
      <c r="J801" s="218"/>
      <c r="K801" s="218"/>
      <c r="L801" s="223"/>
      <c r="M801" s="224"/>
      <c r="N801" s="225"/>
      <c r="O801" s="225"/>
      <c r="P801" s="225"/>
      <c r="Q801" s="225"/>
      <c r="R801" s="225"/>
      <c r="S801" s="225"/>
      <c r="T801" s="226"/>
      <c r="AT801" s="227" t="s">
        <v>162</v>
      </c>
      <c r="AU801" s="227" t="s">
        <v>83</v>
      </c>
      <c r="AV801" s="12" t="s">
        <v>83</v>
      </c>
      <c r="AW801" s="12" t="s">
        <v>36</v>
      </c>
      <c r="AX801" s="12" t="s">
        <v>73</v>
      </c>
      <c r="AY801" s="227" t="s">
        <v>148</v>
      </c>
    </row>
    <row r="802" spans="2:65" s="12" customFormat="1">
      <c r="B802" s="217"/>
      <c r="C802" s="218"/>
      <c r="D802" s="204" t="s">
        <v>162</v>
      </c>
      <c r="E802" s="219" t="s">
        <v>21</v>
      </c>
      <c r="F802" s="220" t="s">
        <v>860</v>
      </c>
      <c r="G802" s="218"/>
      <c r="H802" s="221">
        <v>6.0170000000000003</v>
      </c>
      <c r="I802" s="222"/>
      <c r="J802" s="218"/>
      <c r="K802" s="218"/>
      <c r="L802" s="223"/>
      <c r="M802" s="224"/>
      <c r="N802" s="225"/>
      <c r="O802" s="225"/>
      <c r="P802" s="225"/>
      <c r="Q802" s="225"/>
      <c r="R802" s="225"/>
      <c r="S802" s="225"/>
      <c r="T802" s="226"/>
      <c r="AT802" s="227" t="s">
        <v>162</v>
      </c>
      <c r="AU802" s="227" t="s">
        <v>83</v>
      </c>
      <c r="AV802" s="12" t="s">
        <v>83</v>
      </c>
      <c r="AW802" s="12" t="s">
        <v>36</v>
      </c>
      <c r="AX802" s="12" t="s">
        <v>73</v>
      </c>
      <c r="AY802" s="227" t="s">
        <v>148</v>
      </c>
    </row>
    <row r="803" spans="2:65" s="12" customFormat="1">
      <c r="B803" s="217"/>
      <c r="C803" s="218"/>
      <c r="D803" s="204" t="s">
        <v>162</v>
      </c>
      <c r="E803" s="219" t="s">
        <v>21</v>
      </c>
      <c r="F803" s="220" t="s">
        <v>838</v>
      </c>
      <c r="G803" s="218"/>
      <c r="H803" s="221">
        <v>11.811</v>
      </c>
      <c r="I803" s="222"/>
      <c r="J803" s="218"/>
      <c r="K803" s="218"/>
      <c r="L803" s="223"/>
      <c r="M803" s="224"/>
      <c r="N803" s="225"/>
      <c r="O803" s="225"/>
      <c r="P803" s="225"/>
      <c r="Q803" s="225"/>
      <c r="R803" s="225"/>
      <c r="S803" s="225"/>
      <c r="T803" s="226"/>
      <c r="AT803" s="227" t="s">
        <v>162</v>
      </c>
      <c r="AU803" s="227" t="s">
        <v>83</v>
      </c>
      <c r="AV803" s="12" t="s">
        <v>83</v>
      </c>
      <c r="AW803" s="12" t="s">
        <v>36</v>
      </c>
      <c r="AX803" s="12" t="s">
        <v>73</v>
      </c>
      <c r="AY803" s="227" t="s">
        <v>148</v>
      </c>
    </row>
    <row r="804" spans="2:65" s="13" customFormat="1">
      <c r="B804" s="228"/>
      <c r="C804" s="229"/>
      <c r="D804" s="204" t="s">
        <v>162</v>
      </c>
      <c r="E804" s="230" t="s">
        <v>21</v>
      </c>
      <c r="F804" s="231" t="s">
        <v>244</v>
      </c>
      <c r="G804" s="229"/>
      <c r="H804" s="232">
        <v>74.352999999999994</v>
      </c>
      <c r="I804" s="233"/>
      <c r="J804" s="229"/>
      <c r="K804" s="229"/>
      <c r="L804" s="234"/>
      <c r="M804" s="235"/>
      <c r="N804" s="236"/>
      <c r="O804" s="236"/>
      <c r="P804" s="236"/>
      <c r="Q804" s="236"/>
      <c r="R804" s="236"/>
      <c r="S804" s="236"/>
      <c r="T804" s="237"/>
      <c r="AT804" s="238" t="s">
        <v>162</v>
      </c>
      <c r="AU804" s="238" t="s">
        <v>83</v>
      </c>
      <c r="AV804" s="13" t="s">
        <v>155</v>
      </c>
      <c r="AW804" s="13" t="s">
        <v>36</v>
      </c>
      <c r="AX804" s="13" t="s">
        <v>81</v>
      </c>
      <c r="AY804" s="238" t="s">
        <v>148</v>
      </c>
    </row>
    <row r="805" spans="2:65" s="1" customFormat="1" ht="25.5" customHeight="1">
      <c r="B805" s="41"/>
      <c r="C805" s="192" t="s">
        <v>1119</v>
      </c>
      <c r="D805" s="192" t="s">
        <v>150</v>
      </c>
      <c r="E805" s="193" t="s">
        <v>1120</v>
      </c>
      <c r="F805" s="194" t="s">
        <v>1121</v>
      </c>
      <c r="G805" s="195" t="s">
        <v>153</v>
      </c>
      <c r="H805" s="196">
        <v>164.21600000000001</v>
      </c>
      <c r="I805" s="197"/>
      <c r="J805" s="198">
        <f>ROUND(I805*H805,2)</f>
        <v>0</v>
      </c>
      <c r="K805" s="194" t="s">
        <v>154</v>
      </c>
      <c r="L805" s="61"/>
      <c r="M805" s="199" t="s">
        <v>21</v>
      </c>
      <c r="N805" s="200" t="s">
        <v>44</v>
      </c>
      <c r="O805" s="42"/>
      <c r="P805" s="201">
        <f>O805*H805</f>
        <v>0</v>
      </c>
      <c r="Q805" s="201">
        <v>0</v>
      </c>
      <c r="R805" s="201">
        <f>Q805*H805</f>
        <v>0</v>
      </c>
      <c r="S805" s="201">
        <v>0</v>
      </c>
      <c r="T805" s="202">
        <f>S805*H805</f>
        <v>0</v>
      </c>
      <c r="AR805" s="24" t="s">
        <v>252</v>
      </c>
      <c r="AT805" s="24" t="s">
        <v>150</v>
      </c>
      <c r="AU805" s="24" t="s">
        <v>83</v>
      </c>
      <c r="AY805" s="24" t="s">
        <v>148</v>
      </c>
      <c r="BE805" s="203">
        <f>IF(N805="základní",J805,0)</f>
        <v>0</v>
      </c>
      <c r="BF805" s="203">
        <f>IF(N805="snížená",J805,0)</f>
        <v>0</v>
      </c>
      <c r="BG805" s="203">
        <f>IF(N805="zákl. přenesená",J805,0)</f>
        <v>0</v>
      </c>
      <c r="BH805" s="203">
        <f>IF(N805="sníž. přenesená",J805,0)</f>
        <v>0</v>
      </c>
      <c r="BI805" s="203">
        <f>IF(N805="nulová",J805,0)</f>
        <v>0</v>
      </c>
      <c r="BJ805" s="24" t="s">
        <v>81</v>
      </c>
      <c r="BK805" s="203">
        <f>ROUND(I805*H805,2)</f>
        <v>0</v>
      </c>
      <c r="BL805" s="24" t="s">
        <v>252</v>
      </c>
      <c r="BM805" s="24" t="s">
        <v>1122</v>
      </c>
    </row>
    <row r="806" spans="2:65" s="1" customFormat="1" ht="25.5" customHeight="1">
      <c r="B806" s="41"/>
      <c r="C806" s="192" t="s">
        <v>1123</v>
      </c>
      <c r="D806" s="192" t="s">
        <v>150</v>
      </c>
      <c r="E806" s="193" t="s">
        <v>1124</v>
      </c>
      <c r="F806" s="194" t="s">
        <v>1125</v>
      </c>
      <c r="G806" s="195" t="s">
        <v>153</v>
      </c>
      <c r="H806" s="196">
        <v>164.21600000000001</v>
      </c>
      <c r="I806" s="197"/>
      <c r="J806" s="198">
        <f>ROUND(I806*H806,2)</f>
        <v>0</v>
      </c>
      <c r="K806" s="194" t="s">
        <v>154</v>
      </c>
      <c r="L806" s="61"/>
      <c r="M806" s="199" t="s">
        <v>21</v>
      </c>
      <c r="N806" s="200" t="s">
        <v>44</v>
      </c>
      <c r="O806" s="42"/>
      <c r="P806" s="201">
        <f>O806*H806</f>
        <v>0</v>
      </c>
      <c r="Q806" s="201">
        <v>0</v>
      </c>
      <c r="R806" s="201">
        <f>Q806*H806</f>
        <v>0</v>
      </c>
      <c r="S806" s="201">
        <v>0</v>
      </c>
      <c r="T806" s="202">
        <f>S806*H806</f>
        <v>0</v>
      </c>
      <c r="AR806" s="24" t="s">
        <v>252</v>
      </c>
      <c r="AT806" s="24" t="s">
        <v>150</v>
      </c>
      <c r="AU806" s="24" t="s">
        <v>83</v>
      </c>
      <c r="AY806" s="24" t="s">
        <v>148</v>
      </c>
      <c r="BE806" s="203">
        <f>IF(N806="základní",J806,0)</f>
        <v>0</v>
      </c>
      <c r="BF806" s="203">
        <f>IF(N806="snížená",J806,0)</f>
        <v>0</v>
      </c>
      <c r="BG806" s="203">
        <f>IF(N806="zákl. přenesená",J806,0)</f>
        <v>0</v>
      </c>
      <c r="BH806" s="203">
        <f>IF(N806="sníž. přenesená",J806,0)</f>
        <v>0</v>
      </c>
      <c r="BI806" s="203">
        <f>IF(N806="nulová",J806,0)</f>
        <v>0</v>
      </c>
      <c r="BJ806" s="24" t="s">
        <v>81</v>
      </c>
      <c r="BK806" s="203">
        <f>ROUND(I806*H806,2)</f>
        <v>0</v>
      </c>
      <c r="BL806" s="24" t="s">
        <v>252</v>
      </c>
      <c r="BM806" s="24" t="s">
        <v>1126</v>
      </c>
    </row>
    <row r="807" spans="2:65" s="1" customFormat="1" ht="16.5" customHeight="1">
      <c r="B807" s="41"/>
      <c r="C807" s="192" t="s">
        <v>1127</v>
      </c>
      <c r="D807" s="192" t="s">
        <v>150</v>
      </c>
      <c r="E807" s="193" t="s">
        <v>1128</v>
      </c>
      <c r="F807" s="194" t="s">
        <v>1129</v>
      </c>
      <c r="G807" s="195" t="s">
        <v>153</v>
      </c>
      <c r="H807" s="196">
        <v>164.21600000000001</v>
      </c>
      <c r="I807" s="197"/>
      <c r="J807" s="198">
        <f>ROUND(I807*H807,2)</f>
        <v>0</v>
      </c>
      <c r="K807" s="194" t="s">
        <v>154</v>
      </c>
      <c r="L807" s="61"/>
      <c r="M807" s="199" t="s">
        <v>21</v>
      </c>
      <c r="N807" s="200" t="s">
        <v>44</v>
      </c>
      <c r="O807" s="42"/>
      <c r="P807" s="201">
        <f>O807*H807</f>
        <v>0</v>
      </c>
      <c r="Q807" s="201">
        <v>2.9999999999999997E-4</v>
      </c>
      <c r="R807" s="201">
        <f>Q807*H807</f>
        <v>4.9264799999999997E-2</v>
      </c>
      <c r="S807" s="201">
        <v>0</v>
      </c>
      <c r="T807" s="202">
        <f>S807*H807</f>
        <v>0</v>
      </c>
      <c r="AR807" s="24" t="s">
        <v>252</v>
      </c>
      <c r="AT807" s="24" t="s">
        <v>150</v>
      </c>
      <c r="AU807" s="24" t="s">
        <v>83</v>
      </c>
      <c r="AY807" s="24" t="s">
        <v>148</v>
      </c>
      <c r="BE807" s="203">
        <f>IF(N807="základní",J807,0)</f>
        <v>0</v>
      </c>
      <c r="BF807" s="203">
        <f>IF(N807="snížená",J807,0)</f>
        <v>0</v>
      </c>
      <c r="BG807" s="203">
        <f>IF(N807="zákl. přenesená",J807,0)</f>
        <v>0</v>
      </c>
      <c r="BH807" s="203">
        <f>IF(N807="sníž. přenesená",J807,0)</f>
        <v>0</v>
      </c>
      <c r="BI807" s="203">
        <f>IF(N807="nulová",J807,0)</f>
        <v>0</v>
      </c>
      <c r="BJ807" s="24" t="s">
        <v>81</v>
      </c>
      <c r="BK807" s="203">
        <f>ROUND(I807*H807,2)</f>
        <v>0</v>
      </c>
      <c r="BL807" s="24" t="s">
        <v>252</v>
      </c>
      <c r="BM807" s="24" t="s">
        <v>1130</v>
      </c>
    </row>
    <row r="808" spans="2:65" s="1" customFormat="1" ht="40.5">
      <c r="B808" s="41"/>
      <c r="C808" s="63"/>
      <c r="D808" s="204" t="s">
        <v>157</v>
      </c>
      <c r="E808" s="63"/>
      <c r="F808" s="205" t="s">
        <v>1131</v>
      </c>
      <c r="G808" s="63"/>
      <c r="H808" s="63"/>
      <c r="I808" s="163"/>
      <c r="J808" s="63"/>
      <c r="K808" s="63"/>
      <c r="L808" s="61"/>
      <c r="M808" s="206"/>
      <c r="N808" s="42"/>
      <c r="O808" s="42"/>
      <c r="P808" s="42"/>
      <c r="Q808" s="42"/>
      <c r="R808" s="42"/>
      <c r="S808" s="42"/>
      <c r="T808" s="78"/>
      <c r="AT808" s="24" t="s">
        <v>157</v>
      </c>
      <c r="AU808" s="24" t="s">
        <v>83</v>
      </c>
    </row>
    <row r="809" spans="2:65" s="1" customFormat="1" ht="16.5" customHeight="1">
      <c r="B809" s="41"/>
      <c r="C809" s="192" t="s">
        <v>1132</v>
      </c>
      <c r="D809" s="192" t="s">
        <v>150</v>
      </c>
      <c r="E809" s="193" t="s">
        <v>1133</v>
      </c>
      <c r="F809" s="194" t="s">
        <v>1134</v>
      </c>
      <c r="G809" s="195" t="s">
        <v>351</v>
      </c>
      <c r="H809" s="196">
        <v>283.56</v>
      </c>
      <c r="I809" s="197"/>
      <c r="J809" s="198">
        <f>ROUND(I809*H809,2)</f>
        <v>0</v>
      </c>
      <c r="K809" s="194" t="s">
        <v>154</v>
      </c>
      <c r="L809" s="61"/>
      <c r="M809" s="199" t="s">
        <v>21</v>
      </c>
      <c r="N809" s="200" t="s">
        <v>44</v>
      </c>
      <c r="O809" s="42"/>
      <c r="P809" s="201">
        <f>O809*H809</f>
        <v>0</v>
      </c>
      <c r="Q809" s="201">
        <v>3.0000000000000001E-5</v>
      </c>
      <c r="R809" s="201">
        <f>Q809*H809</f>
        <v>8.5068000000000001E-3</v>
      </c>
      <c r="S809" s="201">
        <v>0</v>
      </c>
      <c r="T809" s="202">
        <f>S809*H809</f>
        <v>0</v>
      </c>
      <c r="AR809" s="24" t="s">
        <v>252</v>
      </c>
      <c r="AT809" s="24" t="s">
        <v>150</v>
      </c>
      <c r="AU809" s="24" t="s">
        <v>83</v>
      </c>
      <c r="AY809" s="24" t="s">
        <v>148</v>
      </c>
      <c r="BE809" s="203">
        <f>IF(N809="základní",J809,0)</f>
        <v>0</v>
      </c>
      <c r="BF809" s="203">
        <f>IF(N809="snížená",J809,0)</f>
        <v>0</v>
      </c>
      <c r="BG809" s="203">
        <f>IF(N809="zákl. přenesená",J809,0)</f>
        <v>0</v>
      </c>
      <c r="BH809" s="203">
        <f>IF(N809="sníž. přenesená",J809,0)</f>
        <v>0</v>
      </c>
      <c r="BI809" s="203">
        <f>IF(N809="nulová",J809,0)</f>
        <v>0</v>
      </c>
      <c r="BJ809" s="24" t="s">
        <v>81</v>
      </c>
      <c r="BK809" s="203">
        <f>ROUND(I809*H809,2)</f>
        <v>0</v>
      </c>
      <c r="BL809" s="24" t="s">
        <v>252</v>
      </c>
      <c r="BM809" s="24" t="s">
        <v>1135</v>
      </c>
    </row>
    <row r="810" spans="2:65" s="1" customFormat="1" ht="40.5">
      <c r="B810" s="41"/>
      <c r="C810" s="63"/>
      <c r="D810" s="204" t="s">
        <v>157</v>
      </c>
      <c r="E810" s="63"/>
      <c r="F810" s="205" t="s">
        <v>1131</v>
      </c>
      <c r="G810" s="63"/>
      <c r="H810" s="63"/>
      <c r="I810" s="163"/>
      <c r="J810" s="63"/>
      <c r="K810" s="63"/>
      <c r="L810" s="61"/>
      <c r="M810" s="206"/>
      <c r="N810" s="42"/>
      <c r="O810" s="42"/>
      <c r="P810" s="42"/>
      <c r="Q810" s="42"/>
      <c r="R810" s="42"/>
      <c r="S810" s="42"/>
      <c r="T810" s="78"/>
      <c r="AT810" s="24" t="s">
        <v>157</v>
      </c>
      <c r="AU810" s="24" t="s">
        <v>83</v>
      </c>
    </row>
    <row r="811" spans="2:65" s="11" customFormat="1">
      <c r="B811" s="207"/>
      <c r="C811" s="208"/>
      <c r="D811" s="204" t="s">
        <v>162</v>
      </c>
      <c r="E811" s="209" t="s">
        <v>21</v>
      </c>
      <c r="F811" s="210" t="s">
        <v>1136</v>
      </c>
      <c r="G811" s="208"/>
      <c r="H811" s="209" t="s">
        <v>21</v>
      </c>
      <c r="I811" s="211"/>
      <c r="J811" s="208"/>
      <c r="K811" s="208"/>
      <c r="L811" s="212"/>
      <c r="M811" s="213"/>
      <c r="N811" s="214"/>
      <c r="O811" s="214"/>
      <c r="P811" s="214"/>
      <c r="Q811" s="214"/>
      <c r="R811" s="214"/>
      <c r="S811" s="214"/>
      <c r="T811" s="215"/>
      <c r="AT811" s="216" t="s">
        <v>162</v>
      </c>
      <c r="AU811" s="216" t="s">
        <v>83</v>
      </c>
      <c r="AV811" s="11" t="s">
        <v>81</v>
      </c>
      <c r="AW811" s="11" t="s">
        <v>36</v>
      </c>
      <c r="AX811" s="11" t="s">
        <v>73</v>
      </c>
      <c r="AY811" s="216" t="s">
        <v>148</v>
      </c>
    </row>
    <row r="812" spans="2:65" s="11" customFormat="1">
      <c r="B812" s="207"/>
      <c r="C812" s="208"/>
      <c r="D812" s="204" t="s">
        <v>162</v>
      </c>
      <c r="E812" s="209" t="s">
        <v>21</v>
      </c>
      <c r="F812" s="210" t="s">
        <v>315</v>
      </c>
      <c r="G812" s="208"/>
      <c r="H812" s="209" t="s">
        <v>21</v>
      </c>
      <c r="I812" s="211"/>
      <c r="J812" s="208"/>
      <c r="K812" s="208"/>
      <c r="L812" s="212"/>
      <c r="M812" s="213"/>
      <c r="N812" s="214"/>
      <c r="O812" s="214"/>
      <c r="P812" s="214"/>
      <c r="Q812" s="214"/>
      <c r="R812" s="214"/>
      <c r="S812" s="214"/>
      <c r="T812" s="215"/>
      <c r="AT812" s="216" t="s">
        <v>162</v>
      </c>
      <c r="AU812" s="216" t="s">
        <v>83</v>
      </c>
      <c r="AV812" s="11" t="s">
        <v>81</v>
      </c>
      <c r="AW812" s="11" t="s">
        <v>36</v>
      </c>
      <c r="AX812" s="11" t="s">
        <v>73</v>
      </c>
      <c r="AY812" s="216" t="s">
        <v>148</v>
      </c>
    </row>
    <row r="813" spans="2:65" s="12" customFormat="1">
      <c r="B813" s="217"/>
      <c r="C813" s="218"/>
      <c r="D813" s="204" t="s">
        <v>162</v>
      </c>
      <c r="E813" s="219" t="s">
        <v>21</v>
      </c>
      <c r="F813" s="220" t="s">
        <v>876</v>
      </c>
      <c r="G813" s="218"/>
      <c r="H813" s="221">
        <v>16.66</v>
      </c>
      <c r="I813" s="222"/>
      <c r="J813" s="218"/>
      <c r="K813" s="218"/>
      <c r="L813" s="223"/>
      <c r="M813" s="224"/>
      <c r="N813" s="225"/>
      <c r="O813" s="225"/>
      <c r="P813" s="225"/>
      <c r="Q813" s="225"/>
      <c r="R813" s="225"/>
      <c r="S813" s="225"/>
      <c r="T813" s="226"/>
      <c r="AT813" s="227" t="s">
        <v>162</v>
      </c>
      <c r="AU813" s="227" t="s">
        <v>83</v>
      </c>
      <c r="AV813" s="12" t="s">
        <v>83</v>
      </c>
      <c r="AW813" s="12" t="s">
        <v>36</v>
      </c>
      <c r="AX813" s="12" t="s">
        <v>73</v>
      </c>
      <c r="AY813" s="227" t="s">
        <v>148</v>
      </c>
    </row>
    <row r="814" spans="2:65" s="12" customFormat="1">
      <c r="B814" s="217"/>
      <c r="C814" s="218"/>
      <c r="D814" s="204" t="s">
        <v>162</v>
      </c>
      <c r="E814" s="219" t="s">
        <v>21</v>
      </c>
      <c r="F814" s="220" t="s">
        <v>877</v>
      </c>
      <c r="G814" s="218"/>
      <c r="H814" s="221">
        <v>29.44</v>
      </c>
      <c r="I814" s="222"/>
      <c r="J814" s="218"/>
      <c r="K814" s="218"/>
      <c r="L814" s="223"/>
      <c r="M814" s="224"/>
      <c r="N814" s="225"/>
      <c r="O814" s="225"/>
      <c r="P814" s="225"/>
      <c r="Q814" s="225"/>
      <c r="R814" s="225"/>
      <c r="S814" s="225"/>
      <c r="T814" s="226"/>
      <c r="AT814" s="227" t="s">
        <v>162</v>
      </c>
      <c r="AU814" s="227" t="s">
        <v>83</v>
      </c>
      <c r="AV814" s="12" t="s">
        <v>83</v>
      </c>
      <c r="AW814" s="12" t="s">
        <v>36</v>
      </c>
      <c r="AX814" s="12" t="s">
        <v>73</v>
      </c>
      <c r="AY814" s="227" t="s">
        <v>148</v>
      </c>
    </row>
    <row r="815" spans="2:65" s="12" customFormat="1">
      <c r="B815" s="217"/>
      <c r="C815" s="218"/>
      <c r="D815" s="204" t="s">
        <v>162</v>
      </c>
      <c r="E815" s="219" t="s">
        <v>21</v>
      </c>
      <c r="F815" s="220" t="s">
        <v>878</v>
      </c>
      <c r="G815" s="218"/>
      <c r="H815" s="221">
        <v>10.25</v>
      </c>
      <c r="I815" s="222"/>
      <c r="J815" s="218"/>
      <c r="K815" s="218"/>
      <c r="L815" s="223"/>
      <c r="M815" s="224"/>
      <c r="N815" s="225"/>
      <c r="O815" s="225"/>
      <c r="P815" s="225"/>
      <c r="Q815" s="225"/>
      <c r="R815" s="225"/>
      <c r="S815" s="225"/>
      <c r="T815" s="226"/>
      <c r="AT815" s="227" t="s">
        <v>162</v>
      </c>
      <c r="AU815" s="227" t="s">
        <v>83</v>
      </c>
      <c r="AV815" s="12" t="s">
        <v>83</v>
      </c>
      <c r="AW815" s="12" t="s">
        <v>36</v>
      </c>
      <c r="AX815" s="12" t="s">
        <v>73</v>
      </c>
      <c r="AY815" s="227" t="s">
        <v>148</v>
      </c>
    </row>
    <row r="816" spans="2:65" s="12" customFormat="1">
      <c r="B816" s="217"/>
      <c r="C816" s="218"/>
      <c r="D816" s="204" t="s">
        <v>162</v>
      </c>
      <c r="E816" s="219" t="s">
        <v>21</v>
      </c>
      <c r="F816" s="220" t="s">
        <v>879</v>
      </c>
      <c r="G816" s="218"/>
      <c r="H816" s="221">
        <v>11.32</v>
      </c>
      <c r="I816" s="222"/>
      <c r="J816" s="218"/>
      <c r="K816" s="218"/>
      <c r="L816" s="223"/>
      <c r="M816" s="224"/>
      <c r="N816" s="225"/>
      <c r="O816" s="225"/>
      <c r="P816" s="225"/>
      <c r="Q816" s="225"/>
      <c r="R816" s="225"/>
      <c r="S816" s="225"/>
      <c r="T816" s="226"/>
      <c r="AT816" s="227" t="s">
        <v>162</v>
      </c>
      <c r="AU816" s="227" t="s">
        <v>83</v>
      </c>
      <c r="AV816" s="12" t="s">
        <v>83</v>
      </c>
      <c r="AW816" s="12" t="s">
        <v>36</v>
      </c>
      <c r="AX816" s="12" t="s">
        <v>73</v>
      </c>
      <c r="AY816" s="227" t="s">
        <v>148</v>
      </c>
    </row>
    <row r="817" spans="2:51" s="12" customFormat="1">
      <c r="B817" s="217"/>
      <c r="C817" s="218"/>
      <c r="D817" s="204" t="s">
        <v>162</v>
      </c>
      <c r="E817" s="219" t="s">
        <v>21</v>
      </c>
      <c r="F817" s="220" t="s">
        <v>883</v>
      </c>
      <c r="G817" s="218"/>
      <c r="H817" s="221">
        <v>8.81</v>
      </c>
      <c r="I817" s="222"/>
      <c r="J817" s="218"/>
      <c r="K817" s="218"/>
      <c r="L817" s="223"/>
      <c r="M817" s="224"/>
      <c r="N817" s="225"/>
      <c r="O817" s="225"/>
      <c r="P817" s="225"/>
      <c r="Q817" s="225"/>
      <c r="R817" s="225"/>
      <c r="S817" s="225"/>
      <c r="T817" s="226"/>
      <c r="AT817" s="227" t="s">
        <v>162</v>
      </c>
      <c r="AU817" s="227" t="s">
        <v>83</v>
      </c>
      <c r="AV817" s="12" t="s">
        <v>83</v>
      </c>
      <c r="AW817" s="12" t="s">
        <v>36</v>
      </c>
      <c r="AX817" s="12" t="s">
        <v>73</v>
      </c>
      <c r="AY817" s="227" t="s">
        <v>148</v>
      </c>
    </row>
    <row r="818" spans="2:51" s="12" customFormat="1">
      <c r="B818" s="217"/>
      <c r="C818" s="218"/>
      <c r="D818" s="204" t="s">
        <v>162</v>
      </c>
      <c r="E818" s="219" t="s">
        <v>21</v>
      </c>
      <c r="F818" s="220" t="s">
        <v>885</v>
      </c>
      <c r="G818" s="218"/>
      <c r="H818" s="221">
        <v>26.79</v>
      </c>
      <c r="I818" s="222"/>
      <c r="J818" s="218"/>
      <c r="K818" s="218"/>
      <c r="L818" s="223"/>
      <c r="M818" s="224"/>
      <c r="N818" s="225"/>
      <c r="O818" s="225"/>
      <c r="P818" s="225"/>
      <c r="Q818" s="225"/>
      <c r="R818" s="225"/>
      <c r="S818" s="225"/>
      <c r="T818" s="226"/>
      <c r="AT818" s="227" t="s">
        <v>162</v>
      </c>
      <c r="AU818" s="227" t="s">
        <v>83</v>
      </c>
      <c r="AV818" s="12" t="s">
        <v>83</v>
      </c>
      <c r="AW818" s="12" t="s">
        <v>36</v>
      </c>
      <c r="AX818" s="12" t="s">
        <v>73</v>
      </c>
      <c r="AY818" s="227" t="s">
        <v>148</v>
      </c>
    </row>
    <row r="819" spans="2:51" s="12" customFormat="1">
      <c r="B819" s="217"/>
      <c r="C819" s="218"/>
      <c r="D819" s="204" t="s">
        <v>162</v>
      </c>
      <c r="E819" s="219" t="s">
        <v>21</v>
      </c>
      <c r="F819" s="220" t="s">
        <v>887</v>
      </c>
      <c r="G819" s="218"/>
      <c r="H819" s="221">
        <v>18.170000000000002</v>
      </c>
      <c r="I819" s="222"/>
      <c r="J819" s="218"/>
      <c r="K819" s="218"/>
      <c r="L819" s="223"/>
      <c r="M819" s="224"/>
      <c r="N819" s="225"/>
      <c r="O819" s="225"/>
      <c r="P819" s="225"/>
      <c r="Q819" s="225"/>
      <c r="R819" s="225"/>
      <c r="S819" s="225"/>
      <c r="T819" s="226"/>
      <c r="AT819" s="227" t="s">
        <v>162</v>
      </c>
      <c r="AU819" s="227" t="s">
        <v>83</v>
      </c>
      <c r="AV819" s="12" t="s">
        <v>83</v>
      </c>
      <c r="AW819" s="12" t="s">
        <v>36</v>
      </c>
      <c r="AX819" s="12" t="s">
        <v>73</v>
      </c>
      <c r="AY819" s="227" t="s">
        <v>148</v>
      </c>
    </row>
    <row r="820" spans="2:51" s="12" customFormat="1">
      <c r="B820" s="217"/>
      <c r="C820" s="218"/>
      <c r="D820" s="204" t="s">
        <v>162</v>
      </c>
      <c r="E820" s="219" t="s">
        <v>21</v>
      </c>
      <c r="F820" s="220" t="s">
        <v>888</v>
      </c>
      <c r="G820" s="218"/>
      <c r="H820" s="221">
        <v>10.57</v>
      </c>
      <c r="I820" s="222"/>
      <c r="J820" s="218"/>
      <c r="K820" s="218"/>
      <c r="L820" s="223"/>
      <c r="M820" s="224"/>
      <c r="N820" s="225"/>
      <c r="O820" s="225"/>
      <c r="P820" s="225"/>
      <c r="Q820" s="225"/>
      <c r="R820" s="225"/>
      <c r="S820" s="225"/>
      <c r="T820" s="226"/>
      <c r="AT820" s="227" t="s">
        <v>162</v>
      </c>
      <c r="AU820" s="227" t="s">
        <v>83</v>
      </c>
      <c r="AV820" s="12" t="s">
        <v>83</v>
      </c>
      <c r="AW820" s="12" t="s">
        <v>36</v>
      </c>
      <c r="AX820" s="12" t="s">
        <v>73</v>
      </c>
      <c r="AY820" s="227" t="s">
        <v>148</v>
      </c>
    </row>
    <row r="821" spans="2:51" s="12" customFormat="1">
      <c r="B821" s="217"/>
      <c r="C821" s="218"/>
      <c r="D821" s="204" t="s">
        <v>162</v>
      </c>
      <c r="E821" s="219" t="s">
        <v>21</v>
      </c>
      <c r="F821" s="220" t="s">
        <v>1137</v>
      </c>
      <c r="G821" s="218"/>
      <c r="H821" s="221">
        <v>9.9700000000000006</v>
      </c>
      <c r="I821" s="222"/>
      <c r="J821" s="218"/>
      <c r="K821" s="218"/>
      <c r="L821" s="223"/>
      <c r="M821" s="224"/>
      <c r="N821" s="225"/>
      <c r="O821" s="225"/>
      <c r="P821" s="225"/>
      <c r="Q821" s="225"/>
      <c r="R821" s="225"/>
      <c r="S821" s="225"/>
      <c r="T821" s="226"/>
      <c r="AT821" s="227" t="s">
        <v>162</v>
      </c>
      <c r="AU821" s="227" t="s">
        <v>83</v>
      </c>
      <c r="AV821" s="12" t="s">
        <v>83</v>
      </c>
      <c r="AW821" s="12" t="s">
        <v>36</v>
      </c>
      <c r="AX821" s="12" t="s">
        <v>73</v>
      </c>
      <c r="AY821" s="227" t="s">
        <v>148</v>
      </c>
    </row>
    <row r="822" spans="2:51" s="12" customFormat="1">
      <c r="B822" s="217"/>
      <c r="C822" s="218"/>
      <c r="D822" s="204" t="s">
        <v>162</v>
      </c>
      <c r="E822" s="219" t="s">
        <v>21</v>
      </c>
      <c r="F822" s="220" t="s">
        <v>889</v>
      </c>
      <c r="G822" s="218"/>
      <c r="H822" s="221">
        <v>26.75</v>
      </c>
      <c r="I822" s="222"/>
      <c r="J822" s="218"/>
      <c r="K822" s="218"/>
      <c r="L822" s="223"/>
      <c r="M822" s="224"/>
      <c r="N822" s="225"/>
      <c r="O822" s="225"/>
      <c r="P822" s="225"/>
      <c r="Q822" s="225"/>
      <c r="R822" s="225"/>
      <c r="S822" s="225"/>
      <c r="T822" s="226"/>
      <c r="AT822" s="227" t="s">
        <v>162</v>
      </c>
      <c r="AU822" s="227" t="s">
        <v>83</v>
      </c>
      <c r="AV822" s="12" t="s">
        <v>83</v>
      </c>
      <c r="AW822" s="12" t="s">
        <v>36</v>
      </c>
      <c r="AX822" s="12" t="s">
        <v>73</v>
      </c>
      <c r="AY822" s="227" t="s">
        <v>148</v>
      </c>
    </row>
    <row r="823" spans="2:51" s="12" customFormat="1">
      <c r="B823" s="217"/>
      <c r="C823" s="218"/>
      <c r="D823" s="204" t="s">
        <v>162</v>
      </c>
      <c r="E823" s="219" t="s">
        <v>21</v>
      </c>
      <c r="F823" s="220" t="s">
        <v>891</v>
      </c>
      <c r="G823" s="218"/>
      <c r="H823" s="221">
        <v>25.54</v>
      </c>
      <c r="I823" s="222"/>
      <c r="J823" s="218"/>
      <c r="K823" s="218"/>
      <c r="L823" s="223"/>
      <c r="M823" s="224"/>
      <c r="N823" s="225"/>
      <c r="O823" s="225"/>
      <c r="P823" s="225"/>
      <c r="Q823" s="225"/>
      <c r="R823" s="225"/>
      <c r="S823" s="225"/>
      <c r="T823" s="226"/>
      <c r="AT823" s="227" t="s">
        <v>162</v>
      </c>
      <c r="AU823" s="227" t="s">
        <v>83</v>
      </c>
      <c r="AV823" s="12" t="s">
        <v>83</v>
      </c>
      <c r="AW823" s="12" t="s">
        <v>36</v>
      </c>
      <c r="AX823" s="12" t="s">
        <v>73</v>
      </c>
      <c r="AY823" s="227" t="s">
        <v>148</v>
      </c>
    </row>
    <row r="824" spans="2:51" s="12" customFormat="1">
      <c r="B824" s="217"/>
      <c r="C824" s="218"/>
      <c r="D824" s="204" t="s">
        <v>162</v>
      </c>
      <c r="E824" s="219" t="s">
        <v>21</v>
      </c>
      <c r="F824" s="220" t="s">
        <v>895</v>
      </c>
      <c r="G824" s="218"/>
      <c r="H824" s="221">
        <v>10.62</v>
      </c>
      <c r="I824" s="222"/>
      <c r="J824" s="218"/>
      <c r="K824" s="218"/>
      <c r="L824" s="223"/>
      <c r="M824" s="224"/>
      <c r="N824" s="225"/>
      <c r="O824" s="225"/>
      <c r="P824" s="225"/>
      <c r="Q824" s="225"/>
      <c r="R824" s="225"/>
      <c r="S824" s="225"/>
      <c r="T824" s="226"/>
      <c r="AT824" s="227" t="s">
        <v>162</v>
      </c>
      <c r="AU824" s="227" t="s">
        <v>83</v>
      </c>
      <c r="AV824" s="12" t="s">
        <v>83</v>
      </c>
      <c r="AW824" s="12" t="s">
        <v>36</v>
      </c>
      <c r="AX824" s="12" t="s">
        <v>73</v>
      </c>
      <c r="AY824" s="227" t="s">
        <v>148</v>
      </c>
    </row>
    <row r="825" spans="2:51" s="12" customFormat="1">
      <c r="B825" s="217"/>
      <c r="C825" s="218"/>
      <c r="D825" s="204" t="s">
        <v>162</v>
      </c>
      <c r="E825" s="219" t="s">
        <v>21</v>
      </c>
      <c r="F825" s="220" t="s">
        <v>898</v>
      </c>
      <c r="G825" s="218"/>
      <c r="H825" s="221">
        <v>7.98</v>
      </c>
      <c r="I825" s="222"/>
      <c r="J825" s="218"/>
      <c r="K825" s="218"/>
      <c r="L825" s="223"/>
      <c r="M825" s="224"/>
      <c r="N825" s="225"/>
      <c r="O825" s="225"/>
      <c r="P825" s="225"/>
      <c r="Q825" s="225"/>
      <c r="R825" s="225"/>
      <c r="S825" s="225"/>
      <c r="T825" s="226"/>
      <c r="AT825" s="227" t="s">
        <v>162</v>
      </c>
      <c r="AU825" s="227" t="s">
        <v>83</v>
      </c>
      <c r="AV825" s="12" t="s">
        <v>83</v>
      </c>
      <c r="AW825" s="12" t="s">
        <v>36</v>
      </c>
      <c r="AX825" s="12" t="s">
        <v>73</v>
      </c>
      <c r="AY825" s="227" t="s">
        <v>148</v>
      </c>
    </row>
    <row r="826" spans="2:51" s="11" customFormat="1">
      <c r="B826" s="207"/>
      <c r="C826" s="208"/>
      <c r="D826" s="204" t="s">
        <v>162</v>
      </c>
      <c r="E826" s="209" t="s">
        <v>21</v>
      </c>
      <c r="F826" s="210" t="s">
        <v>262</v>
      </c>
      <c r="G826" s="208"/>
      <c r="H826" s="209" t="s">
        <v>21</v>
      </c>
      <c r="I826" s="211"/>
      <c r="J826" s="208"/>
      <c r="K826" s="208"/>
      <c r="L826" s="212"/>
      <c r="M826" s="213"/>
      <c r="N826" s="214"/>
      <c r="O826" s="214"/>
      <c r="P826" s="214"/>
      <c r="Q826" s="214"/>
      <c r="R826" s="214"/>
      <c r="S826" s="214"/>
      <c r="T826" s="215"/>
      <c r="AT826" s="216" t="s">
        <v>162</v>
      </c>
      <c r="AU826" s="216" t="s">
        <v>83</v>
      </c>
      <c r="AV826" s="11" t="s">
        <v>81</v>
      </c>
      <c r="AW826" s="11" t="s">
        <v>36</v>
      </c>
      <c r="AX826" s="11" t="s">
        <v>73</v>
      </c>
      <c r="AY826" s="216" t="s">
        <v>148</v>
      </c>
    </row>
    <row r="827" spans="2:51" s="12" customFormat="1">
      <c r="B827" s="217"/>
      <c r="C827" s="218"/>
      <c r="D827" s="204" t="s">
        <v>162</v>
      </c>
      <c r="E827" s="219" t="s">
        <v>21</v>
      </c>
      <c r="F827" s="220" t="s">
        <v>901</v>
      </c>
      <c r="G827" s="218"/>
      <c r="H827" s="221">
        <v>11.14</v>
      </c>
      <c r="I827" s="222"/>
      <c r="J827" s="218"/>
      <c r="K827" s="218"/>
      <c r="L827" s="223"/>
      <c r="M827" s="224"/>
      <c r="N827" s="225"/>
      <c r="O827" s="225"/>
      <c r="P827" s="225"/>
      <c r="Q827" s="225"/>
      <c r="R827" s="225"/>
      <c r="S827" s="225"/>
      <c r="T827" s="226"/>
      <c r="AT827" s="227" t="s">
        <v>162</v>
      </c>
      <c r="AU827" s="227" t="s">
        <v>83</v>
      </c>
      <c r="AV827" s="12" t="s">
        <v>83</v>
      </c>
      <c r="AW827" s="12" t="s">
        <v>36</v>
      </c>
      <c r="AX827" s="12" t="s">
        <v>73</v>
      </c>
      <c r="AY827" s="227" t="s">
        <v>148</v>
      </c>
    </row>
    <row r="828" spans="2:51" s="12" customFormat="1">
      <c r="B828" s="217"/>
      <c r="C828" s="218"/>
      <c r="D828" s="204" t="s">
        <v>162</v>
      </c>
      <c r="E828" s="219" t="s">
        <v>21</v>
      </c>
      <c r="F828" s="220" t="s">
        <v>833</v>
      </c>
      <c r="G828" s="218"/>
      <c r="H828" s="221">
        <v>3.18</v>
      </c>
      <c r="I828" s="222"/>
      <c r="J828" s="218"/>
      <c r="K828" s="218"/>
      <c r="L828" s="223"/>
      <c r="M828" s="224"/>
      <c r="N828" s="225"/>
      <c r="O828" s="225"/>
      <c r="P828" s="225"/>
      <c r="Q828" s="225"/>
      <c r="R828" s="225"/>
      <c r="S828" s="225"/>
      <c r="T828" s="226"/>
      <c r="AT828" s="227" t="s">
        <v>162</v>
      </c>
      <c r="AU828" s="227" t="s">
        <v>83</v>
      </c>
      <c r="AV828" s="12" t="s">
        <v>83</v>
      </c>
      <c r="AW828" s="12" t="s">
        <v>36</v>
      </c>
      <c r="AX828" s="12" t="s">
        <v>73</v>
      </c>
      <c r="AY828" s="227" t="s">
        <v>148</v>
      </c>
    </row>
    <row r="829" spans="2:51" s="12" customFormat="1">
      <c r="B829" s="217"/>
      <c r="C829" s="218"/>
      <c r="D829" s="204" t="s">
        <v>162</v>
      </c>
      <c r="E829" s="219" t="s">
        <v>21</v>
      </c>
      <c r="F829" s="220" t="s">
        <v>905</v>
      </c>
      <c r="G829" s="218"/>
      <c r="H829" s="221">
        <v>11.28</v>
      </c>
      <c r="I829" s="222"/>
      <c r="J829" s="218"/>
      <c r="K829" s="218"/>
      <c r="L829" s="223"/>
      <c r="M829" s="224"/>
      <c r="N829" s="225"/>
      <c r="O829" s="225"/>
      <c r="P829" s="225"/>
      <c r="Q829" s="225"/>
      <c r="R829" s="225"/>
      <c r="S829" s="225"/>
      <c r="T829" s="226"/>
      <c r="AT829" s="227" t="s">
        <v>162</v>
      </c>
      <c r="AU829" s="227" t="s">
        <v>83</v>
      </c>
      <c r="AV829" s="12" t="s">
        <v>83</v>
      </c>
      <c r="AW829" s="12" t="s">
        <v>36</v>
      </c>
      <c r="AX829" s="12" t="s">
        <v>73</v>
      </c>
      <c r="AY829" s="227" t="s">
        <v>148</v>
      </c>
    </row>
    <row r="830" spans="2:51" s="12" customFormat="1">
      <c r="B830" s="217"/>
      <c r="C830" s="218"/>
      <c r="D830" s="204" t="s">
        <v>162</v>
      </c>
      <c r="E830" s="219" t="s">
        <v>21</v>
      </c>
      <c r="F830" s="220" t="s">
        <v>908</v>
      </c>
      <c r="G830" s="218"/>
      <c r="H830" s="221">
        <v>17.78</v>
      </c>
      <c r="I830" s="222"/>
      <c r="J830" s="218"/>
      <c r="K830" s="218"/>
      <c r="L830" s="223"/>
      <c r="M830" s="224"/>
      <c r="N830" s="225"/>
      <c r="O830" s="225"/>
      <c r="P830" s="225"/>
      <c r="Q830" s="225"/>
      <c r="R830" s="225"/>
      <c r="S830" s="225"/>
      <c r="T830" s="226"/>
      <c r="AT830" s="227" t="s">
        <v>162</v>
      </c>
      <c r="AU830" s="227" t="s">
        <v>83</v>
      </c>
      <c r="AV830" s="12" t="s">
        <v>83</v>
      </c>
      <c r="AW830" s="12" t="s">
        <v>36</v>
      </c>
      <c r="AX830" s="12" t="s">
        <v>73</v>
      </c>
      <c r="AY830" s="227" t="s">
        <v>148</v>
      </c>
    </row>
    <row r="831" spans="2:51" s="12" customFormat="1">
      <c r="B831" s="217"/>
      <c r="C831" s="218"/>
      <c r="D831" s="204" t="s">
        <v>162</v>
      </c>
      <c r="E831" s="219" t="s">
        <v>21</v>
      </c>
      <c r="F831" s="220" t="s">
        <v>909</v>
      </c>
      <c r="G831" s="218"/>
      <c r="H831" s="221">
        <v>27.31</v>
      </c>
      <c r="I831" s="222"/>
      <c r="J831" s="218"/>
      <c r="K831" s="218"/>
      <c r="L831" s="223"/>
      <c r="M831" s="224"/>
      <c r="N831" s="225"/>
      <c r="O831" s="225"/>
      <c r="P831" s="225"/>
      <c r="Q831" s="225"/>
      <c r="R831" s="225"/>
      <c r="S831" s="225"/>
      <c r="T831" s="226"/>
      <c r="AT831" s="227" t="s">
        <v>162</v>
      </c>
      <c r="AU831" s="227" t="s">
        <v>83</v>
      </c>
      <c r="AV831" s="12" t="s">
        <v>83</v>
      </c>
      <c r="AW831" s="12" t="s">
        <v>36</v>
      </c>
      <c r="AX831" s="12" t="s">
        <v>73</v>
      </c>
      <c r="AY831" s="227" t="s">
        <v>148</v>
      </c>
    </row>
    <row r="832" spans="2:51" s="13" customFormat="1">
      <c r="B832" s="228"/>
      <c r="C832" s="229"/>
      <c r="D832" s="204" t="s">
        <v>162</v>
      </c>
      <c r="E832" s="230" t="s">
        <v>21</v>
      </c>
      <c r="F832" s="231" t="s">
        <v>244</v>
      </c>
      <c r="G832" s="229"/>
      <c r="H832" s="232">
        <v>283.56</v>
      </c>
      <c r="I832" s="233"/>
      <c r="J832" s="229"/>
      <c r="K832" s="229"/>
      <c r="L832" s="234"/>
      <c r="M832" s="235"/>
      <c r="N832" s="236"/>
      <c r="O832" s="236"/>
      <c r="P832" s="236"/>
      <c r="Q832" s="236"/>
      <c r="R832" s="236"/>
      <c r="S832" s="236"/>
      <c r="T832" s="237"/>
      <c r="AT832" s="238" t="s">
        <v>162</v>
      </c>
      <c r="AU832" s="238" t="s">
        <v>83</v>
      </c>
      <c r="AV832" s="13" t="s">
        <v>155</v>
      </c>
      <c r="AW832" s="13" t="s">
        <v>36</v>
      </c>
      <c r="AX832" s="13" t="s">
        <v>81</v>
      </c>
      <c r="AY832" s="238" t="s">
        <v>148</v>
      </c>
    </row>
    <row r="833" spans="2:65" s="1" customFormat="1" ht="25.5" customHeight="1">
      <c r="B833" s="41"/>
      <c r="C833" s="192" t="s">
        <v>1138</v>
      </c>
      <c r="D833" s="192" t="s">
        <v>150</v>
      </c>
      <c r="E833" s="193" t="s">
        <v>1139</v>
      </c>
      <c r="F833" s="194" t="s">
        <v>1140</v>
      </c>
      <c r="G833" s="195" t="s">
        <v>153</v>
      </c>
      <c r="H833" s="196">
        <v>96.44</v>
      </c>
      <c r="I833" s="197"/>
      <c r="J833" s="198">
        <f>ROUND(I833*H833,2)</f>
        <v>0</v>
      </c>
      <c r="K833" s="194" t="s">
        <v>154</v>
      </c>
      <c r="L833" s="61"/>
      <c r="M833" s="199" t="s">
        <v>21</v>
      </c>
      <c r="N833" s="200" t="s">
        <v>44</v>
      </c>
      <c r="O833" s="42"/>
      <c r="P833" s="201">
        <f>O833*H833</f>
        <v>0</v>
      </c>
      <c r="Q833" s="201">
        <v>7.7000000000000002E-3</v>
      </c>
      <c r="R833" s="201">
        <f>Q833*H833</f>
        <v>0.74258800000000003</v>
      </c>
      <c r="S833" s="201">
        <v>0</v>
      </c>
      <c r="T833" s="202">
        <f>S833*H833</f>
        <v>0</v>
      </c>
      <c r="AR833" s="24" t="s">
        <v>252</v>
      </c>
      <c r="AT833" s="24" t="s">
        <v>150</v>
      </c>
      <c r="AU833" s="24" t="s">
        <v>83</v>
      </c>
      <c r="AY833" s="24" t="s">
        <v>148</v>
      </c>
      <c r="BE833" s="203">
        <f>IF(N833="základní",J833,0)</f>
        <v>0</v>
      </c>
      <c r="BF833" s="203">
        <f>IF(N833="snížená",J833,0)</f>
        <v>0</v>
      </c>
      <c r="BG833" s="203">
        <f>IF(N833="zákl. přenesená",J833,0)</f>
        <v>0</v>
      </c>
      <c r="BH833" s="203">
        <f>IF(N833="sníž. přenesená",J833,0)</f>
        <v>0</v>
      </c>
      <c r="BI833" s="203">
        <f>IF(N833="nulová",J833,0)</f>
        <v>0</v>
      </c>
      <c r="BJ833" s="24" t="s">
        <v>81</v>
      </c>
      <c r="BK833" s="203">
        <f>ROUND(I833*H833,2)</f>
        <v>0</v>
      </c>
      <c r="BL833" s="24" t="s">
        <v>252</v>
      </c>
      <c r="BM833" s="24" t="s">
        <v>1141</v>
      </c>
    </row>
    <row r="834" spans="2:65" s="1" customFormat="1" ht="27">
      <c r="B834" s="41"/>
      <c r="C834" s="63"/>
      <c r="D834" s="204" t="s">
        <v>157</v>
      </c>
      <c r="E834" s="63"/>
      <c r="F834" s="205" t="s">
        <v>1142</v>
      </c>
      <c r="G834" s="63"/>
      <c r="H834" s="63"/>
      <c r="I834" s="163"/>
      <c r="J834" s="63"/>
      <c r="K834" s="63"/>
      <c r="L834" s="61"/>
      <c r="M834" s="206"/>
      <c r="N834" s="42"/>
      <c r="O834" s="42"/>
      <c r="P834" s="42"/>
      <c r="Q834" s="42"/>
      <c r="R834" s="42"/>
      <c r="S834" s="42"/>
      <c r="T834" s="78"/>
      <c r="AT834" s="24" t="s">
        <v>157</v>
      </c>
      <c r="AU834" s="24" t="s">
        <v>83</v>
      </c>
    </row>
    <row r="835" spans="2:65" s="11" customFormat="1">
      <c r="B835" s="207"/>
      <c r="C835" s="208"/>
      <c r="D835" s="204" t="s">
        <v>162</v>
      </c>
      <c r="E835" s="209" t="s">
        <v>21</v>
      </c>
      <c r="F835" s="210" t="s">
        <v>315</v>
      </c>
      <c r="G835" s="208"/>
      <c r="H835" s="209" t="s">
        <v>21</v>
      </c>
      <c r="I835" s="211"/>
      <c r="J835" s="208"/>
      <c r="K835" s="208"/>
      <c r="L835" s="212"/>
      <c r="M835" s="213"/>
      <c r="N835" s="214"/>
      <c r="O835" s="214"/>
      <c r="P835" s="214"/>
      <c r="Q835" s="214"/>
      <c r="R835" s="214"/>
      <c r="S835" s="214"/>
      <c r="T835" s="215"/>
      <c r="AT835" s="216" t="s">
        <v>162</v>
      </c>
      <c r="AU835" s="216" t="s">
        <v>83</v>
      </c>
      <c r="AV835" s="11" t="s">
        <v>81</v>
      </c>
      <c r="AW835" s="11" t="s">
        <v>36</v>
      </c>
      <c r="AX835" s="11" t="s">
        <v>73</v>
      </c>
      <c r="AY835" s="216" t="s">
        <v>148</v>
      </c>
    </row>
    <row r="836" spans="2:65" s="12" customFormat="1">
      <c r="B836" s="217"/>
      <c r="C836" s="218"/>
      <c r="D836" s="204" t="s">
        <v>162</v>
      </c>
      <c r="E836" s="219" t="s">
        <v>21</v>
      </c>
      <c r="F836" s="220" t="s">
        <v>820</v>
      </c>
      <c r="G836" s="218"/>
      <c r="H836" s="221">
        <v>13.295</v>
      </c>
      <c r="I836" s="222"/>
      <c r="J836" s="218"/>
      <c r="K836" s="218"/>
      <c r="L836" s="223"/>
      <c r="M836" s="224"/>
      <c r="N836" s="225"/>
      <c r="O836" s="225"/>
      <c r="P836" s="225"/>
      <c r="Q836" s="225"/>
      <c r="R836" s="225"/>
      <c r="S836" s="225"/>
      <c r="T836" s="226"/>
      <c r="AT836" s="227" t="s">
        <v>162</v>
      </c>
      <c r="AU836" s="227" t="s">
        <v>83</v>
      </c>
      <c r="AV836" s="12" t="s">
        <v>83</v>
      </c>
      <c r="AW836" s="12" t="s">
        <v>36</v>
      </c>
      <c r="AX836" s="12" t="s">
        <v>73</v>
      </c>
      <c r="AY836" s="227" t="s">
        <v>148</v>
      </c>
    </row>
    <row r="837" spans="2:65" s="12" customFormat="1">
      <c r="B837" s="217"/>
      <c r="C837" s="218"/>
      <c r="D837" s="204" t="s">
        <v>162</v>
      </c>
      <c r="E837" s="219" t="s">
        <v>21</v>
      </c>
      <c r="F837" s="220" t="s">
        <v>821</v>
      </c>
      <c r="G837" s="218"/>
      <c r="H837" s="221">
        <v>3.1539999999999999</v>
      </c>
      <c r="I837" s="222"/>
      <c r="J837" s="218"/>
      <c r="K837" s="218"/>
      <c r="L837" s="223"/>
      <c r="M837" s="224"/>
      <c r="N837" s="225"/>
      <c r="O837" s="225"/>
      <c r="P837" s="225"/>
      <c r="Q837" s="225"/>
      <c r="R837" s="225"/>
      <c r="S837" s="225"/>
      <c r="T837" s="226"/>
      <c r="AT837" s="227" t="s">
        <v>162</v>
      </c>
      <c r="AU837" s="227" t="s">
        <v>83</v>
      </c>
      <c r="AV837" s="12" t="s">
        <v>83</v>
      </c>
      <c r="AW837" s="12" t="s">
        <v>36</v>
      </c>
      <c r="AX837" s="12" t="s">
        <v>73</v>
      </c>
      <c r="AY837" s="227" t="s">
        <v>148</v>
      </c>
    </row>
    <row r="838" spans="2:65" s="12" customFormat="1">
      <c r="B838" s="217"/>
      <c r="C838" s="218"/>
      <c r="D838" s="204" t="s">
        <v>162</v>
      </c>
      <c r="E838" s="219" t="s">
        <v>21</v>
      </c>
      <c r="F838" s="220" t="s">
        <v>822</v>
      </c>
      <c r="G838" s="218"/>
      <c r="H838" s="221">
        <v>3.89</v>
      </c>
      <c r="I838" s="222"/>
      <c r="J838" s="218"/>
      <c r="K838" s="218"/>
      <c r="L838" s="223"/>
      <c r="M838" s="224"/>
      <c r="N838" s="225"/>
      <c r="O838" s="225"/>
      <c r="P838" s="225"/>
      <c r="Q838" s="225"/>
      <c r="R838" s="225"/>
      <c r="S838" s="225"/>
      <c r="T838" s="226"/>
      <c r="AT838" s="227" t="s">
        <v>162</v>
      </c>
      <c r="AU838" s="227" t="s">
        <v>83</v>
      </c>
      <c r="AV838" s="12" t="s">
        <v>83</v>
      </c>
      <c r="AW838" s="12" t="s">
        <v>36</v>
      </c>
      <c r="AX838" s="12" t="s">
        <v>73</v>
      </c>
      <c r="AY838" s="227" t="s">
        <v>148</v>
      </c>
    </row>
    <row r="839" spans="2:65" s="12" customFormat="1">
      <c r="B839" s="217"/>
      <c r="C839" s="218"/>
      <c r="D839" s="204" t="s">
        <v>162</v>
      </c>
      <c r="E839" s="219" t="s">
        <v>21</v>
      </c>
      <c r="F839" s="220" t="s">
        <v>1103</v>
      </c>
      <c r="G839" s="218"/>
      <c r="H839" s="221">
        <v>4.87</v>
      </c>
      <c r="I839" s="222"/>
      <c r="J839" s="218"/>
      <c r="K839" s="218"/>
      <c r="L839" s="223"/>
      <c r="M839" s="224"/>
      <c r="N839" s="225"/>
      <c r="O839" s="225"/>
      <c r="P839" s="225"/>
      <c r="Q839" s="225"/>
      <c r="R839" s="225"/>
      <c r="S839" s="225"/>
      <c r="T839" s="226"/>
      <c r="AT839" s="227" t="s">
        <v>162</v>
      </c>
      <c r="AU839" s="227" t="s">
        <v>83</v>
      </c>
      <c r="AV839" s="12" t="s">
        <v>83</v>
      </c>
      <c r="AW839" s="12" t="s">
        <v>36</v>
      </c>
      <c r="AX839" s="12" t="s">
        <v>73</v>
      </c>
      <c r="AY839" s="227" t="s">
        <v>148</v>
      </c>
    </row>
    <row r="840" spans="2:65" s="12" customFormat="1">
      <c r="B840" s="217"/>
      <c r="C840" s="218"/>
      <c r="D840" s="204" t="s">
        <v>162</v>
      </c>
      <c r="E840" s="219" t="s">
        <v>21</v>
      </c>
      <c r="F840" s="220" t="s">
        <v>1104</v>
      </c>
      <c r="G840" s="218"/>
      <c r="H840" s="221">
        <v>12.363</v>
      </c>
      <c r="I840" s="222"/>
      <c r="J840" s="218"/>
      <c r="K840" s="218"/>
      <c r="L840" s="223"/>
      <c r="M840" s="224"/>
      <c r="N840" s="225"/>
      <c r="O840" s="225"/>
      <c r="P840" s="225"/>
      <c r="Q840" s="225"/>
      <c r="R840" s="225"/>
      <c r="S840" s="225"/>
      <c r="T840" s="226"/>
      <c r="AT840" s="227" t="s">
        <v>162</v>
      </c>
      <c r="AU840" s="227" t="s">
        <v>83</v>
      </c>
      <c r="AV840" s="12" t="s">
        <v>83</v>
      </c>
      <c r="AW840" s="12" t="s">
        <v>36</v>
      </c>
      <c r="AX840" s="12" t="s">
        <v>73</v>
      </c>
      <c r="AY840" s="227" t="s">
        <v>148</v>
      </c>
    </row>
    <row r="841" spans="2:65" s="12" customFormat="1">
      <c r="B841" s="217"/>
      <c r="C841" s="218"/>
      <c r="D841" s="204" t="s">
        <v>162</v>
      </c>
      <c r="E841" s="219" t="s">
        <v>21</v>
      </c>
      <c r="F841" s="220" t="s">
        <v>1105</v>
      </c>
      <c r="G841" s="218"/>
      <c r="H841" s="221">
        <v>5.4160000000000004</v>
      </c>
      <c r="I841" s="222"/>
      <c r="J841" s="218"/>
      <c r="K841" s="218"/>
      <c r="L841" s="223"/>
      <c r="M841" s="224"/>
      <c r="N841" s="225"/>
      <c r="O841" s="225"/>
      <c r="P841" s="225"/>
      <c r="Q841" s="225"/>
      <c r="R841" s="225"/>
      <c r="S841" s="225"/>
      <c r="T841" s="226"/>
      <c r="AT841" s="227" t="s">
        <v>162</v>
      </c>
      <c r="AU841" s="227" t="s">
        <v>83</v>
      </c>
      <c r="AV841" s="12" t="s">
        <v>83</v>
      </c>
      <c r="AW841" s="12" t="s">
        <v>36</v>
      </c>
      <c r="AX841" s="12" t="s">
        <v>73</v>
      </c>
      <c r="AY841" s="227" t="s">
        <v>148</v>
      </c>
    </row>
    <row r="842" spans="2:65" s="12" customFormat="1">
      <c r="B842" s="217"/>
      <c r="C842" s="218"/>
      <c r="D842" s="204" t="s">
        <v>162</v>
      </c>
      <c r="E842" s="219" t="s">
        <v>21</v>
      </c>
      <c r="F842" s="220" t="s">
        <v>857</v>
      </c>
      <c r="G842" s="218"/>
      <c r="H842" s="221">
        <v>12.247</v>
      </c>
      <c r="I842" s="222"/>
      <c r="J842" s="218"/>
      <c r="K842" s="218"/>
      <c r="L842" s="223"/>
      <c r="M842" s="224"/>
      <c r="N842" s="225"/>
      <c r="O842" s="225"/>
      <c r="P842" s="225"/>
      <c r="Q842" s="225"/>
      <c r="R842" s="225"/>
      <c r="S842" s="225"/>
      <c r="T842" s="226"/>
      <c r="AT842" s="227" t="s">
        <v>162</v>
      </c>
      <c r="AU842" s="227" t="s">
        <v>83</v>
      </c>
      <c r="AV842" s="12" t="s">
        <v>83</v>
      </c>
      <c r="AW842" s="12" t="s">
        <v>36</v>
      </c>
      <c r="AX842" s="12" t="s">
        <v>73</v>
      </c>
      <c r="AY842" s="227" t="s">
        <v>148</v>
      </c>
    </row>
    <row r="843" spans="2:65" s="12" customFormat="1">
      <c r="B843" s="217"/>
      <c r="C843" s="218"/>
      <c r="D843" s="204" t="s">
        <v>162</v>
      </c>
      <c r="E843" s="219" t="s">
        <v>21</v>
      </c>
      <c r="F843" s="220" t="s">
        <v>843</v>
      </c>
      <c r="G843" s="218"/>
      <c r="H843" s="221">
        <v>26.213999999999999</v>
      </c>
      <c r="I843" s="222"/>
      <c r="J843" s="218"/>
      <c r="K843" s="218"/>
      <c r="L843" s="223"/>
      <c r="M843" s="224"/>
      <c r="N843" s="225"/>
      <c r="O843" s="225"/>
      <c r="P843" s="225"/>
      <c r="Q843" s="225"/>
      <c r="R843" s="225"/>
      <c r="S843" s="225"/>
      <c r="T843" s="226"/>
      <c r="AT843" s="227" t="s">
        <v>162</v>
      </c>
      <c r="AU843" s="227" t="s">
        <v>83</v>
      </c>
      <c r="AV843" s="12" t="s">
        <v>83</v>
      </c>
      <c r="AW843" s="12" t="s">
        <v>36</v>
      </c>
      <c r="AX843" s="12" t="s">
        <v>73</v>
      </c>
      <c r="AY843" s="227" t="s">
        <v>148</v>
      </c>
    </row>
    <row r="844" spans="2:65" s="11" customFormat="1">
      <c r="B844" s="207"/>
      <c r="C844" s="208"/>
      <c r="D844" s="204" t="s">
        <v>162</v>
      </c>
      <c r="E844" s="209" t="s">
        <v>21</v>
      </c>
      <c r="F844" s="210" t="s">
        <v>262</v>
      </c>
      <c r="G844" s="208"/>
      <c r="H844" s="209" t="s">
        <v>21</v>
      </c>
      <c r="I844" s="211"/>
      <c r="J844" s="208"/>
      <c r="K844" s="208"/>
      <c r="L844" s="212"/>
      <c r="M844" s="213"/>
      <c r="N844" s="214"/>
      <c r="O844" s="214"/>
      <c r="P844" s="214"/>
      <c r="Q844" s="214"/>
      <c r="R844" s="214"/>
      <c r="S844" s="214"/>
      <c r="T844" s="215"/>
      <c r="AT844" s="216" t="s">
        <v>162</v>
      </c>
      <c r="AU844" s="216" t="s">
        <v>83</v>
      </c>
      <c r="AV844" s="11" t="s">
        <v>81</v>
      </c>
      <c r="AW844" s="11" t="s">
        <v>36</v>
      </c>
      <c r="AX844" s="11" t="s">
        <v>73</v>
      </c>
      <c r="AY844" s="216" t="s">
        <v>148</v>
      </c>
    </row>
    <row r="845" spans="2:65" s="12" customFormat="1">
      <c r="B845" s="217"/>
      <c r="C845" s="218"/>
      <c r="D845" s="204" t="s">
        <v>162</v>
      </c>
      <c r="E845" s="219" t="s">
        <v>21</v>
      </c>
      <c r="F845" s="220" t="s">
        <v>833</v>
      </c>
      <c r="G845" s="218"/>
      <c r="H845" s="221">
        <v>3.18</v>
      </c>
      <c r="I845" s="222"/>
      <c r="J845" s="218"/>
      <c r="K845" s="218"/>
      <c r="L845" s="223"/>
      <c r="M845" s="224"/>
      <c r="N845" s="225"/>
      <c r="O845" s="225"/>
      <c r="P845" s="225"/>
      <c r="Q845" s="225"/>
      <c r="R845" s="225"/>
      <c r="S845" s="225"/>
      <c r="T845" s="226"/>
      <c r="AT845" s="227" t="s">
        <v>162</v>
      </c>
      <c r="AU845" s="227" t="s">
        <v>83</v>
      </c>
      <c r="AV845" s="12" t="s">
        <v>83</v>
      </c>
      <c r="AW845" s="12" t="s">
        <v>36</v>
      </c>
      <c r="AX845" s="12" t="s">
        <v>73</v>
      </c>
      <c r="AY845" s="227" t="s">
        <v>148</v>
      </c>
    </row>
    <row r="846" spans="2:65" s="12" customFormat="1">
      <c r="B846" s="217"/>
      <c r="C846" s="218"/>
      <c r="D846" s="204" t="s">
        <v>162</v>
      </c>
      <c r="E846" s="219" t="s">
        <v>21</v>
      </c>
      <c r="F846" s="220" t="s">
        <v>838</v>
      </c>
      <c r="G846" s="218"/>
      <c r="H846" s="221">
        <v>11.811</v>
      </c>
      <c r="I846" s="222"/>
      <c r="J846" s="218"/>
      <c r="K846" s="218"/>
      <c r="L846" s="223"/>
      <c r="M846" s="224"/>
      <c r="N846" s="225"/>
      <c r="O846" s="225"/>
      <c r="P846" s="225"/>
      <c r="Q846" s="225"/>
      <c r="R846" s="225"/>
      <c r="S846" s="225"/>
      <c r="T846" s="226"/>
      <c r="AT846" s="227" t="s">
        <v>162</v>
      </c>
      <c r="AU846" s="227" t="s">
        <v>83</v>
      </c>
      <c r="AV846" s="12" t="s">
        <v>83</v>
      </c>
      <c r="AW846" s="12" t="s">
        <v>36</v>
      </c>
      <c r="AX846" s="12" t="s">
        <v>73</v>
      </c>
      <c r="AY846" s="227" t="s">
        <v>148</v>
      </c>
    </row>
    <row r="847" spans="2:65" s="13" customFormat="1">
      <c r="B847" s="228"/>
      <c r="C847" s="229"/>
      <c r="D847" s="204" t="s">
        <v>162</v>
      </c>
      <c r="E847" s="230" t="s">
        <v>21</v>
      </c>
      <c r="F847" s="231" t="s">
        <v>244</v>
      </c>
      <c r="G847" s="229"/>
      <c r="H847" s="232">
        <v>96.44</v>
      </c>
      <c r="I847" s="233"/>
      <c r="J847" s="229"/>
      <c r="K847" s="229"/>
      <c r="L847" s="234"/>
      <c r="M847" s="235"/>
      <c r="N847" s="236"/>
      <c r="O847" s="236"/>
      <c r="P847" s="236"/>
      <c r="Q847" s="236"/>
      <c r="R847" s="236"/>
      <c r="S847" s="236"/>
      <c r="T847" s="237"/>
      <c r="AT847" s="238" t="s">
        <v>162</v>
      </c>
      <c r="AU847" s="238" t="s">
        <v>83</v>
      </c>
      <c r="AV847" s="13" t="s">
        <v>155</v>
      </c>
      <c r="AW847" s="13" t="s">
        <v>36</v>
      </c>
      <c r="AX847" s="13" t="s">
        <v>81</v>
      </c>
      <c r="AY847" s="238" t="s">
        <v>148</v>
      </c>
    </row>
    <row r="848" spans="2:65" s="1" customFormat="1" ht="38.25" customHeight="1">
      <c r="B848" s="41"/>
      <c r="C848" s="192" t="s">
        <v>1143</v>
      </c>
      <c r="D848" s="192" t="s">
        <v>150</v>
      </c>
      <c r="E848" s="193" t="s">
        <v>1144</v>
      </c>
      <c r="F848" s="194" t="s">
        <v>1145</v>
      </c>
      <c r="G848" s="195" t="s">
        <v>196</v>
      </c>
      <c r="H848" s="196">
        <v>5.5519999999999996</v>
      </c>
      <c r="I848" s="197"/>
      <c r="J848" s="198">
        <f>ROUND(I848*H848,2)</f>
        <v>0</v>
      </c>
      <c r="K848" s="194" t="s">
        <v>154</v>
      </c>
      <c r="L848" s="61"/>
      <c r="M848" s="199" t="s">
        <v>21</v>
      </c>
      <c r="N848" s="200" t="s">
        <v>44</v>
      </c>
      <c r="O848" s="42"/>
      <c r="P848" s="201">
        <f>O848*H848</f>
        <v>0</v>
      </c>
      <c r="Q848" s="201">
        <v>0</v>
      </c>
      <c r="R848" s="201">
        <f>Q848*H848</f>
        <v>0</v>
      </c>
      <c r="S848" s="201">
        <v>0</v>
      </c>
      <c r="T848" s="202">
        <f>S848*H848</f>
        <v>0</v>
      </c>
      <c r="AR848" s="24" t="s">
        <v>252</v>
      </c>
      <c r="AT848" s="24" t="s">
        <v>150</v>
      </c>
      <c r="AU848" s="24" t="s">
        <v>83</v>
      </c>
      <c r="AY848" s="24" t="s">
        <v>148</v>
      </c>
      <c r="BE848" s="203">
        <f>IF(N848="základní",J848,0)</f>
        <v>0</v>
      </c>
      <c r="BF848" s="203">
        <f>IF(N848="snížená",J848,0)</f>
        <v>0</v>
      </c>
      <c r="BG848" s="203">
        <f>IF(N848="zákl. přenesená",J848,0)</f>
        <v>0</v>
      </c>
      <c r="BH848" s="203">
        <f>IF(N848="sníž. přenesená",J848,0)</f>
        <v>0</v>
      </c>
      <c r="BI848" s="203">
        <f>IF(N848="nulová",J848,0)</f>
        <v>0</v>
      </c>
      <c r="BJ848" s="24" t="s">
        <v>81</v>
      </c>
      <c r="BK848" s="203">
        <f>ROUND(I848*H848,2)</f>
        <v>0</v>
      </c>
      <c r="BL848" s="24" t="s">
        <v>252</v>
      </c>
      <c r="BM848" s="24" t="s">
        <v>1146</v>
      </c>
    </row>
    <row r="849" spans="2:65" s="1" customFormat="1" ht="121.5">
      <c r="B849" s="41"/>
      <c r="C849" s="63"/>
      <c r="D849" s="204" t="s">
        <v>157</v>
      </c>
      <c r="E849" s="63"/>
      <c r="F849" s="205" t="s">
        <v>1147</v>
      </c>
      <c r="G849" s="63"/>
      <c r="H849" s="63"/>
      <c r="I849" s="163"/>
      <c r="J849" s="63"/>
      <c r="K849" s="63"/>
      <c r="L849" s="61"/>
      <c r="M849" s="206"/>
      <c r="N849" s="42"/>
      <c r="O849" s="42"/>
      <c r="P849" s="42"/>
      <c r="Q849" s="42"/>
      <c r="R849" s="42"/>
      <c r="S849" s="42"/>
      <c r="T849" s="78"/>
      <c r="AT849" s="24" t="s">
        <v>157</v>
      </c>
      <c r="AU849" s="24" t="s">
        <v>83</v>
      </c>
    </row>
    <row r="850" spans="2:65" s="1" customFormat="1" ht="38.25" customHeight="1">
      <c r="B850" s="41"/>
      <c r="C850" s="192" t="s">
        <v>1148</v>
      </c>
      <c r="D850" s="192" t="s">
        <v>150</v>
      </c>
      <c r="E850" s="193" t="s">
        <v>1149</v>
      </c>
      <c r="F850" s="194" t="s">
        <v>1150</v>
      </c>
      <c r="G850" s="195" t="s">
        <v>196</v>
      </c>
      <c r="H850" s="196">
        <v>5.5519999999999996</v>
      </c>
      <c r="I850" s="197"/>
      <c r="J850" s="198">
        <f>ROUND(I850*H850,2)</f>
        <v>0</v>
      </c>
      <c r="K850" s="194" t="s">
        <v>154</v>
      </c>
      <c r="L850" s="61"/>
      <c r="M850" s="199" t="s">
        <v>21</v>
      </c>
      <c r="N850" s="200" t="s">
        <v>44</v>
      </c>
      <c r="O850" s="42"/>
      <c r="P850" s="201">
        <f>O850*H850</f>
        <v>0</v>
      </c>
      <c r="Q850" s="201">
        <v>0</v>
      </c>
      <c r="R850" s="201">
        <f>Q850*H850</f>
        <v>0</v>
      </c>
      <c r="S850" s="201">
        <v>0</v>
      </c>
      <c r="T850" s="202">
        <f>S850*H850</f>
        <v>0</v>
      </c>
      <c r="AR850" s="24" t="s">
        <v>252</v>
      </c>
      <c r="AT850" s="24" t="s">
        <v>150</v>
      </c>
      <c r="AU850" s="24" t="s">
        <v>83</v>
      </c>
      <c r="AY850" s="24" t="s">
        <v>148</v>
      </c>
      <c r="BE850" s="203">
        <f>IF(N850="základní",J850,0)</f>
        <v>0</v>
      </c>
      <c r="BF850" s="203">
        <f>IF(N850="snížená",J850,0)</f>
        <v>0</v>
      </c>
      <c r="BG850" s="203">
        <f>IF(N850="zákl. přenesená",J850,0)</f>
        <v>0</v>
      </c>
      <c r="BH850" s="203">
        <f>IF(N850="sníž. přenesená",J850,0)</f>
        <v>0</v>
      </c>
      <c r="BI850" s="203">
        <f>IF(N850="nulová",J850,0)</f>
        <v>0</v>
      </c>
      <c r="BJ850" s="24" t="s">
        <v>81</v>
      </c>
      <c r="BK850" s="203">
        <f>ROUND(I850*H850,2)</f>
        <v>0</v>
      </c>
      <c r="BL850" s="24" t="s">
        <v>252</v>
      </c>
      <c r="BM850" s="24" t="s">
        <v>1151</v>
      </c>
    </row>
    <row r="851" spans="2:65" s="1" customFormat="1" ht="121.5">
      <c r="B851" s="41"/>
      <c r="C851" s="63"/>
      <c r="D851" s="204" t="s">
        <v>157</v>
      </c>
      <c r="E851" s="63"/>
      <c r="F851" s="205" t="s">
        <v>1147</v>
      </c>
      <c r="G851" s="63"/>
      <c r="H851" s="63"/>
      <c r="I851" s="163"/>
      <c r="J851" s="63"/>
      <c r="K851" s="63"/>
      <c r="L851" s="61"/>
      <c r="M851" s="206"/>
      <c r="N851" s="42"/>
      <c r="O851" s="42"/>
      <c r="P851" s="42"/>
      <c r="Q851" s="42"/>
      <c r="R851" s="42"/>
      <c r="S851" s="42"/>
      <c r="T851" s="78"/>
      <c r="AT851" s="24" t="s">
        <v>157</v>
      </c>
      <c r="AU851" s="24" t="s">
        <v>83</v>
      </c>
    </row>
    <row r="852" spans="2:65" s="10" customFormat="1" ht="29.85" customHeight="1">
      <c r="B852" s="176"/>
      <c r="C852" s="177"/>
      <c r="D852" s="178" t="s">
        <v>72</v>
      </c>
      <c r="E852" s="190" t="s">
        <v>1152</v>
      </c>
      <c r="F852" s="190" t="s">
        <v>1153</v>
      </c>
      <c r="G852" s="177"/>
      <c r="H852" s="177"/>
      <c r="I852" s="180"/>
      <c r="J852" s="191">
        <f>BK852</f>
        <v>0</v>
      </c>
      <c r="K852" s="177"/>
      <c r="L852" s="182"/>
      <c r="M852" s="183"/>
      <c r="N852" s="184"/>
      <c r="O852" s="184"/>
      <c r="P852" s="185">
        <f>SUM(P853:P949)</f>
        <v>0</v>
      </c>
      <c r="Q852" s="184"/>
      <c r="R852" s="185">
        <f>SUM(R853:R949)</f>
        <v>14.660210749999999</v>
      </c>
      <c r="S852" s="184"/>
      <c r="T852" s="186">
        <f>SUM(T853:T949)</f>
        <v>11.909839999999999</v>
      </c>
      <c r="AR852" s="187" t="s">
        <v>83</v>
      </c>
      <c r="AT852" s="188" t="s">
        <v>72</v>
      </c>
      <c r="AU852" s="188" t="s">
        <v>81</v>
      </c>
      <c r="AY852" s="187" t="s">
        <v>148</v>
      </c>
      <c r="BK852" s="189">
        <f>SUM(BK853:BK949)</f>
        <v>0</v>
      </c>
    </row>
    <row r="853" spans="2:65" s="1" customFormat="1" ht="25.5" customHeight="1">
      <c r="B853" s="41"/>
      <c r="C853" s="192" t="s">
        <v>1154</v>
      </c>
      <c r="D853" s="192" t="s">
        <v>150</v>
      </c>
      <c r="E853" s="193" t="s">
        <v>1155</v>
      </c>
      <c r="F853" s="194" t="s">
        <v>1156</v>
      </c>
      <c r="G853" s="195" t="s">
        <v>153</v>
      </c>
      <c r="H853" s="196">
        <v>659.24300000000005</v>
      </c>
      <c r="I853" s="197"/>
      <c r="J853" s="198">
        <f>ROUND(I853*H853,2)</f>
        <v>0</v>
      </c>
      <c r="K853" s="194" t="s">
        <v>154</v>
      </c>
      <c r="L853" s="61"/>
      <c r="M853" s="199" t="s">
        <v>21</v>
      </c>
      <c r="N853" s="200" t="s">
        <v>44</v>
      </c>
      <c r="O853" s="42"/>
      <c r="P853" s="201">
        <f>O853*H853</f>
        <v>0</v>
      </c>
      <c r="Q853" s="201">
        <v>0</v>
      </c>
      <c r="R853" s="201">
        <f>Q853*H853</f>
        <v>0</v>
      </c>
      <c r="S853" s="201">
        <v>0</v>
      </c>
      <c r="T853" s="202">
        <f>S853*H853</f>
        <v>0</v>
      </c>
      <c r="AR853" s="24" t="s">
        <v>252</v>
      </c>
      <c r="AT853" s="24" t="s">
        <v>150</v>
      </c>
      <c r="AU853" s="24" t="s">
        <v>83</v>
      </c>
      <c r="AY853" s="24" t="s">
        <v>148</v>
      </c>
      <c r="BE853" s="203">
        <f>IF(N853="základní",J853,0)</f>
        <v>0</v>
      </c>
      <c r="BF853" s="203">
        <f>IF(N853="snížená",J853,0)</f>
        <v>0</v>
      </c>
      <c r="BG853" s="203">
        <f>IF(N853="zákl. přenesená",J853,0)</f>
        <v>0</v>
      </c>
      <c r="BH853" s="203">
        <f>IF(N853="sníž. přenesená",J853,0)</f>
        <v>0</v>
      </c>
      <c r="BI853" s="203">
        <f>IF(N853="nulová",J853,0)</f>
        <v>0</v>
      </c>
      <c r="BJ853" s="24" t="s">
        <v>81</v>
      </c>
      <c r="BK853" s="203">
        <f>ROUND(I853*H853,2)</f>
        <v>0</v>
      </c>
      <c r="BL853" s="24" t="s">
        <v>252</v>
      </c>
      <c r="BM853" s="24" t="s">
        <v>1157</v>
      </c>
    </row>
    <row r="854" spans="2:65" s="1" customFormat="1" ht="67.5">
      <c r="B854" s="41"/>
      <c r="C854" s="63"/>
      <c r="D854" s="204" t="s">
        <v>157</v>
      </c>
      <c r="E854" s="63"/>
      <c r="F854" s="205" t="s">
        <v>1158</v>
      </c>
      <c r="G854" s="63"/>
      <c r="H854" s="63"/>
      <c r="I854" s="163"/>
      <c r="J854" s="63"/>
      <c r="K854" s="63"/>
      <c r="L854" s="61"/>
      <c r="M854" s="206"/>
      <c r="N854" s="42"/>
      <c r="O854" s="42"/>
      <c r="P854" s="42"/>
      <c r="Q854" s="42"/>
      <c r="R854" s="42"/>
      <c r="S854" s="42"/>
      <c r="T854" s="78"/>
      <c r="AT854" s="24" t="s">
        <v>157</v>
      </c>
      <c r="AU854" s="24" t="s">
        <v>83</v>
      </c>
    </row>
    <row r="855" spans="2:65" s="1" customFormat="1" ht="25.5" customHeight="1">
      <c r="B855" s="41"/>
      <c r="C855" s="192" t="s">
        <v>1159</v>
      </c>
      <c r="D855" s="192" t="s">
        <v>150</v>
      </c>
      <c r="E855" s="193" t="s">
        <v>1160</v>
      </c>
      <c r="F855" s="194" t="s">
        <v>1161</v>
      </c>
      <c r="G855" s="195" t="s">
        <v>153</v>
      </c>
      <c r="H855" s="196">
        <v>659.24300000000005</v>
      </c>
      <c r="I855" s="197"/>
      <c r="J855" s="198">
        <f>ROUND(I855*H855,2)</f>
        <v>0</v>
      </c>
      <c r="K855" s="194" t="s">
        <v>154</v>
      </c>
      <c r="L855" s="61"/>
      <c r="M855" s="199" t="s">
        <v>21</v>
      </c>
      <c r="N855" s="200" t="s">
        <v>44</v>
      </c>
      <c r="O855" s="42"/>
      <c r="P855" s="201">
        <f>O855*H855</f>
        <v>0</v>
      </c>
      <c r="Q855" s="201">
        <v>0</v>
      </c>
      <c r="R855" s="201">
        <f>Q855*H855</f>
        <v>0</v>
      </c>
      <c r="S855" s="201">
        <v>0</v>
      </c>
      <c r="T855" s="202">
        <f>S855*H855</f>
        <v>0</v>
      </c>
      <c r="AR855" s="24" t="s">
        <v>252</v>
      </c>
      <c r="AT855" s="24" t="s">
        <v>150</v>
      </c>
      <c r="AU855" s="24" t="s">
        <v>83</v>
      </c>
      <c r="AY855" s="24" t="s">
        <v>148</v>
      </c>
      <c r="BE855" s="203">
        <f>IF(N855="základní",J855,0)</f>
        <v>0</v>
      </c>
      <c r="BF855" s="203">
        <f>IF(N855="snížená",J855,0)</f>
        <v>0</v>
      </c>
      <c r="BG855" s="203">
        <f>IF(N855="zákl. přenesená",J855,0)</f>
        <v>0</v>
      </c>
      <c r="BH855" s="203">
        <f>IF(N855="sníž. přenesená",J855,0)</f>
        <v>0</v>
      </c>
      <c r="BI855" s="203">
        <f>IF(N855="nulová",J855,0)</f>
        <v>0</v>
      </c>
      <c r="BJ855" s="24" t="s">
        <v>81</v>
      </c>
      <c r="BK855" s="203">
        <f>ROUND(I855*H855,2)</f>
        <v>0</v>
      </c>
      <c r="BL855" s="24" t="s">
        <v>252</v>
      </c>
      <c r="BM855" s="24" t="s">
        <v>1162</v>
      </c>
    </row>
    <row r="856" spans="2:65" s="1" customFormat="1" ht="67.5">
      <c r="B856" s="41"/>
      <c r="C856" s="63"/>
      <c r="D856" s="204" t="s">
        <v>157</v>
      </c>
      <c r="E856" s="63"/>
      <c r="F856" s="205" t="s">
        <v>1158</v>
      </c>
      <c r="G856" s="63"/>
      <c r="H856" s="63"/>
      <c r="I856" s="163"/>
      <c r="J856" s="63"/>
      <c r="K856" s="63"/>
      <c r="L856" s="61"/>
      <c r="M856" s="206"/>
      <c r="N856" s="42"/>
      <c r="O856" s="42"/>
      <c r="P856" s="42"/>
      <c r="Q856" s="42"/>
      <c r="R856" s="42"/>
      <c r="S856" s="42"/>
      <c r="T856" s="78"/>
      <c r="AT856" s="24" t="s">
        <v>157</v>
      </c>
      <c r="AU856" s="24" t="s">
        <v>83</v>
      </c>
    </row>
    <row r="857" spans="2:65" s="1" customFormat="1" ht="16.5" customHeight="1">
      <c r="B857" s="41"/>
      <c r="C857" s="192" t="s">
        <v>1163</v>
      </c>
      <c r="D857" s="192" t="s">
        <v>150</v>
      </c>
      <c r="E857" s="193" t="s">
        <v>1164</v>
      </c>
      <c r="F857" s="194" t="s">
        <v>1165</v>
      </c>
      <c r="G857" s="195" t="s">
        <v>153</v>
      </c>
      <c r="H857" s="196">
        <v>1123.45</v>
      </c>
      <c r="I857" s="197"/>
      <c r="J857" s="198">
        <f>ROUND(I857*H857,2)</f>
        <v>0</v>
      </c>
      <c r="K857" s="194" t="s">
        <v>154</v>
      </c>
      <c r="L857" s="61"/>
      <c r="M857" s="199" t="s">
        <v>21</v>
      </c>
      <c r="N857" s="200" t="s">
        <v>44</v>
      </c>
      <c r="O857" s="42"/>
      <c r="P857" s="201">
        <f>O857*H857</f>
        <v>0</v>
      </c>
      <c r="Q857" s="201">
        <v>0</v>
      </c>
      <c r="R857" s="201">
        <f>Q857*H857</f>
        <v>0</v>
      </c>
      <c r="S857" s="201">
        <v>0</v>
      </c>
      <c r="T857" s="202">
        <f>S857*H857</f>
        <v>0</v>
      </c>
      <c r="AR857" s="24" t="s">
        <v>252</v>
      </c>
      <c r="AT857" s="24" t="s">
        <v>150</v>
      </c>
      <c r="AU857" s="24" t="s">
        <v>83</v>
      </c>
      <c r="AY857" s="24" t="s">
        <v>148</v>
      </c>
      <c r="BE857" s="203">
        <f>IF(N857="základní",J857,0)</f>
        <v>0</v>
      </c>
      <c r="BF857" s="203">
        <f>IF(N857="snížená",J857,0)</f>
        <v>0</v>
      </c>
      <c r="BG857" s="203">
        <f>IF(N857="zákl. přenesená",J857,0)</f>
        <v>0</v>
      </c>
      <c r="BH857" s="203">
        <f>IF(N857="sníž. přenesená",J857,0)</f>
        <v>0</v>
      </c>
      <c r="BI857" s="203">
        <f>IF(N857="nulová",J857,0)</f>
        <v>0</v>
      </c>
      <c r="BJ857" s="24" t="s">
        <v>81</v>
      </c>
      <c r="BK857" s="203">
        <f>ROUND(I857*H857,2)</f>
        <v>0</v>
      </c>
      <c r="BL857" s="24" t="s">
        <v>252</v>
      </c>
      <c r="BM857" s="24" t="s">
        <v>1166</v>
      </c>
    </row>
    <row r="858" spans="2:65" s="1" customFormat="1" ht="67.5">
      <c r="B858" s="41"/>
      <c r="C858" s="63"/>
      <c r="D858" s="204" t="s">
        <v>157</v>
      </c>
      <c r="E858" s="63"/>
      <c r="F858" s="205" t="s">
        <v>1158</v>
      </c>
      <c r="G858" s="63"/>
      <c r="H858" s="63"/>
      <c r="I858" s="163"/>
      <c r="J858" s="63"/>
      <c r="K858" s="63"/>
      <c r="L858" s="61"/>
      <c r="M858" s="206"/>
      <c r="N858" s="42"/>
      <c r="O858" s="42"/>
      <c r="P858" s="42"/>
      <c r="Q858" s="42"/>
      <c r="R858" s="42"/>
      <c r="S858" s="42"/>
      <c r="T858" s="78"/>
      <c r="AT858" s="24" t="s">
        <v>157</v>
      </c>
      <c r="AU858" s="24" t="s">
        <v>83</v>
      </c>
    </row>
    <row r="859" spans="2:65" s="12" customFormat="1">
      <c r="B859" s="217"/>
      <c r="C859" s="218"/>
      <c r="D859" s="204" t="s">
        <v>162</v>
      </c>
      <c r="E859" s="219" t="s">
        <v>21</v>
      </c>
      <c r="F859" s="220" t="s">
        <v>1167</v>
      </c>
      <c r="G859" s="218"/>
      <c r="H859" s="221">
        <v>1123.45</v>
      </c>
      <c r="I859" s="222"/>
      <c r="J859" s="218"/>
      <c r="K859" s="218"/>
      <c r="L859" s="223"/>
      <c r="M859" s="224"/>
      <c r="N859" s="225"/>
      <c r="O859" s="225"/>
      <c r="P859" s="225"/>
      <c r="Q859" s="225"/>
      <c r="R859" s="225"/>
      <c r="S859" s="225"/>
      <c r="T859" s="226"/>
      <c r="AT859" s="227" t="s">
        <v>162</v>
      </c>
      <c r="AU859" s="227" t="s">
        <v>83</v>
      </c>
      <c r="AV859" s="12" t="s">
        <v>83</v>
      </c>
      <c r="AW859" s="12" t="s">
        <v>36</v>
      </c>
      <c r="AX859" s="12" t="s">
        <v>81</v>
      </c>
      <c r="AY859" s="227" t="s">
        <v>148</v>
      </c>
    </row>
    <row r="860" spans="2:65" s="1" customFormat="1" ht="25.5" customHeight="1">
      <c r="B860" s="41"/>
      <c r="C860" s="192" t="s">
        <v>1168</v>
      </c>
      <c r="D860" s="192" t="s">
        <v>150</v>
      </c>
      <c r="E860" s="193" t="s">
        <v>1169</v>
      </c>
      <c r="F860" s="194" t="s">
        <v>1170</v>
      </c>
      <c r="G860" s="195" t="s">
        <v>153</v>
      </c>
      <c r="H860" s="196">
        <v>659.24300000000005</v>
      </c>
      <c r="I860" s="197"/>
      <c r="J860" s="198">
        <f>ROUND(I860*H860,2)</f>
        <v>0</v>
      </c>
      <c r="K860" s="194" t="s">
        <v>154</v>
      </c>
      <c r="L860" s="61"/>
      <c r="M860" s="199" t="s">
        <v>21</v>
      </c>
      <c r="N860" s="200" t="s">
        <v>44</v>
      </c>
      <c r="O860" s="42"/>
      <c r="P860" s="201">
        <f>O860*H860</f>
        <v>0</v>
      </c>
      <c r="Q860" s="201">
        <v>7.4999999999999997E-3</v>
      </c>
      <c r="R860" s="201">
        <f>Q860*H860</f>
        <v>4.9443225000000002</v>
      </c>
      <c r="S860" s="201">
        <v>0</v>
      </c>
      <c r="T860" s="202">
        <f>S860*H860</f>
        <v>0</v>
      </c>
      <c r="AR860" s="24" t="s">
        <v>252</v>
      </c>
      <c r="AT860" s="24" t="s">
        <v>150</v>
      </c>
      <c r="AU860" s="24" t="s">
        <v>83</v>
      </c>
      <c r="AY860" s="24" t="s">
        <v>148</v>
      </c>
      <c r="BE860" s="203">
        <f>IF(N860="základní",J860,0)</f>
        <v>0</v>
      </c>
      <c r="BF860" s="203">
        <f>IF(N860="snížená",J860,0)</f>
        <v>0</v>
      </c>
      <c r="BG860" s="203">
        <f>IF(N860="zákl. přenesená",J860,0)</f>
        <v>0</v>
      </c>
      <c r="BH860" s="203">
        <f>IF(N860="sníž. přenesená",J860,0)</f>
        <v>0</v>
      </c>
      <c r="BI860" s="203">
        <f>IF(N860="nulová",J860,0)</f>
        <v>0</v>
      </c>
      <c r="BJ860" s="24" t="s">
        <v>81</v>
      </c>
      <c r="BK860" s="203">
        <f>ROUND(I860*H860,2)</f>
        <v>0</v>
      </c>
      <c r="BL860" s="24" t="s">
        <v>252</v>
      </c>
      <c r="BM860" s="24" t="s">
        <v>1171</v>
      </c>
    </row>
    <row r="861" spans="2:65" s="1" customFormat="1" ht="67.5">
      <c r="B861" s="41"/>
      <c r="C861" s="63"/>
      <c r="D861" s="204" t="s">
        <v>157</v>
      </c>
      <c r="E861" s="63"/>
      <c r="F861" s="205" t="s">
        <v>1158</v>
      </c>
      <c r="G861" s="63"/>
      <c r="H861" s="63"/>
      <c r="I861" s="163"/>
      <c r="J861" s="63"/>
      <c r="K861" s="63"/>
      <c r="L861" s="61"/>
      <c r="M861" s="206"/>
      <c r="N861" s="42"/>
      <c r="O861" s="42"/>
      <c r="P861" s="42"/>
      <c r="Q861" s="42"/>
      <c r="R861" s="42"/>
      <c r="S861" s="42"/>
      <c r="T861" s="78"/>
      <c r="AT861" s="24" t="s">
        <v>157</v>
      </c>
      <c r="AU861" s="24" t="s">
        <v>83</v>
      </c>
    </row>
    <row r="862" spans="2:65" s="1" customFormat="1" ht="16.5" customHeight="1">
      <c r="B862" s="41"/>
      <c r="C862" s="192" t="s">
        <v>1172</v>
      </c>
      <c r="D862" s="192" t="s">
        <v>150</v>
      </c>
      <c r="E862" s="193" t="s">
        <v>1173</v>
      </c>
      <c r="F862" s="194" t="s">
        <v>1174</v>
      </c>
      <c r="G862" s="195" t="s">
        <v>153</v>
      </c>
      <c r="H862" s="196">
        <v>595.49199999999996</v>
      </c>
      <c r="I862" s="197"/>
      <c r="J862" s="198">
        <f>ROUND(I862*H862,2)</f>
        <v>0</v>
      </c>
      <c r="K862" s="194" t="s">
        <v>586</v>
      </c>
      <c r="L862" s="61"/>
      <c r="M862" s="199" t="s">
        <v>21</v>
      </c>
      <c r="N862" s="200" t="s">
        <v>44</v>
      </c>
      <c r="O862" s="42"/>
      <c r="P862" s="201">
        <f>O862*H862</f>
        <v>0</v>
      </c>
      <c r="Q862" s="201">
        <v>0</v>
      </c>
      <c r="R862" s="201">
        <f>Q862*H862</f>
        <v>0</v>
      </c>
      <c r="S862" s="201">
        <v>0.02</v>
      </c>
      <c r="T862" s="202">
        <f>S862*H862</f>
        <v>11.909839999999999</v>
      </c>
      <c r="AR862" s="24" t="s">
        <v>252</v>
      </c>
      <c r="AT862" s="24" t="s">
        <v>150</v>
      </c>
      <c r="AU862" s="24" t="s">
        <v>83</v>
      </c>
      <c r="AY862" s="24" t="s">
        <v>148</v>
      </c>
      <c r="BE862" s="203">
        <f>IF(N862="základní",J862,0)</f>
        <v>0</v>
      </c>
      <c r="BF862" s="203">
        <f>IF(N862="snížená",J862,0)</f>
        <v>0</v>
      </c>
      <c r="BG862" s="203">
        <f>IF(N862="zákl. přenesená",J862,0)</f>
        <v>0</v>
      </c>
      <c r="BH862" s="203">
        <f>IF(N862="sníž. přenesená",J862,0)</f>
        <v>0</v>
      </c>
      <c r="BI862" s="203">
        <f>IF(N862="nulová",J862,0)</f>
        <v>0</v>
      </c>
      <c r="BJ862" s="24" t="s">
        <v>81</v>
      </c>
      <c r="BK862" s="203">
        <f>ROUND(I862*H862,2)</f>
        <v>0</v>
      </c>
      <c r="BL862" s="24" t="s">
        <v>252</v>
      </c>
      <c r="BM862" s="24" t="s">
        <v>1175</v>
      </c>
    </row>
    <row r="863" spans="2:65" s="11" customFormat="1">
      <c r="B863" s="207"/>
      <c r="C863" s="208"/>
      <c r="D863" s="204" t="s">
        <v>162</v>
      </c>
      <c r="E863" s="209" t="s">
        <v>21</v>
      </c>
      <c r="F863" s="210" t="s">
        <v>315</v>
      </c>
      <c r="G863" s="208"/>
      <c r="H863" s="209" t="s">
        <v>21</v>
      </c>
      <c r="I863" s="211"/>
      <c r="J863" s="208"/>
      <c r="K863" s="208"/>
      <c r="L863" s="212"/>
      <c r="M863" s="213"/>
      <c r="N863" s="214"/>
      <c r="O863" s="214"/>
      <c r="P863" s="214"/>
      <c r="Q863" s="214"/>
      <c r="R863" s="214"/>
      <c r="S863" s="214"/>
      <c r="T863" s="215"/>
      <c r="AT863" s="216" t="s">
        <v>162</v>
      </c>
      <c r="AU863" s="216" t="s">
        <v>83</v>
      </c>
      <c r="AV863" s="11" t="s">
        <v>81</v>
      </c>
      <c r="AW863" s="11" t="s">
        <v>36</v>
      </c>
      <c r="AX863" s="11" t="s">
        <v>73</v>
      </c>
      <c r="AY863" s="216" t="s">
        <v>148</v>
      </c>
    </row>
    <row r="864" spans="2:65" s="12" customFormat="1">
      <c r="B864" s="217"/>
      <c r="C864" s="218"/>
      <c r="D864" s="204" t="s">
        <v>162</v>
      </c>
      <c r="E864" s="219" t="s">
        <v>21</v>
      </c>
      <c r="F864" s="220" t="s">
        <v>1176</v>
      </c>
      <c r="G864" s="218"/>
      <c r="H864" s="221">
        <v>22.611999999999998</v>
      </c>
      <c r="I864" s="222"/>
      <c r="J864" s="218"/>
      <c r="K864" s="218"/>
      <c r="L864" s="223"/>
      <c r="M864" s="224"/>
      <c r="N864" s="225"/>
      <c r="O864" s="225"/>
      <c r="P864" s="225"/>
      <c r="Q864" s="225"/>
      <c r="R864" s="225"/>
      <c r="S864" s="225"/>
      <c r="T864" s="226"/>
      <c r="AT864" s="227" t="s">
        <v>162</v>
      </c>
      <c r="AU864" s="227" t="s">
        <v>83</v>
      </c>
      <c r="AV864" s="12" t="s">
        <v>83</v>
      </c>
      <c r="AW864" s="12" t="s">
        <v>36</v>
      </c>
      <c r="AX864" s="12" t="s">
        <v>73</v>
      </c>
      <c r="AY864" s="227" t="s">
        <v>148</v>
      </c>
    </row>
    <row r="865" spans="2:51" s="12" customFormat="1">
      <c r="B865" s="217"/>
      <c r="C865" s="218"/>
      <c r="D865" s="204" t="s">
        <v>162</v>
      </c>
      <c r="E865" s="219" t="s">
        <v>21</v>
      </c>
      <c r="F865" s="220" t="s">
        <v>817</v>
      </c>
      <c r="G865" s="218"/>
      <c r="H865" s="221">
        <v>86.762</v>
      </c>
      <c r="I865" s="222"/>
      <c r="J865" s="218"/>
      <c r="K865" s="218"/>
      <c r="L865" s="223"/>
      <c r="M865" s="224"/>
      <c r="N865" s="225"/>
      <c r="O865" s="225"/>
      <c r="P865" s="225"/>
      <c r="Q865" s="225"/>
      <c r="R865" s="225"/>
      <c r="S865" s="225"/>
      <c r="T865" s="226"/>
      <c r="AT865" s="227" t="s">
        <v>162</v>
      </c>
      <c r="AU865" s="227" t="s">
        <v>83</v>
      </c>
      <c r="AV865" s="12" t="s">
        <v>83</v>
      </c>
      <c r="AW865" s="12" t="s">
        <v>36</v>
      </c>
      <c r="AX865" s="12" t="s">
        <v>73</v>
      </c>
      <c r="AY865" s="227" t="s">
        <v>148</v>
      </c>
    </row>
    <row r="866" spans="2:51" s="12" customFormat="1">
      <c r="B866" s="217"/>
      <c r="C866" s="218"/>
      <c r="D866" s="204" t="s">
        <v>162</v>
      </c>
      <c r="E866" s="219" t="s">
        <v>21</v>
      </c>
      <c r="F866" s="220" t="s">
        <v>818</v>
      </c>
      <c r="G866" s="218"/>
      <c r="H866" s="221">
        <v>25.853999999999999</v>
      </c>
      <c r="I866" s="222"/>
      <c r="J866" s="218"/>
      <c r="K866" s="218"/>
      <c r="L866" s="223"/>
      <c r="M866" s="224"/>
      <c r="N866" s="225"/>
      <c r="O866" s="225"/>
      <c r="P866" s="225"/>
      <c r="Q866" s="225"/>
      <c r="R866" s="225"/>
      <c r="S866" s="225"/>
      <c r="T866" s="226"/>
      <c r="AT866" s="227" t="s">
        <v>162</v>
      </c>
      <c r="AU866" s="227" t="s">
        <v>83</v>
      </c>
      <c r="AV866" s="12" t="s">
        <v>83</v>
      </c>
      <c r="AW866" s="12" t="s">
        <v>36</v>
      </c>
      <c r="AX866" s="12" t="s">
        <v>73</v>
      </c>
      <c r="AY866" s="227" t="s">
        <v>148</v>
      </c>
    </row>
    <row r="867" spans="2:51" s="12" customFormat="1">
      <c r="B867" s="217"/>
      <c r="C867" s="218"/>
      <c r="D867" s="204" t="s">
        <v>162</v>
      </c>
      <c r="E867" s="219" t="s">
        <v>21</v>
      </c>
      <c r="F867" s="220" t="s">
        <v>819</v>
      </c>
      <c r="G867" s="218"/>
      <c r="H867" s="221">
        <v>33.000999999999998</v>
      </c>
      <c r="I867" s="222"/>
      <c r="J867" s="218"/>
      <c r="K867" s="218"/>
      <c r="L867" s="223"/>
      <c r="M867" s="224"/>
      <c r="N867" s="225"/>
      <c r="O867" s="225"/>
      <c r="P867" s="225"/>
      <c r="Q867" s="225"/>
      <c r="R867" s="225"/>
      <c r="S867" s="225"/>
      <c r="T867" s="226"/>
      <c r="AT867" s="227" t="s">
        <v>162</v>
      </c>
      <c r="AU867" s="227" t="s">
        <v>83</v>
      </c>
      <c r="AV867" s="12" t="s">
        <v>83</v>
      </c>
      <c r="AW867" s="12" t="s">
        <v>36</v>
      </c>
      <c r="AX867" s="12" t="s">
        <v>73</v>
      </c>
      <c r="AY867" s="227" t="s">
        <v>148</v>
      </c>
    </row>
    <row r="868" spans="2:51" s="12" customFormat="1">
      <c r="B868" s="217"/>
      <c r="C868" s="218"/>
      <c r="D868" s="204" t="s">
        <v>162</v>
      </c>
      <c r="E868" s="219" t="s">
        <v>21</v>
      </c>
      <c r="F868" s="220" t="s">
        <v>1177</v>
      </c>
      <c r="G868" s="218"/>
      <c r="H868" s="221">
        <v>50.442999999999998</v>
      </c>
      <c r="I868" s="222"/>
      <c r="J868" s="218"/>
      <c r="K868" s="218"/>
      <c r="L868" s="223"/>
      <c r="M868" s="224"/>
      <c r="N868" s="225"/>
      <c r="O868" s="225"/>
      <c r="P868" s="225"/>
      <c r="Q868" s="225"/>
      <c r="R868" s="225"/>
      <c r="S868" s="225"/>
      <c r="T868" s="226"/>
      <c r="AT868" s="227" t="s">
        <v>162</v>
      </c>
      <c r="AU868" s="227" t="s">
        <v>83</v>
      </c>
      <c r="AV868" s="12" t="s">
        <v>83</v>
      </c>
      <c r="AW868" s="12" t="s">
        <v>36</v>
      </c>
      <c r="AX868" s="12" t="s">
        <v>73</v>
      </c>
      <c r="AY868" s="227" t="s">
        <v>148</v>
      </c>
    </row>
    <row r="869" spans="2:51" s="12" customFormat="1">
      <c r="B869" s="217"/>
      <c r="C869" s="218"/>
      <c r="D869" s="204" t="s">
        <v>162</v>
      </c>
      <c r="E869" s="219" t="s">
        <v>21</v>
      </c>
      <c r="F869" s="220" t="s">
        <v>1178</v>
      </c>
      <c r="G869" s="218"/>
      <c r="H869" s="221">
        <v>16.129000000000001</v>
      </c>
      <c r="I869" s="222"/>
      <c r="J869" s="218"/>
      <c r="K869" s="218"/>
      <c r="L869" s="223"/>
      <c r="M869" s="224"/>
      <c r="N869" s="225"/>
      <c r="O869" s="225"/>
      <c r="P869" s="225"/>
      <c r="Q869" s="225"/>
      <c r="R869" s="225"/>
      <c r="S869" s="225"/>
      <c r="T869" s="226"/>
      <c r="AT869" s="227" t="s">
        <v>162</v>
      </c>
      <c r="AU869" s="227" t="s">
        <v>83</v>
      </c>
      <c r="AV869" s="12" t="s">
        <v>83</v>
      </c>
      <c r="AW869" s="12" t="s">
        <v>36</v>
      </c>
      <c r="AX869" s="12" t="s">
        <v>73</v>
      </c>
      <c r="AY869" s="227" t="s">
        <v>148</v>
      </c>
    </row>
    <row r="870" spans="2:51" s="12" customFormat="1">
      <c r="B870" s="217"/>
      <c r="C870" s="218"/>
      <c r="D870" s="204" t="s">
        <v>162</v>
      </c>
      <c r="E870" s="219" t="s">
        <v>21</v>
      </c>
      <c r="F870" s="220" t="s">
        <v>829</v>
      </c>
      <c r="G870" s="218"/>
      <c r="H870" s="221">
        <v>73.936000000000007</v>
      </c>
      <c r="I870" s="222"/>
      <c r="J870" s="218"/>
      <c r="K870" s="218"/>
      <c r="L870" s="223"/>
      <c r="M870" s="224"/>
      <c r="N870" s="225"/>
      <c r="O870" s="225"/>
      <c r="P870" s="225"/>
      <c r="Q870" s="225"/>
      <c r="R870" s="225"/>
      <c r="S870" s="225"/>
      <c r="T870" s="226"/>
      <c r="AT870" s="227" t="s">
        <v>162</v>
      </c>
      <c r="AU870" s="227" t="s">
        <v>83</v>
      </c>
      <c r="AV870" s="12" t="s">
        <v>83</v>
      </c>
      <c r="AW870" s="12" t="s">
        <v>36</v>
      </c>
      <c r="AX870" s="12" t="s">
        <v>73</v>
      </c>
      <c r="AY870" s="227" t="s">
        <v>148</v>
      </c>
    </row>
    <row r="871" spans="2:51" s="12" customFormat="1">
      <c r="B871" s="217"/>
      <c r="C871" s="218"/>
      <c r="D871" s="204" t="s">
        <v>162</v>
      </c>
      <c r="E871" s="219" t="s">
        <v>21</v>
      </c>
      <c r="F871" s="220" t="s">
        <v>845</v>
      </c>
      <c r="G871" s="218"/>
      <c r="H871" s="221">
        <v>10.396000000000001</v>
      </c>
      <c r="I871" s="222"/>
      <c r="J871" s="218"/>
      <c r="K871" s="218"/>
      <c r="L871" s="223"/>
      <c r="M871" s="224"/>
      <c r="N871" s="225"/>
      <c r="O871" s="225"/>
      <c r="P871" s="225"/>
      <c r="Q871" s="225"/>
      <c r="R871" s="225"/>
      <c r="S871" s="225"/>
      <c r="T871" s="226"/>
      <c r="AT871" s="227" t="s">
        <v>162</v>
      </c>
      <c r="AU871" s="227" t="s">
        <v>83</v>
      </c>
      <c r="AV871" s="12" t="s">
        <v>83</v>
      </c>
      <c r="AW871" s="12" t="s">
        <v>36</v>
      </c>
      <c r="AX871" s="12" t="s">
        <v>73</v>
      </c>
      <c r="AY871" s="227" t="s">
        <v>148</v>
      </c>
    </row>
    <row r="872" spans="2:51" s="12" customFormat="1">
      <c r="B872" s="217"/>
      <c r="C872" s="218"/>
      <c r="D872" s="204" t="s">
        <v>162</v>
      </c>
      <c r="E872" s="219" t="s">
        <v>21</v>
      </c>
      <c r="F872" s="220" t="s">
        <v>846</v>
      </c>
      <c r="G872" s="218"/>
      <c r="H872" s="221">
        <v>27.337</v>
      </c>
      <c r="I872" s="222"/>
      <c r="J872" s="218"/>
      <c r="K872" s="218"/>
      <c r="L872" s="223"/>
      <c r="M872" s="224"/>
      <c r="N872" s="225"/>
      <c r="O872" s="225"/>
      <c r="P872" s="225"/>
      <c r="Q872" s="225"/>
      <c r="R872" s="225"/>
      <c r="S872" s="225"/>
      <c r="T872" s="226"/>
      <c r="AT872" s="227" t="s">
        <v>162</v>
      </c>
      <c r="AU872" s="227" t="s">
        <v>83</v>
      </c>
      <c r="AV872" s="12" t="s">
        <v>83</v>
      </c>
      <c r="AW872" s="12" t="s">
        <v>36</v>
      </c>
      <c r="AX872" s="12" t="s">
        <v>73</v>
      </c>
      <c r="AY872" s="227" t="s">
        <v>148</v>
      </c>
    </row>
    <row r="873" spans="2:51" s="12" customFormat="1">
      <c r="B873" s="217"/>
      <c r="C873" s="218"/>
      <c r="D873" s="204" t="s">
        <v>162</v>
      </c>
      <c r="E873" s="219" t="s">
        <v>21</v>
      </c>
      <c r="F873" s="220" t="s">
        <v>847</v>
      </c>
      <c r="G873" s="218"/>
      <c r="H873" s="221">
        <v>24.707999999999998</v>
      </c>
      <c r="I873" s="222"/>
      <c r="J873" s="218"/>
      <c r="K873" s="218"/>
      <c r="L873" s="223"/>
      <c r="M873" s="224"/>
      <c r="N873" s="225"/>
      <c r="O873" s="225"/>
      <c r="P873" s="225"/>
      <c r="Q873" s="225"/>
      <c r="R873" s="225"/>
      <c r="S873" s="225"/>
      <c r="T873" s="226"/>
      <c r="AT873" s="227" t="s">
        <v>162</v>
      </c>
      <c r="AU873" s="227" t="s">
        <v>83</v>
      </c>
      <c r="AV873" s="12" t="s">
        <v>83</v>
      </c>
      <c r="AW873" s="12" t="s">
        <v>36</v>
      </c>
      <c r="AX873" s="12" t="s">
        <v>73</v>
      </c>
      <c r="AY873" s="227" t="s">
        <v>148</v>
      </c>
    </row>
    <row r="874" spans="2:51" s="12" customFormat="1">
      <c r="B874" s="217"/>
      <c r="C874" s="218"/>
      <c r="D874" s="204" t="s">
        <v>162</v>
      </c>
      <c r="E874" s="219" t="s">
        <v>21</v>
      </c>
      <c r="F874" s="220" t="s">
        <v>848</v>
      </c>
      <c r="G874" s="218"/>
      <c r="H874" s="221">
        <v>25.513999999999999</v>
      </c>
      <c r="I874" s="222"/>
      <c r="J874" s="218"/>
      <c r="K874" s="218"/>
      <c r="L874" s="223"/>
      <c r="M874" s="224"/>
      <c r="N874" s="225"/>
      <c r="O874" s="225"/>
      <c r="P874" s="225"/>
      <c r="Q874" s="225"/>
      <c r="R874" s="225"/>
      <c r="S874" s="225"/>
      <c r="T874" s="226"/>
      <c r="AT874" s="227" t="s">
        <v>162</v>
      </c>
      <c r="AU874" s="227" t="s">
        <v>83</v>
      </c>
      <c r="AV874" s="12" t="s">
        <v>83</v>
      </c>
      <c r="AW874" s="12" t="s">
        <v>36</v>
      </c>
      <c r="AX874" s="12" t="s">
        <v>73</v>
      </c>
      <c r="AY874" s="227" t="s">
        <v>148</v>
      </c>
    </row>
    <row r="875" spans="2:51" s="11" customFormat="1">
      <c r="B875" s="207"/>
      <c r="C875" s="208"/>
      <c r="D875" s="204" t="s">
        <v>162</v>
      </c>
      <c r="E875" s="209" t="s">
        <v>21</v>
      </c>
      <c r="F875" s="210" t="s">
        <v>262</v>
      </c>
      <c r="G875" s="208"/>
      <c r="H875" s="209" t="s">
        <v>21</v>
      </c>
      <c r="I875" s="211"/>
      <c r="J875" s="208"/>
      <c r="K875" s="208"/>
      <c r="L875" s="212"/>
      <c r="M875" s="213"/>
      <c r="N875" s="214"/>
      <c r="O875" s="214"/>
      <c r="P875" s="214"/>
      <c r="Q875" s="214"/>
      <c r="R875" s="214"/>
      <c r="S875" s="214"/>
      <c r="T875" s="215"/>
      <c r="AT875" s="216" t="s">
        <v>162</v>
      </c>
      <c r="AU875" s="216" t="s">
        <v>83</v>
      </c>
      <c r="AV875" s="11" t="s">
        <v>81</v>
      </c>
      <c r="AW875" s="11" t="s">
        <v>36</v>
      </c>
      <c r="AX875" s="11" t="s">
        <v>73</v>
      </c>
      <c r="AY875" s="216" t="s">
        <v>148</v>
      </c>
    </row>
    <row r="876" spans="2:51" s="12" customFormat="1">
      <c r="B876" s="217"/>
      <c r="C876" s="218"/>
      <c r="D876" s="204" t="s">
        <v>162</v>
      </c>
      <c r="E876" s="219" t="s">
        <v>21</v>
      </c>
      <c r="F876" s="220" t="s">
        <v>830</v>
      </c>
      <c r="G876" s="218"/>
      <c r="H876" s="221">
        <v>14.355</v>
      </c>
      <c r="I876" s="222"/>
      <c r="J876" s="218"/>
      <c r="K876" s="218"/>
      <c r="L876" s="223"/>
      <c r="M876" s="224"/>
      <c r="N876" s="225"/>
      <c r="O876" s="225"/>
      <c r="P876" s="225"/>
      <c r="Q876" s="225"/>
      <c r="R876" s="225"/>
      <c r="S876" s="225"/>
      <c r="T876" s="226"/>
      <c r="AT876" s="227" t="s">
        <v>162</v>
      </c>
      <c r="AU876" s="227" t="s">
        <v>83</v>
      </c>
      <c r="AV876" s="12" t="s">
        <v>83</v>
      </c>
      <c r="AW876" s="12" t="s">
        <v>36</v>
      </c>
      <c r="AX876" s="12" t="s">
        <v>73</v>
      </c>
      <c r="AY876" s="227" t="s">
        <v>148</v>
      </c>
    </row>
    <row r="877" spans="2:51" s="12" customFormat="1">
      <c r="B877" s="217"/>
      <c r="C877" s="218"/>
      <c r="D877" s="204" t="s">
        <v>162</v>
      </c>
      <c r="E877" s="219" t="s">
        <v>21</v>
      </c>
      <c r="F877" s="220" t="s">
        <v>831</v>
      </c>
      <c r="G877" s="218"/>
      <c r="H877" s="221">
        <v>32.625</v>
      </c>
      <c r="I877" s="222"/>
      <c r="J877" s="218"/>
      <c r="K877" s="218"/>
      <c r="L877" s="223"/>
      <c r="M877" s="224"/>
      <c r="N877" s="225"/>
      <c r="O877" s="225"/>
      <c r="P877" s="225"/>
      <c r="Q877" s="225"/>
      <c r="R877" s="225"/>
      <c r="S877" s="225"/>
      <c r="T877" s="226"/>
      <c r="AT877" s="227" t="s">
        <v>162</v>
      </c>
      <c r="AU877" s="227" t="s">
        <v>83</v>
      </c>
      <c r="AV877" s="12" t="s">
        <v>83</v>
      </c>
      <c r="AW877" s="12" t="s">
        <v>36</v>
      </c>
      <c r="AX877" s="12" t="s">
        <v>73</v>
      </c>
      <c r="AY877" s="227" t="s">
        <v>148</v>
      </c>
    </row>
    <row r="878" spans="2:51" s="12" customFormat="1">
      <c r="B878" s="217"/>
      <c r="C878" s="218"/>
      <c r="D878" s="204" t="s">
        <v>162</v>
      </c>
      <c r="E878" s="219" t="s">
        <v>21</v>
      </c>
      <c r="F878" s="220" t="s">
        <v>832</v>
      </c>
      <c r="G878" s="218"/>
      <c r="H878" s="221">
        <v>11.66</v>
      </c>
      <c r="I878" s="222"/>
      <c r="J878" s="218"/>
      <c r="K878" s="218"/>
      <c r="L878" s="223"/>
      <c r="M878" s="224"/>
      <c r="N878" s="225"/>
      <c r="O878" s="225"/>
      <c r="P878" s="225"/>
      <c r="Q878" s="225"/>
      <c r="R878" s="225"/>
      <c r="S878" s="225"/>
      <c r="T878" s="226"/>
      <c r="AT878" s="227" t="s">
        <v>162</v>
      </c>
      <c r="AU878" s="227" t="s">
        <v>83</v>
      </c>
      <c r="AV878" s="12" t="s">
        <v>83</v>
      </c>
      <c r="AW878" s="12" t="s">
        <v>36</v>
      </c>
      <c r="AX878" s="12" t="s">
        <v>73</v>
      </c>
      <c r="AY878" s="227" t="s">
        <v>148</v>
      </c>
    </row>
    <row r="879" spans="2:51" s="12" customFormat="1">
      <c r="B879" s="217"/>
      <c r="C879" s="218"/>
      <c r="D879" s="204" t="s">
        <v>162</v>
      </c>
      <c r="E879" s="219" t="s">
        <v>21</v>
      </c>
      <c r="F879" s="220" t="s">
        <v>834</v>
      </c>
      <c r="G879" s="218"/>
      <c r="H879" s="221">
        <v>32.878</v>
      </c>
      <c r="I879" s="222"/>
      <c r="J879" s="218"/>
      <c r="K879" s="218"/>
      <c r="L879" s="223"/>
      <c r="M879" s="224"/>
      <c r="N879" s="225"/>
      <c r="O879" s="225"/>
      <c r="P879" s="225"/>
      <c r="Q879" s="225"/>
      <c r="R879" s="225"/>
      <c r="S879" s="225"/>
      <c r="T879" s="226"/>
      <c r="AT879" s="227" t="s">
        <v>162</v>
      </c>
      <c r="AU879" s="227" t="s">
        <v>83</v>
      </c>
      <c r="AV879" s="12" t="s">
        <v>83</v>
      </c>
      <c r="AW879" s="12" t="s">
        <v>36</v>
      </c>
      <c r="AX879" s="12" t="s">
        <v>73</v>
      </c>
      <c r="AY879" s="227" t="s">
        <v>148</v>
      </c>
    </row>
    <row r="880" spans="2:51" s="12" customFormat="1">
      <c r="B880" s="217"/>
      <c r="C880" s="218"/>
      <c r="D880" s="204" t="s">
        <v>162</v>
      </c>
      <c r="E880" s="219" t="s">
        <v>21</v>
      </c>
      <c r="F880" s="220" t="s">
        <v>835</v>
      </c>
      <c r="G880" s="218"/>
      <c r="H880" s="221">
        <v>11.14</v>
      </c>
      <c r="I880" s="222"/>
      <c r="J880" s="218"/>
      <c r="K880" s="218"/>
      <c r="L880" s="223"/>
      <c r="M880" s="224"/>
      <c r="N880" s="225"/>
      <c r="O880" s="225"/>
      <c r="P880" s="225"/>
      <c r="Q880" s="225"/>
      <c r="R880" s="225"/>
      <c r="S880" s="225"/>
      <c r="T880" s="226"/>
      <c r="AT880" s="227" t="s">
        <v>162</v>
      </c>
      <c r="AU880" s="227" t="s">
        <v>83</v>
      </c>
      <c r="AV880" s="12" t="s">
        <v>83</v>
      </c>
      <c r="AW880" s="12" t="s">
        <v>36</v>
      </c>
      <c r="AX880" s="12" t="s">
        <v>73</v>
      </c>
      <c r="AY880" s="227" t="s">
        <v>148</v>
      </c>
    </row>
    <row r="881" spans="2:65" s="12" customFormat="1">
      <c r="B881" s="217"/>
      <c r="C881" s="218"/>
      <c r="D881" s="204" t="s">
        <v>162</v>
      </c>
      <c r="E881" s="219" t="s">
        <v>21</v>
      </c>
      <c r="F881" s="220" t="s">
        <v>836</v>
      </c>
      <c r="G881" s="218"/>
      <c r="H881" s="221">
        <v>51.755000000000003</v>
      </c>
      <c r="I881" s="222"/>
      <c r="J881" s="218"/>
      <c r="K881" s="218"/>
      <c r="L881" s="223"/>
      <c r="M881" s="224"/>
      <c r="N881" s="225"/>
      <c r="O881" s="225"/>
      <c r="P881" s="225"/>
      <c r="Q881" s="225"/>
      <c r="R881" s="225"/>
      <c r="S881" s="225"/>
      <c r="T881" s="226"/>
      <c r="AT881" s="227" t="s">
        <v>162</v>
      </c>
      <c r="AU881" s="227" t="s">
        <v>83</v>
      </c>
      <c r="AV881" s="12" t="s">
        <v>83</v>
      </c>
      <c r="AW881" s="12" t="s">
        <v>36</v>
      </c>
      <c r="AX881" s="12" t="s">
        <v>73</v>
      </c>
      <c r="AY881" s="227" t="s">
        <v>148</v>
      </c>
    </row>
    <row r="882" spans="2:65" s="12" customFormat="1">
      <c r="B882" s="217"/>
      <c r="C882" s="218"/>
      <c r="D882" s="204" t="s">
        <v>162</v>
      </c>
      <c r="E882" s="219" t="s">
        <v>21</v>
      </c>
      <c r="F882" s="220" t="s">
        <v>837</v>
      </c>
      <c r="G882" s="218"/>
      <c r="H882" s="221">
        <v>44.387</v>
      </c>
      <c r="I882" s="222"/>
      <c r="J882" s="218"/>
      <c r="K882" s="218"/>
      <c r="L882" s="223"/>
      <c r="M882" s="224"/>
      <c r="N882" s="225"/>
      <c r="O882" s="225"/>
      <c r="P882" s="225"/>
      <c r="Q882" s="225"/>
      <c r="R882" s="225"/>
      <c r="S882" s="225"/>
      <c r="T882" s="226"/>
      <c r="AT882" s="227" t="s">
        <v>162</v>
      </c>
      <c r="AU882" s="227" t="s">
        <v>83</v>
      </c>
      <c r="AV882" s="12" t="s">
        <v>83</v>
      </c>
      <c r="AW882" s="12" t="s">
        <v>36</v>
      </c>
      <c r="AX882" s="12" t="s">
        <v>73</v>
      </c>
      <c r="AY882" s="227" t="s">
        <v>148</v>
      </c>
    </row>
    <row r="883" spans="2:65" s="13" customFormat="1">
      <c r="B883" s="228"/>
      <c r="C883" s="229"/>
      <c r="D883" s="204" t="s">
        <v>162</v>
      </c>
      <c r="E883" s="230" t="s">
        <v>21</v>
      </c>
      <c r="F883" s="231" t="s">
        <v>244</v>
      </c>
      <c r="G883" s="229"/>
      <c r="H883" s="232">
        <v>595.49199999999996</v>
      </c>
      <c r="I883" s="233"/>
      <c r="J883" s="229"/>
      <c r="K883" s="229"/>
      <c r="L883" s="234"/>
      <c r="M883" s="235"/>
      <c r="N883" s="236"/>
      <c r="O883" s="236"/>
      <c r="P883" s="236"/>
      <c r="Q883" s="236"/>
      <c r="R883" s="236"/>
      <c r="S883" s="236"/>
      <c r="T883" s="237"/>
      <c r="AT883" s="238" t="s">
        <v>162</v>
      </c>
      <c r="AU883" s="238" t="s">
        <v>83</v>
      </c>
      <c r="AV883" s="13" t="s">
        <v>155</v>
      </c>
      <c r="AW883" s="13" t="s">
        <v>36</v>
      </c>
      <c r="AX883" s="13" t="s">
        <v>81</v>
      </c>
      <c r="AY883" s="238" t="s">
        <v>148</v>
      </c>
    </row>
    <row r="884" spans="2:65" s="1" customFormat="1" ht="16.5" customHeight="1">
      <c r="B884" s="41"/>
      <c r="C884" s="192" t="s">
        <v>1179</v>
      </c>
      <c r="D884" s="192" t="s">
        <v>150</v>
      </c>
      <c r="E884" s="193" t="s">
        <v>1180</v>
      </c>
      <c r="F884" s="194" t="s">
        <v>1181</v>
      </c>
      <c r="G884" s="195" t="s">
        <v>153</v>
      </c>
      <c r="H884" s="196">
        <v>659.24300000000005</v>
      </c>
      <c r="I884" s="197"/>
      <c r="J884" s="198">
        <f>ROUND(I884*H884,2)</f>
        <v>0</v>
      </c>
      <c r="K884" s="194" t="s">
        <v>154</v>
      </c>
      <c r="L884" s="61"/>
      <c r="M884" s="199" t="s">
        <v>21</v>
      </c>
      <c r="N884" s="200" t="s">
        <v>44</v>
      </c>
      <c r="O884" s="42"/>
      <c r="P884" s="201">
        <f>O884*H884</f>
        <v>0</v>
      </c>
      <c r="Q884" s="201">
        <v>5.9999999999999995E-4</v>
      </c>
      <c r="R884" s="201">
        <f>Q884*H884</f>
        <v>0.3955458</v>
      </c>
      <c r="S884" s="201">
        <v>0</v>
      </c>
      <c r="T884" s="202">
        <f>S884*H884</f>
        <v>0</v>
      </c>
      <c r="AR884" s="24" t="s">
        <v>252</v>
      </c>
      <c r="AT884" s="24" t="s">
        <v>150</v>
      </c>
      <c r="AU884" s="24" t="s">
        <v>83</v>
      </c>
      <c r="AY884" s="24" t="s">
        <v>148</v>
      </c>
      <c r="BE884" s="203">
        <f>IF(N884="základní",J884,0)</f>
        <v>0</v>
      </c>
      <c r="BF884" s="203">
        <f>IF(N884="snížená",J884,0)</f>
        <v>0</v>
      </c>
      <c r="BG884" s="203">
        <f>IF(N884="zákl. přenesená",J884,0)</f>
        <v>0</v>
      </c>
      <c r="BH884" s="203">
        <f>IF(N884="sníž. přenesená",J884,0)</f>
        <v>0</v>
      </c>
      <c r="BI884" s="203">
        <f>IF(N884="nulová",J884,0)</f>
        <v>0</v>
      </c>
      <c r="BJ884" s="24" t="s">
        <v>81</v>
      </c>
      <c r="BK884" s="203">
        <f>ROUND(I884*H884,2)</f>
        <v>0</v>
      </c>
      <c r="BL884" s="24" t="s">
        <v>252</v>
      </c>
      <c r="BM884" s="24" t="s">
        <v>1182</v>
      </c>
    </row>
    <row r="885" spans="2:65" s="11" customFormat="1">
      <c r="B885" s="207"/>
      <c r="C885" s="208"/>
      <c r="D885" s="204" t="s">
        <v>162</v>
      </c>
      <c r="E885" s="209" t="s">
        <v>21</v>
      </c>
      <c r="F885" s="210" t="s">
        <v>315</v>
      </c>
      <c r="G885" s="208"/>
      <c r="H885" s="209" t="s">
        <v>21</v>
      </c>
      <c r="I885" s="211"/>
      <c r="J885" s="208"/>
      <c r="K885" s="208"/>
      <c r="L885" s="212"/>
      <c r="M885" s="213"/>
      <c r="N885" s="214"/>
      <c r="O885" s="214"/>
      <c r="P885" s="214"/>
      <c r="Q885" s="214"/>
      <c r="R885" s="214"/>
      <c r="S885" s="214"/>
      <c r="T885" s="215"/>
      <c r="AT885" s="216" t="s">
        <v>162</v>
      </c>
      <c r="AU885" s="216" t="s">
        <v>83</v>
      </c>
      <c r="AV885" s="11" t="s">
        <v>81</v>
      </c>
      <c r="AW885" s="11" t="s">
        <v>36</v>
      </c>
      <c r="AX885" s="11" t="s">
        <v>73</v>
      </c>
      <c r="AY885" s="216" t="s">
        <v>148</v>
      </c>
    </row>
    <row r="886" spans="2:65" s="12" customFormat="1">
      <c r="B886" s="217"/>
      <c r="C886" s="218"/>
      <c r="D886" s="204" t="s">
        <v>162</v>
      </c>
      <c r="E886" s="219" t="s">
        <v>21</v>
      </c>
      <c r="F886" s="220" t="s">
        <v>1183</v>
      </c>
      <c r="G886" s="218"/>
      <c r="H886" s="221">
        <v>22.56</v>
      </c>
      <c r="I886" s="222"/>
      <c r="J886" s="218"/>
      <c r="K886" s="218"/>
      <c r="L886" s="223"/>
      <c r="M886" s="224"/>
      <c r="N886" s="225"/>
      <c r="O886" s="225"/>
      <c r="P886" s="225"/>
      <c r="Q886" s="225"/>
      <c r="R886" s="225"/>
      <c r="S886" s="225"/>
      <c r="T886" s="226"/>
      <c r="AT886" s="227" t="s">
        <v>162</v>
      </c>
      <c r="AU886" s="227" t="s">
        <v>83</v>
      </c>
      <c r="AV886" s="12" t="s">
        <v>83</v>
      </c>
      <c r="AW886" s="12" t="s">
        <v>36</v>
      </c>
      <c r="AX886" s="12" t="s">
        <v>73</v>
      </c>
      <c r="AY886" s="227" t="s">
        <v>148</v>
      </c>
    </row>
    <row r="887" spans="2:65" s="12" customFormat="1">
      <c r="B887" s="217"/>
      <c r="C887" s="218"/>
      <c r="D887" s="204" t="s">
        <v>162</v>
      </c>
      <c r="E887" s="219" t="s">
        <v>21</v>
      </c>
      <c r="F887" s="220" t="s">
        <v>1184</v>
      </c>
      <c r="G887" s="218"/>
      <c r="H887" s="221">
        <v>88.274000000000001</v>
      </c>
      <c r="I887" s="222"/>
      <c r="J887" s="218"/>
      <c r="K887" s="218"/>
      <c r="L887" s="223"/>
      <c r="M887" s="224"/>
      <c r="N887" s="225"/>
      <c r="O887" s="225"/>
      <c r="P887" s="225"/>
      <c r="Q887" s="225"/>
      <c r="R887" s="225"/>
      <c r="S887" s="225"/>
      <c r="T887" s="226"/>
      <c r="AT887" s="227" t="s">
        <v>162</v>
      </c>
      <c r="AU887" s="227" t="s">
        <v>83</v>
      </c>
      <c r="AV887" s="12" t="s">
        <v>83</v>
      </c>
      <c r="AW887" s="12" t="s">
        <v>36</v>
      </c>
      <c r="AX887" s="12" t="s">
        <v>73</v>
      </c>
      <c r="AY887" s="227" t="s">
        <v>148</v>
      </c>
    </row>
    <row r="888" spans="2:65" s="12" customFormat="1">
      <c r="B888" s="217"/>
      <c r="C888" s="218"/>
      <c r="D888" s="204" t="s">
        <v>162</v>
      </c>
      <c r="E888" s="219" t="s">
        <v>21</v>
      </c>
      <c r="F888" s="220" t="s">
        <v>1185</v>
      </c>
      <c r="G888" s="218"/>
      <c r="H888" s="221">
        <v>27.09</v>
      </c>
      <c r="I888" s="222"/>
      <c r="J888" s="218"/>
      <c r="K888" s="218"/>
      <c r="L888" s="223"/>
      <c r="M888" s="224"/>
      <c r="N888" s="225"/>
      <c r="O888" s="225"/>
      <c r="P888" s="225"/>
      <c r="Q888" s="225"/>
      <c r="R888" s="225"/>
      <c r="S888" s="225"/>
      <c r="T888" s="226"/>
      <c r="AT888" s="227" t="s">
        <v>162</v>
      </c>
      <c r="AU888" s="227" t="s">
        <v>83</v>
      </c>
      <c r="AV888" s="12" t="s">
        <v>83</v>
      </c>
      <c r="AW888" s="12" t="s">
        <v>36</v>
      </c>
      <c r="AX888" s="12" t="s">
        <v>73</v>
      </c>
      <c r="AY888" s="227" t="s">
        <v>148</v>
      </c>
    </row>
    <row r="889" spans="2:65" s="12" customFormat="1">
      <c r="B889" s="217"/>
      <c r="C889" s="218"/>
      <c r="D889" s="204" t="s">
        <v>162</v>
      </c>
      <c r="E889" s="219" t="s">
        <v>21</v>
      </c>
      <c r="F889" s="220" t="s">
        <v>1186</v>
      </c>
      <c r="G889" s="218"/>
      <c r="H889" s="221">
        <v>33.106999999999999</v>
      </c>
      <c r="I889" s="222"/>
      <c r="J889" s="218"/>
      <c r="K889" s="218"/>
      <c r="L889" s="223"/>
      <c r="M889" s="224"/>
      <c r="N889" s="225"/>
      <c r="O889" s="225"/>
      <c r="P889" s="225"/>
      <c r="Q889" s="225"/>
      <c r="R889" s="225"/>
      <c r="S889" s="225"/>
      <c r="T889" s="226"/>
      <c r="AT889" s="227" t="s">
        <v>162</v>
      </c>
      <c r="AU889" s="227" t="s">
        <v>83</v>
      </c>
      <c r="AV889" s="12" t="s">
        <v>83</v>
      </c>
      <c r="AW889" s="12" t="s">
        <v>36</v>
      </c>
      <c r="AX889" s="12" t="s">
        <v>73</v>
      </c>
      <c r="AY889" s="227" t="s">
        <v>148</v>
      </c>
    </row>
    <row r="890" spans="2:65" s="12" customFormat="1">
      <c r="B890" s="217"/>
      <c r="C890" s="218"/>
      <c r="D890" s="204" t="s">
        <v>162</v>
      </c>
      <c r="E890" s="219" t="s">
        <v>21</v>
      </c>
      <c r="F890" s="220" t="s">
        <v>1187</v>
      </c>
      <c r="G890" s="218"/>
      <c r="H890" s="221">
        <v>50.88</v>
      </c>
      <c r="I890" s="222"/>
      <c r="J890" s="218"/>
      <c r="K890" s="218"/>
      <c r="L890" s="223"/>
      <c r="M890" s="224"/>
      <c r="N890" s="225"/>
      <c r="O890" s="225"/>
      <c r="P890" s="225"/>
      <c r="Q890" s="225"/>
      <c r="R890" s="225"/>
      <c r="S890" s="225"/>
      <c r="T890" s="226"/>
      <c r="AT890" s="227" t="s">
        <v>162</v>
      </c>
      <c r="AU890" s="227" t="s">
        <v>83</v>
      </c>
      <c r="AV890" s="12" t="s">
        <v>83</v>
      </c>
      <c r="AW890" s="12" t="s">
        <v>36</v>
      </c>
      <c r="AX890" s="12" t="s">
        <v>73</v>
      </c>
      <c r="AY890" s="227" t="s">
        <v>148</v>
      </c>
    </row>
    <row r="891" spans="2:65" s="12" customFormat="1">
      <c r="B891" s="217"/>
      <c r="C891" s="218"/>
      <c r="D891" s="204" t="s">
        <v>162</v>
      </c>
      <c r="E891" s="219" t="s">
        <v>21</v>
      </c>
      <c r="F891" s="220" t="s">
        <v>1188</v>
      </c>
      <c r="G891" s="218"/>
      <c r="H891" s="221">
        <v>17.702999999999999</v>
      </c>
      <c r="I891" s="222"/>
      <c r="J891" s="218"/>
      <c r="K891" s="218"/>
      <c r="L891" s="223"/>
      <c r="M891" s="224"/>
      <c r="N891" s="225"/>
      <c r="O891" s="225"/>
      <c r="P891" s="225"/>
      <c r="Q891" s="225"/>
      <c r="R891" s="225"/>
      <c r="S891" s="225"/>
      <c r="T891" s="226"/>
      <c r="AT891" s="227" t="s">
        <v>162</v>
      </c>
      <c r="AU891" s="227" t="s">
        <v>83</v>
      </c>
      <c r="AV891" s="12" t="s">
        <v>83</v>
      </c>
      <c r="AW891" s="12" t="s">
        <v>36</v>
      </c>
      <c r="AX891" s="12" t="s">
        <v>73</v>
      </c>
      <c r="AY891" s="227" t="s">
        <v>148</v>
      </c>
    </row>
    <row r="892" spans="2:65" s="12" customFormat="1">
      <c r="B892" s="217"/>
      <c r="C892" s="218"/>
      <c r="D892" s="204" t="s">
        <v>162</v>
      </c>
      <c r="E892" s="219" t="s">
        <v>21</v>
      </c>
      <c r="F892" s="220" t="s">
        <v>1189</v>
      </c>
      <c r="G892" s="218"/>
      <c r="H892" s="221">
        <v>8.7189999999999994</v>
      </c>
      <c r="I892" s="222"/>
      <c r="J892" s="218"/>
      <c r="K892" s="218"/>
      <c r="L892" s="223"/>
      <c r="M892" s="224"/>
      <c r="N892" s="225"/>
      <c r="O892" s="225"/>
      <c r="P892" s="225"/>
      <c r="Q892" s="225"/>
      <c r="R892" s="225"/>
      <c r="S892" s="225"/>
      <c r="T892" s="226"/>
      <c r="AT892" s="227" t="s">
        <v>162</v>
      </c>
      <c r="AU892" s="227" t="s">
        <v>83</v>
      </c>
      <c r="AV892" s="12" t="s">
        <v>83</v>
      </c>
      <c r="AW892" s="12" t="s">
        <v>36</v>
      </c>
      <c r="AX892" s="12" t="s">
        <v>73</v>
      </c>
      <c r="AY892" s="227" t="s">
        <v>148</v>
      </c>
    </row>
    <row r="893" spans="2:65" s="12" customFormat="1">
      <c r="B893" s="217"/>
      <c r="C893" s="218"/>
      <c r="D893" s="204" t="s">
        <v>162</v>
      </c>
      <c r="E893" s="219" t="s">
        <v>21</v>
      </c>
      <c r="F893" s="220" t="s">
        <v>1190</v>
      </c>
      <c r="G893" s="218"/>
      <c r="H893" s="221">
        <v>16.129000000000001</v>
      </c>
      <c r="I893" s="222"/>
      <c r="J893" s="218"/>
      <c r="K893" s="218"/>
      <c r="L893" s="223"/>
      <c r="M893" s="224"/>
      <c r="N893" s="225"/>
      <c r="O893" s="225"/>
      <c r="P893" s="225"/>
      <c r="Q893" s="225"/>
      <c r="R893" s="225"/>
      <c r="S893" s="225"/>
      <c r="T893" s="226"/>
      <c r="AT893" s="227" t="s">
        <v>162</v>
      </c>
      <c r="AU893" s="227" t="s">
        <v>83</v>
      </c>
      <c r="AV893" s="12" t="s">
        <v>83</v>
      </c>
      <c r="AW893" s="12" t="s">
        <v>36</v>
      </c>
      <c r="AX893" s="12" t="s">
        <v>73</v>
      </c>
      <c r="AY893" s="227" t="s">
        <v>148</v>
      </c>
    </row>
    <row r="894" spans="2:65" s="12" customFormat="1">
      <c r="B894" s="217"/>
      <c r="C894" s="218"/>
      <c r="D894" s="204" t="s">
        <v>162</v>
      </c>
      <c r="E894" s="219" t="s">
        <v>21</v>
      </c>
      <c r="F894" s="220" t="s">
        <v>1191</v>
      </c>
      <c r="G894" s="218"/>
      <c r="H894" s="221">
        <v>14.901</v>
      </c>
      <c r="I894" s="222"/>
      <c r="J894" s="218"/>
      <c r="K894" s="218"/>
      <c r="L894" s="223"/>
      <c r="M894" s="224"/>
      <c r="N894" s="225"/>
      <c r="O894" s="225"/>
      <c r="P894" s="225"/>
      <c r="Q894" s="225"/>
      <c r="R894" s="225"/>
      <c r="S894" s="225"/>
      <c r="T894" s="226"/>
      <c r="AT894" s="227" t="s">
        <v>162</v>
      </c>
      <c r="AU894" s="227" t="s">
        <v>83</v>
      </c>
      <c r="AV894" s="12" t="s">
        <v>83</v>
      </c>
      <c r="AW894" s="12" t="s">
        <v>36</v>
      </c>
      <c r="AX894" s="12" t="s">
        <v>73</v>
      </c>
      <c r="AY894" s="227" t="s">
        <v>148</v>
      </c>
    </row>
    <row r="895" spans="2:65" s="12" customFormat="1">
      <c r="B895" s="217"/>
      <c r="C895" s="218"/>
      <c r="D895" s="204" t="s">
        <v>162</v>
      </c>
      <c r="E895" s="219" t="s">
        <v>21</v>
      </c>
      <c r="F895" s="220" t="s">
        <v>1192</v>
      </c>
      <c r="G895" s="218"/>
      <c r="H895" s="221">
        <v>74.921999999999997</v>
      </c>
      <c r="I895" s="222"/>
      <c r="J895" s="218"/>
      <c r="K895" s="218"/>
      <c r="L895" s="223"/>
      <c r="M895" s="224"/>
      <c r="N895" s="225"/>
      <c r="O895" s="225"/>
      <c r="P895" s="225"/>
      <c r="Q895" s="225"/>
      <c r="R895" s="225"/>
      <c r="S895" s="225"/>
      <c r="T895" s="226"/>
      <c r="AT895" s="227" t="s">
        <v>162</v>
      </c>
      <c r="AU895" s="227" t="s">
        <v>83</v>
      </c>
      <c r="AV895" s="12" t="s">
        <v>83</v>
      </c>
      <c r="AW895" s="12" t="s">
        <v>36</v>
      </c>
      <c r="AX895" s="12" t="s">
        <v>73</v>
      </c>
      <c r="AY895" s="227" t="s">
        <v>148</v>
      </c>
    </row>
    <row r="896" spans="2:65" s="12" customFormat="1">
      <c r="B896" s="217"/>
      <c r="C896" s="218"/>
      <c r="D896" s="204" t="s">
        <v>162</v>
      </c>
      <c r="E896" s="219" t="s">
        <v>21</v>
      </c>
      <c r="F896" s="220" t="s">
        <v>1193</v>
      </c>
      <c r="G896" s="218"/>
      <c r="H896" s="221">
        <v>18.86</v>
      </c>
      <c r="I896" s="222"/>
      <c r="J896" s="218"/>
      <c r="K896" s="218"/>
      <c r="L896" s="223"/>
      <c r="M896" s="224"/>
      <c r="N896" s="225"/>
      <c r="O896" s="225"/>
      <c r="P896" s="225"/>
      <c r="Q896" s="225"/>
      <c r="R896" s="225"/>
      <c r="S896" s="225"/>
      <c r="T896" s="226"/>
      <c r="AT896" s="227" t="s">
        <v>162</v>
      </c>
      <c r="AU896" s="227" t="s">
        <v>83</v>
      </c>
      <c r="AV896" s="12" t="s">
        <v>83</v>
      </c>
      <c r="AW896" s="12" t="s">
        <v>36</v>
      </c>
      <c r="AX896" s="12" t="s">
        <v>73</v>
      </c>
      <c r="AY896" s="227" t="s">
        <v>148</v>
      </c>
    </row>
    <row r="897" spans="2:65" s="12" customFormat="1">
      <c r="B897" s="217"/>
      <c r="C897" s="218"/>
      <c r="D897" s="204" t="s">
        <v>162</v>
      </c>
      <c r="E897" s="219" t="s">
        <v>21</v>
      </c>
      <c r="F897" s="220" t="s">
        <v>1194</v>
      </c>
      <c r="G897" s="218"/>
      <c r="H897" s="221">
        <v>10.53</v>
      </c>
      <c r="I897" s="222"/>
      <c r="J897" s="218"/>
      <c r="K897" s="218"/>
      <c r="L897" s="223"/>
      <c r="M897" s="224"/>
      <c r="N897" s="225"/>
      <c r="O897" s="225"/>
      <c r="P897" s="225"/>
      <c r="Q897" s="225"/>
      <c r="R897" s="225"/>
      <c r="S897" s="225"/>
      <c r="T897" s="226"/>
      <c r="AT897" s="227" t="s">
        <v>162</v>
      </c>
      <c r="AU897" s="227" t="s">
        <v>83</v>
      </c>
      <c r="AV897" s="12" t="s">
        <v>83</v>
      </c>
      <c r="AW897" s="12" t="s">
        <v>36</v>
      </c>
      <c r="AX897" s="12" t="s">
        <v>73</v>
      </c>
      <c r="AY897" s="227" t="s">
        <v>148</v>
      </c>
    </row>
    <row r="898" spans="2:65" s="12" customFormat="1">
      <c r="B898" s="217"/>
      <c r="C898" s="218"/>
      <c r="D898" s="204" t="s">
        <v>162</v>
      </c>
      <c r="E898" s="219" t="s">
        <v>21</v>
      </c>
      <c r="F898" s="220" t="s">
        <v>1195</v>
      </c>
      <c r="G898" s="218"/>
      <c r="H898" s="221">
        <v>26.745000000000001</v>
      </c>
      <c r="I898" s="222"/>
      <c r="J898" s="218"/>
      <c r="K898" s="218"/>
      <c r="L898" s="223"/>
      <c r="M898" s="224"/>
      <c r="N898" s="225"/>
      <c r="O898" s="225"/>
      <c r="P898" s="225"/>
      <c r="Q898" s="225"/>
      <c r="R898" s="225"/>
      <c r="S898" s="225"/>
      <c r="T898" s="226"/>
      <c r="AT898" s="227" t="s">
        <v>162</v>
      </c>
      <c r="AU898" s="227" t="s">
        <v>83</v>
      </c>
      <c r="AV898" s="12" t="s">
        <v>83</v>
      </c>
      <c r="AW898" s="12" t="s">
        <v>36</v>
      </c>
      <c r="AX898" s="12" t="s">
        <v>73</v>
      </c>
      <c r="AY898" s="227" t="s">
        <v>148</v>
      </c>
    </row>
    <row r="899" spans="2:65" s="12" customFormat="1">
      <c r="B899" s="217"/>
      <c r="C899" s="218"/>
      <c r="D899" s="204" t="s">
        <v>162</v>
      </c>
      <c r="E899" s="219" t="s">
        <v>21</v>
      </c>
      <c r="F899" s="220" t="s">
        <v>1196</v>
      </c>
      <c r="G899" s="218"/>
      <c r="H899" s="221">
        <v>24.707999999999998</v>
      </c>
      <c r="I899" s="222"/>
      <c r="J899" s="218"/>
      <c r="K899" s="218"/>
      <c r="L899" s="223"/>
      <c r="M899" s="224"/>
      <c r="N899" s="225"/>
      <c r="O899" s="225"/>
      <c r="P899" s="225"/>
      <c r="Q899" s="225"/>
      <c r="R899" s="225"/>
      <c r="S899" s="225"/>
      <c r="T899" s="226"/>
      <c r="AT899" s="227" t="s">
        <v>162</v>
      </c>
      <c r="AU899" s="227" t="s">
        <v>83</v>
      </c>
      <c r="AV899" s="12" t="s">
        <v>83</v>
      </c>
      <c r="AW899" s="12" t="s">
        <v>36</v>
      </c>
      <c r="AX899" s="12" t="s">
        <v>73</v>
      </c>
      <c r="AY899" s="227" t="s">
        <v>148</v>
      </c>
    </row>
    <row r="900" spans="2:65" s="12" customFormat="1">
      <c r="B900" s="217"/>
      <c r="C900" s="218"/>
      <c r="D900" s="204" t="s">
        <v>162</v>
      </c>
      <c r="E900" s="219" t="s">
        <v>21</v>
      </c>
      <c r="F900" s="220" t="s">
        <v>1197</v>
      </c>
      <c r="G900" s="218"/>
      <c r="H900" s="221">
        <v>25.576000000000001</v>
      </c>
      <c r="I900" s="222"/>
      <c r="J900" s="218"/>
      <c r="K900" s="218"/>
      <c r="L900" s="223"/>
      <c r="M900" s="224"/>
      <c r="N900" s="225"/>
      <c r="O900" s="225"/>
      <c r="P900" s="225"/>
      <c r="Q900" s="225"/>
      <c r="R900" s="225"/>
      <c r="S900" s="225"/>
      <c r="T900" s="226"/>
      <c r="AT900" s="227" t="s">
        <v>162</v>
      </c>
      <c r="AU900" s="227" t="s">
        <v>83</v>
      </c>
      <c r="AV900" s="12" t="s">
        <v>83</v>
      </c>
      <c r="AW900" s="12" t="s">
        <v>36</v>
      </c>
      <c r="AX900" s="12" t="s">
        <v>73</v>
      </c>
      <c r="AY900" s="227" t="s">
        <v>148</v>
      </c>
    </row>
    <row r="901" spans="2:65" s="11" customFormat="1">
      <c r="B901" s="207"/>
      <c r="C901" s="208"/>
      <c r="D901" s="204" t="s">
        <v>162</v>
      </c>
      <c r="E901" s="209" t="s">
        <v>21</v>
      </c>
      <c r="F901" s="210" t="s">
        <v>262</v>
      </c>
      <c r="G901" s="208"/>
      <c r="H901" s="209" t="s">
        <v>21</v>
      </c>
      <c r="I901" s="211"/>
      <c r="J901" s="208"/>
      <c r="K901" s="208"/>
      <c r="L901" s="212"/>
      <c r="M901" s="213"/>
      <c r="N901" s="214"/>
      <c r="O901" s="214"/>
      <c r="P901" s="214"/>
      <c r="Q901" s="214"/>
      <c r="R901" s="214"/>
      <c r="S901" s="214"/>
      <c r="T901" s="215"/>
      <c r="AT901" s="216" t="s">
        <v>162</v>
      </c>
      <c r="AU901" s="216" t="s">
        <v>83</v>
      </c>
      <c r="AV901" s="11" t="s">
        <v>81</v>
      </c>
      <c r="AW901" s="11" t="s">
        <v>36</v>
      </c>
      <c r="AX901" s="11" t="s">
        <v>73</v>
      </c>
      <c r="AY901" s="216" t="s">
        <v>148</v>
      </c>
    </row>
    <row r="902" spans="2:65" s="12" customFormat="1">
      <c r="B902" s="217"/>
      <c r="C902" s="218"/>
      <c r="D902" s="204" t="s">
        <v>162</v>
      </c>
      <c r="E902" s="219" t="s">
        <v>21</v>
      </c>
      <c r="F902" s="220" t="s">
        <v>1198</v>
      </c>
      <c r="G902" s="218"/>
      <c r="H902" s="221">
        <v>13.92</v>
      </c>
      <c r="I902" s="222"/>
      <c r="J902" s="218"/>
      <c r="K902" s="218"/>
      <c r="L902" s="223"/>
      <c r="M902" s="224"/>
      <c r="N902" s="225"/>
      <c r="O902" s="225"/>
      <c r="P902" s="225"/>
      <c r="Q902" s="225"/>
      <c r="R902" s="225"/>
      <c r="S902" s="225"/>
      <c r="T902" s="226"/>
      <c r="AT902" s="227" t="s">
        <v>162</v>
      </c>
      <c r="AU902" s="227" t="s">
        <v>83</v>
      </c>
      <c r="AV902" s="12" t="s">
        <v>83</v>
      </c>
      <c r="AW902" s="12" t="s">
        <v>36</v>
      </c>
      <c r="AX902" s="12" t="s">
        <v>73</v>
      </c>
      <c r="AY902" s="227" t="s">
        <v>148</v>
      </c>
    </row>
    <row r="903" spans="2:65" s="12" customFormat="1">
      <c r="B903" s="217"/>
      <c r="C903" s="218"/>
      <c r="D903" s="204" t="s">
        <v>162</v>
      </c>
      <c r="E903" s="219" t="s">
        <v>21</v>
      </c>
      <c r="F903" s="220" t="s">
        <v>1199</v>
      </c>
      <c r="G903" s="218"/>
      <c r="H903" s="221">
        <v>32.625</v>
      </c>
      <c r="I903" s="222"/>
      <c r="J903" s="218"/>
      <c r="K903" s="218"/>
      <c r="L903" s="223"/>
      <c r="M903" s="224"/>
      <c r="N903" s="225"/>
      <c r="O903" s="225"/>
      <c r="P903" s="225"/>
      <c r="Q903" s="225"/>
      <c r="R903" s="225"/>
      <c r="S903" s="225"/>
      <c r="T903" s="226"/>
      <c r="AT903" s="227" t="s">
        <v>162</v>
      </c>
      <c r="AU903" s="227" t="s">
        <v>83</v>
      </c>
      <c r="AV903" s="12" t="s">
        <v>83</v>
      </c>
      <c r="AW903" s="12" t="s">
        <v>36</v>
      </c>
      <c r="AX903" s="12" t="s">
        <v>73</v>
      </c>
      <c r="AY903" s="227" t="s">
        <v>148</v>
      </c>
    </row>
    <row r="904" spans="2:65" s="12" customFormat="1">
      <c r="B904" s="217"/>
      <c r="C904" s="218"/>
      <c r="D904" s="204" t="s">
        <v>162</v>
      </c>
      <c r="E904" s="219" t="s">
        <v>21</v>
      </c>
      <c r="F904" s="220" t="s">
        <v>1200</v>
      </c>
      <c r="G904" s="218"/>
      <c r="H904" s="221">
        <v>11.66</v>
      </c>
      <c r="I904" s="222"/>
      <c r="J904" s="218"/>
      <c r="K904" s="218"/>
      <c r="L904" s="223"/>
      <c r="M904" s="224"/>
      <c r="N904" s="225"/>
      <c r="O904" s="225"/>
      <c r="P904" s="225"/>
      <c r="Q904" s="225"/>
      <c r="R904" s="225"/>
      <c r="S904" s="225"/>
      <c r="T904" s="226"/>
      <c r="AT904" s="227" t="s">
        <v>162</v>
      </c>
      <c r="AU904" s="227" t="s">
        <v>83</v>
      </c>
      <c r="AV904" s="12" t="s">
        <v>83</v>
      </c>
      <c r="AW904" s="12" t="s">
        <v>36</v>
      </c>
      <c r="AX904" s="12" t="s">
        <v>73</v>
      </c>
      <c r="AY904" s="227" t="s">
        <v>148</v>
      </c>
    </row>
    <row r="905" spans="2:65" s="12" customFormat="1">
      <c r="B905" s="217"/>
      <c r="C905" s="218"/>
      <c r="D905" s="204" t="s">
        <v>162</v>
      </c>
      <c r="E905" s="219" t="s">
        <v>21</v>
      </c>
      <c r="F905" s="220" t="s">
        <v>1201</v>
      </c>
      <c r="G905" s="218"/>
      <c r="H905" s="221">
        <v>32.878</v>
      </c>
      <c r="I905" s="222"/>
      <c r="J905" s="218"/>
      <c r="K905" s="218"/>
      <c r="L905" s="223"/>
      <c r="M905" s="224"/>
      <c r="N905" s="225"/>
      <c r="O905" s="225"/>
      <c r="P905" s="225"/>
      <c r="Q905" s="225"/>
      <c r="R905" s="225"/>
      <c r="S905" s="225"/>
      <c r="T905" s="226"/>
      <c r="AT905" s="227" t="s">
        <v>162</v>
      </c>
      <c r="AU905" s="227" t="s">
        <v>83</v>
      </c>
      <c r="AV905" s="12" t="s">
        <v>83</v>
      </c>
      <c r="AW905" s="12" t="s">
        <v>36</v>
      </c>
      <c r="AX905" s="12" t="s">
        <v>73</v>
      </c>
      <c r="AY905" s="227" t="s">
        <v>148</v>
      </c>
    </row>
    <row r="906" spans="2:65" s="12" customFormat="1">
      <c r="B906" s="217"/>
      <c r="C906" s="218"/>
      <c r="D906" s="204" t="s">
        <v>162</v>
      </c>
      <c r="E906" s="219" t="s">
        <v>21</v>
      </c>
      <c r="F906" s="220" t="s">
        <v>1202</v>
      </c>
      <c r="G906" s="218"/>
      <c r="H906" s="221">
        <v>11.14</v>
      </c>
      <c r="I906" s="222"/>
      <c r="J906" s="218"/>
      <c r="K906" s="218"/>
      <c r="L906" s="223"/>
      <c r="M906" s="224"/>
      <c r="N906" s="225"/>
      <c r="O906" s="225"/>
      <c r="P906" s="225"/>
      <c r="Q906" s="225"/>
      <c r="R906" s="225"/>
      <c r="S906" s="225"/>
      <c r="T906" s="226"/>
      <c r="AT906" s="227" t="s">
        <v>162</v>
      </c>
      <c r="AU906" s="227" t="s">
        <v>83</v>
      </c>
      <c r="AV906" s="12" t="s">
        <v>83</v>
      </c>
      <c r="AW906" s="12" t="s">
        <v>36</v>
      </c>
      <c r="AX906" s="12" t="s">
        <v>73</v>
      </c>
      <c r="AY906" s="227" t="s">
        <v>148</v>
      </c>
    </row>
    <row r="907" spans="2:65" s="12" customFormat="1">
      <c r="B907" s="217"/>
      <c r="C907" s="218"/>
      <c r="D907" s="204" t="s">
        <v>162</v>
      </c>
      <c r="E907" s="219" t="s">
        <v>21</v>
      </c>
      <c r="F907" s="220" t="s">
        <v>1203</v>
      </c>
      <c r="G907" s="218"/>
      <c r="H907" s="221">
        <v>51.755000000000003</v>
      </c>
      <c r="I907" s="222"/>
      <c r="J907" s="218"/>
      <c r="K907" s="218"/>
      <c r="L907" s="223"/>
      <c r="M907" s="224"/>
      <c r="N907" s="225"/>
      <c r="O907" s="225"/>
      <c r="P907" s="225"/>
      <c r="Q907" s="225"/>
      <c r="R907" s="225"/>
      <c r="S907" s="225"/>
      <c r="T907" s="226"/>
      <c r="AT907" s="227" t="s">
        <v>162</v>
      </c>
      <c r="AU907" s="227" t="s">
        <v>83</v>
      </c>
      <c r="AV907" s="12" t="s">
        <v>83</v>
      </c>
      <c r="AW907" s="12" t="s">
        <v>36</v>
      </c>
      <c r="AX907" s="12" t="s">
        <v>73</v>
      </c>
      <c r="AY907" s="227" t="s">
        <v>148</v>
      </c>
    </row>
    <row r="908" spans="2:65" s="12" customFormat="1">
      <c r="B908" s="217"/>
      <c r="C908" s="218"/>
      <c r="D908" s="204" t="s">
        <v>162</v>
      </c>
      <c r="E908" s="219" t="s">
        <v>21</v>
      </c>
      <c r="F908" s="220" t="s">
        <v>1204</v>
      </c>
      <c r="G908" s="218"/>
      <c r="H908" s="221">
        <v>44.561</v>
      </c>
      <c r="I908" s="222"/>
      <c r="J908" s="218"/>
      <c r="K908" s="218"/>
      <c r="L908" s="223"/>
      <c r="M908" s="224"/>
      <c r="N908" s="225"/>
      <c r="O908" s="225"/>
      <c r="P908" s="225"/>
      <c r="Q908" s="225"/>
      <c r="R908" s="225"/>
      <c r="S908" s="225"/>
      <c r="T908" s="226"/>
      <c r="AT908" s="227" t="s">
        <v>162</v>
      </c>
      <c r="AU908" s="227" t="s">
        <v>83</v>
      </c>
      <c r="AV908" s="12" t="s">
        <v>83</v>
      </c>
      <c r="AW908" s="12" t="s">
        <v>36</v>
      </c>
      <c r="AX908" s="12" t="s">
        <v>73</v>
      </c>
      <c r="AY908" s="227" t="s">
        <v>148</v>
      </c>
    </row>
    <row r="909" spans="2:65" s="13" customFormat="1">
      <c r="B909" s="228"/>
      <c r="C909" s="229"/>
      <c r="D909" s="204" t="s">
        <v>162</v>
      </c>
      <c r="E909" s="230" t="s">
        <v>21</v>
      </c>
      <c r="F909" s="231" t="s">
        <v>244</v>
      </c>
      <c r="G909" s="229"/>
      <c r="H909" s="232">
        <v>659.24300000000005</v>
      </c>
      <c r="I909" s="233"/>
      <c r="J909" s="229"/>
      <c r="K909" s="229"/>
      <c r="L909" s="234"/>
      <c r="M909" s="235"/>
      <c r="N909" s="236"/>
      <c r="O909" s="236"/>
      <c r="P909" s="236"/>
      <c r="Q909" s="236"/>
      <c r="R909" s="236"/>
      <c r="S909" s="236"/>
      <c r="T909" s="237"/>
      <c r="AT909" s="238" t="s">
        <v>162</v>
      </c>
      <c r="AU909" s="238" t="s">
        <v>83</v>
      </c>
      <c r="AV909" s="13" t="s">
        <v>155</v>
      </c>
      <c r="AW909" s="13" t="s">
        <v>36</v>
      </c>
      <c r="AX909" s="13" t="s">
        <v>81</v>
      </c>
      <c r="AY909" s="238" t="s">
        <v>148</v>
      </c>
    </row>
    <row r="910" spans="2:65" s="1" customFormat="1" ht="16.5" customHeight="1">
      <c r="B910" s="41"/>
      <c r="C910" s="239" t="s">
        <v>1205</v>
      </c>
      <c r="D910" s="239" t="s">
        <v>271</v>
      </c>
      <c r="E910" s="240" t="s">
        <v>1206</v>
      </c>
      <c r="F910" s="241" t="s">
        <v>1207</v>
      </c>
      <c r="G910" s="242" t="s">
        <v>153</v>
      </c>
      <c r="H910" s="243">
        <v>737.96699999999998</v>
      </c>
      <c r="I910" s="244"/>
      <c r="J910" s="245">
        <f>ROUND(I910*H910,2)</f>
        <v>0</v>
      </c>
      <c r="K910" s="241" t="s">
        <v>586</v>
      </c>
      <c r="L910" s="246"/>
      <c r="M910" s="247" t="s">
        <v>21</v>
      </c>
      <c r="N910" s="248" t="s">
        <v>44</v>
      </c>
      <c r="O910" s="42"/>
      <c r="P910" s="201">
        <f>O910*H910</f>
        <v>0</v>
      </c>
      <c r="Q910" s="201">
        <v>1.24E-2</v>
      </c>
      <c r="R910" s="201">
        <f>Q910*H910</f>
        <v>9.1507907999999993</v>
      </c>
      <c r="S910" s="201">
        <v>0</v>
      </c>
      <c r="T910" s="202">
        <f>S910*H910</f>
        <v>0</v>
      </c>
      <c r="AR910" s="24" t="s">
        <v>396</v>
      </c>
      <c r="AT910" s="24" t="s">
        <v>271</v>
      </c>
      <c r="AU910" s="24" t="s">
        <v>83</v>
      </c>
      <c r="AY910" s="24" t="s">
        <v>148</v>
      </c>
      <c r="BE910" s="203">
        <f>IF(N910="základní",J910,0)</f>
        <v>0</v>
      </c>
      <c r="BF910" s="203">
        <f>IF(N910="snížená",J910,0)</f>
        <v>0</v>
      </c>
      <c r="BG910" s="203">
        <f>IF(N910="zákl. přenesená",J910,0)</f>
        <v>0</v>
      </c>
      <c r="BH910" s="203">
        <f>IF(N910="sníž. přenesená",J910,0)</f>
        <v>0</v>
      </c>
      <c r="BI910" s="203">
        <f>IF(N910="nulová",J910,0)</f>
        <v>0</v>
      </c>
      <c r="BJ910" s="24" t="s">
        <v>81</v>
      </c>
      <c r="BK910" s="203">
        <f>ROUND(I910*H910,2)</f>
        <v>0</v>
      </c>
      <c r="BL910" s="24" t="s">
        <v>252</v>
      </c>
      <c r="BM910" s="24" t="s">
        <v>1208</v>
      </c>
    </row>
    <row r="911" spans="2:65" s="12" customFormat="1">
      <c r="B911" s="217"/>
      <c r="C911" s="218"/>
      <c r="D911" s="204" t="s">
        <v>162</v>
      </c>
      <c r="E911" s="219" t="s">
        <v>21</v>
      </c>
      <c r="F911" s="220" t="s">
        <v>1209</v>
      </c>
      <c r="G911" s="218"/>
      <c r="H911" s="221">
        <v>702.82600000000002</v>
      </c>
      <c r="I911" s="222"/>
      <c r="J911" s="218"/>
      <c r="K911" s="218"/>
      <c r="L911" s="223"/>
      <c r="M911" s="224"/>
      <c r="N911" s="225"/>
      <c r="O911" s="225"/>
      <c r="P911" s="225"/>
      <c r="Q911" s="225"/>
      <c r="R911" s="225"/>
      <c r="S911" s="225"/>
      <c r="T911" s="226"/>
      <c r="AT911" s="227" t="s">
        <v>162</v>
      </c>
      <c r="AU911" s="227" t="s">
        <v>83</v>
      </c>
      <c r="AV911" s="12" t="s">
        <v>83</v>
      </c>
      <c r="AW911" s="12" t="s">
        <v>36</v>
      </c>
      <c r="AX911" s="12" t="s">
        <v>81</v>
      </c>
      <c r="AY911" s="227" t="s">
        <v>148</v>
      </c>
    </row>
    <row r="912" spans="2:65" s="12" customFormat="1">
      <c r="B912" s="217"/>
      <c r="C912" s="218"/>
      <c r="D912" s="204" t="s">
        <v>162</v>
      </c>
      <c r="E912" s="218"/>
      <c r="F912" s="220" t="s">
        <v>1210</v>
      </c>
      <c r="G912" s="218"/>
      <c r="H912" s="221">
        <v>737.96699999999998</v>
      </c>
      <c r="I912" s="222"/>
      <c r="J912" s="218"/>
      <c r="K912" s="218"/>
      <c r="L912" s="223"/>
      <c r="M912" s="224"/>
      <c r="N912" s="225"/>
      <c r="O912" s="225"/>
      <c r="P912" s="225"/>
      <c r="Q912" s="225"/>
      <c r="R912" s="225"/>
      <c r="S912" s="225"/>
      <c r="T912" s="226"/>
      <c r="AT912" s="227" t="s">
        <v>162</v>
      </c>
      <c r="AU912" s="227" t="s">
        <v>83</v>
      </c>
      <c r="AV912" s="12" t="s">
        <v>83</v>
      </c>
      <c r="AW912" s="12" t="s">
        <v>6</v>
      </c>
      <c r="AX912" s="12" t="s">
        <v>81</v>
      </c>
      <c r="AY912" s="227" t="s">
        <v>148</v>
      </c>
    </row>
    <row r="913" spans="2:65" s="1" customFormat="1" ht="16.5" customHeight="1">
      <c r="B913" s="41"/>
      <c r="C913" s="192" t="s">
        <v>1211</v>
      </c>
      <c r="D913" s="192" t="s">
        <v>150</v>
      </c>
      <c r="E913" s="193" t="s">
        <v>1212</v>
      </c>
      <c r="F913" s="194" t="s">
        <v>1213</v>
      </c>
      <c r="G913" s="195" t="s">
        <v>351</v>
      </c>
      <c r="H913" s="196">
        <v>544.79</v>
      </c>
      <c r="I913" s="197"/>
      <c r="J913" s="198">
        <f>ROUND(I913*H913,2)</f>
        <v>0</v>
      </c>
      <c r="K913" s="194" t="s">
        <v>154</v>
      </c>
      <c r="L913" s="61"/>
      <c r="M913" s="199" t="s">
        <v>21</v>
      </c>
      <c r="N913" s="200" t="s">
        <v>44</v>
      </c>
      <c r="O913" s="42"/>
      <c r="P913" s="201">
        <f>O913*H913</f>
        <v>0</v>
      </c>
      <c r="Q913" s="201">
        <v>2.0000000000000002E-5</v>
      </c>
      <c r="R913" s="201">
        <f>Q913*H913</f>
        <v>1.0895800000000001E-2</v>
      </c>
      <c r="S913" s="201">
        <v>0</v>
      </c>
      <c r="T913" s="202">
        <f>S913*H913</f>
        <v>0</v>
      </c>
      <c r="AR913" s="24" t="s">
        <v>252</v>
      </c>
      <c r="AT913" s="24" t="s">
        <v>150</v>
      </c>
      <c r="AU913" s="24" t="s">
        <v>83</v>
      </c>
      <c r="AY913" s="24" t="s">
        <v>148</v>
      </c>
      <c r="BE913" s="203">
        <f>IF(N913="základní",J913,0)</f>
        <v>0</v>
      </c>
      <c r="BF913" s="203">
        <f>IF(N913="snížená",J913,0)</f>
        <v>0</v>
      </c>
      <c r="BG913" s="203">
        <f>IF(N913="zákl. přenesená",J913,0)</f>
        <v>0</v>
      </c>
      <c r="BH913" s="203">
        <f>IF(N913="sníž. přenesená",J913,0)</f>
        <v>0</v>
      </c>
      <c r="BI913" s="203">
        <f>IF(N913="nulová",J913,0)</f>
        <v>0</v>
      </c>
      <c r="BJ913" s="24" t="s">
        <v>81</v>
      </c>
      <c r="BK913" s="203">
        <f>ROUND(I913*H913,2)</f>
        <v>0</v>
      </c>
      <c r="BL913" s="24" t="s">
        <v>252</v>
      </c>
      <c r="BM913" s="24" t="s">
        <v>1214</v>
      </c>
    </row>
    <row r="914" spans="2:65" s="11" customFormat="1">
      <c r="B914" s="207"/>
      <c r="C914" s="208"/>
      <c r="D914" s="204" t="s">
        <v>162</v>
      </c>
      <c r="E914" s="209" t="s">
        <v>21</v>
      </c>
      <c r="F914" s="210" t="s">
        <v>315</v>
      </c>
      <c r="G914" s="208"/>
      <c r="H914" s="209" t="s">
        <v>21</v>
      </c>
      <c r="I914" s="211"/>
      <c r="J914" s="208"/>
      <c r="K914" s="208"/>
      <c r="L914" s="212"/>
      <c r="M914" s="213"/>
      <c r="N914" s="214"/>
      <c r="O914" s="214"/>
      <c r="P914" s="214"/>
      <c r="Q914" s="214"/>
      <c r="R914" s="214"/>
      <c r="S914" s="214"/>
      <c r="T914" s="215"/>
      <c r="AT914" s="216" t="s">
        <v>162</v>
      </c>
      <c r="AU914" s="216" t="s">
        <v>83</v>
      </c>
      <c r="AV914" s="11" t="s">
        <v>81</v>
      </c>
      <c r="AW914" s="11" t="s">
        <v>36</v>
      </c>
      <c r="AX914" s="11" t="s">
        <v>73</v>
      </c>
      <c r="AY914" s="216" t="s">
        <v>148</v>
      </c>
    </row>
    <row r="915" spans="2:65" s="12" customFormat="1">
      <c r="B915" s="217"/>
      <c r="C915" s="218"/>
      <c r="D915" s="204" t="s">
        <v>162</v>
      </c>
      <c r="E915" s="219" t="s">
        <v>21</v>
      </c>
      <c r="F915" s="220" t="s">
        <v>1215</v>
      </c>
      <c r="G915" s="218"/>
      <c r="H915" s="221">
        <v>21.52</v>
      </c>
      <c r="I915" s="222"/>
      <c r="J915" s="218"/>
      <c r="K915" s="218"/>
      <c r="L915" s="223"/>
      <c r="M915" s="224"/>
      <c r="N915" s="225"/>
      <c r="O915" s="225"/>
      <c r="P915" s="225"/>
      <c r="Q915" s="225"/>
      <c r="R915" s="225"/>
      <c r="S915" s="225"/>
      <c r="T915" s="226"/>
      <c r="AT915" s="227" t="s">
        <v>162</v>
      </c>
      <c r="AU915" s="227" t="s">
        <v>83</v>
      </c>
      <c r="AV915" s="12" t="s">
        <v>83</v>
      </c>
      <c r="AW915" s="12" t="s">
        <v>36</v>
      </c>
      <c r="AX915" s="12" t="s">
        <v>73</v>
      </c>
      <c r="AY915" s="227" t="s">
        <v>148</v>
      </c>
    </row>
    <row r="916" spans="2:65" s="12" customFormat="1">
      <c r="B916" s="217"/>
      <c r="C916" s="218"/>
      <c r="D916" s="204" t="s">
        <v>162</v>
      </c>
      <c r="E916" s="219" t="s">
        <v>21</v>
      </c>
      <c r="F916" s="220" t="s">
        <v>1216</v>
      </c>
      <c r="G916" s="218"/>
      <c r="H916" s="221">
        <v>83.94</v>
      </c>
      <c r="I916" s="222"/>
      <c r="J916" s="218"/>
      <c r="K916" s="218"/>
      <c r="L916" s="223"/>
      <c r="M916" s="224"/>
      <c r="N916" s="225"/>
      <c r="O916" s="225"/>
      <c r="P916" s="225"/>
      <c r="Q916" s="225"/>
      <c r="R916" s="225"/>
      <c r="S916" s="225"/>
      <c r="T916" s="226"/>
      <c r="AT916" s="227" t="s">
        <v>162</v>
      </c>
      <c r="AU916" s="227" t="s">
        <v>83</v>
      </c>
      <c r="AV916" s="12" t="s">
        <v>83</v>
      </c>
      <c r="AW916" s="12" t="s">
        <v>36</v>
      </c>
      <c r="AX916" s="12" t="s">
        <v>73</v>
      </c>
      <c r="AY916" s="227" t="s">
        <v>148</v>
      </c>
    </row>
    <row r="917" spans="2:65" s="12" customFormat="1">
      <c r="B917" s="217"/>
      <c r="C917" s="218"/>
      <c r="D917" s="204" t="s">
        <v>162</v>
      </c>
      <c r="E917" s="219" t="s">
        <v>21</v>
      </c>
      <c r="F917" s="220" t="s">
        <v>1217</v>
      </c>
      <c r="G917" s="218"/>
      <c r="H917" s="221">
        <v>31.8</v>
      </c>
      <c r="I917" s="222"/>
      <c r="J917" s="218"/>
      <c r="K917" s="218"/>
      <c r="L917" s="223"/>
      <c r="M917" s="224"/>
      <c r="N917" s="225"/>
      <c r="O917" s="225"/>
      <c r="P917" s="225"/>
      <c r="Q917" s="225"/>
      <c r="R917" s="225"/>
      <c r="S917" s="225"/>
      <c r="T917" s="226"/>
      <c r="AT917" s="227" t="s">
        <v>162</v>
      </c>
      <c r="AU917" s="227" t="s">
        <v>83</v>
      </c>
      <c r="AV917" s="12" t="s">
        <v>83</v>
      </c>
      <c r="AW917" s="12" t="s">
        <v>36</v>
      </c>
      <c r="AX917" s="12" t="s">
        <v>73</v>
      </c>
      <c r="AY917" s="227" t="s">
        <v>148</v>
      </c>
    </row>
    <row r="918" spans="2:65" s="12" customFormat="1">
      <c r="B918" s="217"/>
      <c r="C918" s="218"/>
      <c r="D918" s="204" t="s">
        <v>162</v>
      </c>
      <c r="E918" s="219" t="s">
        <v>21</v>
      </c>
      <c r="F918" s="220" t="s">
        <v>1218</v>
      </c>
      <c r="G918" s="218"/>
      <c r="H918" s="221">
        <v>21.41</v>
      </c>
      <c r="I918" s="222"/>
      <c r="J918" s="218"/>
      <c r="K918" s="218"/>
      <c r="L918" s="223"/>
      <c r="M918" s="224"/>
      <c r="N918" s="225"/>
      <c r="O918" s="225"/>
      <c r="P918" s="225"/>
      <c r="Q918" s="225"/>
      <c r="R918" s="225"/>
      <c r="S918" s="225"/>
      <c r="T918" s="226"/>
      <c r="AT918" s="227" t="s">
        <v>162</v>
      </c>
      <c r="AU918" s="227" t="s">
        <v>83</v>
      </c>
      <c r="AV918" s="12" t="s">
        <v>83</v>
      </c>
      <c r="AW918" s="12" t="s">
        <v>36</v>
      </c>
      <c r="AX918" s="12" t="s">
        <v>73</v>
      </c>
      <c r="AY918" s="227" t="s">
        <v>148</v>
      </c>
    </row>
    <row r="919" spans="2:65" s="12" customFormat="1">
      <c r="B919" s="217"/>
      <c r="C919" s="218"/>
      <c r="D919" s="204" t="s">
        <v>162</v>
      </c>
      <c r="E919" s="219" t="s">
        <v>21</v>
      </c>
      <c r="F919" s="220" t="s">
        <v>1219</v>
      </c>
      <c r="G919" s="218"/>
      <c r="H919" s="221">
        <v>28.1</v>
      </c>
      <c r="I919" s="222"/>
      <c r="J919" s="218"/>
      <c r="K919" s="218"/>
      <c r="L919" s="223"/>
      <c r="M919" s="224"/>
      <c r="N919" s="225"/>
      <c r="O919" s="225"/>
      <c r="P919" s="225"/>
      <c r="Q919" s="225"/>
      <c r="R919" s="225"/>
      <c r="S919" s="225"/>
      <c r="T919" s="226"/>
      <c r="AT919" s="227" t="s">
        <v>162</v>
      </c>
      <c r="AU919" s="227" t="s">
        <v>83</v>
      </c>
      <c r="AV919" s="12" t="s">
        <v>83</v>
      </c>
      <c r="AW919" s="12" t="s">
        <v>36</v>
      </c>
      <c r="AX919" s="12" t="s">
        <v>73</v>
      </c>
      <c r="AY919" s="227" t="s">
        <v>148</v>
      </c>
    </row>
    <row r="920" spans="2:65" s="12" customFormat="1">
      <c r="B920" s="217"/>
      <c r="C920" s="218"/>
      <c r="D920" s="204" t="s">
        <v>162</v>
      </c>
      <c r="E920" s="219" t="s">
        <v>21</v>
      </c>
      <c r="F920" s="220" t="s">
        <v>1220</v>
      </c>
      <c r="G920" s="218"/>
      <c r="H920" s="221">
        <v>21.9</v>
      </c>
      <c r="I920" s="222"/>
      <c r="J920" s="218"/>
      <c r="K920" s="218"/>
      <c r="L920" s="223"/>
      <c r="M920" s="224"/>
      <c r="N920" s="225"/>
      <c r="O920" s="225"/>
      <c r="P920" s="225"/>
      <c r="Q920" s="225"/>
      <c r="R920" s="225"/>
      <c r="S920" s="225"/>
      <c r="T920" s="226"/>
      <c r="AT920" s="227" t="s">
        <v>162</v>
      </c>
      <c r="AU920" s="227" t="s">
        <v>83</v>
      </c>
      <c r="AV920" s="12" t="s">
        <v>83</v>
      </c>
      <c r="AW920" s="12" t="s">
        <v>36</v>
      </c>
      <c r="AX920" s="12" t="s">
        <v>73</v>
      </c>
      <c r="AY920" s="227" t="s">
        <v>148</v>
      </c>
    </row>
    <row r="921" spans="2:65" s="12" customFormat="1">
      <c r="B921" s="217"/>
      <c r="C921" s="218"/>
      <c r="D921" s="204" t="s">
        <v>162</v>
      </c>
      <c r="E921" s="219" t="s">
        <v>21</v>
      </c>
      <c r="F921" s="220" t="s">
        <v>1221</v>
      </c>
      <c r="G921" s="218"/>
      <c r="H921" s="221">
        <v>11.32</v>
      </c>
      <c r="I921" s="222"/>
      <c r="J921" s="218"/>
      <c r="K921" s="218"/>
      <c r="L921" s="223"/>
      <c r="M921" s="224"/>
      <c r="N921" s="225"/>
      <c r="O921" s="225"/>
      <c r="P921" s="225"/>
      <c r="Q921" s="225"/>
      <c r="R921" s="225"/>
      <c r="S921" s="225"/>
      <c r="T921" s="226"/>
      <c r="AT921" s="227" t="s">
        <v>162</v>
      </c>
      <c r="AU921" s="227" t="s">
        <v>83</v>
      </c>
      <c r="AV921" s="12" t="s">
        <v>83</v>
      </c>
      <c r="AW921" s="12" t="s">
        <v>36</v>
      </c>
      <c r="AX921" s="12" t="s">
        <v>73</v>
      </c>
      <c r="AY921" s="227" t="s">
        <v>148</v>
      </c>
    </row>
    <row r="922" spans="2:65" s="12" customFormat="1">
      <c r="B922" s="217"/>
      <c r="C922" s="218"/>
      <c r="D922" s="204" t="s">
        <v>162</v>
      </c>
      <c r="E922" s="219" t="s">
        <v>21</v>
      </c>
      <c r="F922" s="220" t="s">
        <v>1222</v>
      </c>
      <c r="G922" s="218"/>
      <c r="H922" s="221">
        <v>16.43</v>
      </c>
      <c r="I922" s="222"/>
      <c r="J922" s="218"/>
      <c r="K922" s="218"/>
      <c r="L922" s="223"/>
      <c r="M922" s="224"/>
      <c r="N922" s="225"/>
      <c r="O922" s="225"/>
      <c r="P922" s="225"/>
      <c r="Q922" s="225"/>
      <c r="R922" s="225"/>
      <c r="S922" s="225"/>
      <c r="T922" s="226"/>
      <c r="AT922" s="227" t="s">
        <v>162</v>
      </c>
      <c r="AU922" s="227" t="s">
        <v>83</v>
      </c>
      <c r="AV922" s="12" t="s">
        <v>83</v>
      </c>
      <c r="AW922" s="12" t="s">
        <v>36</v>
      </c>
      <c r="AX922" s="12" t="s">
        <v>73</v>
      </c>
      <c r="AY922" s="227" t="s">
        <v>148</v>
      </c>
    </row>
    <row r="923" spans="2:65" s="12" customFormat="1">
      <c r="B923" s="217"/>
      <c r="C923" s="218"/>
      <c r="D923" s="204" t="s">
        <v>162</v>
      </c>
      <c r="E923" s="219" t="s">
        <v>21</v>
      </c>
      <c r="F923" s="220" t="s">
        <v>1223</v>
      </c>
      <c r="G923" s="218"/>
      <c r="H923" s="221">
        <v>20.03</v>
      </c>
      <c r="I923" s="222"/>
      <c r="J923" s="218"/>
      <c r="K923" s="218"/>
      <c r="L923" s="223"/>
      <c r="M923" s="224"/>
      <c r="N923" s="225"/>
      <c r="O923" s="225"/>
      <c r="P923" s="225"/>
      <c r="Q923" s="225"/>
      <c r="R923" s="225"/>
      <c r="S923" s="225"/>
      <c r="T923" s="226"/>
      <c r="AT923" s="227" t="s">
        <v>162</v>
      </c>
      <c r="AU923" s="227" t="s">
        <v>83</v>
      </c>
      <c r="AV923" s="12" t="s">
        <v>83</v>
      </c>
      <c r="AW923" s="12" t="s">
        <v>36</v>
      </c>
      <c r="AX923" s="12" t="s">
        <v>73</v>
      </c>
      <c r="AY923" s="227" t="s">
        <v>148</v>
      </c>
    </row>
    <row r="924" spans="2:65" s="12" customFormat="1">
      <c r="B924" s="217"/>
      <c r="C924" s="218"/>
      <c r="D924" s="204" t="s">
        <v>162</v>
      </c>
      <c r="E924" s="219" t="s">
        <v>21</v>
      </c>
      <c r="F924" s="220" t="s">
        <v>1224</v>
      </c>
      <c r="G924" s="218"/>
      <c r="H924" s="221">
        <v>36.72</v>
      </c>
      <c r="I924" s="222"/>
      <c r="J924" s="218"/>
      <c r="K924" s="218"/>
      <c r="L924" s="223"/>
      <c r="M924" s="224"/>
      <c r="N924" s="225"/>
      <c r="O924" s="225"/>
      <c r="P924" s="225"/>
      <c r="Q924" s="225"/>
      <c r="R924" s="225"/>
      <c r="S924" s="225"/>
      <c r="T924" s="226"/>
      <c r="AT924" s="227" t="s">
        <v>162</v>
      </c>
      <c r="AU924" s="227" t="s">
        <v>83</v>
      </c>
      <c r="AV924" s="12" t="s">
        <v>83</v>
      </c>
      <c r="AW924" s="12" t="s">
        <v>36</v>
      </c>
      <c r="AX924" s="12" t="s">
        <v>73</v>
      </c>
      <c r="AY924" s="227" t="s">
        <v>148</v>
      </c>
    </row>
    <row r="925" spans="2:65" s="12" customFormat="1">
      <c r="B925" s="217"/>
      <c r="C925" s="218"/>
      <c r="D925" s="204" t="s">
        <v>162</v>
      </c>
      <c r="E925" s="219" t="s">
        <v>21</v>
      </c>
      <c r="F925" s="220" t="s">
        <v>1225</v>
      </c>
      <c r="G925" s="218"/>
      <c r="H925" s="221">
        <v>21.9</v>
      </c>
      <c r="I925" s="222"/>
      <c r="J925" s="218"/>
      <c r="K925" s="218"/>
      <c r="L925" s="223"/>
      <c r="M925" s="224"/>
      <c r="N925" s="225"/>
      <c r="O925" s="225"/>
      <c r="P925" s="225"/>
      <c r="Q925" s="225"/>
      <c r="R925" s="225"/>
      <c r="S925" s="225"/>
      <c r="T925" s="226"/>
      <c r="AT925" s="227" t="s">
        <v>162</v>
      </c>
      <c r="AU925" s="227" t="s">
        <v>83</v>
      </c>
      <c r="AV925" s="12" t="s">
        <v>83</v>
      </c>
      <c r="AW925" s="12" t="s">
        <v>36</v>
      </c>
      <c r="AX925" s="12" t="s">
        <v>73</v>
      </c>
      <c r="AY925" s="227" t="s">
        <v>148</v>
      </c>
    </row>
    <row r="926" spans="2:65" s="12" customFormat="1">
      <c r="B926" s="217"/>
      <c r="C926" s="218"/>
      <c r="D926" s="204" t="s">
        <v>162</v>
      </c>
      <c r="E926" s="219" t="s">
        <v>21</v>
      </c>
      <c r="F926" s="220" t="s">
        <v>1226</v>
      </c>
      <c r="G926" s="218"/>
      <c r="H926" s="221">
        <v>11.6</v>
      </c>
      <c r="I926" s="222"/>
      <c r="J926" s="218"/>
      <c r="K926" s="218"/>
      <c r="L926" s="223"/>
      <c r="M926" s="224"/>
      <c r="N926" s="225"/>
      <c r="O926" s="225"/>
      <c r="P926" s="225"/>
      <c r="Q926" s="225"/>
      <c r="R926" s="225"/>
      <c r="S926" s="225"/>
      <c r="T926" s="226"/>
      <c r="AT926" s="227" t="s">
        <v>162</v>
      </c>
      <c r="AU926" s="227" t="s">
        <v>83</v>
      </c>
      <c r="AV926" s="12" t="s">
        <v>83</v>
      </c>
      <c r="AW926" s="12" t="s">
        <v>36</v>
      </c>
      <c r="AX926" s="12" t="s">
        <v>73</v>
      </c>
      <c r="AY926" s="227" t="s">
        <v>148</v>
      </c>
    </row>
    <row r="927" spans="2:65" s="12" customFormat="1">
      <c r="B927" s="217"/>
      <c r="C927" s="218"/>
      <c r="D927" s="204" t="s">
        <v>162</v>
      </c>
      <c r="E927" s="219" t="s">
        <v>21</v>
      </c>
      <c r="F927" s="220" t="s">
        <v>1227</v>
      </c>
      <c r="G927" s="218"/>
      <c r="H927" s="221">
        <v>26.76</v>
      </c>
      <c r="I927" s="222"/>
      <c r="J927" s="218"/>
      <c r="K927" s="218"/>
      <c r="L927" s="223"/>
      <c r="M927" s="224"/>
      <c r="N927" s="225"/>
      <c r="O927" s="225"/>
      <c r="P927" s="225"/>
      <c r="Q927" s="225"/>
      <c r="R927" s="225"/>
      <c r="S927" s="225"/>
      <c r="T927" s="226"/>
      <c r="AT927" s="227" t="s">
        <v>162</v>
      </c>
      <c r="AU927" s="227" t="s">
        <v>83</v>
      </c>
      <c r="AV927" s="12" t="s">
        <v>83</v>
      </c>
      <c r="AW927" s="12" t="s">
        <v>36</v>
      </c>
      <c r="AX927" s="12" t="s">
        <v>73</v>
      </c>
      <c r="AY927" s="227" t="s">
        <v>148</v>
      </c>
    </row>
    <row r="928" spans="2:65" s="12" customFormat="1">
      <c r="B928" s="217"/>
      <c r="C928" s="218"/>
      <c r="D928" s="204" t="s">
        <v>162</v>
      </c>
      <c r="E928" s="219" t="s">
        <v>21</v>
      </c>
      <c r="F928" s="220" t="s">
        <v>1228</v>
      </c>
      <c r="G928" s="218"/>
      <c r="H928" s="221">
        <v>18.89</v>
      </c>
      <c r="I928" s="222"/>
      <c r="J928" s="218"/>
      <c r="K928" s="218"/>
      <c r="L928" s="223"/>
      <c r="M928" s="224"/>
      <c r="N928" s="225"/>
      <c r="O928" s="225"/>
      <c r="P928" s="225"/>
      <c r="Q928" s="225"/>
      <c r="R928" s="225"/>
      <c r="S928" s="225"/>
      <c r="T928" s="226"/>
      <c r="AT928" s="227" t="s">
        <v>162</v>
      </c>
      <c r="AU928" s="227" t="s">
        <v>83</v>
      </c>
      <c r="AV928" s="12" t="s">
        <v>83</v>
      </c>
      <c r="AW928" s="12" t="s">
        <v>36</v>
      </c>
      <c r="AX928" s="12" t="s">
        <v>73</v>
      </c>
      <c r="AY928" s="227" t="s">
        <v>148</v>
      </c>
    </row>
    <row r="929" spans="2:65" s="12" customFormat="1">
      <c r="B929" s="217"/>
      <c r="C929" s="218"/>
      <c r="D929" s="204" t="s">
        <v>162</v>
      </c>
      <c r="E929" s="219" t="s">
        <v>21</v>
      </c>
      <c r="F929" s="220" t="s">
        <v>1229</v>
      </c>
      <c r="G929" s="218"/>
      <c r="H929" s="221">
        <v>23.69</v>
      </c>
      <c r="I929" s="222"/>
      <c r="J929" s="218"/>
      <c r="K929" s="218"/>
      <c r="L929" s="223"/>
      <c r="M929" s="224"/>
      <c r="N929" s="225"/>
      <c r="O929" s="225"/>
      <c r="P929" s="225"/>
      <c r="Q929" s="225"/>
      <c r="R929" s="225"/>
      <c r="S929" s="225"/>
      <c r="T929" s="226"/>
      <c r="AT929" s="227" t="s">
        <v>162</v>
      </c>
      <c r="AU929" s="227" t="s">
        <v>83</v>
      </c>
      <c r="AV929" s="12" t="s">
        <v>83</v>
      </c>
      <c r="AW929" s="12" t="s">
        <v>36</v>
      </c>
      <c r="AX929" s="12" t="s">
        <v>73</v>
      </c>
      <c r="AY929" s="227" t="s">
        <v>148</v>
      </c>
    </row>
    <row r="930" spans="2:65" s="11" customFormat="1">
      <c r="B930" s="207"/>
      <c r="C930" s="208"/>
      <c r="D930" s="204" t="s">
        <v>162</v>
      </c>
      <c r="E930" s="209" t="s">
        <v>21</v>
      </c>
      <c r="F930" s="210" t="s">
        <v>262</v>
      </c>
      <c r="G930" s="208"/>
      <c r="H930" s="209" t="s">
        <v>21</v>
      </c>
      <c r="I930" s="211"/>
      <c r="J930" s="208"/>
      <c r="K930" s="208"/>
      <c r="L930" s="212"/>
      <c r="M930" s="213"/>
      <c r="N930" s="214"/>
      <c r="O930" s="214"/>
      <c r="P930" s="214"/>
      <c r="Q930" s="214"/>
      <c r="R930" s="214"/>
      <c r="S930" s="214"/>
      <c r="T930" s="215"/>
      <c r="AT930" s="216" t="s">
        <v>162</v>
      </c>
      <c r="AU930" s="216" t="s">
        <v>83</v>
      </c>
      <c r="AV930" s="11" t="s">
        <v>81</v>
      </c>
      <c r="AW930" s="11" t="s">
        <v>36</v>
      </c>
      <c r="AX930" s="11" t="s">
        <v>73</v>
      </c>
      <c r="AY930" s="216" t="s">
        <v>148</v>
      </c>
    </row>
    <row r="931" spans="2:65" s="12" customFormat="1">
      <c r="B931" s="217"/>
      <c r="C931" s="218"/>
      <c r="D931" s="204" t="s">
        <v>162</v>
      </c>
      <c r="E931" s="219" t="s">
        <v>21</v>
      </c>
      <c r="F931" s="220" t="s">
        <v>1230</v>
      </c>
      <c r="G931" s="218"/>
      <c r="H931" s="221">
        <v>13.8</v>
      </c>
      <c r="I931" s="222"/>
      <c r="J931" s="218"/>
      <c r="K931" s="218"/>
      <c r="L931" s="223"/>
      <c r="M931" s="224"/>
      <c r="N931" s="225"/>
      <c r="O931" s="225"/>
      <c r="P931" s="225"/>
      <c r="Q931" s="225"/>
      <c r="R931" s="225"/>
      <c r="S931" s="225"/>
      <c r="T931" s="226"/>
      <c r="AT931" s="227" t="s">
        <v>162</v>
      </c>
      <c r="AU931" s="227" t="s">
        <v>83</v>
      </c>
      <c r="AV931" s="12" t="s">
        <v>83</v>
      </c>
      <c r="AW931" s="12" t="s">
        <v>36</v>
      </c>
      <c r="AX931" s="12" t="s">
        <v>73</v>
      </c>
      <c r="AY931" s="227" t="s">
        <v>148</v>
      </c>
    </row>
    <row r="932" spans="2:65" s="12" customFormat="1">
      <c r="B932" s="217"/>
      <c r="C932" s="218"/>
      <c r="D932" s="204" t="s">
        <v>162</v>
      </c>
      <c r="E932" s="219" t="s">
        <v>21</v>
      </c>
      <c r="F932" s="220" t="s">
        <v>1231</v>
      </c>
      <c r="G932" s="218"/>
      <c r="H932" s="221">
        <v>21.15</v>
      </c>
      <c r="I932" s="222"/>
      <c r="J932" s="218"/>
      <c r="K932" s="218"/>
      <c r="L932" s="223"/>
      <c r="M932" s="224"/>
      <c r="N932" s="225"/>
      <c r="O932" s="225"/>
      <c r="P932" s="225"/>
      <c r="Q932" s="225"/>
      <c r="R932" s="225"/>
      <c r="S932" s="225"/>
      <c r="T932" s="226"/>
      <c r="AT932" s="227" t="s">
        <v>162</v>
      </c>
      <c r="AU932" s="227" t="s">
        <v>83</v>
      </c>
      <c r="AV932" s="12" t="s">
        <v>83</v>
      </c>
      <c r="AW932" s="12" t="s">
        <v>36</v>
      </c>
      <c r="AX932" s="12" t="s">
        <v>73</v>
      </c>
      <c r="AY932" s="227" t="s">
        <v>148</v>
      </c>
    </row>
    <row r="933" spans="2:65" s="12" customFormat="1">
      <c r="B933" s="217"/>
      <c r="C933" s="218"/>
      <c r="D933" s="204" t="s">
        <v>162</v>
      </c>
      <c r="E933" s="219" t="s">
        <v>21</v>
      </c>
      <c r="F933" s="220" t="s">
        <v>1232</v>
      </c>
      <c r="G933" s="218"/>
      <c r="H933" s="221">
        <v>13.3</v>
      </c>
      <c r="I933" s="222"/>
      <c r="J933" s="218"/>
      <c r="K933" s="218"/>
      <c r="L933" s="223"/>
      <c r="M933" s="224"/>
      <c r="N933" s="225"/>
      <c r="O933" s="225"/>
      <c r="P933" s="225"/>
      <c r="Q933" s="225"/>
      <c r="R933" s="225"/>
      <c r="S933" s="225"/>
      <c r="T933" s="226"/>
      <c r="AT933" s="227" t="s">
        <v>162</v>
      </c>
      <c r="AU933" s="227" t="s">
        <v>83</v>
      </c>
      <c r="AV933" s="12" t="s">
        <v>83</v>
      </c>
      <c r="AW933" s="12" t="s">
        <v>36</v>
      </c>
      <c r="AX933" s="12" t="s">
        <v>73</v>
      </c>
      <c r="AY933" s="227" t="s">
        <v>148</v>
      </c>
    </row>
    <row r="934" spans="2:65" s="12" customFormat="1">
      <c r="B934" s="217"/>
      <c r="C934" s="218"/>
      <c r="D934" s="204" t="s">
        <v>162</v>
      </c>
      <c r="E934" s="219" t="s">
        <v>21</v>
      </c>
      <c r="F934" s="220" t="s">
        <v>1233</v>
      </c>
      <c r="G934" s="218"/>
      <c r="H934" s="221">
        <v>34.61</v>
      </c>
      <c r="I934" s="222"/>
      <c r="J934" s="218"/>
      <c r="K934" s="218"/>
      <c r="L934" s="223"/>
      <c r="M934" s="224"/>
      <c r="N934" s="225"/>
      <c r="O934" s="225"/>
      <c r="P934" s="225"/>
      <c r="Q934" s="225"/>
      <c r="R934" s="225"/>
      <c r="S934" s="225"/>
      <c r="T934" s="226"/>
      <c r="AT934" s="227" t="s">
        <v>162</v>
      </c>
      <c r="AU934" s="227" t="s">
        <v>83</v>
      </c>
      <c r="AV934" s="12" t="s">
        <v>83</v>
      </c>
      <c r="AW934" s="12" t="s">
        <v>36</v>
      </c>
      <c r="AX934" s="12" t="s">
        <v>73</v>
      </c>
      <c r="AY934" s="227" t="s">
        <v>148</v>
      </c>
    </row>
    <row r="935" spans="2:65" s="12" customFormat="1">
      <c r="B935" s="217"/>
      <c r="C935" s="218"/>
      <c r="D935" s="204" t="s">
        <v>162</v>
      </c>
      <c r="E935" s="219" t="s">
        <v>21</v>
      </c>
      <c r="F935" s="220" t="s">
        <v>1234</v>
      </c>
      <c r="G935" s="218"/>
      <c r="H935" s="221">
        <v>12.95</v>
      </c>
      <c r="I935" s="222"/>
      <c r="J935" s="218"/>
      <c r="K935" s="218"/>
      <c r="L935" s="223"/>
      <c r="M935" s="224"/>
      <c r="N935" s="225"/>
      <c r="O935" s="225"/>
      <c r="P935" s="225"/>
      <c r="Q935" s="225"/>
      <c r="R935" s="225"/>
      <c r="S935" s="225"/>
      <c r="T935" s="226"/>
      <c r="AT935" s="227" t="s">
        <v>162</v>
      </c>
      <c r="AU935" s="227" t="s">
        <v>83</v>
      </c>
      <c r="AV935" s="12" t="s">
        <v>83</v>
      </c>
      <c r="AW935" s="12" t="s">
        <v>36</v>
      </c>
      <c r="AX935" s="12" t="s">
        <v>73</v>
      </c>
      <c r="AY935" s="227" t="s">
        <v>148</v>
      </c>
    </row>
    <row r="936" spans="2:65" s="12" customFormat="1">
      <c r="B936" s="217"/>
      <c r="C936" s="218"/>
      <c r="D936" s="204" t="s">
        <v>162</v>
      </c>
      <c r="E936" s="219" t="s">
        <v>21</v>
      </c>
      <c r="F936" s="220" t="s">
        <v>1235</v>
      </c>
      <c r="G936" s="218"/>
      <c r="H936" s="221">
        <v>27.72</v>
      </c>
      <c r="I936" s="222"/>
      <c r="J936" s="218"/>
      <c r="K936" s="218"/>
      <c r="L936" s="223"/>
      <c r="M936" s="224"/>
      <c r="N936" s="225"/>
      <c r="O936" s="225"/>
      <c r="P936" s="225"/>
      <c r="Q936" s="225"/>
      <c r="R936" s="225"/>
      <c r="S936" s="225"/>
      <c r="T936" s="226"/>
      <c r="AT936" s="227" t="s">
        <v>162</v>
      </c>
      <c r="AU936" s="227" t="s">
        <v>83</v>
      </c>
      <c r="AV936" s="12" t="s">
        <v>83</v>
      </c>
      <c r="AW936" s="12" t="s">
        <v>36</v>
      </c>
      <c r="AX936" s="12" t="s">
        <v>73</v>
      </c>
      <c r="AY936" s="227" t="s">
        <v>148</v>
      </c>
    </row>
    <row r="937" spans="2:65" s="12" customFormat="1">
      <c r="B937" s="217"/>
      <c r="C937" s="218"/>
      <c r="D937" s="204" t="s">
        <v>162</v>
      </c>
      <c r="E937" s="219" t="s">
        <v>21</v>
      </c>
      <c r="F937" s="220" t="s">
        <v>1236</v>
      </c>
      <c r="G937" s="218"/>
      <c r="H937" s="221">
        <v>25.25</v>
      </c>
      <c r="I937" s="222"/>
      <c r="J937" s="218"/>
      <c r="K937" s="218"/>
      <c r="L937" s="223"/>
      <c r="M937" s="224"/>
      <c r="N937" s="225"/>
      <c r="O937" s="225"/>
      <c r="P937" s="225"/>
      <c r="Q937" s="225"/>
      <c r="R937" s="225"/>
      <c r="S937" s="225"/>
      <c r="T937" s="226"/>
      <c r="AT937" s="227" t="s">
        <v>162</v>
      </c>
      <c r="AU937" s="227" t="s">
        <v>83</v>
      </c>
      <c r="AV937" s="12" t="s">
        <v>83</v>
      </c>
      <c r="AW937" s="12" t="s">
        <v>36</v>
      </c>
      <c r="AX937" s="12" t="s">
        <v>73</v>
      </c>
      <c r="AY937" s="227" t="s">
        <v>148</v>
      </c>
    </row>
    <row r="938" spans="2:65" s="13" customFormat="1">
      <c r="B938" s="228"/>
      <c r="C938" s="229"/>
      <c r="D938" s="204" t="s">
        <v>162</v>
      </c>
      <c r="E938" s="230" t="s">
        <v>21</v>
      </c>
      <c r="F938" s="231" t="s">
        <v>244</v>
      </c>
      <c r="G938" s="229"/>
      <c r="H938" s="232">
        <v>544.79</v>
      </c>
      <c r="I938" s="233"/>
      <c r="J938" s="229"/>
      <c r="K938" s="229"/>
      <c r="L938" s="234"/>
      <c r="M938" s="235"/>
      <c r="N938" s="236"/>
      <c r="O938" s="236"/>
      <c r="P938" s="236"/>
      <c r="Q938" s="236"/>
      <c r="R938" s="236"/>
      <c r="S938" s="236"/>
      <c r="T938" s="237"/>
      <c r="AT938" s="238" t="s">
        <v>162</v>
      </c>
      <c r="AU938" s="238" t="s">
        <v>83</v>
      </c>
      <c r="AV938" s="13" t="s">
        <v>155</v>
      </c>
      <c r="AW938" s="13" t="s">
        <v>36</v>
      </c>
      <c r="AX938" s="13" t="s">
        <v>81</v>
      </c>
      <c r="AY938" s="238" t="s">
        <v>148</v>
      </c>
    </row>
    <row r="939" spans="2:65" s="1" customFormat="1" ht="25.5" customHeight="1">
      <c r="B939" s="41"/>
      <c r="C939" s="192" t="s">
        <v>1237</v>
      </c>
      <c r="D939" s="192" t="s">
        <v>150</v>
      </c>
      <c r="E939" s="193" t="s">
        <v>1238</v>
      </c>
      <c r="F939" s="194" t="s">
        <v>1239</v>
      </c>
      <c r="G939" s="195" t="s">
        <v>153</v>
      </c>
      <c r="H939" s="196">
        <v>51.427999999999997</v>
      </c>
      <c r="I939" s="197"/>
      <c r="J939" s="198">
        <f>ROUND(I939*H939,2)</f>
        <v>0</v>
      </c>
      <c r="K939" s="194" t="s">
        <v>154</v>
      </c>
      <c r="L939" s="61"/>
      <c r="M939" s="199" t="s">
        <v>21</v>
      </c>
      <c r="N939" s="200" t="s">
        <v>44</v>
      </c>
      <c r="O939" s="42"/>
      <c r="P939" s="201">
        <f>O939*H939</f>
        <v>0</v>
      </c>
      <c r="Q939" s="201">
        <v>5.0000000000000001E-4</v>
      </c>
      <c r="R939" s="201">
        <f>Q939*H939</f>
        <v>2.5714000000000001E-2</v>
      </c>
      <c r="S939" s="201">
        <v>0</v>
      </c>
      <c r="T939" s="202">
        <f>S939*H939</f>
        <v>0</v>
      </c>
      <c r="AR939" s="24" t="s">
        <v>252</v>
      </c>
      <c r="AT939" s="24" t="s">
        <v>150</v>
      </c>
      <c r="AU939" s="24" t="s">
        <v>83</v>
      </c>
      <c r="AY939" s="24" t="s">
        <v>148</v>
      </c>
      <c r="BE939" s="203">
        <f>IF(N939="základní",J939,0)</f>
        <v>0</v>
      </c>
      <c r="BF939" s="203">
        <f>IF(N939="snížená",J939,0)</f>
        <v>0</v>
      </c>
      <c r="BG939" s="203">
        <f>IF(N939="zákl. přenesená",J939,0)</f>
        <v>0</v>
      </c>
      <c r="BH939" s="203">
        <f>IF(N939="sníž. přenesená",J939,0)</f>
        <v>0</v>
      </c>
      <c r="BI939" s="203">
        <f>IF(N939="nulová",J939,0)</f>
        <v>0</v>
      </c>
      <c r="BJ939" s="24" t="s">
        <v>81</v>
      </c>
      <c r="BK939" s="203">
        <f>ROUND(I939*H939,2)</f>
        <v>0</v>
      </c>
      <c r="BL939" s="24" t="s">
        <v>252</v>
      </c>
      <c r="BM939" s="24" t="s">
        <v>1240</v>
      </c>
    </row>
    <row r="940" spans="2:65" s="11" customFormat="1">
      <c r="B940" s="207"/>
      <c r="C940" s="208"/>
      <c r="D940" s="204" t="s">
        <v>162</v>
      </c>
      <c r="E940" s="209" t="s">
        <v>21</v>
      </c>
      <c r="F940" s="210" t="s">
        <v>262</v>
      </c>
      <c r="G940" s="208"/>
      <c r="H940" s="209" t="s">
        <v>21</v>
      </c>
      <c r="I940" s="211"/>
      <c r="J940" s="208"/>
      <c r="K940" s="208"/>
      <c r="L940" s="212"/>
      <c r="M940" s="213"/>
      <c r="N940" s="214"/>
      <c r="O940" s="214"/>
      <c r="P940" s="214"/>
      <c r="Q940" s="214"/>
      <c r="R940" s="214"/>
      <c r="S940" s="214"/>
      <c r="T940" s="215"/>
      <c r="AT940" s="216" t="s">
        <v>162</v>
      </c>
      <c r="AU940" s="216" t="s">
        <v>83</v>
      </c>
      <c r="AV940" s="11" t="s">
        <v>81</v>
      </c>
      <c r="AW940" s="11" t="s">
        <v>36</v>
      </c>
      <c r="AX940" s="11" t="s">
        <v>73</v>
      </c>
      <c r="AY940" s="216" t="s">
        <v>148</v>
      </c>
    </row>
    <row r="941" spans="2:65" s="12" customFormat="1">
      <c r="B941" s="217"/>
      <c r="C941" s="218"/>
      <c r="D941" s="204" t="s">
        <v>162</v>
      </c>
      <c r="E941" s="219" t="s">
        <v>21</v>
      </c>
      <c r="F941" s="220" t="s">
        <v>1241</v>
      </c>
      <c r="G941" s="218"/>
      <c r="H941" s="221">
        <v>6.4130000000000003</v>
      </c>
      <c r="I941" s="222"/>
      <c r="J941" s="218"/>
      <c r="K941" s="218"/>
      <c r="L941" s="223"/>
      <c r="M941" s="224"/>
      <c r="N941" s="225"/>
      <c r="O941" s="225"/>
      <c r="P941" s="225"/>
      <c r="Q941" s="225"/>
      <c r="R941" s="225"/>
      <c r="S941" s="225"/>
      <c r="T941" s="226"/>
      <c r="AT941" s="227" t="s">
        <v>162</v>
      </c>
      <c r="AU941" s="227" t="s">
        <v>83</v>
      </c>
      <c r="AV941" s="12" t="s">
        <v>83</v>
      </c>
      <c r="AW941" s="12" t="s">
        <v>36</v>
      </c>
      <c r="AX941" s="12" t="s">
        <v>73</v>
      </c>
      <c r="AY941" s="227" t="s">
        <v>148</v>
      </c>
    </row>
    <row r="942" spans="2:65" s="12" customFormat="1">
      <c r="B942" s="217"/>
      <c r="C942" s="218"/>
      <c r="D942" s="204" t="s">
        <v>162</v>
      </c>
      <c r="E942" s="219" t="s">
        <v>21</v>
      </c>
      <c r="F942" s="220" t="s">
        <v>1242</v>
      </c>
      <c r="G942" s="218"/>
      <c r="H942" s="221">
        <v>45.015000000000001</v>
      </c>
      <c r="I942" s="222"/>
      <c r="J942" s="218"/>
      <c r="K942" s="218"/>
      <c r="L942" s="223"/>
      <c r="M942" s="224"/>
      <c r="N942" s="225"/>
      <c r="O942" s="225"/>
      <c r="P942" s="225"/>
      <c r="Q942" s="225"/>
      <c r="R942" s="225"/>
      <c r="S942" s="225"/>
      <c r="T942" s="226"/>
      <c r="AT942" s="227" t="s">
        <v>162</v>
      </c>
      <c r="AU942" s="227" t="s">
        <v>83</v>
      </c>
      <c r="AV942" s="12" t="s">
        <v>83</v>
      </c>
      <c r="AW942" s="12" t="s">
        <v>36</v>
      </c>
      <c r="AX942" s="12" t="s">
        <v>73</v>
      </c>
      <c r="AY942" s="227" t="s">
        <v>148</v>
      </c>
    </row>
    <row r="943" spans="2:65" s="13" customFormat="1">
      <c r="B943" s="228"/>
      <c r="C943" s="229"/>
      <c r="D943" s="204" t="s">
        <v>162</v>
      </c>
      <c r="E943" s="230" t="s">
        <v>21</v>
      </c>
      <c r="F943" s="231" t="s">
        <v>244</v>
      </c>
      <c r="G943" s="229"/>
      <c r="H943" s="232">
        <v>51.427999999999997</v>
      </c>
      <c r="I943" s="233"/>
      <c r="J943" s="229"/>
      <c r="K943" s="229"/>
      <c r="L943" s="234"/>
      <c r="M943" s="235"/>
      <c r="N943" s="236"/>
      <c r="O943" s="236"/>
      <c r="P943" s="236"/>
      <c r="Q943" s="236"/>
      <c r="R943" s="236"/>
      <c r="S943" s="236"/>
      <c r="T943" s="237"/>
      <c r="AT943" s="238" t="s">
        <v>162</v>
      </c>
      <c r="AU943" s="238" t="s">
        <v>83</v>
      </c>
      <c r="AV943" s="13" t="s">
        <v>155</v>
      </c>
      <c r="AW943" s="13" t="s">
        <v>36</v>
      </c>
      <c r="AX943" s="13" t="s">
        <v>81</v>
      </c>
      <c r="AY943" s="238" t="s">
        <v>148</v>
      </c>
    </row>
    <row r="944" spans="2:65" s="1" customFormat="1" ht="16.5" customHeight="1">
      <c r="B944" s="41"/>
      <c r="C944" s="239" t="s">
        <v>1243</v>
      </c>
      <c r="D944" s="239" t="s">
        <v>271</v>
      </c>
      <c r="E944" s="240" t="s">
        <v>1244</v>
      </c>
      <c r="F944" s="241" t="s">
        <v>1245</v>
      </c>
      <c r="G944" s="242" t="s">
        <v>153</v>
      </c>
      <c r="H944" s="243">
        <v>56.570999999999998</v>
      </c>
      <c r="I944" s="244"/>
      <c r="J944" s="245">
        <f>ROUND(I944*H944,2)</f>
        <v>0</v>
      </c>
      <c r="K944" s="241" t="s">
        <v>154</v>
      </c>
      <c r="L944" s="246"/>
      <c r="M944" s="247" t="s">
        <v>21</v>
      </c>
      <c r="N944" s="248" t="s">
        <v>44</v>
      </c>
      <c r="O944" s="42"/>
      <c r="P944" s="201">
        <f>O944*H944</f>
        <v>0</v>
      </c>
      <c r="Q944" s="201">
        <v>2.3500000000000001E-3</v>
      </c>
      <c r="R944" s="201">
        <f>Q944*H944</f>
        <v>0.13294185</v>
      </c>
      <c r="S944" s="201">
        <v>0</v>
      </c>
      <c r="T944" s="202">
        <f>S944*H944</f>
        <v>0</v>
      </c>
      <c r="AR944" s="24" t="s">
        <v>396</v>
      </c>
      <c r="AT944" s="24" t="s">
        <v>271</v>
      </c>
      <c r="AU944" s="24" t="s">
        <v>83</v>
      </c>
      <c r="AY944" s="24" t="s">
        <v>148</v>
      </c>
      <c r="BE944" s="203">
        <f>IF(N944="základní",J944,0)</f>
        <v>0</v>
      </c>
      <c r="BF944" s="203">
        <f>IF(N944="snížená",J944,0)</f>
        <v>0</v>
      </c>
      <c r="BG944" s="203">
        <f>IF(N944="zákl. přenesená",J944,0)</f>
        <v>0</v>
      </c>
      <c r="BH944" s="203">
        <f>IF(N944="sníž. přenesená",J944,0)</f>
        <v>0</v>
      </c>
      <c r="BI944" s="203">
        <f>IF(N944="nulová",J944,0)</f>
        <v>0</v>
      </c>
      <c r="BJ944" s="24" t="s">
        <v>81</v>
      </c>
      <c r="BK944" s="203">
        <f>ROUND(I944*H944,2)</f>
        <v>0</v>
      </c>
      <c r="BL944" s="24" t="s">
        <v>252</v>
      </c>
      <c r="BM944" s="24" t="s">
        <v>1246</v>
      </c>
    </row>
    <row r="945" spans="2:65" s="12" customFormat="1">
      <c r="B945" s="217"/>
      <c r="C945" s="218"/>
      <c r="D945" s="204" t="s">
        <v>162</v>
      </c>
      <c r="E945" s="218"/>
      <c r="F945" s="220" t="s">
        <v>1247</v>
      </c>
      <c r="G945" s="218"/>
      <c r="H945" s="221">
        <v>56.570999999999998</v>
      </c>
      <c r="I945" s="222"/>
      <c r="J945" s="218"/>
      <c r="K945" s="218"/>
      <c r="L945" s="223"/>
      <c r="M945" s="224"/>
      <c r="N945" s="225"/>
      <c r="O945" s="225"/>
      <c r="P945" s="225"/>
      <c r="Q945" s="225"/>
      <c r="R945" s="225"/>
      <c r="S945" s="225"/>
      <c r="T945" s="226"/>
      <c r="AT945" s="227" t="s">
        <v>162</v>
      </c>
      <c r="AU945" s="227" t="s">
        <v>83</v>
      </c>
      <c r="AV945" s="12" t="s">
        <v>83</v>
      </c>
      <c r="AW945" s="12" t="s">
        <v>6</v>
      </c>
      <c r="AX945" s="12" t="s">
        <v>81</v>
      </c>
      <c r="AY945" s="227" t="s">
        <v>148</v>
      </c>
    </row>
    <row r="946" spans="2:65" s="1" customFormat="1" ht="38.25" customHeight="1">
      <c r="B946" s="41"/>
      <c r="C946" s="192" t="s">
        <v>1248</v>
      </c>
      <c r="D946" s="192" t="s">
        <v>150</v>
      </c>
      <c r="E946" s="193" t="s">
        <v>1249</v>
      </c>
      <c r="F946" s="194" t="s">
        <v>1250</v>
      </c>
      <c r="G946" s="195" t="s">
        <v>196</v>
      </c>
      <c r="H946" s="196">
        <v>14.66</v>
      </c>
      <c r="I946" s="197"/>
      <c r="J946" s="198">
        <f>ROUND(I946*H946,2)</f>
        <v>0</v>
      </c>
      <c r="K946" s="194" t="s">
        <v>154</v>
      </c>
      <c r="L946" s="61"/>
      <c r="M946" s="199" t="s">
        <v>21</v>
      </c>
      <c r="N946" s="200" t="s">
        <v>44</v>
      </c>
      <c r="O946" s="42"/>
      <c r="P946" s="201">
        <f>O946*H946</f>
        <v>0</v>
      </c>
      <c r="Q946" s="201">
        <v>0</v>
      </c>
      <c r="R946" s="201">
        <f>Q946*H946</f>
        <v>0</v>
      </c>
      <c r="S946" s="201">
        <v>0</v>
      </c>
      <c r="T946" s="202">
        <f>S946*H946</f>
        <v>0</v>
      </c>
      <c r="AR946" s="24" t="s">
        <v>252</v>
      </c>
      <c r="AT946" s="24" t="s">
        <v>150</v>
      </c>
      <c r="AU946" s="24" t="s">
        <v>83</v>
      </c>
      <c r="AY946" s="24" t="s">
        <v>148</v>
      </c>
      <c r="BE946" s="203">
        <f>IF(N946="základní",J946,0)</f>
        <v>0</v>
      </c>
      <c r="BF946" s="203">
        <f>IF(N946="snížená",J946,0)</f>
        <v>0</v>
      </c>
      <c r="BG946" s="203">
        <f>IF(N946="zákl. přenesená",J946,0)</f>
        <v>0</v>
      </c>
      <c r="BH946" s="203">
        <f>IF(N946="sníž. přenesená",J946,0)</f>
        <v>0</v>
      </c>
      <c r="BI946" s="203">
        <f>IF(N946="nulová",J946,0)</f>
        <v>0</v>
      </c>
      <c r="BJ946" s="24" t="s">
        <v>81</v>
      </c>
      <c r="BK946" s="203">
        <f>ROUND(I946*H946,2)</f>
        <v>0</v>
      </c>
      <c r="BL946" s="24" t="s">
        <v>252</v>
      </c>
      <c r="BM946" s="24" t="s">
        <v>1251</v>
      </c>
    </row>
    <row r="947" spans="2:65" s="1" customFormat="1" ht="121.5">
      <c r="B947" s="41"/>
      <c r="C947" s="63"/>
      <c r="D947" s="204" t="s">
        <v>157</v>
      </c>
      <c r="E947" s="63"/>
      <c r="F947" s="205" t="s">
        <v>1050</v>
      </c>
      <c r="G947" s="63"/>
      <c r="H947" s="63"/>
      <c r="I947" s="163"/>
      <c r="J947" s="63"/>
      <c r="K947" s="63"/>
      <c r="L947" s="61"/>
      <c r="M947" s="206"/>
      <c r="N947" s="42"/>
      <c r="O947" s="42"/>
      <c r="P947" s="42"/>
      <c r="Q947" s="42"/>
      <c r="R947" s="42"/>
      <c r="S947" s="42"/>
      <c r="T947" s="78"/>
      <c r="AT947" s="24" t="s">
        <v>157</v>
      </c>
      <c r="AU947" s="24" t="s">
        <v>83</v>
      </c>
    </row>
    <row r="948" spans="2:65" s="1" customFormat="1" ht="38.25" customHeight="1">
      <c r="B948" s="41"/>
      <c r="C948" s="192" t="s">
        <v>1252</v>
      </c>
      <c r="D948" s="192" t="s">
        <v>150</v>
      </c>
      <c r="E948" s="193" t="s">
        <v>1253</v>
      </c>
      <c r="F948" s="194" t="s">
        <v>1254</v>
      </c>
      <c r="G948" s="195" t="s">
        <v>196</v>
      </c>
      <c r="H948" s="196">
        <v>14.66</v>
      </c>
      <c r="I948" s="197"/>
      <c r="J948" s="198">
        <f>ROUND(I948*H948,2)</f>
        <v>0</v>
      </c>
      <c r="K948" s="194" t="s">
        <v>154</v>
      </c>
      <c r="L948" s="61"/>
      <c r="M948" s="199" t="s">
        <v>21</v>
      </c>
      <c r="N948" s="200" t="s">
        <v>44</v>
      </c>
      <c r="O948" s="42"/>
      <c r="P948" s="201">
        <f>O948*H948</f>
        <v>0</v>
      </c>
      <c r="Q948" s="201">
        <v>0</v>
      </c>
      <c r="R948" s="201">
        <f>Q948*H948</f>
        <v>0</v>
      </c>
      <c r="S948" s="201">
        <v>0</v>
      </c>
      <c r="T948" s="202">
        <f>S948*H948</f>
        <v>0</v>
      </c>
      <c r="AR948" s="24" t="s">
        <v>252</v>
      </c>
      <c r="AT948" s="24" t="s">
        <v>150</v>
      </c>
      <c r="AU948" s="24" t="s">
        <v>83</v>
      </c>
      <c r="AY948" s="24" t="s">
        <v>148</v>
      </c>
      <c r="BE948" s="203">
        <f>IF(N948="základní",J948,0)</f>
        <v>0</v>
      </c>
      <c r="BF948" s="203">
        <f>IF(N948="snížená",J948,0)</f>
        <v>0</v>
      </c>
      <c r="BG948" s="203">
        <f>IF(N948="zákl. přenesená",J948,0)</f>
        <v>0</v>
      </c>
      <c r="BH948" s="203">
        <f>IF(N948="sníž. přenesená",J948,0)</f>
        <v>0</v>
      </c>
      <c r="BI948" s="203">
        <f>IF(N948="nulová",J948,0)</f>
        <v>0</v>
      </c>
      <c r="BJ948" s="24" t="s">
        <v>81</v>
      </c>
      <c r="BK948" s="203">
        <f>ROUND(I948*H948,2)</f>
        <v>0</v>
      </c>
      <c r="BL948" s="24" t="s">
        <v>252</v>
      </c>
      <c r="BM948" s="24" t="s">
        <v>1255</v>
      </c>
    </row>
    <row r="949" spans="2:65" s="1" customFormat="1" ht="121.5">
      <c r="B949" s="41"/>
      <c r="C949" s="63"/>
      <c r="D949" s="204" t="s">
        <v>157</v>
      </c>
      <c r="E949" s="63"/>
      <c r="F949" s="205" t="s">
        <v>1050</v>
      </c>
      <c r="G949" s="63"/>
      <c r="H949" s="63"/>
      <c r="I949" s="163"/>
      <c r="J949" s="63"/>
      <c r="K949" s="63"/>
      <c r="L949" s="61"/>
      <c r="M949" s="206"/>
      <c r="N949" s="42"/>
      <c r="O949" s="42"/>
      <c r="P949" s="42"/>
      <c r="Q949" s="42"/>
      <c r="R949" s="42"/>
      <c r="S949" s="42"/>
      <c r="T949" s="78"/>
      <c r="AT949" s="24" t="s">
        <v>157</v>
      </c>
      <c r="AU949" s="24" t="s">
        <v>83</v>
      </c>
    </row>
    <row r="950" spans="2:65" s="10" customFormat="1" ht="29.85" customHeight="1">
      <c r="B950" s="176"/>
      <c r="C950" s="177"/>
      <c r="D950" s="178" t="s">
        <v>72</v>
      </c>
      <c r="E950" s="190" t="s">
        <v>1256</v>
      </c>
      <c r="F950" s="190" t="s">
        <v>1257</v>
      </c>
      <c r="G950" s="177"/>
      <c r="H950" s="177"/>
      <c r="I950" s="180"/>
      <c r="J950" s="191">
        <f>BK950</f>
        <v>0</v>
      </c>
      <c r="K950" s="177"/>
      <c r="L950" s="182"/>
      <c r="M950" s="183"/>
      <c r="N950" s="184"/>
      <c r="O950" s="184"/>
      <c r="P950" s="185">
        <f>SUM(P951:P1030)</f>
        <v>0</v>
      </c>
      <c r="Q950" s="184"/>
      <c r="R950" s="185">
        <f>SUM(R951:R1030)</f>
        <v>8.735700099999999</v>
      </c>
      <c r="S950" s="184"/>
      <c r="T950" s="186">
        <f>SUM(T951:T1030)</f>
        <v>0</v>
      </c>
      <c r="AR950" s="187" t="s">
        <v>83</v>
      </c>
      <c r="AT950" s="188" t="s">
        <v>72</v>
      </c>
      <c r="AU950" s="188" t="s">
        <v>81</v>
      </c>
      <c r="AY950" s="187" t="s">
        <v>148</v>
      </c>
      <c r="BK950" s="189">
        <f>SUM(BK951:BK1030)</f>
        <v>0</v>
      </c>
    </row>
    <row r="951" spans="2:65" s="1" customFormat="1" ht="25.5" customHeight="1">
      <c r="B951" s="41"/>
      <c r="C951" s="192" t="s">
        <v>1258</v>
      </c>
      <c r="D951" s="192" t="s">
        <v>150</v>
      </c>
      <c r="E951" s="193" t="s">
        <v>1259</v>
      </c>
      <c r="F951" s="194" t="s">
        <v>1260</v>
      </c>
      <c r="G951" s="195" t="s">
        <v>153</v>
      </c>
      <c r="H951" s="196">
        <v>502.726</v>
      </c>
      <c r="I951" s="197"/>
      <c r="J951" s="198">
        <f>ROUND(I951*H951,2)</f>
        <v>0</v>
      </c>
      <c r="K951" s="194" t="s">
        <v>154</v>
      </c>
      <c r="L951" s="61"/>
      <c r="M951" s="199" t="s">
        <v>21</v>
      </c>
      <c r="N951" s="200" t="s">
        <v>44</v>
      </c>
      <c r="O951" s="42"/>
      <c r="P951" s="201">
        <f>O951*H951</f>
        <v>0</v>
      </c>
      <c r="Q951" s="201">
        <v>3.0000000000000001E-3</v>
      </c>
      <c r="R951" s="201">
        <f>Q951*H951</f>
        <v>1.508178</v>
      </c>
      <c r="S951" s="201">
        <v>0</v>
      </c>
      <c r="T951" s="202">
        <f>S951*H951</f>
        <v>0</v>
      </c>
      <c r="AR951" s="24" t="s">
        <v>252</v>
      </c>
      <c r="AT951" s="24" t="s">
        <v>150</v>
      </c>
      <c r="AU951" s="24" t="s">
        <v>83</v>
      </c>
      <c r="AY951" s="24" t="s">
        <v>148</v>
      </c>
      <c r="BE951" s="203">
        <f>IF(N951="základní",J951,0)</f>
        <v>0</v>
      </c>
      <c r="BF951" s="203">
        <f>IF(N951="snížená",J951,0)</f>
        <v>0</v>
      </c>
      <c r="BG951" s="203">
        <f>IF(N951="zákl. přenesená",J951,0)</f>
        <v>0</v>
      </c>
      <c r="BH951" s="203">
        <f>IF(N951="sníž. přenesená",J951,0)</f>
        <v>0</v>
      </c>
      <c r="BI951" s="203">
        <f>IF(N951="nulová",J951,0)</f>
        <v>0</v>
      </c>
      <c r="BJ951" s="24" t="s">
        <v>81</v>
      </c>
      <c r="BK951" s="203">
        <f>ROUND(I951*H951,2)</f>
        <v>0</v>
      </c>
      <c r="BL951" s="24" t="s">
        <v>252</v>
      </c>
      <c r="BM951" s="24" t="s">
        <v>1261</v>
      </c>
    </row>
    <row r="952" spans="2:65" s="11" customFormat="1">
      <c r="B952" s="207"/>
      <c r="C952" s="208"/>
      <c r="D952" s="204" t="s">
        <v>162</v>
      </c>
      <c r="E952" s="209" t="s">
        <v>21</v>
      </c>
      <c r="F952" s="210" t="s">
        <v>315</v>
      </c>
      <c r="G952" s="208"/>
      <c r="H952" s="209" t="s">
        <v>21</v>
      </c>
      <c r="I952" s="211"/>
      <c r="J952" s="208"/>
      <c r="K952" s="208"/>
      <c r="L952" s="212"/>
      <c r="M952" s="213"/>
      <c r="N952" s="214"/>
      <c r="O952" s="214"/>
      <c r="P952" s="214"/>
      <c r="Q952" s="214"/>
      <c r="R952" s="214"/>
      <c r="S952" s="214"/>
      <c r="T952" s="215"/>
      <c r="AT952" s="216" t="s">
        <v>162</v>
      </c>
      <c r="AU952" s="216" t="s">
        <v>83</v>
      </c>
      <c r="AV952" s="11" t="s">
        <v>81</v>
      </c>
      <c r="AW952" s="11" t="s">
        <v>36</v>
      </c>
      <c r="AX952" s="11" t="s">
        <v>73</v>
      </c>
      <c r="AY952" s="216" t="s">
        <v>148</v>
      </c>
    </row>
    <row r="953" spans="2:65" s="12" customFormat="1">
      <c r="B953" s="217"/>
      <c r="C953" s="218"/>
      <c r="D953" s="204" t="s">
        <v>162</v>
      </c>
      <c r="E953" s="219" t="s">
        <v>21</v>
      </c>
      <c r="F953" s="220" t="s">
        <v>1262</v>
      </c>
      <c r="G953" s="218"/>
      <c r="H953" s="221">
        <v>31.847999999999999</v>
      </c>
      <c r="I953" s="222"/>
      <c r="J953" s="218"/>
      <c r="K953" s="218"/>
      <c r="L953" s="223"/>
      <c r="M953" s="224"/>
      <c r="N953" s="225"/>
      <c r="O953" s="225"/>
      <c r="P953" s="225"/>
      <c r="Q953" s="225"/>
      <c r="R953" s="225"/>
      <c r="S953" s="225"/>
      <c r="T953" s="226"/>
      <c r="AT953" s="227" t="s">
        <v>162</v>
      </c>
      <c r="AU953" s="227" t="s">
        <v>83</v>
      </c>
      <c r="AV953" s="12" t="s">
        <v>83</v>
      </c>
      <c r="AW953" s="12" t="s">
        <v>36</v>
      </c>
      <c r="AX953" s="12" t="s">
        <v>73</v>
      </c>
      <c r="AY953" s="227" t="s">
        <v>148</v>
      </c>
    </row>
    <row r="954" spans="2:65" s="12" customFormat="1">
      <c r="B954" s="217"/>
      <c r="C954" s="218"/>
      <c r="D954" s="204" t="s">
        <v>162</v>
      </c>
      <c r="E954" s="219" t="s">
        <v>21</v>
      </c>
      <c r="F954" s="220" t="s">
        <v>1263</v>
      </c>
      <c r="G954" s="218"/>
      <c r="H954" s="221">
        <v>56.262</v>
      </c>
      <c r="I954" s="222"/>
      <c r="J954" s="218"/>
      <c r="K954" s="218"/>
      <c r="L954" s="223"/>
      <c r="M954" s="224"/>
      <c r="N954" s="225"/>
      <c r="O954" s="225"/>
      <c r="P954" s="225"/>
      <c r="Q954" s="225"/>
      <c r="R954" s="225"/>
      <c r="S954" s="225"/>
      <c r="T954" s="226"/>
      <c r="AT954" s="227" t="s">
        <v>162</v>
      </c>
      <c r="AU954" s="227" t="s">
        <v>83</v>
      </c>
      <c r="AV954" s="12" t="s">
        <v>83</v>
      </c>
      <c r="AW954" s="12" t="s">
        <v>36</v>
      </c>
      <c r="AX954" s="12" t="s">
        <v>73</v>
      </c>
      <c r="AY954" s="227" t="s">
        <v>148</v>
      </c>
    </row>
    <row r="955" spans="2:65" s="12" customFormat="1">
      <c r="B955" s="217"/>
      <c r="C955" s="218"/>
      <c r="D955" s="204" t="s">
        <v>162</v>
      </c>
      <c r="E955" s="219" t="s">
        <v>21</v>
      </c>
      <c r="F955" s="220" t="s">
        <v>1264</v>
      </c>
      <c r="G955" s="218"/>
      <c r="H955" s="221">
        <v>20.088000000000001</v>
      </c>
      <c r="I955" s="222"/>
      <c r="J955" s="218"/>
      <c r="K955" s="218"/>
      <c r="L955" s="223"/>
      <c r="M955" s="224"/>
      <c r="N955" s="225"/>
      <c r="O955" s="225"/>
      <c r="P955" s="225"/>
      <c r="Q955" s="225"/>
      <c r="R955" s="225"/>
      <c r="S955" s="225"/>
      <c r="T955" s="226"/>
      <c r="AT955" s="227" t="s">
        <v>162</v>
      </c>
      <c r="AU955" s="227" t="s">
        <v>83</v>
      </c>
      <c r="AV955" s="12" t="s">
        <v>83</v>
      </c>
      <c r="AW955" s="12" t="s">
        <v>36</v>
      </c>
      <c r="AX955" s="12" t="s">
        <v>73</v>
      </c>
      <c r="AY955" s="227" t="s">
        <v>148</v>
      </c>
    </row>
    <row r="956" spans="2:65" s="12" customFormat="1">
      <c r="B956" s="217"/>
      <c r="C956" s="218"/>
      <c r="D956" s="204" t="s">
        <v>162</v>
      </c>
      <c r="E956" s="219" t="s">
        <v>21</v>
      </c>
      <c r="F956" s="220" t="s">
        <v>1265</v>
      </c>
      <c r="G956" s="218"/>
      <c r="H956" s="221">
        <v>20.47</v>
      </c>
      <c r="I956" s="222"/>
      <c r="J956" s="218"/>
      <c r="K956" s="218"/>
      <c r="L956" s="223"/>
      <c r="M956" s="224"/>
      <c r="N956" s="225"/>
      <c r="O956" s="225"/>
      <c r="P956" s="225"/>
      <c r="Q956" s="225"/>
      <c r="R956" s="225"/>
      <c r="S956" s="225"/>
      <c r="T956" s="226"/>
      <c r="AT956" s="227" t="s">
        <v>162</v>
      </c>
      <c r="AU956" s="227" t="s">
        <v>83</v>
      </c>
      <c r="AV956" s="12" t="s">
        <v>83</v>
      </c>
      <c r="AW956" s="12" t="s">
        <v>36</v>
      </c>
      <c r="AX956" s="12" t="s">
        <v>73</v>
      </c>
      <c r="AY956" s="227" t="s">
        <v>148</v>
      </c>
    </row>
    <row r="957" spans="2:65" s="12" customFormat="1">
      <c r="B957" s="217"/>
      <c r="C957" s="218"/>
      <c r="D957" s="204" t="s">
        <v>162</v>
      </c>
      <c r="E957" s="219" t="s">
        <v>21</v>
      </c>
      <c r="F957" s="220" t="s">
        <v>1266</v>
      </c>
      <c r="G957" s="218"/>
      <c r="H957" s="221">
        <v>21.54</v>
      </c>
      <c r="I957" s="222"/>
      <c r="J957" s="218"/>
      <c r="K957" s="218"/>
      <c r="L957" s="223"/>
      <c r="M957" s="224"/>
      <c r="N957" s="225"/>
      <c r="O957" s="225"/>
      <c r="P957" s="225"/>
      <c r="Q957" s="225"/>
      <c r="R957" s="225"/>
      <c r="S957" s="225"/>
      <c r="T957" s="226"/>
      <c r="AT957" s="227" t="s">
        <v>162</v>
      </c>
      <c r="AU957" s="227" t="s">
        <v>83</v>
      </c>
      <c r="AV957" s="12" t="s">
        <v>83</v>
      </c>
      <c r="AW957" s="12" t="s">
        <v>36</v>
      </c>
      <c r="AX957" s="12" t="s">
        <v>73</v>
      </c>
      <c r="AY957" s="227" t="s">
        <v>148</v>
      </c>
    </row>
    <row r="958" spans="2:65" s="12" customFormat="1">
      <c r="B958" s="217"/>
      <c r="C958" s="218"/>
      <c r="D958" s="204" t="s">
        <v>162</v>
      </c>
      <c r="E958" s="219" t="s">
        <v>21</v>
      </c>
      <c r="F958" s="220" t="s">
        <v>1267</v>
      </c>
      <c r="G958" s="218"/>
      <c r="H958" s="221">
        <v>50.558</v>
      </c>
      <c r="I958" s="222"/>
      <c r="J958" s="218"/>
      <c r="K958" s="218"/>
      <c r="L958" s="223"/>
      <c r="M958" s="224"/>
      <c r="N958" s="225"/>
      <c r="O958" s="225"/>
      <c r="P958" s="225"/>
      <c r="Q958" s="225"/>
      <c r="R958" s="225"/>
      <c r="S958" s="225"/>
      <c r="T958" s="226"/>
      <c r="AT958" s="227" t="s">
        <v>162</v>
      </c>
      <c r="AU958" s="227" t="s">
        <v>83</v>
      </c>
      <c r="AV958" s="12" t="s">
        <v>83</v>
      </c>
      <c r="AW958" s="12" t="s">
        <v>36</v>
      </c>
      <c r="AX958" s="12" t="s">
        <v>73</v>
      </c>
      <c r="AY958" s="227" t="s">
        <v>148</v>
      </c>
    </row>
    <row r="959" spans="2:65" s="12" customFormat="1">
      <c r="B959" s="217"/>
      <c r="C959" s="218"/>
      <c r="D959" s="204" t="s">
        <v>162</v>
      </c>
      <c r="E959" s="219" t="s">
        <v>21</v>
      </c>
      <c r="F959" s="220" t="s">
        <v>1268</v>
      </c>
      <c r="G959" s="218"/>
      <c r="H959" s="221">
        <v>12.24</v>
      </c>
      <c r="I959" s="222"/>
      <c r="J959" s="218"/>
      <c r="K959" s="218"/>
      <c r="L959" s="223"/>
      <c r="M959" s="224"/>
      <c r="N959" s="225"/>
      <c r="O959" s="225"/>
      <c r="P959" s="225"/>
      <c r="Q959" s="225"/>
      <c r="R959" s="225"/>
      <c r="S959" s="225"/>
      <c r="T959" s="226"/>
      <c r="AT959" s="227" t="s">
        <v>162</v>
      </c>
      <c r="AU959" s="227" t="s">
        <v>83</v>
      </c>
      <c r="AV959" s="12" t="s">
        <v>83</v>
      </c>
      <c r="AW959" s="12" t="s">
        <v>36</v>
      </c>
      <c r="AX959" s="12" t="s">
        <v>73</v>
      </c>
      <c r="AY959" s="227" t="s">
        <v>148</v>
      </c>
    </row>
    <row r="960" spans="2:65" s="12" customFormat="1">
      <c r="B960" s="217"/>
      <c r="C960" s="218"/>
      <c r="D960" s="204" t="s">
        <v>162</v>
      </c>
      <c r="E960" s="219" t="s">
        <v>21</v>
      </c>
      <c r="F960" s="220" t="s">
        <v>1269</v>
      </c>
      <c r="G960" s="218"/>
      <c r="H960" s="221">
        <v>38.374000000000002</v>
      </c>
      <c r="I960" s="222"/>
      <c r="J960" s="218"/>
      <c r="K960" s="218"/>
      <c r="L960" s="223"/>
      <c r="M960" s="224"/>
      <c r="N960" s="225"/>
      <c r="O960" s="225"/>
      <c r="P960" s="225"/>
      <c r="Q960" s="225"/>
      <c r="R960" s="225"/>
      <c r="S960" s="225"/>
      <c r="T960" s="226"/>
      <c r="AT960" s="227" t="s">
        <v>162</v>
      </c>
      <c r="AU960" s="227" t="s">
        <v>83</v>
      </c>
      <c r="AV960" s="12" t="s">
        <v>83</v>
      </c>
      <c r="AW960" s="12" t="s">
        <v>36</v>
      </c>
      <c r="AX960" s="12" t="s">
        <v>73</v>
      </c>
      <c r="AY960" s="227" t="s">
        <v>148</v>
      </c>
    </row>
    <row r="961" spans="2:65" s="12" customFormat="1">
      <c r="B961" s="217"/>
      <c r="C961" s="218"/>
      <c r="D961" s="204" t="s">
        <v>162</v>
      </c>
      <c r="E961" s="219" t="s">
        <v>21</v>
      </c>
      <c r="F961" s="220" t="s">
        <v>1270</v>
      </c>
      <c r="G961" s="218"/>
      <c r="H961" s="221">
        <v>22.893999999999998</v>
      </c>
      <c r="I961" s="222"/>
      <c r="J961" s="218"/>
      <c r="K961" s="218"/>
      <c r="L961" s="223"/>
      <c r="M961" s="224"/>
      <c r="N961" s="225"/>
      <c r="O961" s="225"/>
      <c r="P961" s="225"/>
      <c r="Q961" s="225"/>
      <c r="R961" s="225"/>
      <c r="S961" s="225"/>
      <c r="T961" s="226"/>
      <c r="AT961" s="227" t="s">
        <v>162</v>
      </c>
      <c r="AU961" s="227" t="s">
        <v>83</v>
      </c>
      <c r="AV961" s="12" t="s">
        <v>83</v>
      </c>
      <c r="AW961" s="12" t="s">
        <v>36</v>
      </c>
      <c r="AX961" s="12" t="s">
        <v>73</v>
      </c>
      <c r="AY961" s="227" t="s">
        <v>148</v>
      </c>
    </row>
    <row r="962" spans="2:65" s="12" customFormat="1">
      <c r="B962" s="217"/>
      <c r="C962" s="218"/>
      <c r="D962" s="204" t="s">
        <v>162</v>
      </c>
      <c r="E962" s="219" t="s">
        <v>21</v>
      </c>
      <c r="F962" s="220" t="s">
        <v>1271</v>
      </c>
      <c r="G962" s="218"/>
      <c r="H962" s="221">
        <v>31.988</v>
      </c>
      <c r="I962" s="222"/>
      <c r="J962" s="218"/>
      <c r="K962" s="218"/>
      <c r="L962" s="223"/>
      <c r="M962" s="224"/>
      <c r="N962" s="225"/>
      <c r="O962" s="225"/>
      <c r="P962" s="225"/>
      <c r="Q962" s="225"/>
      <c r="R962" s="225"/>
      <c r="S962" s="225"/>
      <c r="T962" s="226"/>
      <c r="AT962" s="227" t="s">
        <v>162</v>
      </c>
      <c r="AU962" s="227" t="s">
        <v>83</v>
      </c>
      <c r="AV962" s="12" t="s">
        <v>83</v>
      </c>
      <c r="AW962" s="12" t="s">
        <v>36</v>
      </c>
      <c r="AX962" s="12" t="s">
        <v>73</v>
      </c>
      <c r="AY962" s="227" t="s">
        <v>148</v>
      </c>
    </row>
    <row r="963" spans="2:65" s="12" customFormat="1">
      <c r="B963" s="217"/>
      <c r="C963" s="218"/>
      <c r="D963" s="204" t="s">
        <v>162</v>
      </c>
      <c r="E963" s="219" t="s">
        <v>21</v>
      </c>
      <c r="F963" s="220" t="s">
        <v>1272</v>
      </c>
      <c r="G963" s="218"/>
      <c r="H963" s="221">
        <v>7.04</v>
      </c>
      <c r="I963" s="222"/>
      <c r="J963" s="218"/>
      <c r="K963" s="218"/>
      <c r="L963" s="223"/>
      <c r="M963" s="224"/>
      <c r="N963" s="225"/>
      <c r="O963" s="225"/>
      <c r="P963" s="225"/>
      <c r="Q963" s="225"/>
      <c r="R963" s="225"/>
      <c r="S963" s="225"/>
      <c r="T963" s="226"/>
      <c r="AT963" s="227" t="s">
        <v>162</v>
      </c>
      <c r="AU963" s="227" t="s">
        <v>83</v>
      </c>
      <c r="AV963" s="12" t="s">
        <v>83</v>
      </c>
      <c r="AW963" s="12" t="s">
        <v>36</v>
      </c>
      <c r="AX963" s="12" t="s">
        <v>73</v>
      </c>
      <c r="AY963" s="227" t="s">
        <v>148</v>
      </c>
    </row>
    <row r="964" spans="2:65" s="12" customFormat="1">
      <c r="B964" s="217"/>
      <c r="C964" s="218"/>
      <c r="D964" s="204" t="s">
        <v>162</v>
      </c>
      <c r="E964" s="219" t="s">
        <v>21</v>
      </c>
      <c r="F964" s="220" t="s">
        <v>1273</v>
      </c>
      <c r="G964" s="218"/>
      <c r="H964" s="221">
        <v>20.164000000000001</v>
      </c>
      <c r="I964" s="222"/>
      <c r="J964" s="218"/>
      <c r="K964" s="218"/>
      <c r="L964" s="223"/>
      <c r="M964" s="224"/>
      <c r="N964" s="225"/>
      <c r="O964" s="225"/>
      <c r="P964" s="225"/>
      <c r="Q964" s="225"/>
      <c r="R964" s="225"/>
      <c r="S964" s="225"/>
      <c r="T964" s="226"/>
      <c r="AT964" s="227" t="s">
        <v>162</v>
      </c>
      <c r="AU964" s="227" t="s">
        <v>83</v>
      </c>
      <c r="AV964" s="12" t="s">
        <v>83</v>
      </c>
      <c r="AW964" s="12" t="s">
        <v>36</v>
      </c>
      <c r="AX964" s="12" t="s">
        <v>73</v>
      </c>
      <c r="AY964" s="227" t="s">
        <v>148</v>
      </c>
    </row>
    <row r="965" spans="2:65" s="12" customFormat="1">
      <c r="B965" s="217"/>
      <c r="C965" s="218"/>
      <c r="D965" s="204" t="s">
        <v>162</v>
      </c>
      <c r="E965" s="219" t="s">
        <v>21</v>
      </c>
      <c r="F965" s="220" t="s">
        <v>1274</v>
      </c>
      <c r="G965" s="218"/>
      <c r="H965" s="221">
        <v>18.2</v>
      </c>
      <c r="I965" s="222"/>
      <c r="J965" s="218"/>
      <c r="K965" s="218"/>
      <c r="L965" s="223"/>
      <c r="M965" s="224"/>
      <c r="N965" s="225"/>
      <c r="O965" s="225"/>
      <c r="P965" s="225"/>
      <c r="Q965" s="225"/>
      <c r="R965" s="225"/>
      <c r="S965" s="225"/>
      <c r="T965" s="226"/>
      <c r="AT965" s="227" t="s">
        <v>162</v>
      </c>
      <c r="AU965" s="227" t="s">
        <v>83</v>
      </c>
      <c r="AV965" s="12" t="s">
        <v>83</v>
      </c>
      <c r="AW965" s="12" t="s">
        <v>36</v>
      </c>
      <c r="AX965" s="12" t="s">
        <v>73</v>
      </c>
      <c r="AY965" s="227" t="s">
        <v>148</v>
      </c>
    </row>
    <row r="966" spans="2:65" s="11" customFormat="1">
      <c r="B966" s="207"/>
      <c r="C966" s="208"/>
      <c r="D966" s="204" t="s">
        <v>162</v>
      </c>
      <c r="E966" s="209" t="s">
        <v>21</v>
      </c>
      <c r="F966" s="210" t="s">
        <v>262</v>
      </c>
      <c r="G966" s="208"/>
      <c r="H966" s="209" t="s">
        <v>21</v>
      </c>
      <c r="I966" s="211"/>
      <c r="J966" s="208"/>
      <c r="K966" s="208"/>
      <c r="L966" s="212"/>
      <c r="M966" s="213"/>
      <c r="N966" s="214"/>
      <c r="O966" s="214"/>
      <c r="P966" s="214"/>
      <c r="Q966" s="214"/>
      <c r="R966" s="214"/>
      <c r="S966" s="214"/>
      <c r="T966" s="215"/>
      <c r="AT966" s="216" t="s">
        <v>162</v>
      </c>
      <c r="AU966" s="216" t="s">
        <v>83</v>
      </c>
      <c r="AV966" s="11" t="s">
        <v>81</v>
      </c>
      <c r="AW966" s="11" t="s">
        <v>36</v>
      </c>
      <c r="AX966" s="11" t="s">
        <v>73</v>
      </c>
      <c r="AY966" s="216" t="s">
        <v>148</v>
      </c>
    </row>
    <row r="967" spans="2:65" s="12" customFormat="1">
      <c r="B967" s="217"/>
      <c r="C967" s="218"/>
      <c r="D967" s="204" t="s">
        <v>162</v>
      </c>
      <c r="E967" s="219" t="s">
        <v>21</v>
      </c>
      <c r="F967" s="220" t="s">
        <v>1275</v>
      </c>
      <c r="G967" s="218"/>
      <c r="H967" s="221">
        <v>23.04</v>
      </c>
      <c r="I967" s="222"/>
      <c r="J967" s="218"/>
      <c r="K967" s="218"/>
      <c r="L967" s="223"/>
      <c r="M967" s="224"/>
      <c r="N967" s="225"/>
      <c r="O967" s="225"/>
      <c r="P967" s="225"/>
      <c r="Q967" s="225"/>
      <c r="R967" s="225"/>
      <c r="S967" s="225"/>
      <c r="T967" s="226"/>
      <c r="AT967" s="227" t="s">
        <v>162</v>
      </c>
      <c r="AU967" s="227" t="s">
        <v>83</v>
      </c>
      <c r="AV967" s="12" t="s">
        <v>83</v>
      </c>
      <c r="AW967" s="12" t="s">
        <v>36</v>
      </c>
      <c r="AX967" s="12" t="s">
        <v>73</v>
      </c>
      <c r="AY967" s="227" t="s">
        <v>148</v>
      </c>
    </row>
    <row r="968" spans="2:65" s="12" customFormat="1">
      <c r="B968" s="217"/>
      <c r="C968" s="218"/>
      <c r="D968" s="204" t="s">
        <v>162</v>
      </c>
      <c r="E968" s="219" t="s">
        <v>21</v>
      </c>
      <c r="F968" s="220" t="s">
        <v>1276</v>
      </c>
      <c r="G968" s="218"/>
      <c r="H968" s="221">
        <v>15.54</v>
      </c>
      <c r="I968" s="222"/>
      <c r="J968" s="218"/>
      <c r="K968" s="218"/>
      <c r="L968" s="223"/>
      <c r="M968" s="224"/>
      <c r="N968" s="225"/>
      <c r="O968" s="225"/>
      <c r="P968" s="225"/>
      <c r="Q968" s="225"/>
      <c r="R968" s="225"/>
      <c r="S968" s="225"/>
      <c r="T968" s="226"/>
      <c r="AT968" s="227" t="s">
        <v>162</v>
      </c>
      <c r="AU968" s="227" t="s">
        <v>83</v>
      </c>
      <c r="AV968" s="12" t="s">
        <v>83</v>
      </c>
      <c r="AW968" s="12" t="s">
        <v>36</v>
      </c>
      <c r="AX968" s="12" t="s">
        <v>73</v>
      </c>
      <c r="AY968" s="227" t="s">
        <v>148</v>
      </c>
    </row>
    <row r="969" spans="2:65" s="12" customFormat="1">
      <c r="B969" s="217"/>
      <c r="C969" s="218"/>
      <c r="D969" s="204" t="s">
        <v>162</v>
      </c>
      <c r="E969" s="219" t="s">
        <v>21</v>
      </c>
      <c r="F969" s="220" t="s">
        <v>1277</v>
      </c>
      <c r="G969" s="218"/>
      <c r="H969" s="221">
        <v>6.4130000000000003</v>
      </c>
      <c r="I969" s="222"/>
      <c r="J969" s="218"/>
      <c r="K969" s="218"/>
      <c r="L969" s="223"/>
      <c r="M969" s="224"/>
      <c r="N969" s="225"/>
      <c r="O969" s="225"/>
      <c r="P969" s="225"/>
      <c r="Q969" s="225"/>
      <c r="R969" s="225"/>
      <c r="S969" s="225"/>
      <c r="T969" s="226"/>
      <c r="AT969" s="227" t="s">
        <v>162</v>
      </c>
      <c r="AU969" s="227" t="s">
        <v>83</v>
      </c>
      <c r="AV969" s="12" t="s">
        <v>83</v>
      </c>
      <c r="AW969" s="12" t="s">
        <v>36</v>
      </c>
      <c r="AX969" s="12" t="s">
        <v>73</v>
      </c>
      <c r="AY969" s="227" t="s">
        <v>148</v>
      </c>
    </row>
    <row r="970" spans="2:65" s="12" customFormat="1">
      <c r="B970" s="217"/>
      <c r="C970" s="218"/>
      <c r="D970" s="204" t="s">
        <v>162</v>
      </c>
      <c r="E970" s="219" t="s">
        <v>21</v>
      </c>
      <c r="F970" s="220" t="s">
        <v>1278</v>
      </c>
      <c r="G970" s="218"/>
      <c r="H970" s="221">
        <v>25.416</v>
      </c>
      <c r="I970" s="222"/>
      <c r="J970" s="218"/>
      <c r="K970" s="218"/>
      <c r="L970" s="223"/>
      <c r="M970" s="224"/>
      <c r="N970" s="225"/>
      <c r="O970" s="225"/>
      <c r="P970" s="225"/>
      <c r="Q970" s="225"/>
      <c r="R970" s="225"/>
      <c r="S970" s="225"/>
      <c r="T970" s="226"/>
      <c r="AT970" s="227" t="s">
        <v>162</v>
      </c>
      <c r="AU970" s="227" t="s">
        <v>83</v>
      </c>
      <c r="AV970" s="12" t="s">
        <v>83</v>
      </c>
      <c r="AW970" s="12" t="s">
        <v>36</v>
      </c>
      <c r="AX970" s="12" t="s">
        <v>73</v>
      </c>
      <c r="AY970" s="227" t="s">
        <v>148</v>
      </c>
    </row>
    <row r="971" spans="2:65" s="12" customFormat="1">
      <c r="B971" s="217"/>
      <c r="C971" s="218"/>
      <c r="D971" s="204" t="s">
        <v>162</v>
      </c>
      <c r="E971" s="219" t="s">
        <v>21</v>
      </c>
      <c r="F971" s="220" t="s">
        <v>1279</v>
      </c>
      <c r="G971" s="218"/>
      <c r="H971" s="221">
        <v>26.989000000000001</v>
      </c>
      <c r="I971" s="222"/>
      <c r="J971" s="218"/>
      <c r="K971" s="218"/>
      <c r="L971" s="223"/>
      <c r="M971" s="224"/>
      <c r="N971" s="225"/>
      <c r="O971" s="225"/>
      <c r="P971" s="225"/>
      <c r="Q971" s="225"/>
      <c r="R971" s="225"/>
      <c r="S971" s="225"/>
      <c r="T971" s="226"/>
      <c r="AT971" s="227" t="s">
        <v>162</v>
      </c>
      <c r="AU971" s="227" t="s">
        <v>83</v>
      </c>
      <c r="AV971" s="12" t="s">
        <v>83</v>
      </c>
      <c r="AW971" s="12" t="s">
        <v>36</v>
      </c>
      <c r="AX971" s="12" t="s">
        <v>73</v>
      </c>
      <c r="AY971" s="227" t="s">
        <v>148</v>
      </c>
    </row>
    <row r="972" spans="2:65" s="12" customFormat="1" ht="27">
      <c r="B972" s="217"/>
      <c r="C972" s="218"/>
      <c r="D972" s="204" t="s">
        <v>162</v>
      </c>
      <c r="E972" s="219" t="s">
        <v>21</v>
      </c>
      <c r="F972" s="220" t="s">
        <v>1280</v>
      </c>
      <c r="G972" s="218"/>
      <c r="H972" s="221">
        <v>53.661999999999999</v>
      </c>
      <c r="I972" s="222"/>
      <c r="J972" s="218"/>
      <c r="K972" s="218"/>
      <c r="L972" s="223"/>
      <c r="M972" s="224"/>
      <c r="N972" s="225"/>
      <c r="O972" s="225"/>
      <c r="P972" s="225"/>
      <c r="Q972" s="225"/>
      <c r="R972" s="225"/>
      <c r="S972" s="225"/>
      <c r="T972" s="226"/>
      <c r="AT972" s="227" t="s">
        <v>162</v>
      </c>
      <c r="AU972" s="227" t="s">
        <v>83</v>
      </c>
      <c r="AV972" s="12" t="s">
        <v>83</v>
      </c>
      <c r="AW972" s="12" t="s">
        <v>36</v>
      </c>
      <c r="AX972" s="12" t="s">
        <v>73</v>
      </c>
      <c r="AY972" s="227" t="s">
        <v>148</v>
      </c>
    </row>
    <row r="973" spans="2:65" s="13" customFormat="1">
      <c r="B973" s="228"/>
      <c r="C973" s="229"/>
      <c r="D973" s="204" t="s">
        <v>162</v>
      </c>
      <c r="E973" s="230" t="s">
        <v>21</v>
      </c>
      <c r="F973" s="231" t="s">
        <v>244</v>
      </c>
      <c r="G973" s="229"/>
      <c r="H973" s="232">
        <v>502.726</v>
      </c>
      <c r="I973" s="233"/>
      <c r="J973" s="229"/>
      <c r="K973" s="229"/>
      <c r="L973" s="234"/>
      <c r="M973" s="235"/>
      <c r="N973" s="236"/>
      <c r="O973" s="236"/>
      <c r="P973" s="236"/>
      <c r="Q973" s="236"/>
      <c r="R973" s="236"/>
      <c r="S973" s="236"/>
      <c r="T973" s="237"/>
      <c r="AT973" s="238" t="s">
        <v>162</v>
      </c>
      <c r="AU973" s="238" t="s">
        <v>83</v>
      </c>
      <c r="AV973" s="13" t="s">
        <v>155</v>
      </c>
      <c r="AW973" s="13" t="s">
        <v>36</v>
      </c>
      <c r="AX973" s="13" t="s">
        <v>81</v>
      </c>
      <c r="AY973" s="238" t="s">
        <v>148</v>
      </c>
    </row>
    <row r="974" spans="2:65" s="1" customFormat="1" ht="16.5" customHeight="1">
      <c r="B974" s="41"/>
      <c r="C974" s="239" t="s">
        <v>1281</v>
      </c>
      <c r="D974" s="239" t="s">
        <v>271</v>
      </c>
      <c r="E974" s="240" t="s">
        <v>1282</v>
      </c>
      <c r="F974" s="241" t="s">
        <v>1283</v>
      </c>
      <c r="G974" s="242" t="s">
        <v>153</v>
      </c>
      <c r="H974" s="243">
        <v>552.99900000000002</v>
      </c>
      <c r="I974" s="244"/>
      <c r="J974" s="245">
        <f>ROUND(I974*H974,2)</f>
        <v>0</v>
      </c>
      <c r="K974" s="241" t="s">
        <v>154</v>
      </c>
      <c r="L974" s="246"/>
      <c r="M974" s="247" t="s">
        <v>21</v>
      </c>
      <c r="N974" s="248" t="s">
        <v>44</v>
      </c>
      <c r="O974" s="42"/>
      <c r="P974" s="201">
        <f>O974*H974</f>
        <v>0</v>
      </c>
      <c r="Q974" s="201">
        <v>1.29E-2</v>
      </c>
      <c r="R974" s="201">
        <f>Q974*H974</f>
        <v>7.1336871000000004</v>
      </c>
      <c r="S974" s="201">
        <v>0</v>
      </c>
      <c r="T974" s="202">
        <f>S974*H974</f>
        <v>0</v>
      </c>
      <c r="AR974" s="24" t="s">
        <v>396</v>
      </c>
      <c r="AT974" s="24" t="s">
        <v>271</v>
      </c>
      <c r="AU974" s="24" t="s">
        <v>83</v>
      </c>
      <c r="AY974" s="24" t="s">
        <v>148</v>
      </c>
      <c r="BE974" s="203">
        <f>IF(N974="základní",J974,0)</f>
        <v>0</v>
      </c>
      <c r="BF974" s="203">
        <f>IF(N974="snížená",J974,0)</f>
        <v>0</v>
      </c>
      <c r="BG974" s="203">
        <f>IF(N974="zákl. přenesená",J974,0)</f>
        <v>0</v>
      </c>
      <c r="BH974" s="203">
        <f>IF(N974="sníž. přenesená",J974,0)</f>
        <v>0</v>
      </c>
      <c r="BI974" s="203">
        <f>IF(N974="nulová",J974,0)</f>
        <v>0</v>
      </c>
      <c r="BJ974" s="24" t="s">
        <v>81</v>
      </c>
      <c r="BK974" s="203">
        <f>ROUND(I974*H974,2)</f>
        <v>0</v>
      </c>
      <c r="BL974" s="24" t="s">
        <v>252</v>
      </c>
      <c r="BM974" s="24" t="s">
        <v>1284</v>
      </c>
    </row>
    <row r="975" spans="2:65" s="12" customFormat="1">
      <c r="B975" s="217"/>
      <c r="C975" s="218"/>
      <c r="D975" s="204" t="s">
        <v>162</v>
      </c>
      <c r="E975" s="218"/>
      <c r="F975" s="220" t="s">
        <v>1285</v>
      </c>
      <c r="G975" s="218"/>
      <c r="H975" s="221">
        <v>552.99900000000002</v>
      </c>
      <c r="I975" s="222"/>
      <c r="J975" s="218"/>
      <c r="K975" s="218"/>
      <c r="L975" s="223"/>
      <c r="M975" s="224"/>
      <c r="N975" s="225"/>
      <c r="O975" s="225"/>
      <c r="P975" s="225"/>
      <c r="Q975" s="225"/>
      <c r="R975" s="225"/>
      <c r="S975" s="225"/>
      <c r="T975" s="226"/>
      <c r="AT975" s="227" t="s">
        <v>162</v>
      </c>
      <c r="AU975" s="227" t="s">
        <v>83</v>
      </c>
      <c r="AV975" s="12" t="s">
        <v>83</v>
      </c>
      <c r="AW975" s="12" t="s">
        <v>6</v>
      </c>
      <c r="AX975" s="12" t="s">
        <v>81</v>
      </c>
      <c r="AY975" s="227" t="s">
        <v>148</v>
      </c>
    </row>
    <row r="976" spans="2:65" s="1" customFormat="1" ht="25.5" customHeight="1">
      <c r="B976" s="41"/>
      <c r="C976" s="192" t="s">
        <v>1286</v>
      </c>
      <c r="D976" s="192" t="s">
        <v>150</v>
      </c>
      <c r="E976" s="193" t="s">
        <v>1287</v>
      </c>
      <c r="F976" s="194" t="s">
        <v>1288</v>
      </c>
      <c r="G976" s="195" t="s">
        <v>153</v>
      </c>
      <c r="H976" s="196">
        <v>502.726</v>
      </c>
      <c r="I976" s="197"/>
      <c r="J976" s="198">
        <f>ROUND(I976*H976,2)</f>
        <v>0</v>
      </c>
      <c r="K976" s="194" t="s">
        <v>154</v>
      </c>
      <c r="L976" s="61"/>
      <c r="M976" s="199" t="s">
        <v>21</v>
      </c>
      <c r="N976" s="200" t="s">
        <v>44</v>
      </c>
      <c r="O976" s="42"/>
      <c r="P976" s="201">
        <f>O976*H976</f>
        <v>0</v>
      </c>
      <c r="Q976" s="201">
        <v>0</v>
      </c>
      <c r="R976" s="201">
        <f>Q976*H976</f>
        <v>0</v>
      </c>
      <c r="S976" s="201">
        <v>0</v>
      </c>
      <c r="T976" s="202">
        <f>S976*H976</f>
        <v>0</v>
      </c>
      <c r="AR976" s="24" t="s">
        <v>252</v>
      </c>
      <c r="AT976" s="24" t="s">
        <v>150</v>
      </c>
      <c r="AU976" s="24" t="s">
        <v>83</v>
      </c>
      <c r="AY976" s="24" t="s">
        <v>148</v>
      </c>
      <c r="BE976" s="203">
        <f>IF(N976="základní",J976,0)</f>
        <v>0</v>
      </c>
      <c r="BF976" s="203">
        <f>IF(N976="snížená",J976,0)</f>
        <v>0</v>
      </c>
      <c r="BG976" s="203">
        <f>IF(N976="zákl. přenesená",J976,0)</f>
        <v>0</v>
      </c>
      <c r="BH976" s="203">
        <f>IF(N976="sníž. přenesená",J976,0)</f>
        <v>0</v>
      </c>
      <c r="BI976" s="203">
        <f>IF(N976="nulová",J976,0)</f>
        <v>0</v>
      </c>
      <c r="BJ976" s="24" t="s">
        <v>81</v>
      </c>
      <c r="BK976" s="203">
        <f>ROUND(I976*H976,2)</f>
        <v>0</v>
      </c>
      <c r="BL976" s="24" t="s">
        <v>252</v>
      </c>
      <c r="BM976" s="24" t="s">
        <v>1289</v>
      </c>
    </row>
    <row r="977" spans="2:65" s="1" customFormat="1" ht="25.5" customHeight="1">
      <c r="B977" s="41"/>
      <c r="C977" s="192" t="s">
        <v>1290</v>
      </c>
      <c r="D977" s="192" t="s">
        <v>150</v>
      </c>
      <c r="E977" s="193" t="s">
        <v>1291</v>
      </c>
      <c r="F977" s="194" t="s">
        <v>1292</v>
      </c>
      <c r="G977" s="195" t="s">
        <v>153</v>
      </c>
      <c r="H977" s="196">
        <v>208.08</v>
      </c>
      <c r="I977" s="197"/>
      <c r="J977" s="198">
        <f>ROUND(I977*H977,2)</f>
        <v>0</v>
      </c>
      <c r="K977" s="194" t="s">
        <v>154</v>
      </c>
      <c r="L977" s="61"/>
      <c r="M977" s="199" t="s">
        <v>21</v>
      </c>
      <c r="N977" s="200" t="s">
        <v>44</v>
      </c>
      <c r="O977" s="42"/>
      <c r="P977" s="201">
        <f>O977*H977</f>
        <v>0</v>
      </c>
      <c r="Q977" s="201">
        <v>0</v>
      </c>
      <c r="R977" s="201">
        <f>Q977*H977</f>
        <v>0</v>
      </c>
      <c r="S977" s="201">
        <v>0</v>
      </c>
      <c r="T977" s="202">
        <f>S977*H977</f>
        <v>0</v>
      </c>
      <c r="AR977" s="24" t="s">
        <v>252</v>
      </c>
      <c r="AT977" s="24" t="s">
        <v>150</v>
      </c>
      <c r="AU977" s="24" t="s">
        <v>83</v>
      </c>
      <c r="AY977" s="24" t="s">
        <v>148</v>
      </c>
      <c r="BE977" s="203">
        <f>IF(N977="základní",J977,0)</f>
        <v>0</v>
      </c>
      <c r="BF977" s="203">
        <f>IF(N977="snížená",J977,0)</f>
        <v>0</v>
      </c>
      <c r="BG977" s="203">
        <f>IF(N977="zákl. přenesená",J977,0)</f>
        <v>0</v>
      </c>
      <c r="BH977" s="203">
        <f>IF(N977="sníž. přenesená",J977,0)</f>
        <v>0</v>
      </c>
      <c r="BI977" s="203">
        <f>IF(N977="nulová",J977,0)</f>
        <v>0</v>
      </c>
      <c r="BJ977" s="24" t="s">
        <v>81</v>
      </c>
      <c r="BK977" s="203">
        <f>ROUND(I977*H977,2)</f>
        <v>0</v>
      </c>
      <c r="BL977" s="24" t="s">
        <v>252</v>
      </c>
      <c r="BM977" s="24" t="s">
        <v>1293</v>
      </c>
    </row>
    <row r="978" spans="2:65" s="11" customFormat="1">
      <c r="B978" s="207"/>
      <c r="C978" s="208"/>
      <c r="D978" s="204" t="s">
        <v>162</v>
      </c>
      <c r="E978" s="209" t="s">
        <v>21</v>
      </c>
      <c r="F978" s="210" t="s">
        <v>315</v>
      </c>
      <c r="G978" s="208"/>
      <c r="H978" s="209" t="s">
        <v>21</v>
      </c>
      <c r="I978" s="211"/>
      <c r="J978" s="208"/>
      <c r="K978" s="208"/>
      <c r="L978" s="212"/>
      <c r="M978" s="213"/>
      <c r="N978" s="214"/>
      <c r="O978" s="214"/>
      <c r="P978" s="214"/>
      <c r="Q978" s="214"/>
      <c r="R978" s="214"/>
      <c r="S978" s="214"/>
      <c r="T978" s="215"/>
      <c r="AT978" s="216" t="s">
        <v>162</v>
      </c>
      <c r="AU978" s="216" t="s">
        <v>83</v>
      </c>
      <c r="AV978" s="11" t="s">
        <v>81</v>
      </c>
      <c r="AW978" s="11" t="s">
        <v>36</v>
      </c>
      <c r="AX978" s="11" t="s">
        <v>73</v>
      </c>
      <c r="AY978" s="216" t="s">
        <v>148</v>
      </c>
    </row>
    <row r="979" spans="2:65" s="12" customFormat="1">
      <c r="B979" s="217"/>
      <c r="C979" s="218"/>
      <c r="D979" s="204" t="s">
        <v>162</v>
      </c>
      <c r="E979" s="219" t="s">
        <v>21</v>
      </c>
      <c r="F979" s="220" t="s">
        <v>1263</v>
      </c>
      <c r="G979" s="218"/>
      <c r="H979" s="221">
        <v>56.262</v>
      </c>
      <c r="I979" s="222"/>
      <c r="J979" s="218"/>
      <c r="K979" s="218"/>
      <c r="L979" s="223"/>
      <c r="M979" s="224"/>
      <c r="N979" s="225"/>
      <c r="O979" s="225"/>
      <c r="P979" s="225"/>
      <c r="Q979" s="225"/>
      <c r="R979" s="225"/>
      <c r="S979" s="225"/>
      <c r="T979" s="226"/>
      <c r="AT979" s="227" t="s">
        <v>162</v>
      </c>
      <c r="AU979" s="227" t="s">
        <v>83</v>
      </c>
      <c r="AV979" s="12" t="s">
        <v>83</v>
      </c>
      <c r="AW979" s="12" t="s">
        <v>36</v>
      </c>
      <c r="AX979" s="12" t="s">
        <v>73</v>
      </c>
      <c r="AY979" s="227" t="s">
        <v>148</v>
      </c>
    </row>
    <row r="980" spans="2:65" s="12" customFormat="1">
      <c r="B980" s="217"/>
      <c r="C980" s="218"/>
      <c r="D980" s="204" t="s">
        <v>162</v>
      </c>
      <c r="E980" s="219" t="s">
        <v>21</v>
      </c>
      <c r="F980" s="220" t="s">
        <v>1264</v>
      </c>
      <c r="G980" s="218"/>
      <c r="H980" s="221">
        <v>20.088000000000001</v>
      </c>
      <c r="I980" s="222"/>
      <c r="J980" s="218"/>
      <c r="K980" s="218"/>
      <c r="L980" s="223"/>
      <c r="M980" s="224"/>
      <c r="N980" s="225"/>
      <c r="O980" s="225"/>
      <c r="P980" s="225"/>
      <c r="Q980" s="225"/>
      <c r="R980" s="225"/>
      <c r="S980" s="225"/>
      <c r="T980" s="226"/>
      <c r="AT980" s="227" t="s">
        <v>162</v>
      </c>
      <c r="AU980" s="227" t="s">
        <v>83</v>
      </c>
      <c r="AV980" s="12" t="s">
        <v>83</v>
      </c>
      <c r="AW980" s="12" t="s">
        <v>36</v>
      </c>
      <c r="AX980" s="12" t="s">
        <v>73</v>
      </c>
      <c r="AY980" s="227" t="s">
        <v>148</v>
      </c>
    </row>
    <row r="981" spans="2:65" s="12" customFormat="1">
      <c r="B981" s="217"/>
      <c r="C981" s="218"/>
      <c r="D981" s="204" t="s">
        <v>162</v>
      </c>
      <c r="E981" s="219" t="s">
        <v>21</v>
      </c>
      <c r="F981" s="220" t="s">
        <v>1265</v>
      </c>
      <c r="G981" s="218"/>
      <c r="H981" s="221">
        <v>20.47</v>
      </c>
      <c r="I981" s="222"/>
      <c r="J981" s="218"/>
      <c r="K981" s="218"/>
      <c r="L981" s="223"/>
      <c r="M981" s="224"/>
      <c r="N981" s="225"/>
      <c r="O981" s="225"/>
      <c r="P981" s="225"/>
      <c r="Q981" s="225"/>
      <c r="R981" s="225"/>
      <c r="S981" s="225"/>
      <c r="T981" s="226"/>
      <c r="AT981" s="227" t="s">
        <v>162</v>
      </c>
      <c r="AU981" s="227" t="s">
        <v>83</v>
      </c>
      <c r="AV981" s="12" t="s">
        <v>83</v>
      </c>
      <c r="AW981" s="12" t="s">
        <v>36</v>
      </c>
      <c r="AX981" s="12" t="s">
        <v>73</v>
      </c>
      <c r="AY981" s="227" t="s">
        <v>148</v>
      </c>
    </row>
    <row r="982" spans="2:65" s="12" customFormat="1">
      <c r="B982" s="217"/>
      <c r="C982" s="218"/>
      <c r="D982" s="204" t="s">
        <v>162</v>
      </c>
      <c r="E982" s="219" t="s">
        <v>21</v>
      </c>
      <c r="F982" s="220" t="s">
        <v>1267</v>
      </c>
      <c r="G982" s="218"/>
      <c r="H982" s="221">
        <v>50.558</v>
      </c>
      <c r="I982" s="222"/>
      <c r="J982" s="218"/>
      <c r="K982" s="218"/>
      <c r="L982" s="223"/>
      <c r="M982" s="224"/>
      <c r="N982" s="225"/>
      <c r="O982" s="225"/>
      <c r="P982" s="225"/>
      <c r="Q982" s="225"/>
      <c r="R982" s="225"/>
      <c r="S982" s="225"/>
      <c r="T982" s="226"/>
      <c r="AT982" s="227" t="s">
        <v>162</v>
      </c>
      <c r="AU982" s="227" t="s">
        <v>83</v>
      </c>
      <c r="AV982" s="12" t="s">
        <v>83</v>
      </c>
      <c r="AW982" s="12" t="s">
        <v>36</v>
      </c>
      <c r="AX982" s="12" t="s">
        <v>73</v>
      </c>
      <c r="AY982" s="227" t="s">
        <v>148</v>
      </c>
    </row>
    <row r="983" spans="2:65" s="12" customFormat="1">
      <c r="B983" s="217"/>
      <c r="C983" s="218"/>
      <c r="D983" s="204" t="s">
        <v>162</v>
      </c>
      <c r="E983" s="219" t="s">
        <v>21</v>
      </c>
      <c r="F983" s="220" t="s">
        <v>1272</v>
      </c>
      <c r="G983" s="218"/>
      <c r="H983" s="221">
        <v>7.04</v>
      </c>
      <c r="I983" s="222"/>
      <c r="J983" s="218"/>
      <c r="K983" s="218"/>
      <c r="L983" s="223"/>
      <c r="M983" s="224"/>
      <c r="N983" s="225"/>
      <c r="O983" s="225"/>
      <c r="P983" s="225"/>
      <c r="Q983" s="225"/>
      <c r="R983" s="225"/>
      <c r="S983" s="225"/>
      <c r="T983" s="226"/>
      <c r="AT983" s="227" t="s">
        <v>162</v>
      </c>
      <c r="AU983" s="227" t="s">
        <v>83</v>
      </c>
      <c r="AV983" s="12" t="s">
        <v>83</v>
      </c>
      <c r="AW983" s="12" t="s">
        <v>36</v>
      </c>
      <c r="AX983" s="12" t="s">
        <v>73</v>
      </c>
      <c r="AY983" s="227" t="s">
        <v>148</v>
      </c>
    </row>
    <row r="984" spans="2:65" s="11" customFormat="1">
      <c r="B984" s="207"/>
      <c r="C984" s="208"/>
      <c r="D984" s="204" t="s">
        <v>162</v>
      </c>
      <c r="E984" s="209" t="s">
        <v>21</v>
      </c>
      <c r="F984" s="210" t="s">
        <v>262</v>
      </c>
      <c r="G984" s="208"/>
      <c r="H984" s="209" t="s">
        <v>21</v>
      </c>
      <c r="I984" s="211"/>
      <c r="J984" s="208"/>
      <c r="K984" s="208"/>
      <c r="L984" s="212"/>
      <c r="M984" s="213"/>
      <c r="N984" s="214"/>
      <c r="O984" s="214"/>
      <c r="P984" s="214"/>
      <c r="Q984" s="214"/>
      <c r="R984" s="214"/>
      <c r="S984" s="214"/>
      <c r="T984" s="215"/>
      <c r="AT984" s="216" t="s">
        <v>162</v>
      </c>
      <c r="AU984" s="216" t="s">
        <v>83</v>
      </c>
      <c r="AV984" s="11" t="s">
        <v>81</v>
      </c>
      <c r="AW984" s="11" t="s">
        <v>36</v>
      </c>
      <c r="AX984" s="11" t="s">
        <v>73</v>
      </c>
      <c r="AY984" s="216" t="s">
        <v>148</v>
      </c>
    </row>
    <row r="985" spans="2:65" s="12" customFormat="1" ht="27">
      <c r="B985" s="217"/>
      <c r="C985" s="218"/>
      <c r="D985" s="204" t="s">
        <v>162</v>
      </c>
      <c r="E985" s="219" t="s">
        <v>21</v>
      </c>
      <c r="F985" s="220" t="s">
        <v>1280</v>
      </c>
      <c r="G985" s="218"/>
      <c r="H985" s="221">
        <v>53.661999999999999</v>
      </c>
      <c r="I985" s="222"/>
      <c r="J985" s="218"/>
      <c r="K985" s="218"/>
      <c r="L985" s="223"/>
      <c r="M985" s="224"/>
      <c r="N985" s="225"/>
      <c r="O985" s="225"/>
      <c r="P985" s="225"/>
      <c r="Q985" s="225"/>
      <c r="R985" s="225"/>
      <c r="S985" s="225"/>
      <c r="T985" s="226"/>
      <c r="AT985" s="227" t="s">
        <v>162</v>
      </c>
      <c r="AU985" s="227" t="s">
        <v>83</v>
      </c>
      <c r="AV985" s="12" t="s">
        <v>83</v>
      </c>
      <c r="AW985" s="12" t="s">
        <v>36</v>
      </c>
      <c r="AX985" s="12" t="s">
        <v>73</v>
      </c>
      <c r="AY985" s="227" t="s">
        <v>148</v>
      </c>
    </row>
    <row r="986" spans="2:65" s="13" customFormat="1">
      <c r="B986" s="228"/>
      <c r="C986" s="229"/>
      <c r="D986" s="204" t="s">
        <v>162</v>
      </c>
      <c r="E986" s="230" t="s">
        <v>21</v>
      </c>
      <c r="F986" s="231" t="s">
        <v>244</v>
      </c>
      <c r="G986" s="229"/>
      <c r="H986" s="232">
        <v>208.08</v>
      </c>
      <c r="I986" s="233"/>
      <c r="J986" s="229"/>
      <c r="K986" s="229"/>
      <c r="L986" s="234"/>
      <c r="M986" s="235"/>
      <c r="N986" s="236"/>
      <c r="O986" s="236"/>
      <c r="P986" s="236"/>
      <c r="Q986" s="236"/>
      <c r="R986" s="236"/>
      <c r="S986" s="236"/>
      <c r="T986" s="237"/>
      <c r="AT986" s="238" t="s">
        <v>162</v>
      </c>
      <c r="AU986" s="238" t="s">
        <v>83</v>
      </c>
      <c r="AV986" s="13" t="s">
        <v>155</v>
      </c>
      <c r="AW986" s="13" t="s">
        <v>36</v>
      </c>
      <c r="AX986" s="13" t="s">
        <v>81</v>
      </c>
      <c r="AY986" s="238" t="s">
        <v>148</v>
      </c>
    </row>
    <row r="987" spans="2:65" s="1" customFormat="1" ht="25.5" customHeight="1">
      <c r="B987" s="41"/>
      <c r="C987" s="192" t="s">
        <v>1294</v>
      </c>
      <c r="D987" s="192" t="s">
        <v>150</v>
      </c>
      <c r="E987" s="193" t="s">
        <v>1295</v>
      </c>
      <c r="F987" s="194" t="s">
        <v>1296</v>
      </c>
      <c r="G987" s="195" t="s">
        <v>153</v>
      </c>
      <c r="H987" s="196">
        <v>502.726</v>
      </c>
      <c r="I987" s="197"/>
      <c r="J987" s="198">
        <f>ROUND(I987*H987,2)</f>
        <v>0</v>
      </c>
      <c r="K987" s="194" t="s">
        <v>154</v>
      </c>
      <c r="L987" s="61"/>
      <c r="M987" s="199" t="s">
        <v>21</v>
      </c>
      <c r="N987" s="200" t="s">
        <v>44</v>
      </c>
      <c r="O987" s="42"/>
      <c r="P987" s="201">
        <f>O987*H987</f>
        <v>0</v>
      </c>
      <c r="Q987" s="201">
        <v>0</v>
      </c>
      <c r="R987" s="201">
        <f>Q987*H987</f>
        <v>0</v>
      </c>
      <c r="S987" s="201">
        <v>0</v>
      </c>
      <c r="T987" s="202">
        <f>S987*H987</f>
        <v>0</v>
      </c>
      <c r="AR987" s="24" t="s">
        <v>252</v>
      </c>
      <c r="AT987" s="24" t="s">
        <v>150</v>
      </c>
      <c r="AU987" s="24" t="s">
        <v>83</v>
      </c>
      <c r="AY987" s="24" t="s">
        <v>148</v>
      </c>
      <c r="BE987" s="203">
        <f>IF(N987="základní",J987,0)</f>
        <v>0</v>
      </c>
      <c r="BF987" s="203">
        <f>IF(N987="snížená",J987,0)</f>
        <v>0</v>
      </c>
      <c r="BG987" s="203">
        <f>IF(N987="zákl. přenesená",J987,0)</f>
        <v>0</v>
      </c>
      <c r="BH987" s="203">
        <f>IF(N987="sníž. přenesená",J987,0)</f>
        <v>0</v>
      </c>
      <c r="BI987" s="203">
        <f>IF(N987="nulová",J987,0)</f>
        <v>0</v>
      </c>
      <c r="BJ987" s="24" t="s">
        <v>81</v>
      </c>
      <c r="BK987" s="203">
        <f>ROUND(I987*H987,2)</f>
        <v>0</v>
      </c>
      <c r="BL987" s="24" t="s">
        <v>252</v>
      </c>
      <c r="BM987" s="24" t="s">
        <v>1297</v>
      </c>
    </row>
    <row r="988" spans="2:65" s="1" customFormat="1" ht="25.5" customHeight="1">
      <c r="B988" s="41"/>
      <c r="C988" s="192" t="s">
        <v>1298</v>
      </c>
      <c r="D988" s="192" t="s">
        <v>150</v>
      </c>
      <c r="E988" s="193" t="s">
        <v>1299</v>
      </c>
      <c r="F988" s="194" t="s">
        <v>1300</v>
      </c>
      <c r="G988" s="195" t="s">
        <v>153</v>
      </c>
      <c r="H988" s="196">
        <v>502.726</v>
      </c>
      <c r="I988" s="197"/>
      <c r="J988" s="198">
        <f>ROUND(I988*H988,2)</f>
        <v>0</v>
      </c>
      <c r="K988" s="194" t="s">
        <v>154</v>
      </c>
      <c r="L988" s="61"/>
      <c r="M988" s="199" t="s">
        <v>21</v>
      </c>
      <c r="N988" s="200" t="s">
        <v>44</v>
      </c>
      <c r="O988" s="42"/>
      <c r="P988" s="201">
        <f>O988*H988</f>
        <v>0</v>
      </c>
      <c r="Q988" s="201">
        <v>0</v>
      </c>
      <c r="R988" s="201">
        <f>Q988*H988</f>
        <v>0</v>
      </c>
      <c r="S988" s="201">
        <v>0</v>
      </c>
      <c r="T988" s="202">
        <f>S988*H988</f>
        <v>0</v>
      </c>
      <c r="AR988" s="24" t="s">
        <v>252</v>
      </c>
      <c r="AT988" s="24" t="s">
        <v>150</v>
      </c>
      <c r="AU988" s="24" t="s">
        <v>83</v>
      </c>
      <c r="AY988" s="24" t="s">
        <v>148</v>
      </c>
      <c r="BE988" s="203">
        <f>IF(N988="základní",J988,0)</f>
        <v>0</v>
      </c>
      <c r="BF988" s="203">
        <f>IF(N988="snížená",J988,0)</f>
        <v>0</v>
      </c>
      <c r="BG988" s="203">
        <f>IF(N988="zákl. přenesená",J988,0)</f>
        <v>0</v>
      </c>
      <c r="BH988" s="203">
        <f>IF(N988="sníž. přenesená",J988,0)</f>
        <v>0</v>
      </c>
      <c r="BI988" s="203">
        <f>IF(N988="nulová",J988,0)</f>
        <v>0</v>
      </c>
      <c r="BJ988" s="24" t="s">
        <v>81</v>
      </c>
      <c r="BK988" s="203">
        <f>ROUND(I988*H988,2)</f>
        <v>0</v>
      </c>
      <c r="BL988" s="24" t="s">
        <v>252</v>
      </c>
      <c r="BM988" s="24" t="s">
        <v>1301</v>
      </c>
    </row>
    <row r="989" spans="2:65" s="1" customFormat="1" ht="25.5" customHeight="1">
      <c r="B989" s="41"/>
      <c r="C989" s="192" t="s">
        <v>1302</v>
      </c>
      <c r="D989" s="192" t="s">
        <v>150</v>
      </c>
      <c r="E989" s="193" t="s">
        <v>1303</v>
      </c>
      <c r="F989" s="194" t="s">
        <v>1304</v>
      </c>
      <c r="G989" s="195" t="s">
        <v>351</v>
      </c>
      <c r="H989" s="196">
        <v>80.36</v>
      </c>
      <c r="I989" s="197"/>
      <c r="J989" s="198">
        <f>ROUND(I989*H989,2)</f>
        <v>0</v>
      </c>
      <c r="K989" s="194" t="s">
        <v>154</v>
      </c>
      <c r="L989" s="61"/>
      <c r="M989" s="199" t="s">
        <v>21</v>
      </c>
      <c r="N989" s="200" t="s">
        <v>44</v>
      </c>
      <c r="O989" s="42"/>
      <c r="P989" s="201">
        <f>O989*H989</f>
        <v>0</v>
      </c>
      <c r="Q989" s="201">
        <v>3.1E-4</v>
      </c>
      <c r="R989" s="201">
        <f>Q989*H989</f>
        <v>2.4911599999999999E-2</v>
      </c>
      <c r="S989" s="201">
        <v>0</v>
      </c>
      <c r="T989" s="202">
        <f>S989*H989</f>
        <v>0</v>
      </c>
      <c r="AR989" s="24" t="s">
        <v>252</v>
      </c>
      <c r="AT989" s="24" t="s">
        <v>150</v>
      </c>
      <c r="AU989" s="24" t="s">
        <v>83</v>
      </c>
      <c r="AY989" s="24" t="s">
        <v>148</v>
      </c>
      <c r="BE989" s="203">
        <f>IF(N989="základní",J989,0)</f>
        <v>0</v>
      </c>
      <c r="BF989" s="203">
        <f>IF(N989="snížená",J989,0)</f>
        <v>0</v>
      </c>
      <c r="BG989" s="203">
        <f>IF(N989="zákl. přenesená",J989,0)</f>
        <v>0</v>
      </c>
      <c r="BH989" s="203">
        <f>IF(N989="sníž. přenesená",J989,0)</f>
        <v>0</v>
      </c>
      <c r="BI989" s="203">
        <f>IF(N989="nulová",J989,0)</f>
        <v>0</v>
      </c>
      <c r="BJ989" s="24" t="s">
        <v>81</v>
      </c>
      <c r="BK989" s="203">
        <f>ROUND(I989*H989,2)</f>
        <v>0</v>
      </c>
      <c r="BL989" s="24" t="s">
        <v>252</v>
      </c>
      <c r="BM989" s="24" t="s">
        <v>1305</v>
      </c>
    </row>
    <row r="990" spans="2:65" s="1" customFormat="1" ht="40.5">
      <c r="B990" s="41"/>
      <c r="C990" s="63"/>
      <c r="D990" s="204" t="s">
        <v>157</v>
      </c>
      <c r="E990" s="63"/>
      <c r="F990" s="205" t="s">
        <v>1306</v>
      </c>
      <c r="G990" s="63"/>
      <c r="H990" s="63"/>
      <c r="I990" s="163"/>
      <c r="J990" s="63"/>
      <c r="K990" s="63"/>
      <c r="L990" s="61"/>
      <c r="M990" s="206"/>
      <c r="N990" s="42"/>
      <c r="O990" s="42"/>
      <c r="P990" s="42"/>
      <c r="Q990" s="42"/>
      <c r="R990" s="42"/>
      <c r="S990" s="42"/>
      <c r="T990" s="78"/>
      <c r="AT990" s="24" t="s">
        <v>157</v>
      </c>
      <c r="AU990" s="24" t="s">
        <v>83</v>
      </c>
    </row>
    <row r="991" spans="2:65" s="11" customFormat="1">
      <c r="B991" s="207"/>
      <c r="C991" s="208"/>
      <c r="D991" s="204" t="s">
        <v>162</v>
      </c>
      <c r="E991" s="209" t="s">
        <v>21</v>
      </c>
      <c r="F991" s="210" t="s">
        <v>315</v>
      </c>
      <c r="G991" s="208"/>
      <c r="H991" s="209" t="s">
        <v>21</v>
      </c>
      <c r="I991" s="211"/>
      <c r="J991" s="208"/>
      <c r="K991" s="208"/>
      <c r="L991" s="212"/>
      <c r="M991" s="213"/>
      <c r="N991" s="214"/>
      <c r="O991" s="214"/>
      <c r="P991" s="214"/>
      <c r="Q991" s="214"/>
      <c r="R991" s="214"/>
      <c r="S991" s="214"/>
      <c r="T991" s="215"/>
      <c r="AT991" s="216" t="s">
        <v>162</v>
      </c>
      <c r="AU991" s="216" t="s">
        <v>83</v>
      </c>
      <c r="AV991" s="11" t="s">
        <v>81</v>
      </c>
      <c r="AW991" s="11" t="s">
        <v>36</v>
      </c>
      <c r="AX991" s="11" t="s">
        <v>73</v>
      </c>
      <c r="AY991" s="216" t="s">
        <v>148</v>
      </c>
    </row>
    <row r="992" spans="2:65" s="12" customFormat="1">
      <c r="B992" s="217"/>
      <c r="C992" s="218"/>
      <c r="D992" s="204" t="s">
        <v>162</v>
      </c>
      <c r="E992" s="219" t="s">
        <v>21</v>
      </c>
      <c r="F992" s="220" t="s">
        <v>1307</v>
      </c>
      <c r="G992" s="218"/>
      <c r="H992" s="221">
        <v>16.36</v>
      </c>
      <c r="I992" s="222"/>
      <c r="J992" s="218"/>
      <c r="K992" s="218"/>
      <c r="L992" s="223"/>
      <c r="M992" s="224"/>
      <c r="N992" s="225"/>
      <c r="O992" s="225"/>
      <c r="P992" s="225"/>
      <c r="Q992" s="225"/>
      <c r="R992" s="225"/>
      <c r="S992" s="225"/>
      <c r="T992" s="226"/>
      <c r="AT992" s="227" t="s">
        <v>162</v>
      </c>
      <c r="AU992" s="227" t="s">
        <v>83</v>
      </c>
      <c r="AV992" s="12" t="s">
        <v>83</v>
      </c>
      <c r="AW992" s="12" t="s">
        <v>36</v>
      </c>
      <c r="AX992" s="12" t="s">
        <v>73</v>
      </c>
      <c r="AY992" s="227" t="s">
        <v>148</v>
      </c>
    </row>
    <row r="993" spans="2:65" s="12" customFormat="1">
      <c r="B993" s="217"/>
      <c r="C993" s="218"/>
      <c r="D993" s="204" t="s">
        <v>162</v>
      </c>
      <c r="E993" s="219" t="s">
        <v>21</v>
      </c>
      <c r="F993" s="220" t="s">
        <v>1308</v>
      </c>
      <c r="G993" s="218"/>
      <c r="H993" s="221">
        <v>6.7</v>
      </c>
      <c r="I993" s="222"/>
      <c r="J993" s="218"/>
      <c r="K993" s="218"/>
      <c r="L993" s="223"/>
      <c r="M993" s="224"/>
      <c r="N993" s="225"/>
      <c r="O993" s="225"/>
      <c r="P993" s="225"/>
      <c r="Q993" s="225"/>
      <c r="R993" s="225"/>
      <c r="S993" s="225"/>
      <c r="T993" s="226"/>
      <c r="AT993" s="227" t="s">
        <v>162</v>
      </c>
      <c r="AU993" s="227" t="s">
        <v>83</v>
      </c>
      <c r="AV993" s="12" t="s">
        <v>83</v>
      </c>
      <c r="AW993" s="12" t="s">
        <v>36</v>
      </c>
      <c r="AX993" s="12" t="s">
        <v>73</v>
      </c>
      <c r="AY993" s="227" t="s">
        <v>148</v>
      </c>
    </row>
    <row r="994" spans="2:65" s="12" customFormat="1">
      <c r="B994" s="217"/>
      <c r="C994" s="218"/>
      <c r="D994" s="204" t="s">
        <v>162</v>
      </c>
      <c r="E994" s="219" t="s">
        <v>21</v>
      </c>
      <c r="F994" s="220" t="s">
        <v>1309</v>
      </c>
      <c r="G994" s="218"/>
      <c r="H994" s="221">
        <v>2.2999999999999998</v>
      </c>
      <c r="I994" s="222"/>
      <c r="J994" s="218"/>
      <c r="K994" s="218"/>
      <c r="L994" s="223"/>
      <c r="M994" s="224"/>
      <c r="N994" s="225"/>
      <c r="O994" s="225"/>
      <c r="P994" s="225"/>
      <c r="Q994" s="225"/>
      <c r="R994" s="225"/>
      <c r="S994" s="225"/>
      <c r="T994" s="226"/>
      <c r="AT994" s="227" t="s">
        <v>162</v>
      </c>
      <c r="AU994" s="227" t="s">
        <v>83</v>
      </c>
      <c r="AV994" s="12" t="s">
        <v>83</v>
      </c>
      <c r="AW994" s="12" t="s">
        <v>36</v>
      </c>
      <c r="AX994" s="12" t="s">
        <v>73</v>
      </c>
      <c r="AY994" s="227" t="s">
        <v>148</v>
      </c>
    </row>
    <row r="995" spans="2:65" s="12" customFormat="1">
      <c r="B995" s="217"/>
      <c r="C995" s="218"/>
      <c r="D995" s="204" t="s">
        <v>162</v>
      </c>
      <c r="E995" s="219" t="s">
        <v>21</v>
      </c>
      <c r="F995" s="220" t="s">
        <v>1310</v>
      </c>
      <c r="G995" s="218"/>
      <c r="H995" s="221">
        <v>3.4</v>
      </c>
      <c r="I995" s="222"/>
      <c r="J995" s="218"/>
      <c r="K995" s="218"/>
      <c r="L995" s="223"/>
      <c r="M995" s="224"/>
      <c r="N995" s="225"/>
      <c r="O995" s="225"/>
      <c r="P995" s="225"/>
      <c r="Q995" s="225"/>
      <c r="R995" s="225"/>
      <c r="S995" s="225"/>
      <c r="T995" s="226"/>
      <c r="AT995" s="227" t="s">
        <v>162</v>
      </c>
      <c r="AU995" s="227" t="s">
        <v>83</v>
      </c>
      <c r="AV995" s="12" t="s">
        <v>83</v>
      </c>
      <c r="AW995" s="12" t="s">
        <v>36</v>
      </c>
      <c r="AX995" s="12" t="s">
        <v>73</v>
      </c>
      <c r="AY995" s="227" t="s">
        <v>148</v>
      </c>
    </row>
    <row r="996" spans="2:65" s="12" customFormat="1">
      <c r="B996" s="217"/>
      <c r="C996" s="218"/>
      <c r="D996" s="204" t="s">
        <v>162</v>
      </c>
      <c r="E996" s="219" t="s">
        <v>21</v>
      </c>
      <c r="F996" s="220" t="s">
        <v>1311</v>
      </c>
      <c r="G996" s="218"/>
      <c r="H996" s="221">
        <v>7.6</v>
      </c>
      <c r="I996" s="222"/>
      <c r="J996" s="218"/>
      <c r="K996" s="218"/>
      <c r="L996" s="223"/>
      <c r="M996" s="224"/>
      <c r="N996" s="225"/>
      <c r="O996" s="225"/>
      <c r="P996" s="225"/>
      <c r="Q996" s="225"/>
      <c r="R996" s="225"/>
      <c r="S996" s="225"/>
      <c r="T996" s="226"/>
      <c r="AT996" s="227" t="s">
        <v>162</v>
      </c>
      <c r="AU996" s="227" t="s">
        <v>83</v>
      </c>
      <c r="AV996" s="12" t="s">
        <v>83</v>
      </c>
      <c r="AW996" s="12" t="s">
        <v>36</v>
      </c>
      <c r="AX996" s="12" t="s">
        <v>73</v>
      </c>
      <c r="AY996" s="227" t="s">
        <v>148</v>
      </c>
    </row>
    <row r="997" spans="2:65" s="12" customFormat="1">
      <c r="B997" s="217"/>
      <c r="C997" s="218"/>
      <c r="D997" s="204" t="s">
        <v>162</v>
      </c>
      <c r="E997" s="219" t="s">
        <v>21</v>
      </c>
      <c r="F997" s="220" t="s">
        <v>1312</v>
      </c>
      <c r="G997" s="218"/>
      <c r="H997" s="221">
        <v>8.8000000000000007</v>
      </c>
      <c r="I997" s="222"/>
      <c r="J997" s="218"/>
      <c r="K997" s="218"/>
      <c r="L997" s="223"/>
      <c r="M997" s="224"/>
      <c r="N997" s="225"/>
      <c r="O997" s="225"/>
      <c r="P997" s="225"/>
      <c r="Q997" s="225"/>
      <c r="R997" s="225"/>
      <c r="S997" s="225"/>
      <c r="T997" s="226"/>
      <c r="AT997" s="227" t="s">
        <v>162</v>
      </c>
      <c r="AU997" s="227" t="s">
        <v>83</v>
      </c>
      <c r="AV997" s="12" t="s">
        <v>83</v>
      </c>
      <c r="AW997" s="12" t="s">
        <v>36</v>
      </c>
      <c r="AX997" s="12" t="s">
        <v>73</v>
      </c>
      <c r="AY997" s="227" t="s">
        <v>148</v>
      </c>
    </row>
    <row r="998" spans="2:65" s="12" customFormat="1">
      <c r="B998" s="217"/>
      <c r="C998" s="218"/>
      <c r="D998" s="204" t="s">
        <v>162</v>
      </c>
      <c r="E998" s="219" t="s">
        <v>21</v>
      </c>
      <c r="F998" s="220" t="s">
        <v>1313</v>
      </c>
      <c r="G998" s="218"/>
      <c r="H998" s="221">
        <v>6.6</v>
      </c>
      <c r="I998" s="222"/>
      <c r="J998" s="218"/>
      <c r="K998" s="218"/>
      <c r="L998" s="223"/>
      <c r="M998" s="224"/>
      <c r="N998" s="225"/>
      <c r="O998" s="225"/>
      <c r="P998" s="225"/>
      <c r="Q998" s="225"/>
      <c r="R998" s="225"/>
      <c r="S998" s="225"/>
      <c r="T998" s="226"/>
      <c r="AT998" s="227" t="s">
        <v>162</v>
      </c>
      <c r="AU998" s="227" t="s">
        <v>83</v>
      </c>
      <c r="AV998" s="12" t="s">
        <v>83</v>
      </c>
      <c r="AW998" s="12" t="s">
        <v>36</v>
      </c>
      <c r="AX998" s="12" t="s">
        <v>73</v>
      </c>
      <c r="AY998" s="227" t="s">
        <v>148</v>
      </c>
    </row>
    <row r="999" spans="2:65" s="11" customFormat="1">
      <c r="B999" s="207"/>
      <c r="C999" s="208"/>
      <c r="D999" s="204" t="s">
        <v>162</v>
      </c>
      <c r="E999" s="209" t="s">
        <v>21</v>
      </c>
      <c r="F999" s="210" t="s">
        <v>262</v>
      </c>
      <c r="G999" s="208"/>
      <c r="H999" s="209" t="s">
        <v>21</v>
      </c>
      <c r="I999" s="211"/>
      <c r="J999" s="208"/>
      <c r="K999" s="208"/>
      <c r="L999" s="212"/>
      <c r="M999" s="213"/>
      <c r="N999" s="214"/>
      <c r="O999" s="214"/>
      <c r="P999" s="214"/>
      <c r="Q999" s="214"/>
      <c r="R999" s="214"/>
      <c r="S999" s="214"/>
      <c r="T999" s="215"/>
      <c r="AT999" s="216" t="s">
        <v>162</v>
      </c>
      <c r="AU999" s="216" t="s">
        <v>83</v>
      </c>
      <c r="AV999" s="11" t="s">
        <v>81</v>
      </c>
      <c r="AW999" s="11" t="s">
        <v>36</v>
      </c>
      <c r="AX999" s="11" t="s">
        <v>73</v>
      </c>
      <c r="AY999" s="216" t="s">
        <v>148</v>
      </c>
    </row>
    <row r="1000" spans="2:65" s="12" customFormat="1">
      <c r="B1000" s="217"/>
      <c r="C1000" s="218"/>
      <c r="D1000" s="204" t="s">
        <v>162</v>
      </c>
      <c r="E1000" s="219" t="s">
        <v>21</v>
      </c>
      <c r="F1000" s="220" t="s">
        <v>1314</v>
      </c>
      <c r="G1000" s="218"/>
      <c r="H1000" s="221">
        <v>16.399999999999999</v>
      </c>
      <c r="I1000" s="222"/>
      <c r="J1000" s="218"/>
      <c r="K1000" s="218"/>
      <c r="L1000" s="223"/>
      <c r="M1000" s="224"/>
      <c r="N1000" s="225"/>
      <c r="O1000" s="225"/>
      <c r="P1000" s="225"/>
      <c r="Q1000" s="225"/>
      <c r="R1000" s="225"/>
      <c r="S1000" s="225"/>
      <c r="T1000" s="226"/>
      <c r="AT1000" s="227" t="s">
        <v>162</v>
      </c>
      <c r="AU1000" s="227" t="s">
        <v>83</v>
      </c>
      <c r="AV1000" s="12" t="s">
        <v>83</v>
      </c>
      <c r="AW1000" s="12" t="s">
        <v>36</v>
      </c>
      <c r="AX1000" s="12" t="s">
        <v>73</v>
      </c>
      <c r="AY1000" s="227" t="s">
        <v>148</v>
      </c>
    </row>
    <row r="1001" spans="2:65" s="12" customFormat="1">
      <c r="B1001" s="217"/>
      <c r="C1001" s="218"/>
      <c r="D1001" s="204" t="s">
        <v>162</v>
      </c>
      <c r="E1001" s="219" t="s">
        <v>21</v>
      </c>
      <c r="F1001" s="220" t="s">
        <v>1315</v>
      </c>
      <c r="G1001" s="218"/>
      <c r="H1001" s="221">
        <v>12.2</v>
      </c>
      <c r="I1001" s="222"/>
      <c r="J1001" s="218"/>
      <c r="K1001" s="218"/>
      <c r="L1001" s="223"/>
      <c r="M1001" s="224"/>
      <c r="N1001" s="225"/>
      <c r="O1001" s="225"/>
      <c r="P1001" s="225"/>
      <c r="Q1001" s="225"/>
      <c r="R1001" s="225"/>
      <c r="S1001" s="225"/>
      <c r="T1001" s="226"/>
      <c r="AT1001" s="227" t="s">
        <v>162</v>
      </c>
      <c r="AU1001" s="227" t="s">
        <v>83</v>
      </c>
      <c r="AV1001" s="12" t="s">
        <v>83</v>
      </c>
      <c r="AW1001" s="12" t="s">
        <v>36</v>
      </c>
      <c r="AX1001" s="12" t="s">
        <v>73</v>
      </c>
      <c r="AY1001" s="227" t="s">
        <v>148</v>
      </c>
    </row>
    <row r="1002" spans="2:65" s="13" customFormat="1">
      <c r="B1002" s="228"/>
      <c r="C1002" s="229"/>
      <c r="D1002" s="204" t="s">
        <v>162</v>
      </c>
      <c r="E1002" s="230" t="s">
        <v>21</v>
      </c>
      <c r="F1002" s="231" t="s">
        <v>244</v>
      </c>
      <c r="G1002" s="229"/>
      <c r="H1002" s="232">
        <v>80.36</v>
      </c>
      <c r="I1002" s="233"/>
      <c r="J1002" s="229"/>
      <c r="K1002" s="229"/>
      <c r="L1002" s="234"/>
      <c r="M1002" s="235"/>
      <c r="N1002" s="236"/>
      <c r="O1002" s="236"/>
      <c r="P1002" s="236"/>
      <c r="Q1002" s="236"/>
      <c r="R1002" s="236"/>
      <c r="S1002" s="236"/>
      <c r="T1002" s="237"/>
      <c r="AT1002" s="238" t="s">
        <v>162</v>
      </c>
      <c r="AU1002" s="238" t="s">
        <v>83</v>
      </c>
      <c r="AV1002" s="13" t="s">
        <v>155</v>
      </c>
      <c r="AW1002" s="13" t="s">
        <v>36</v>
      </c>
      <c r="AX1002" s="13" t="s">
        <v>81</v>
      </c>
      <c r="AY1002" s="238" t="s">
        <v>148</v>
      </c>
    </row>
    <row r="1003" spans="2:65" s="1" customFormat="1" ht="25.5" customHeight="1">
      <c r="B1003" s="41"/>
      <c r="C1003" s="192" t="s">
        <v>1316</v>
      </c>
      <c r="D1003" s="192" t="s">
        <v>150</v>
      </c>
      <c r="E1003" s="193" t="s">
        <v>1317</v>
      </c>
      <c r="F1003" s="194" t="s">
        <v>1318</v>
      </c>
      <c r="G1003" s="195" t="s">
        <v>351</v>
      </c>
      <c r="H1003" s="196">
        <v>265.08999999999997</v>
      </c>
      <c r="I1003" s="197"/>
      <c r="J1003" s="198">
        <f>ROUND(I1003*H1003,2)</f>
        <v>0</v>
      </c>
      <c r="K1003" s="194" t="s">
        <v>154</v>
      </c>
      <c r="L1003" s="61"/>
      <c r="M1003" s="199" t="s">
        <v>21</v>
      </c>
      <c r="N1003" s="200" t="s">
        <v>44</v>
      </c>
      <c r="O1003" s="42"/>
      <c r="P1003" s="201">
        <f>O1003*H1003</f>
        <v>0</v>
      </c>
      <c r="Q1003" s="201">
        <v>2.5999999999999998E-4</v>
      </c>
      <c r="R1003" s="201">
        <f>Q1003*H1003</f>
        <v>6.8923399999999982E-2</v>
      </c>
      <c r="S1003" s="201">
        <v>0</v>
      </c>
      <c r="T1003" s="202">
        <f>S1003*H1003</f>
        <v>0</v>
      </c>
      <c r="AR1003" s="24" t="s">
        <v>252</v>
      </c>
      <c r="AT1003" s="24" t="s">
        <v>150</v>
      </c>
      <c r="AU1003" s="24" t="s">
        <v>83</v>
      </c>
      <c r="AY1003" s="24" t="s">
        <v>148</v>
      </c>
      <c r="BE1003" s="203">
        <f>IF(N1003="základní",J1003,0)</f>
        <v>0</v>
      </c>
      <c r="BF1003" s="203">
        <f>IF(N1003="snížená",J1003,0)</f>
        <v>0</v>
      </c>
      <c r="BG1003" s="203">
        <f>IF(N1003="zákl. přenesená",J1003,0)</f>
        <v>0</v>
      </c>
      <c r="BH1003" s="203">
        <f>IF(N1003="sníž. přenesená",J1003,0)</f>
        <v>0</v>
      </c>
      <c r="BI1003" s="203">
        <f>IF(N1003="nulová",J1003,0)</f>
        <v>0</v>
      </c>
      <c r="BJ1003" s="24" t="s">
        <v>81</v>
      </c>
      <c r="BK1003" s="203">
        <f>ROUND(I1003*H1003,2)</f>
        <v>0</v>
      </c>
      <c r="BL1003" s="24" t="s">
        <v>252</v>
      </c>
      <c r="BM1003" s="24" t="s">
        <v>1319</v>
      </c>
    </row>
    <row r="1004" spans="2:65" s="1" customFormat="1" ht="40.5">
      <c r="B1004" s="41"/>
      <c r="C1004" s="63"/>
      <c r="D1004" s="204" t="s">
        <v>157</v>
      </c>
      <c r="E1004" s="63"/>
      <c r="F1004" s="205" t="s">
        <v>1306</v>
      </c>
      <c r="G1004" s="63"/>
      <c r="H1004" s="63"/>
      <c r="I1004" s="163"/>
      <c r="J1004" s="63"/>
      <c r="K1004" s="63"/>
      <c r="L1004" s="61"/>
      <c r="M1004" s="206"/>
      <c r="N1004" s="42"/>
      <c r="O1004" s="42"/>
      <c r="P1004" s="42"/>
      <c r="Q1004" s="42"/>
      <c r="R1004" s="42"/>
      <c r="S1004" s="42"/>
      <c r="T1004" s="78"/>
      <c r="AT1004" s="24" t="s">
        <v>157</v>
      </c>
      <c r="AU1004" s="24" t="s">
        <v>83</v>
      </c>
    </row>
    <row r="1005" spans="2:65" s="11" customFormat="1">
      <c r="B1005" s="207"/>
      <c r="C1005" s="208"/>
      <c r="D1005" s="204" t="s">
        <v>162</v>
      </c>
      <c r="E1005" s="209" t="s">
        <v>21</v>
      </c>
      <c r="F1005" s="210" t="s">
        <v>315</v>
      </c>
      <c r="G1005" s="208"/>
      <c r="H1005" s="209" t="s">
        <v>21</v>
      </c>
      <c r="I1005" s="211"/>
      <c r="J1005" s="208"/>
      <c r="K1005" s="208"/>
      <c r="L1005" s="212"/>
      <c r="M1005" s="213"/>
      <c r="N1005" s="214"/>
      <c r="O1005" s="214"/>
      <c r="P1005" s="214"/>
      <c r="Q1005" s="214"/>
      <c r="R1005" s="214"/>
      <c r="S1005" s="214"/>
      <c r="T1005" s="215"/>
      <c r="AT1005" s="216" t="s">
        <v>162</v>
      </c>
      <c r="AU1005" s="216" t="s">
        <v>83</v>
      </c>
      <c r="AV1005" s="11" t="s">
        <v>81</v>
      </c>
      <c r="AW1005" s="11" t="s">
        <v>36</v>
      </c>
      <c r="AX1005" s="11" t="s">
        <v>73</v>
      </c>
      <c r="AY1005" s="216" t="s">
        <v>148</v>
      </c>
    </row>
    <row r="1006" spans="2:65" s="12" customFormat="1">
      <c r="B1006" s="217"/>
      <c r="C1006" s="218"/>
      <c r="D1006" s="204" t="s">
        <v>162</v>
      </c>
      <c r="E1006" s="219" t="s">
        <v>21</v>
      </c>
      <c r="F1006" s="220" t="s">
        <v>1320</v>
      </c>
      <c r="G1006" s="218"/>
      <c r="H1006" s="221">
        <v>16.7</v>
      </c>
      <c r="I1006" s="222"/>
      <c r="J1006" s="218"/>
      <c r="K1006" s="218"/>
      <c r="L1006" s="223"/>
      <c r="M1006" s="224"/>
      <c r="N1006" s="225"/>
      <c r="O1006" s="225"/>
      <c r="P1006" s="225"/>
      <c r="Q1006" s="225"/>
      <c r="R1006" s="225"/>
      <c r="S1006" s="225"/>
      <c r="T1006" s="226"/>
      <c r="AT1006" s="227" t="s">
        <v>162</v>
      </c>
      <c r="AU1006" s="227" t="s">
        <v>83</v>
      </c>
      <c r="AV1006" s="12" t="s">
        <v>83</v>
      </c>
      <c r="AW1006" s="12" t="s">
        <v>36</v>
      </c>
      <c r="AX1006" s="12" t="s">
        <v>73</v>
      </c>
      <c r="AY1006" s="227" t="s">
        <v>148</v>
      </c>
    </row>
    <row r="1007" spans="2:65" s="12" customFormat="1">
      <c r="B1007" s="217"/>
      <c r="C1007" s="218"/>
      <c r="D1007" s="204" t="s">
        <v>162</v>
      </c>
      <c r="E1007" s="219" t="s">
        <v>21</v>
      </c>
      <c r="F1007" s="220" t="s">
        <v>1321</v>
      </c>
      <c r="G1007" s="218"/>
      <c r="H1007" s="221">
        <v>30.21</v>
      </c>
      <c r="I1007" s="222"/>
      <c r="J1007" s="218"/>
      <c r="K1007" s="218"/>
      <c r="L1007" s="223"/>
      <c r="M1007" s="224"/>
      <c r="N1007" s="225"/>
      <c r="O1007" s="225"/>
      <c r="P1007" s="225"/>
      <c r="Q1007" s="225"/>
      <c r="R1007" s="225"/>
      <c r="S1007" s="225"/>
      <c r="T1007" s="226"/>
      <c r="AT1007" s="227" t="s">
        <v>162</v>
      </c>
      <c r="AU1007" s="227" t="s">
        <v>83</v>
      </c>
      <c r="AV1007" s="12" t="s">
        <v>83</v>
      </c>
      <c r="AW1007" s="12" t="s">
        <v>36</v>
      </c>
      <c r="AX1007" s="12" t="s">
        <v>73</v>
      </c>
      <c r="AY1007" s="227" t="s">
        <v>148</v>
      </c>
    </row>
    <row r="1008" spans="2:65" s="12" customFormat="1">
      <c r="B1008" s="217"/>
      <c r="C1008" s="218"/>
      <c r="D1008" s="204" t="s">
        <v>162</v>
      </c>
      <c r="E1008" s="219" t="s">
        <v>21</v>
      </c>
      <c r="F1008" s="220" t="s">
        <v>1322</v>
      </c>
      <c r="G1008" s="218"/>
      <c r="H1008" s="221">
        <v>11.04</v>
      </c>
      <c r="I1008" s="222"/>
      <c r="J1008" s="218"/>
      <c r="K1008" s="218"/>
      <c r="L1008" s="223"/>
      <c r="M1008" s="224"/>
      <c r="N1008" s="225"/>
      <c r="O1008" s="225"/>
      <c r="P1008" s="225"/>
      <c r="Q1008" s="225"/>
      <c r="R1008" s="225"/>
      <c r="S1008" s="225"/>
      <c r="T1008" s="226"/>
      <c r="AT1008" s="227" t="s">
        <v>162</v>
      </c>
      <c r="AU1008" s="227" t="s">
        <v>83</v>
      </c>
      <c r="AV1008" s="12" t="s">
        <v>83</v>
      </c>
      <c r="AW1008" s="12" t="s">
        <v>36</v>
      </c>
      <c r="AX1008" s="12" t="s">
        <v>73</v>
      </c>
      <c r="AY1008" s="227" t="s">
        <v>148</v>
      </c>
    </row>
    <row r="1009" spans="2:51" s="12" customFormat="1">
      <c r="B1009" s="217"/>
      <c r="C1009" s="218"/>
      <c r="D1009" s="204" t="s">
        <v>162</v>
      </c>
      <c r="E1009" s="219" t="s">
        <v>21</v>
      </c>
      <c r="F1009" s="220" t="s">
        <v>1323</v>
      </c>
      <c r="G1009" s="218"/>
      <c r="H1009" s="221">
        <v>9.85</v>
      </c>
      <c r="I1009" s="222"/>
      <c r="J1009" s="218"/>
      <c r="K1009" s="218"/>
      <c r="L1009" s="223"/>
      <c r="M1009" s="224"/>
      <c r="N1009" s="225"/>
      <c r="O1009" s="225"/>
      <c r="P1009" s="225"/>
      <c r="Q1009" s="225"/>
      <c r="R1009" s="225"/>
      <c r="S1009" s="225"/>
      <c r="T1009" s="226"/>
      <c r="AT1009" s="227" t="s">
        <v>162</v>
      </c>
      <c r="AU1009" s="227" t="s">
        <v>83</v>
      </c>
      <c r="AV1009" s="12" t="s">
        <v>83</v>
      </c>
      <c r="AW1009" s="12" t="s">
        <v>36</v>
      </c>
      <c r="AX1009" s="12" t="s">
        <v>73</v>
      </c>
      <c r="AY1009" s="227" t="s">
        <v>148</v>
      </c>
    </row>
    <row r="1010" spans="2:51" s="12" customFormat="1">
      <c r="B1010" s="217"/>
      <c r="C1010" s="218"/>
      <c r="D1010" s="204" t="s">
        <v>162</v>
      </c>
      <c r="E1010" s="219" t="s">
        <v>21</v>
      </c>
      <c r="F1010" s="220" t="s">
        <v>1324</v>
      </c>
      <c r="G1010" s="218"/>
      <c r="H1010" s="221">
        <v>10.7</v>
      </c>
      <c r="I1010" s="222"/>
      <c r="J1010" s="218"/>
      <c r="K1010" s="218"/>
      <c r="L1010" s="223"/>
      <c r="M1010" s="224"/>
      <c r="N1010" s="225"/>
      <c r="O1010" s="225"/>
      <c r="P1010" s="225"/>
      <c r="Q1010" s="225"/>
      <c r="R1010" s="225"/>
      <c r="S1010" s="225"/>
      <c r="T1010" s="226"/>
      <c r="AT1010" s="227" t="s">
        <v>162</v>
      </c>
      <c r="AU1010" s="227" t="s">
        <v>83</v>
      </c>
      <c r="AV1010" s="12" t="s">
        <v>83</v>
      </c>
      <c r="AW1010" s="12" t="s">
        <v>36</v>
      </c>
      <c r="AX1010" s="12" t="s">
        <v>73</v>
      </c>
      <c r="AY1010" s="227" t="s">
        <v>148</v>
      </c>
    </row>
    <row r="1011" spans="2:51" s="12" customFormat="1">
      <c r="B1011" s="217"/>
      <c r="C1011" s="218"/>
      <c r="D1011" s="204" t="s">
        <v>162</v>
      </c>
      <c r="E1011" s="219" t="s">
        <v>21</v>
      </c>
      <c r="F1011" s="220" t="s">
        <v>1325</v>
      </c>
      <c r="G1011" s="218"/>
      <c r="H1011" s="221">
        <v>27.69</v>
      </c>
      <c r="I1011" s="222"/>
      <c r="J1011" s="218"/>
      <c r="K1011" s="218"/>
      <c r="L1011" s="223"/>
      <c r="M1011" s="224"/>
      <c r="N1011" s="225"/>
      <c r="O1011" s="225"/>
      <c r="P1011" s="225"/>
      <c r="Q1011" s="225"/>
      <c r="R1011" s="225"/>
      <c r="S1011" s="225"/>
      <c r="T1011" s="226"/>
      <c r="AT1011" s="227" t="s">
        <v>162</v>
      </c>
      <c r="AU1011" s="227" t="s">
        <v>83</v>
      </c>
      <c r="AV1011" s="12" t="s">
        <v>83</v>
      </c>
      <c r="AW1011" s="12" t="s">
        <v>36</v>
      </c>
      <c r="AX1011" s="12" t="s">
        <v>73</v>
      </c>
      <c r="AY1011" s="227" t="s">
        <v>148</v>
      </c>
    </row>
    <row r="1012" spans="2:51" s="12" customFormat="1">
      <c r="B1012" s="217"/>
      <c r="C1012" s="218"/>
      <c r="D1012" s="204" t="s">
        <v>162</v>
      </c>
      <c r="E1012" s="219" t="s">
        <v>21</v>
      </c>
      <c r="F1012" s="220" t="s">
        <v>1326</v>
      </c>
      <c r="G1012" s="218"/>
      <c r="H1012" s="221">
        <v>14.5</v>
      </c>
      <c r="I1012" s="222"/>
      <c r="J1012" s="218"/>
      <c r="K1012" s="218"/>
      <c r="L1012" s="223"/>
      <c r="M1012" s="224"/>
      <c r="N1012" s="225"/>
      <c r="O1012" s="225"/>
      <c r="P1012" s="225"/>
      <c r="Q1012" s="225"/>
      <c r="R1012" s="225"/>
      <c r="S1012" s="225"/>
      <c r="T1012" s="226"/>
      <c r="AT1012" s="227" t="s">
        <v>162</v>
      </c>
      <c r="AU1012" s="227" t="s">
        <v>83</v>
      </c>
      <c r="AV1012" s="12" t="s">
        <v>83</v>
      </c>
      <c r="AW1012" s="12" t="s">
        <v>36</v>
      </c>
      <c r="AX1012" s="12" t="s">
        <v>73</v>
      </c>
      <c r="AY1012" s="227" t="s">
        <v>148</v>
      </c>
    </row>
    <row r="1013" spans="2:51" s="12" customFormat="1">
      <c r="B1013" s="217"/>
      <c r="C1013" s="218"/>
      <c r="D1013" s="204" t="s">
        <v>162</v>
      </c>
      <c r="E1013" s="219" t="s">
        <v>21</v>
      </c>
      <c r="F1013" s="220" t="s">
        <v>1327</v>
      </c>
      <c r="G1013" s="218"/>
      <c r="H1013" s="221">
        <v>18.170000000000002</v>
      </c>
      <c r="I1013" s="222"/>
      <c r="J1013" s="218"/>
      <c r="K1013" s="218"/>
      <c r="L1013" s="223"/>
      <c r="M1013" s="224"/>
      <c r="N1013" s="225"/>
      <c r="O1013" s="225"/>
      <c r="P1013" s="225"/>
      <c r="Q1013" s="225"/>
      <c r="R1013" s="225"/>
      <c r="S1013" s="225"/>
      <c r="T1013" s="226"/>
      <c r="AT1013" s="227" t="s">
        <v>162</v>
      </c>
      <c r="AU1013" s="227" t="s">
        <v>83</v>
      </c>
      <c r="AV1013" s="12" t="s">
        <v>83</v>
      </c>
      <c r="AW1013" s="12" t="s">
        <v>36</v>
      </c>
      <c r="AX1013" s="12" t="s">
        <v>73</v>
      </c>
      <c r="AY1013" s="227" t="s">
        <v>148</v>
      </c>
    </row>
    <row r="1014" spans="2:51" s="12" customFormat="1">
      <c r="B1014" s="217"/>
      <c r="C1014" s="218"/>
      <c r="D1014" s="204" t="s">
        <v>162</v>
      </c>
      <c r="E1014" s="219" t="s">
        <v>21</v>
      </c>
      <c r="F1014" s="220" t="s">
        <v>1328</v>
      </c>
      <c r="G1014" s="218"/>
      <c r="H1014" s="221">
        <v>11.57</v>
      </c>
      <c r="I1014" s="222"/>
      <c r="J1014" s="218"/>
      <c r="K1014" s="218"/>
      <c r="L1014" s="223"/>
      <c r="M1014" s="224"/>
      <c r="N1014" s="225"/>
      <c r="O1014" s="225"/>
      <c r="P1014" s="225"/>
      <c r="Q1014" s="225"/>
      <c r="R1014" s="225"/>
      <c r="S1014" s="225"/>
      <c r="T1014" s="226"/>
      <c r="AT1014" s="227" t="s">
        <v>162</v>
      </c>
      <c r="AU1014" s="227" t="s">
        <v>83</v>
      </c>
      <c r="AV1014" s="12" t="s">
        <v>83</v>
      </c>
      <c r="AW1014" s="12" t="s">
        <v>36</v>
      </c>
      <c r="AX1014" s="12" t="s">
        <v>73</v>
      </c>
      <c r="AY1014" s="227" t="s">
        <v>148</v>
      </c>
    </row>
    <row r="1015" spans="2:51" s="12" customFormat="1">
      <c r="B1015" s="217"/>
      <c r="C1015" s="218"/>
      <c r="D1015" s="204" t="s">
        <v>162</v>
      </c>
      <c r="E1015" s="219" t="s">
        <v>21</v>
      </c>
      <c r="F1015" s="220" t="s">
        <v>1329</v>
      </c>
      <c r="G1015" s="218"/>
      <c r="H1015" s="221">
        <v>16.54</v>
      </c>
      <c r="I1015" s="222"/>
      <c r="J1015" s="218"/>
      <c r="K1015" s="218"/>
      <c r="L1015" s="223"/>
      <c r="M1015" s="224"/>
      <c r="N1015" s="225"/>
      <c r="O1015" s="225"/>
      <c r="P1015" s="225"/>
      <c r="Q1015" s="225"/>
      <c r="R1015" s="225"/>
      <c r="S1015" s="225"/>
      <c r="T1015" s="226"/>
      <c r="AT1015" s="227" t="s">
        <v>162</v>
      </c>
      <c r="AU1015" s="227" t="s">
        <v>83</v>
      </c>
      <c r="AV1015" s="12" t="s">
        <v>83</v>
      </c>
      <c r="AW1015" s="12" t="s">
        <v>36</v>
      </c>
      <c r="AX1015" s="12" t="s">
        <v>73</v>
      </c>
      <c r="AY1015" s="227" t="s">
        <v>148</v>
      </c>
    </row>
    <row r="1016" spans="2:51" s="12" customFormat="1">
      <c r="B1016" s="217"/>
      <c r="C1016" s="218"/>
      <c r="D1016" s="204" t="s">
        <v>162</v>
      </c>
      <c r="E1016" s="219" t="s">
        <v>21</v>
      </c>
      <c r="F1016" s="220" t="s">
        <v>1330</v>
      </c>
      <c r="G1016" s="218"/>
      <c r="H1016" s="221">
        <v>3.2</v>
      </c>
      <c r="I1016" s="222"/>
      <c r="J1016" s="218"/>
      <c r="K1016" s="218"/>
      <c r="L1016" s="223"/>
      <c r="M1016" s="224"/>
      <c r="N1016" s="225"/>
      <c r="O1016" s="225"/>
      <c r="P1016" s="225"/>
      <c r="Q1016" s="225"/>
      <c r="R1016" s="225"/>
      <c r="S1016" s="225"/>
      <c r="T1016" s="226"/>
      <c r="AT1016" s="227" t="s">
        <v>162</v>
      </c>
      <c r="AU1016" s="227" t="s">
        <v>83</v>
      </c>
      <c r="AV1016" s="12" t="s">
        <v>83</v>
      </c>
      <c r="AW1016" s="12" t="s">
        <v>36</v>
      </c>
      <c r="AX1016" s="12" t="s">
        <v>73</v>
      </c>
      <c r="AY1016" s="227" t="s">
        <v>148</v>
      </c>
    </row>
    <row r="1017" spans="2:51" s="12" customFormat="1">
      <c r="B1017" s="217"/>
      <c r="C1017" s="218"/>
      <c r="D1017" s="204" t="s">
        <v>162</v>
      </c>
      <c r="E1017" s="219" t="s">
        <v>21</v>
      </c>
      <c r="F1017" s="220" t="s">
        <v>1331</v>
      </c>
      <c r="G1017" s="218"/>
      <c r="H1017" s="221">
        <v>10.62</v>
      </c>
      <c r="I1017" s="222"/>
      <c r="J1017" s="218"/>
      <c r="K1017" s="218"/>
      <c r="L1017" s="223"/>
      <c r="M1017" s="224"/>
      <c r="N1017" s="225"/>
      <c r="O1017" s="225"/>
      <c r="P1017" s="225"/>
      <c r="Q1017" s="225"/>
      <c r="R1017" s="225"/>
      <c r="S1017" s="225"/>
      <c r="T1017" s="226"/>
      <c r="AT1017" s="227" t="s">
        <v>162</v>
      </c>
      <c r="AU1017" s="227" t="s">
        <v>83</v>
      </c>
      <c r="AV1017" s="12" t="s">
        <v>83</v>
      </c>
      <c r="AW1017" s="12" t="s">
        <v>36</v>
      </c>
      <c r="AX1017" s="12" t="s">
        <v>73</v>
      </c>
      <c r="AY1017" s="227" t="s">
        <v>148</v>
      </c>
    </row>
    <row r="1018" spans="2:51" s="12" customFormat="1">
      <c r="B1018" s="217"/>
      <c r="C1018" s="218"/>
      <c r="D1018" s="204" t="s">
        <v>162</v>
      </c>
      <c r="E1018" s="219" t="s">
        <v>21</v>
      </c>
      <c r="F1018" s="220" t="s">
        <v>1332</v>
      </c>
      <c r="G1018" s="218"/>
      <c r="H1018" s="221">
        <v>9</v>
      </c>
      <c r="I1018" s="222"/>
      <c r="J1018" s="218"/>
      <c r="K1018" s="218"/>
      <c r="L1018" s="223"/>
      <c r="M1018" s="224"/>
      <c r="N1018" s="225"/>
      <c r="O1018" s="225"/>
      <c r="P1018" s="225"/>
      <c r="Q1018" s="225"/>
      <c r="R1018" s="225"/>
      <c r="S1018" s="225"/>
      <c r="T1018" s="226"/>
      <c r="AT1018" s="227" t="s">
        <v>162</v>
      </c>
      <c r="AU1018" s="227" t="s">
        <v>83</v>
      </c>
      <c r="AV1018" s="12" t="s">
        <v>83</v>
      </c>
      <c r="AW1018" s="12" t="s">
        <v>36</v>
      </c>
      <c r="AX1018" s="12" t="s">
        <v>73</v>
      </c>
      <c r="AY1018" s="227" t="s">
        <v>148</v>
      </c>
    </row>
    <row r="1019" spans="2:51" s="11" customFormat="1">
      <c r="B1019" s="207"/>
      <c r="C1019" s="208"/>
      <c r="D1019" s="204" t="s">
        <v>162</v>
      </c>
      <c r="E1019" s="209" t="s">
        <v>21</v>
      </c>
      <c r="F1019" s="210" t="s">
        <v>262</v>
      </c>
      <c r="G1019" s="208"/>
      <c r="H1019" s="209" t="s">
        <v>21</v>
      </c>
      <c r="I1019" s="211"/>
      <c r="J1019" s="208"/>
      <c r="K1019" s="208"/>
      <c r="L1019" s="212"/>
      <c r="M1019" s="213"/>
      <c r="N1019" s="214"/>
      <c r="O1019" s="214"/>
      <c r="P1019" s="214"/>
      <c r="Q1019" s="214"/>
      <c r="R1019" s="214"/>
      <c r="S1019" s="214"/>
      <c r="T1019" s="215"/>
      <c r="AT1019" s="216" t="s">
        <v>162</v>
      </c>
      <c r="AU1019" s="216" t="s">
        <v>83</v>
      </c>
      <c r="AV1019" s="11" t="s">
        <v>81</v>
      </c>
      <c r="AW1019" s="11" t="s">
        <v>36</v>
      </c>
      <c r="AX1019" s="11" t="s">
        <v>73</v>
      </c>
      <c r="AY1019" s="216" t="s">
        <v>148</v>
      </c>
    </row>
    <row r="1020" spans="2:51" s="12" customFormat="1">
      <c r="B1020" s="217"/>
      <c r="C1020" s="218"/>
      <c r="D1020" s="204" t="s">
        <v>162</v>
      </c>
      <c r="E1020" s="219" t="s">
        <v>21</v>
      </c>
      <c r="F1020" s="220" t="s">
        <v>1333</v>
      </c>
      <c r="G1020" s="218"/>
      <c r="H1020" s="221">
        <v>11.2</v>
      </c>
      <c r="I1020" s="222"/>
      <c r="J1020" s="218"/>
      <c r="K1020" s="218"/>
      <c r="L1020" s="223"/>
      <c r="M1020" s="224"/>
      <c r="N1020" s="225"/>
      <c r="O1020" s="225"/>
      <c r="P1020" s="225"/>
      <c r="Q1020" s="225"/>
      <c r="R1020" s="225"/>
      <c r="S1020" s="225"/>
      <c r="T1020" s="226"/>
      <c r="AT1020" s="227" t="s">
        <v>162</v>
      </c>
      <c r="AU1020" s="227" t="s">
        <v>83</v>
      </c>
      <c r="AV1020" s="12" t="s">
        <v>83</v>
      </c>
      <c r="AW1020" s="12" t="s">
        <v>36</v>
      </c>
      <c r="AX1020" s="12" t="s">
        <v>73</v>
      </c>
      <c r="AY1020" s="227" t="s">
        <v>148</v>
      </c>
    </row>
    <row r="1021" spans="2:51" s="12" customFormat="1">
      <c r="B1021" s="217"/>
      <c r="C1021" s="218"/>
      <c r="D1021" s="204" t="s">
        <v>162</v>
      </c>
      <c r="E1021" s="219" t="s">
        <v>21</v>
      </c>
      <c r="F1021" s="220" t="s">
        <v>1334</v>
      </c>
      <c r="G1021" s="218"/>
      <c r="H1021" s="221">
        <v>7.7</v>
      </c>
      <c r="I1021" s="222"/>
      <c r="J1021" s="218"/>
      <c r="K1021" s="218"/>
      <c r="L1021" s="223"/>
      <c r="M1021" s="224"/>
      <c r="N1021" s="225"/>
      <c r="O1021" s="225"/>
      <c r="P1021" s="225"/>
      <c r="Q1021" s="225"/>
      <c r="R1021" s="225"/>
      <c r="S1021" s="225"/>
      <c r="T1021" s="226"/>
      <c r="AT1021" s="227" t="s">
        <v>162</v>
      </c>
      <c r="AU1021" s="227" t="s">
        <v>83</v>
      </c>
      <c r="AV1021" s="12" t="s">
        <v>83</v>
      </c>
      <c r="AW1021" s="12" t="s">
        <v>36</v>
      </c>
      <c r="AX1021" s="12" t="s">
        <v>73</v>
      </c>
      <c r="AY1021" s="227" t="s">
        <v>148</v>
      </c>
    </row>
    <row r="1022" spans="2:51" s="12" customFormat="1">
      <c r="B1022" s="217"/>
      <c r="C1022" s="218"/>
      <c r="D1022" s="204" t="s">
        <v>162</v>
      </c>
      <c r="E1022" s="219" t="s">
        <v>21</v>
      </c>
      <c r="F1022" s="220" t="s">
        <v>1335</v>
      </c>
      <c r="G1022" s="218"/>
      <c r="H1022" s="221">
        <v>2.915</v>
      </c>
      <c r="I1022" s="222"/>
      <c r="J1022" s="218"/>
      <c r="K1022" s="218"/>
      <c r="L1022" s="223"/>
      <c r="M1022" s="224"/>
      <c r="N1022" s="225"/>
      <c r="O1022" s="225"/>
      <c r="P1022" s="225"/>
      <c r="Q1022" s="225"/>
      <c r="R1022" s="225"/>
      <c r="S1022" s="225"/>
      <c r="T1022" s="226"/>
      <c r="AT1022" s="227" t="s">
        <v>162</v>
      </c>
      <c r="AU1022" s="227" t="s">
        <v>83</v>
      </c>
      <c r="AV1022" s="12" t="s">
        <v>83</v>
      </c>
      <c r="AW1022" s="12" t="s">
        <v>36</v>
      </c>
      <c r="AX1022" s="12" t="s">
        <v>73</v>
      </c>
      <c r="AY1022" s="227" t="s">
        <v>148</v>
      </c>
    </row>
    <row r="1023" spans="2:51" s="12" customFormat="1">
      <c r="B1023" s="217"/>
      <c r="C1023" s="218"/>
      <c r="D1023" s="204" t="s">
        <v>162</v>
      </c>
      <c r="E1023" s="219" t="s">
        <v>21</v>
      </c>
      <c r="F1023" s="220" t="s">
        <v>1336</v>
      </c>
      <c r="G1023" s="218"/>
      <c r="H1023" s="221">
        <v>12.28</v>
      </c>
      <c r="I1023" s="222"/>
      <c r="J1023" s="218"/>
      <c r="K1023" s="218"/>
      <c r="L1023" s="223"/>
      <c r="M1023" s="224"/>
      <c r="N1023" s="225"/>
      <c r="O1023" s="225"/>
      <c r="P1023" s="225"/>
      <c r="Q1023" s="225"/>
      <c r="R1023" s="225"/>
      <c r="S1023" s="225"/>
      <c r="T1023" s="226"/>
      <c r="AT1023" s="227" t="s">
        <v>162</v>
      </c>
      <c r="AU1023" s="227" t="s">
        <v>83</v>
      </c>
      <c r="AV1023" s="12" t="s">
        <v>83</v>
      </c>
      <c r="AW1023" s="12" t="s">
        <v>36</v>
      </c>
      <c r="AX1023" s="12" t="s">
        <v>73</v>
      </c>
      <c r="AY1023" s="227" t="s">
        <v>148</v>
      </c>
    </row>
    <row r="1024" spans="2:51" s="12" customFormat="1">
      <c r="B1024" s="217"/>
      <c r="C1024" s="218"/>
      <c r="D1024" s="204" t="s">
        <v>162</v>
      </c>
      <c r="E1024" s="219" t="s">
        <v>21</v>
      </c>
      <c r="F1024" s="220" t="s">
        <v>1337</v>
      </c>
      <c r="G1024" s="218"/>
      <c r="H1024" s="221">
        <v>12.994999999999999</v>
      </c>
      <c r="I1024" s="222"/>
      <c r="J1024" s="218"/>
      <c r="K1024" s="218"/>
      <c r="L1024" s="223"/>
      <c r="M1024" s="224"/>
      <c r="N1024" s="225"/>
      <c r="O1024" s="225"/>
      <c r="P1024" s="225"/>
      <c r="Q1024" s="225"/>
      <c r="R1024" s="225"/>
      <c r="S1024" s="225"/>
      <c r="T1024" s="226"/>
      <c r="AT1024" s="227" t="s">
        <v>162</v>
      </c>
      <c r="AU1024" s="227" t="s">
        <v>83</v>
      </c>
      <c r="AV1024" s="12" t="s">
        <v>83</v>
      </c>
      <c r="AW1024" s="12" t="s">
        <v>36</v>
      </c>
      <c r="AX1024" s="12" t="s">
        <v>73</v>
      </c>
      <c r="AY1024" s="227" t="s">
        <v>148</v>
      </c>
    </row>
    <row r="1025" spans="2:65" s="12" customFormat="1">
      <c r="B1025" s="217"/>
      <c r="C1025" s="218"/>
      <c r="D1025" s="204" t="s">
        <v>162</v>
      </c>
      <c r="E1025" s="219" t="s">
        <v>21</v>
      </c>
      <c r="F1025" s="220" t="s">
        <v>1338</v>
      </c>
      <c r="G1025" s="218"/>
      <c r="H1025" s="221">
        <v>28.21</v>
      </c>
      <c r="I1025" s="222"/>
      <c r="J1025" s="218"/>
      <c r="K1025" s="218"/>
      <c r="L1025" s="223"/>
      <c r="M1025" s="224"/>
      <c r="N1025" s="225"/>
      <c r="O1025" s="225"/>
      <c r="P1025" s="225"/>
      <c r="Q1025" s="225"/>
      <c r="R1025" s="225"/>
      <c r="S1025" s="225"/>
      <c r="T1025" s="226"/>
      <c r="AT1025" s="227" t="s">
        <v>162</v>
      </c>
      <c r="AU1025" s="227" t="s">
        <v>83</v>
      </c>
      <c r="AV1025" s="12" t="s">
        <v>83</v>
      </c>
      <c r="AW1025" s="12" t="s">
        <v>36</v>
      </c>
      <c r="AX1025" s="12" t="s">
        <v>73</v>
      </c>
      <c r="AY1025" s="227" t="s">
        <v>148</v>
      </c>
    </row>
    <row r="1026" spans="2:65" s="13" customFormat="1">
      <c r="B1026" s="228"/>
      <c r="C1026" s="229"/>
      <c r="D1026" s="204" t="s">
        <v>162</v>
      </c>
      <c r="E1026" s="230" t="s">
        <v>21</v>
      </c>
      <c r="F1026" s="231" t="s">
        <v>244</v>
      </c>
      <c r="G1026" s="229"/>
      <c r="H1026" s="232">
        <v>265.08999999999997</v>
      </c>
      <c r="I1026" s="233"/>
      <c r="J1026" s="229"/>
      <c r="K1026" s="229"/>
      <c r="L1026" s="234"/>
      <c r="M1026" s="235"/>
      <c r="N1026" s="236"/>
      <c r="O1026" s="236"/>
      <c r="P1026" s="236"/>
      <c r="Q1026" s="236"/>
      <c r="R1026" s="236"/>
      <c r="S1026" s="236"/>
      <c r="T1026" s="237"/>
      <c r="AT1026" s="238" t="s">
        <v>162</v>
      </c>
      <c r="AU1026" s="238" t="s">
        <v>83</v>
      </c>
      <c r="AV1026" s="13" t="s">
        <v>155</v>
      </c>
      <c r="AW1026" s="13" t="s">
        <v>36</v>
      </c>
      <c r="AX1026" s="13" t="s">
        <v>81</v>
      </c>
      <c r="AY1026" s="238" t="s">
        <v>148</v>
      </c>
    </row>
    <row r="1027" spans="2:65" s="1" customFormat="1" ht="38.25" customHeight="1">
      <c r="B1027" s="41"/>
      <c r="C1027" s="192" t="s">
        <v>1339</v>
      </c>
      <c r="D1027" s="192" t="s">
        <v>150</v>
      </c>
      <c r="E1027" s="193" t="s">
        <v>1340</v>
      </c>
      <c r="F1027" s="194" t="s">
        <v>1341</v>
      </c>
      <c r="G1027" s="195" t="s">
        <v>196</v>
      </c>
      <c r="H1027" s="196">
        <v>8.7360000000000007</v>
      </c>
      <c r="I1027" s="197"/>
      <c r="J1027" s="198">
        <f>ROUND(I1027*H1027,2)</f>
        <v>0</v>
      </c>
      <c r="K1027" s="194" t="s">
        <v>154</v>
      </c>
      <c r="L1027" s="61"/>
      <c r="M1027" s="199" t="s">
        <v>21</v>
      </c>
      <c r="N1027" s="200" t="s">
        <v>44</v>
      </c>
      <c r="O1027" s="42"/>
      <c r="P1027" s="201">
        <f>O1027*H1027</f>
        <v>0</v>
      </c>
      <c r="Q1027" s="201">
        <v>0</v>
      </c>
      <c r="R1027" s="201">
        <f>Q1027*H1027</f>
        <v>0</v>
      </c>
      <c r="S1027" s="201">
        <v>0</v>
      </c>
      <c r="T1027" s="202">
        <f>S1027*H1027</f>
        <v>0</v>
      </c>
      <c r="AR1027" s="24" t="s">
        <v>252</v>
      </c>
      <c r="AT1027" s="24" t="s">
        <v>150</v>
      </c>
      <c r="AU1027" s="24" t="s">
        <v>83</v>
      </c>
      <c r="AY1027" s="24" t="s">
        <v>148</v>
      </c>
      <c r="BE1027" s="203">
        <f>IF(N1027="základní",J1027,0)</f>
        <v>0</v>
      </c>
      <c r="BF1027" s="203">
        <f>IF(N1027="snížená",J1027,0)</f>
        <v>0</v>
      </c>
      <c r="BG1027" s="203">
        <f>IF(N1027="zákl. přenesená",J1027,0)</f>
        <v>0</v>
      </c>
      <c r="BH1027" s="203">
        <f>IF(N1027="sníž. přenesená",J1027,0)</f>
        <v>0</v>
      </c>
      <c r="BI1027" s="203">
        <f>IF(N1027="nulová",J1027,0)</f>
        <v>0</v>
      </c>
      <c r="BJ1027" s="24" t="s">
        <v>81</v>
      </c>
      <c r="BK1027" s="203">
        <f>ROUND(I1027*H1027,2)</f>
        <v>0</v>
      </c>
      <c r="BL1027" s="24" t="s">
        <v>252</v>
      </c>
      <c r="BM1027" s="24" t="s">
        <v>1342</v>
      </c>
    </row>
    <row r="1028" spans="2:65" s="1" customFormat="1" ht="121.5">
      <c r="B1028" s="41"/>
      <c r="C1028" s="63"/>
      <c r="D1028" s="204" t="s">
        <v>157</v>
      </c>
      <c r="E1028" s="63"/>
      <c r="F1028" s="205" t="s">
        <v>1147</v>
      </c>
      <c r="G1028" s="63"/>
      <c r="H1028" s="63"/>
      <c r="I1028" s="163"/>
      <c r="J1028" s="63"/>
      <c r="K1028" s="63"/>
      <c r="L1028" s="61"/>
      <c r="M1028" s="206"/>
      <c r="N1028" s="42"/>
      <c r="O1028" s="42"/>
      <c r="P1028" s="42"/>
      <c r="Q1028" s="42"/>
      <c r="R1028" s="42"/>
      <c r="S1028" s="42"/>
      <c r="T1028" s="78"/>
      <c r="AT1028" s="24" t="s">
        <v>157</v>
      </c>
      <c r="AU1028" s="24" t="s">
        <v>83</v>
      </c>
    </row>
    <row r="1029" spans="2:65" s="1" customFormat="1" ht="38.25" customHeight="1">
      <c r="B1029" s="41"/>
      <c r="C1029" s="192" t="s">
        <v>1343</v>
      </c>
      <c r="D1029" s="192" t="s">
        <v>150</v>
      </c>
      <c r="E1029" s="193" t="s">
        <v>1344</v>
      </c>
      <c r="F1029" s="194" t="s">
        <v>1345</v>
      </c>
      <c r="G1029" s="195" t="s">
        <v>196</v>
      </c>
      <c r="H1029" s="196">
        <v>8.7360000000000007</v>
      </c>
      <c r="I1029" s="197"/>
      <c r="J1029" s="198">
        <f>ROUND(I1029*H1029,2)</f>
        <v>0</v>
      </c>
      <c r="K1029" s="194" t="s">
        <v>154</v>
      </c>
      <c r="L1029" s="61"/>
      <c r="M1029" s="199" t="s">
        <v>21</v>
      </c>
      <c r="N1029" s="200" t="s">
        <v>44</v>
      </c>
      <c r="O1029" s="42"/>
      <c r="P1029" s="201">
        <f>O1029*H1029</f>
        <v>0</v>
      </c>
      <c r="Q1029" s="201">
        <v>0</v>
      </c>
      <c r="R1029" s="201">
        <f>Q1029*H1029</f>
        <v>0</v>
      </c>
      <c r="S1029" s="201">
        <v>0</v>
      </c>
      <c r="T1029" s="202">
        <f>S1029*H1029</f>
        <v>0</v>
      </c>
      <c r="AR1029" s="24" t="s">
        <v>252</v>
      </c>
      <c r="AT1029" s="24" t="s">
        <v>150</v>
      </c>
      <c r="AU1029" s="24" t="s">
        <v>83</v>
      </c>
      <c r="AY1029" s="24" t="s">
        <v>148</v>
      </c>
      <c r="BE1029" s="203">
        <f>IF(N1029="základní",J1029,0)</f>
        <v>0</v>
      </c>
      <c r="BF1029" s="203">
        <f>IF(N1029="snížená",J1029,0)</f>
        <v>0</v>
      </c>
      <c r="BG1029" s="203">
        <f>IF(N1029="zákl. přenesená",J1029,0)</f>
        <v>0</v>
      </c>
      <c r="BH1029" s="203">
        <f>IF(N1029="sníž. přenesená",J1029,0)</f>
        <v>0</v>
      </c>
      <c r="BI1029" s="203">
        <f>IF(N1029="nulová",J1029,0)</f>
        <v>0</v>
      </c>
      <c r="BJ1029" s="24" t="s">
        <v>81</v>
      </c>
      <c r="BK1029" s="203">
        <f>ROUND(I1029*H1029,2)</f>
        <v>0</v>
      </c>
      <c r="BL1029" s="24" t="s">
        <v>252</v>
      </c>
      <c r="BM1029" s="24" t="s">
        <v>1346</v>
      </c>
    </row>
    <row r="1030" spans="2:65" s="1" customFormat="1" ht="121.5">
      <c r="B1030" s="41"/>
      <c r="C1030" s="63"/>
      <c r="D1030" s="204" t="s">
        <v>157</v>
      </c>
      <c r="E1030" s="63"/>
      <c r="F1030" s="205" t="s">
        <v>1147</v>
      </c>
      <c r="G1030" s="63"/>
      <c r="H1030" s="63"/>
      <c r="I1030" s="163"/>
      <c r="J1030" s="63"/>
      <c r="K1030" s="63"/>
      <c r="L1030" s="61"/>
      <c r="M1030" s="206"/>
      <c r="N1030" s="42"/>
      <c r="O1030" s="42"/>
      <c r="P1030" s="42"/>
      <c r="Q1030" s="42"/>
      <c r="R1030" s="42"/>
      <c r="S1030" s="42"/>
      <c r="T1030" s="78"/>
      <c r="AT1030" s="24" t="s">
        <v>157</v>
      </c>
      <c r="AU1030" s="24" t="s">
        <v>83</v>
      </c>
    </row>
    <row r="1031" spans="2:65" s="10" customFormat="1" ht="29.85" customHeight="1">
      <c r="B1031" s="176"/>
      <c r="C1031" s="177"/>
      <c r="D1031" s="178" t="s">
        <v>72</v>
      </c>
      <c r="E1031" s="190" t="s">
        <v>1347</v>
      </c>
      <c r="F1031" s="190" t="s">
        <v>1348</v>
      </c>
      <c r="G1031" s="177"/>
      <c r="H1031" s="177"/>
      <c r="I1031" s="180"/>
      <c r="J1031" s="191">
        <f>BK1031</f>
        <v>0</v>
      </c>
      <c r="K1031" s="177"/>
      <c r="L1031" s="182"/>
      <c r="M1031" s="183"/>
      <c r="N1031" s="184"/>
      <c r="O1031" s="184"/>
      <c r="P1031" s="185">
        <f>SUM(P1032:P1056)</f>
        <v>0</v>
      </c>
      <c r="Q1031" s="184"/>
      <c r="R1031" s="185">
        <f>SUM(R1032:R1056)</f>
        <v>0.40967516999999998</v>
      </c>
      <c r="S1031" s="184"/>
      <c r="T1031" s="186">
        <f>SUM(T1032:T1056)</f>
        <v>0</v>
      </c>
      <c r="AR1031" s="187" t="s">
        <v>83</v>
      </c>
      <c r="AT1031" s="188" t="s">
        <v>72</v>
      </c>
      <c r="AU1031" s="188" t="s">
        <v>81</v>
      </c>
      <c r="AY1031" s="187" t="s">
        <v>148</v>
      </c>
      <c r="BK1031" s="189">
        <f>SUM(BK1032:BK1056)</f>
        <v>0</v>
      </c>
    </row>
    <row r="1032" spans="2:65" s="1" customFormat="1" ht="25.5" customHeight="1">
      <c r="B1032" s="41"/>
      <c r="C1032" s="192" t="s">
        <v>1349</v>
      </c>
      <c r="D1032" s="192" t="s">
        <v>150</v>
      </c>
      <c r="E1032" s="193" t="s">
        <v>1350</v>
      </c>
      <c r="F1032" s="194" t="s">
        <v>1351</v>
      </c>
      <c r="G1032" s="195" t="s">
        <v>153</v>
      </c>
      <c r="H1032" s="196">
        <v>21.100999999999999</v>
      </c>
      <c r="I1032" s="197"/>
      <c r="J1032" s="198">
        <f>ROUND(I1032*H1032,2)</f>
        <v>0</v>
      </c>
      <c r="K1032" s="194" t="s">
        <v>154</v>
      </c>
      <c r="L1032" s="61"/>
      <c r="M1032" s="199" t="s">
        <v>21</v>
      </c>
      <c r="N1032" s="200" t="s">
        <v>44</v>
      </c>
      <c r="O1032" s="42"/>
      <c r="P1032" s="201">
        <f>O1032*H1032</f>
        <v>0</v>
      </c>
      <c r="Q1032" s="201">
        <v>1.7000000000000001E-4</v>
      </c>
      <c r="R1032" s="201">
        <f>Q1032*H1032</f>
        <v>3.5871700000000002E-3</v>
      </c>
      <c r="S1032" s="201">
        <v>0</v>
      </c>
      <c r="T1032" s="202">
        <f>S1032*H1032</f>
        <v>0</v>
      </c>
      <c r="AR1032" s="24" t="s">
        <v>252</v>
      </c>
      <c r="AT1032" s="24" t="s">
        <v>150</v>
      </c>
      <c r="AU1032" s="24" t="s">
        <v>83</v>
      </c>
      <c r="AY1032" s="24" t="s">
        <v>148</v>
      </c>
      <c r="BE1032" s="203">
        <f>IF(N1032="základní",J1032,0)</f>
        <v>0</v>
      </c>
      <c r="BF1032" s="203">
        <f>IF(N1032="snížená",J1032,0)</f>
        <v>0</v>
      </c>
      <c r="BG1032" s="203">
        <f>IF(N1032="zákl. přenesená",J1032,0)</f>
        <v>0</v>
      </c>
      <c r="BH1032" s="203">
        <f>IF(N1032="sníž. přenesená",J1032,0)</f>
        <v>0</v>
      </c>
      <c r="BI1032" s="203">
        <f>IF(N1032="nulová",J1032,0)</f>
        <v>0</v>
      </c>
      <c r="BJ1032" s="24" t="s">
        <v>81</v>
      </c>
      <c r="BK1032" s="203">
        <f>ROUND(I1032*H1032,2)</f>
        <v>0</v>
      </c>
      <c r="BL1032" s="24" t="s">
        <v>252</v>
      </c>
      <c r="BM1032" s="24" t="s">
        <v>1352</v>
      </c>
    </row>
    <row r="1033" spans="2:65" s="11" customFormat="1">
      <c r="B1033" s="207"/>
      <c r="C1033" s="208"/>
      <c r="D1033" s="204" t="s">
        <v>162</v>
      </c>
      <c r="E1033" s="209" t="s">
        <v>21</v>
      </c>
      <c r="F1033" s="210" t="s">
        <v>1353</v>
      </c>
      <c r="G1033" s="208"/>
      <c r="H1033" s="209" t="s">
        <v>21</v>
      </c>
      <c r="I1033" s="211"/>
      <c r="J1033" s="208"/>
      <c r="K1033" s="208"/>
      <c r="L1033" s="212"/>
      <c r="M1033" s="213"/>
      <c r="N1033" s="214"/>
      <c r="O1033" s="214"/>
      <c r="P1033" s="214"/>
      <c r="Q1033" s="214"/>
      <c r="R1033" s="214"/>
      <c r="S1033" s="214"/>
      <c r="T1033" s="215"/>
      <c r="AT1033" s="216" t="s">
        <v>162</v>
      </c>
      <c r="AU1033" s="216" t="s">
        <v>83</v>
      </c>
      <c r="AV1033" s="11" t="s">
        <v>81</v>
      </c>
      <c r="AW1033" s="11" t="s">
        <v>36</v>
      </c>
      <c r="AX1033" s="11" t="s">
        <v>73</v>
      </c>
      <c r="AY1033" s="216" t="s">
        <v>148</v>
      </c>
    </row>
    <row r="1034" spans="2:65" s="12" customFormat="1">
      <c r="B1034" s="217"/>
      <c r="C1034" s="218"/>
      <c r="D1034" s="204" t="s">
        <v>162</v>
      </c>
      <c r="E1034" s="219" t="s">
        <v>21</v>
      </c>
      <c r="F1034" s="220" t="s">
        <v>1354</v>
      </c>
      <c r="G1034" s="218"/>
      <c r="H1034" s="221">
        <v>1.214</v>
      </c>
      <c r="I1034" s="222"/>
      <c r="J1034" s="218"/>
      <c r="K1034" s="218"/>
      <c r="L1034" s="223"/>
      <c r="M1034" s="224"/>
      <c r="N1034" s="225"/>
      <c r="O1034" s="225"/>
      <c r="P1034" s="225"/>
      <c r="Q1034" s="225"/>
      <c r="R1034" s="225"/>
      <c r="S1034" s="225"/>
      <c r="T1034" s="226"/>
      <c r="AT1034" s="227" t="s">
        <v>162</v>
      </c>
      <c r="AU1034" s="227" t="s">
        <v>83</v>
      </c>
      <c r="AV1034" s="12" t="s">
        <v>83</v>
      </c>
      <c r="AW1034" s="12" t="s">
        <v>36</v>
      </c>
      <c r="AX1034" s="12" t="s">
        <v>73</v>
      </c>
      <c r="AY1034" s="227" t="s">
        <v>148</v>
      </c>
    </row>
    <row r="1035" spans="2:65" s="12" customFormat="1">
      <c r="B1035" s="217"/>
      <c r="C1035" s="218"/>
      <c r="D1035" s="204" t="s">
        <v>162</v>
      </c>
      <c r="E1035" s="219" t="s">
        <v>21</v>
      </c>
      <c r="F1035" s="220" t="s">
        <v>1355</v>
      </c>
      <c r="G1035" s="218"/>
      <c r="H1035" s="221">
        <v>4.9269999999999996</v>
      </c>
      <c r="I1035" s="222"/>
      <c r="J1035" s="218"/>
      <c r="K1035" s="218"/>
      <c r="L1035" s="223"/>
      <c r="M1035" s="224"/>
      <c r="N1035" s="225"/>
      <c r="O1035" s="225"/>
      <c r="P1035" s="225"/>
      <c r="Q1035" s="225"/>
      <c r="R1035" s="225"/>
      <c r="S1035" s="225"/>
      <c r="T1035" s="226"/>
      <c r="AT1035" s="227" t="s">
        <v>162</v>
      </c>
      <c r="AU1035" s="227" t="s">
        <v>83</v>
      </c>
      <c r="AV1035" s="12" t="s">
        <v>83</v>
      </c>
      <c r="AW1035" s="12" t="s">
        <v>36</v>
      </c>
      <c r="AX1035" s="12" t="s">
        <v>73</v>
      </c>
      <c r="AY1035" s="227" t="s">
        <v>148</v>
      </c>
    </row>
    <row r="1036" spans="2:65" s="12" customFormat="1">
      <c r="B1036" s="217"/>
      <c r="C1036" s="218"/>
      <c r="D1036" s="204" t="s">
        <v>162</v>
      </c>
      <c r="E1036" s="219" t="s">
        <v>21</v>
      </c>
      <c r="F1036" s="220" t="s">
        <v>1356</v>
      </c>
      <c r="G1036" s="218"/>
      <c r="H1036" s="221">
        <v>4.8</v>
      </c>
      <c r="I1036" s="222"/>
      <c r="J1036" s="218"/>
      <c r="K1036" s="218"/>
      <c r="L1036" s="223"/>
      <c r="M1036" s="224"/>
      <c r="N1036" s="225"/>
      <c r="O1036" s="225"/>
      <c r="P1036" s="225"/>
      <c r="Q1036" s="225"/>
      <c r="R1036" s="225"/>
      <c r="S1036" s="225"/>
      <c r="T1036" s="226"/>
      <c r="AT1036" s="227" t="s">
        <v>162</v>
      </c>
      <c r="AU1036" s="227" t="s">
        <v>83</v>
      </c>
      <c r="AV1036" s="12" t="s">
        <v>83</v>
      </c>
      <c r="AW1036" s="12" t="s">
        <v>36</v>
      </c>
      <c r="AX1036" s="12" t="s">
        <v>73</v>
      </c>
      <c r="AY1036" s="227" t="s">
        <v>148</v>
      </c>
    </row>
    <row r="1037" spans="2:65" s="12" customFormat="1">
      <c r="B1037" s="217"/>
      <c r="C1037" s="218"/>
      <c r="D1037" s="204" t="s">
        <v>162</v>
      </c>
      <c r="E1037" s="219" t="s">
        <v>21</v>
      </c>
      <c r="F1037" s="220" t="s">
        <v>1357</v>
      </c>
      <c r="G1037" s="218"/>
      <c r="H1037" s="221">
        <v>3.92</v>
      </c>
      <c r="I1037" s="222"/>
      <c r="J1037" s="218"/>
      <c r="K1037" s="218"/>
      <c r="L1037" s="223"/>
      <c r="M1037" s="224"/>
      <c r="N1037" s="225"/>
      <c r="O1037" s="225"/>
      <c r="P1037" s="225"/>
      <c r="Q1037" s="225"/>
      <c r="R1037" s="225"/>
      <c r="S1037" s="225"/>
      <c r="T1037" s="226"/>
      <c r="AT1037" s="227" t="s">
        <v>162</v>
      </c>
      <c r="AU1037" s="227" t="s">
        <v>83</v>
      </c>
      <c r="AV1037" s="12" t="s">
        <v>83</v>
      </c>
      <c r="AW1037" s="12" t="s">
        <v>36</v>
      </c>
      <c r="AX1037" s="12" t="s">
        <v>73</v>
      </c>
      <c r="AY1037" s="227" t="s">
        <v>148</v>
      </c>
    </row>
    <row r="1038" spans="2:65" s="12" customFormat="1">
      <c r="B1038" s="217"/>
      <c r="C1038" s="218"/>
      <c r="D1038" s="204" t="s">
        <v>162</v>
      </c>
      <c r="E1038" s="219" t="s">
        <v>21</v>
      </c>
      <c r="F1038" s="220" t="s">
        <v>1358</v>
      </c>
      <c r="G1038" s="218"/>
      <c r="H1038" s="221">
        <v>6.24</v>
      </c>
      <c r="I1038" s="222"/>
      <c r="J1038" s="218"/>
      <c r="K1038" s="218"/>
      <c r="L1038" s="223"/>
      <c r="M1038" s="224"/>
      <c r="N1038" s="225"/>
      <c r="O1038" s="225"/>
      <c r="P1038" s="225"/>
      <c r="Q1038" s="225"/>
      <c r="R1038" s="225"/>
      <c r="S1038" s="225"/>
      <c r="T1038" s="226"/>
      <c r="AT1038" s="227" t="s">
        <v>162</v>
      </c>
      <c r="AU1038" s="227" t="s">
        <v>83</v>
      </c>
      <c r="AV1038" s="12" t="s">
        <v>83</v>
      </c>
      <c r="AW1038" s="12" t="s">
        <v>36</v>
      </c>
      <c r="AX1038" s="12" t="s">
        <v>73</v>
      </c>
      <c r="AY1038" s="227" t="s">
        <v>148</v>
      </c>
    </row>
    <row r="1039" spans="2:65" s="13" customFormat="1">
      <c r="B1039" s="228"/>
      <c r="C1039" s="229"/>
      <c r="D1039" s="204" t="s">
        <v>162</v>
      </c>
      <c r="E1039" s="230" t="s">
        <v>21</v>
      </c>
      <c r="F1039" s="231" t="s">
        <v>244</v>
      </c>
      <c r="G1039" s="229"/>
      <c r="H1039" s="232">
        <v>21.100999999999999</v>
      </c>
      <c r="I1039" s="233"/>
      <c r="J1039" s="229"/>
      <c r="K1039" s="229"/>
      <c r="L1039" s="234"/>
      <c r="M1039" s="235"/>
      <c r="N1039" s="236"/>
      <c r="O1039" s="236"/>
      <c r="P1039" s="236"/>
      <c r="Q1039" s="236"/>
      <c r="R1039" s="236"/>
      <c r="S1039" s="236"/>
      <c r="T1039" s="237"/>
      <c r="AT1039" s="238" t="s">
        <v>162</v>
      </c>
      <c r="AU1039" s="238" t="s">
        <v>83</v>
      </c>
      <c r="AV1039" s="13" t="s">
        <v>155</v>
      </c>
      <c r="AW1039" s="13" t="s">
        <v>36</v>
      </c>
      <c r="AX1039" s="13" t="s">
        <v>81</v>
      </c>
      <c r="AY1039" s="238" t="s">
        <v>148</v>
      </c>
    </row>
    <row r="1040" spans="2:65" s="1" customFormat="1" ht="25.5" customHeight="1">
      <c r="B1040" s="41"/>
      <c r="C1040" s="192" t="s">
        <v>1359</v>
      </c>
      <c r="D1040" s="192" t="s">
        <v>150</v>
      </c>
      <c r="E1040" s="193" t="s">
        <v>1360</v>
      </c>
      <c r="F1040" s="194" t="s">
        <v>1361</v>
      </c>
      <c r="G1040" s="195" t="s">
        <v>153</v>
      </c>
      <c r="H1040" s="196">
        <v>507.61</v>
      </c>
      <c r="I1040" s="197"/>
      <c r="J1040" s="198">
        <f>ROUND(I1040*H1040,2)</f>
        <v>0</v>
      </c>
      <c r="K1040" s="194" t="s">
        <v>154</v>
      </c>
      <c r="L1040" s="61"/>
      <c r="M1040" s="199" t="s">
        <v>21</v>
      </c>
      <c r="N1040" s="200" t="s">
        <v>44</v>
      </c>
      <c r="O1040" s="42"/>
      <c r="P1040" s="201">
        <f>O1040*H1040</f>
        <v>0</v>
      </c>
      <c r="Q1040" s="201">
        <v>2.0000000000000001E-4</v>
      </c>
      <c r="R1040" s="201">
        <f>Q1040*H1040</f>
        <v>0.101522</v>
      </c>
      <c r="S1040" s="201">
        <v>0</v>
      </c>
      <c r="T1040" s="202">
        <f>S1040*H1040</f>
        <v>0</v>
      </c>
      <c r="AR1040" s="24" t="s">
        <v>252</v>
      </c>
      <c r="AT1040" s="24" t="s">
        <v>150</v>
      </c>
      <c r="AU1040" s="24" t="s">
        <v>83</v>
      </c>
      <c r="AY1040" s="24" t="s">
        <v>148</v>
      </c>
      <c r="BE1040" s="203">
        <f>IF(N1040="základní",J1040,0)</f>
        <v>0</v>
      </c>
      <c r="BF1040" s="203">
        <f>IF(N1040="snížená",J1040,0)</f>
        <v>0</v>
      </c>
      <c r="BG1040" s="203">
        <f>IF(N1040="zákl. přenesená",J1040,0)</f>
        <v>0</v>
      </c>
      <c r="BH1040" s="203">
        <f>IF(N1040="sníž. přenesená",J1040,0)</f>
        <v>0</v>
      </c>
      <c r="BI1040" s="203">
        <f>IF(N1040="nulová",J1040,0)</f>
        <v>0</v>
      </c>
      <c r="BJ1040" s="24" t="s">
        <v>81</v>
      </c>
      <c r="BK1040" s="203">
        <f>ROUND(I1040*H1040,2)</f>
        <v>0</v>
      </c>
      <c r="BL1040" s="24" t="s">
        <v>252</v>
      </c>
      <c r="BM1040" s="24" t="s">
        <v>1362</v>
      </c>
    </row>
    <row r="1041" spans="2:65" s="11" customFormat="1">
      <c r="B1041" s="207"/>
      <c r="C1041" s="208"/>
      <c r="D1041" s="204" t="s">
        <v>162</v>
      </c>
      <c r="E1041" s="209" t="s">
        <v>21</v>
      </c>
      <c r="F1041" s="210" t="s">
        <v>315</v>
      </c>
      <c r="G1041" s="208"/>
      <c r="H1041" s="209" t="s">
        <v>21</v>
      </c>
      <c r="I1041" s="211"/>
      <c r="J1041" s="208"/>
      <c r="K1041" s="208"/>
      <c r="L1041" s="212"/>
      <c r="M1041" s="213"/>
      <c r="N1041" s="214"/>
      <c r="O1041" s="214"/>
      <c r="P1041" s="214"/>
      <c r="Q1041" s="214"/>
      <c r="R1041" s="214"/>
      <c r="S1041" s="214"/>
      <c r="T1041" s="215"/>
      <c r="AT1041" s="216" t="s">
        <v>162</v>
      </c>
      <c r="AU1041" s="216" t="s">
        <v>83</v>
      </c>
      <c r="AV1041" s="11" t="s">
        <v>81</v>
      </c>
      <c r="AW1041" s="11" t="s">
        <v>36</v>
      </c>
      <c r="AX1041" s="11" t="s">
        <v>73</v>
      </c>
      <c r="AY1041" s="216" t="s">
        <v>148</v>
      </c>
    </row>
    <row r="1042" spans="2:65" s="12" customFormat="1">
      <c r="B1042" s="217"/>
      <c r="C1042" s="218"/>
      <c r="D1042" s="204" t="s">
        <v>162</v>
      </c>
      <c r="E1042" s="219" t="s">
        <v>21</v>
      </c>
      <c r="F1042" s="220" t="s">
        <v>1363</v>
      </c>
      <c r="G1042" s="218"/>
      <c r="H1042" s="221">
        <v>38.659999999999997</v>
      </c>
      <c r="I1042" s="222"/>
      <c r="J1042" s="218"/>
      <c r="K1042" s="218"/>
      <c r="L1042" s="223"/>
      <c r="M1042" s="224"/>
      <c r="N1042" s="225"/>
      <c r="O1042" s="225"/>
      <c r="P1042" s="225"/>
      <c r="Q1042" s="225"/>
      <c r="R1042" s="225"/>
      <c r="S1042" s="225"/>
      <c r="T1042" s="226"/>
      <c r="AT1042" s="227" t="s">
        <v>162</v>
      </c>
      <c r="AU1042" s="227" t="s">
        <v>83</v>
      </c>
      <c r="AV1042" s="12" t="s">
        <v>83</v>
      </c>
      <c r="AW1042" s="12" t="s">
        <v>36</v>
      </c>
      <c r="AX1042" s="12" t="s">
        <v>73</v>
      </c>
      <c r="AY1042" s="227" t="s">
        <v>148</v>
      </c>
    </row>
    <row r="1043" spans="2:65" s="12" customFormat="1">
      <c r="B1043" s="217"/>
      <c r="C1043" s="218"/>
      <c r="D1043" s="204" t="s">
        <v>162</v>
      </c>
      <c r="E1043" s="219" t="s">
        <v>21</v>
      </c>
      <c r="F1043" s="220" t="s">
        <v>1364</v>
      </c>
      <c r="G1043" s="218"/>
      <c r="H1043" s="221">
        <v>49.96</v>
      </c>
      <c r="I1043" s="222"/>
      <c r="J1043" s="218"/>
      <c r="K1043" s="218"/>
      <c r="L1043" s="223"/>
      <c r="M1043" s="224"/>
      <c r="N1043" s="225"/>
      <c r="O1043" s="225"/>
      <c r="P1043" s="225"/>
      <c r="Q1043" s="225"/>
      <c r="R1043" s="225"/>
      <c r="S1043" s="225"/>
      <c r="T1043" s="226"/>
      <c r="AT1043" s="227" t="s">
        <v>162</v>
      </c>
      <c r="AU1043" s="227" t="s">
        <v>83</v>
      </c>
      <c r="AV1043" s="12" t="s">
        <v>83</v>
      </c>
      <c r="AW1043" s="12" t="s">
        <v>36</v>
      </c>
      <c r="AX1043" s="12" t="s">
        <v>73</v>
      </c>
      <c r="AY1043" s="227" t="s">
        <v>148</v>
      </c>
    </row>
    <row r="1044" spans="2:65" s="12" customFormat="1">
      <c r="B1044" s="217"/>
      <c r="C1044" s="218"/>
      <c r="D1044" s="204" t="s">
        <v>162</v>
      </c>
      <c r="E1044" s="219" t="s">
        <v>21</v>
      </c>
      <c r="F1044" s="220" t="s">
        <v>1365</v>
      </c>
      <c r="G1044" s="218"/>
      <c r="H1044" s="221">
        <v>70.56</v>
      </c>
      <c r="I1044" s="222"/>
      <c r="J1044" s="218"/>
      <c r="K1044" s="218"/>
      <c r="L1044" s="223"/>
      <c r="M1044" s="224"/>
      <c r="N1044" s="225"/>
      <c r="O1044" s="225"/>
      <c r="P1044" s="225"/>
      <c r="Q1044" s="225"/>
      <c r="R1044" s="225"/>
      <c r="S1044" s="225"/>
      <c r="T1044" s="226"/>
      <c r="AT1044" s="227" t="s">
        <v>162</v>
      </c>
      <c r="AU1044" s="227" t="s">
        <v>83</v>
      </c>
      <c r="AV1044" s="12" t="s">
        <v>83</v>
      </c>
      <c r="AW1044" s="12" t="s">
        <v>36</v>
      </c>
      <c r="AX1044" s="12" t="s">
        <v>73</v>
      </c>
      <c r="AY1044" s="227" t="s">
        <v>148</v>
      </c>
    </row>
    <row r="1045" spans="2:65" s="12" customFormat="1">
      <c r="B1045" s="217"/>
      <c r="C1045" s="218"/>
      <c r="D1045" s="204" t="s">
        <v>162</v>
      </c>
      <c r="E1045" s="219" t="s">
        <v>21</v>
      </c>
      <c r="F1045" s="220" t="s">
        <v>1366</v>
      </c>
      <c r="G1045" s="218"/>
      <c r="H1045" s="221">
        <v>23.2</v>
      </c>
      <c r="I1045" s="222"/>
      <c r="J1045" s="218"/>
      <c r="K1045" s="218"/>
      <c r="L1045" s="223"/>
      <c r="M1045" s="224"/>
      <c r="N1045" s="225"/>
      <c r="O1045" s="225"/>
      <c r="P1045" s="225"/>
      <c r="Q1045" s="225"/>
      <c r="R1045" s="225"/>
      <c r="S1045" s="225"/>
      <c r="T1045" s="226"/>
      <c r="AT1045" s="227" t="s">
        <v>162</v>
      </c>
      <c r="AU1045" s="227" t="s">
        <v>83</v>
      </c>
      <c r="AV1045" s="12" t="s">
        <v>83</v>
      </c>
      <c r="AW1045" s="12" t="s">
        <v>36</v>
      </c>
      <c r="AX1045" s="12" t="s">
        <v>73</v>
      </c>
      <c r="AY1045" s="227" t="s">
        <v>148</v>
      </c>
    </row>
    <row r="1046" spans="2:65" s="12" customFormat="1">
      <c r="B1046" s="217"/>
      <c r="C1046" s="218"/>
      <c r="D1046" s="204" t="s">
        <v>162</v>
      </c>
      <c r="E1046" s="219" t="s">
        <v>21</v>
      </c>
      <c r="F1046" s="220" t="s">
        <v>1367</v>
      </c>
      <c r="G1046" s="218"/>
      <c r="H1046" s="221">
        <v>53.52</v>
      </c>
      <c r="I1046" s="222"/>
      <c r="J1046" s="218"/>
      <c r="K1046" s="218"/>
      <c r="L1046" s="223"/>
      <c r="M1046" s="224"/>
      <c r="N1046" s="225"/>
      <c r="O1046" s="225"/>
      <c r="P1046" s="225"/>
      <c r="Q1046" s="225"/>
      <c r="R1046" s="225"/>
      <c r="S1046" s="225"/>
      <c r="T1046" s="226"/>
      <c r="AT1046" s="227" t="s">
        <v>162</v>
      </c>
      <c r="AU1046" s="227" t="s">
        <v>83</v>
      </c>
      <c r="AV1046" s="12" t="s">
        <v>83</v>
      </c>
      <c r="AW1046" s="12" t="s">
        <v>36</v>
      </c>
      <c r="AX1046" s="12" t="s">
        <v>73</v>
      </c>
      <c r="AY1046" s="227" t="s">
        <v>148</v>
      </c>
    </row>
    <row r="1047" spans="2:65" s="12" customFormat="1">
      <c r="B1047" s="217"/>
      <c r="C1047" s="218"/>
      <c r="D1047" s="204" t="s">
        <v>162</v>
      </c>
      <c r="E1047" s="219" t="s">
        <v>21</v>
      </c>
      <c r="F1047" s="220" t="s">
        <v>1368</v>
      </c>
      <c r="G1047" s="218"/>
      <c r="H1047" s="221">
        <v>37.78</v>
      </c>
      <c r="I1047" s="222"/>
      <c r="J1047" s="218"/>
      <c r="K1047" s="218"/>
      <c r="L1047" s="223"/>
      <c r="M1047" s="224"/>
      <c r="N1047" s="225"/>
      <c r="O1047" s="225"/>
      <c r="P1047" s="225"/>
      <c r="Q1047" s="225"/>
      <c r="R1047" s="225"/>
      <c r="S1047" s="225"/>
      <c r="T1047" s="226"/>
      <c r="AT1047" s="227" t="s">
        <v>162</v>
      </c>
      <c r="AU1047" s="227" t="s">
        <v>83</v>
      </c>
      <c r="AV1047" s="12" t="s">
        <v>83</v>
      </c>
      <c r="AW1047" s="12" t="s">
        <v>36</v>
      </c>
      <c r="AX1047" s="12" t="s">
        <v>73</v>
      </c>
      <c r="AY1047" s="227" t="s">
        <v>148</v>
      </c>
    </row>
    <row r="1048" spans="2:65" s="12" customFormat="1">
      <c r="B1048" s="217"/>
      <c r="C1048" s="218"/>
      <c r="D1048" s="204" t="s">
        <v>162</v>
      </c>
      <c r="E1048" s="219" t="s">
        <v>21</v>
      </c>
      <c r="F1048" s="220" t="s">
        <v>1369</v>
      </c>
      <c r="G1048" s="218"/>
      <c r="H1048" s="221">
        <v>47.38</v>
      </c>
      <c r="I1048" s="222"/>
      <c r="J1048" s="218"/>
      <c r="K1048" s="218"/>
      <c r="L1048" s="223"/>
      <c r="M1048" s="224"/>
      <c r="N1048" s="225"/>
      <c r="O1048" s="225"/>
      <c r="P1048" s="225"/>
      <c r="Q1048" s="225"/>
      <c r="R1048" s="225"/>
      <c r="S1048" s="225"/>
      <c r="T1048" s="226"/>
      <c r="AT1048" s="227" t="s">
        <v>162</v>
      </c>
      <c r="AU1048" s="227" t="s">
        <v>83</v>
      </c>
      <c r="AV1048" s="12" t="s">
        <v>83</v>
      </c>
      <c r="AW1048" s="12" t="s">
        <v>36</v>
      </c>
      <c r="AX1048" s="12" t="s">
        <v>73</v>
      </c>
      <c r="AY1048" s="227" t="s">
        <v>148</v>
      </c>
    </row>
    <row r="1049" spans="2:65" s="11" customFormat="1">
      <c r="B1049" s="207"/>
      <c r="C1049" s="208"/>
      <c r="D1049" s="204" t="s">
        <v>162</v>
      </c>
      <c r="E1049" s="209" t="s">
        <v>21</v>
      </c>
      <c r="F1049" s="210" t="s">
        <v>262</v>
      </c>
      <c r="G1049" s="208"/>
      <c r="H1049" s="209" t="s">
        <v>21</v>
      </c>
      <c r="I1049" s="211"/>
      <c r="J1049" s="208"/>
      <c r="K1049" s="208"/>
      <c r="L1049" s="212"/>
      <c r="M1049" s="213"/>
      <c r="N1049" s="214"/>
      <c r="O1049" s="214"/>
      <c r="P1049" s="214"/>
      <c r="Q1049" s="214"/>
      <c r="R1049" s="214"/>
      <c r="S1049" s="214"/>
      <c r="T1049" s="215"/>
      <c r="AT1049" s="216" t="s">
        <v>162</v>
      </c>
      <c r="AU1049" s="216" t="s">
        <v>83</v>
      </c>
      <c r="AV1049" s="11" t="s">
        <v>81</v>
      </c>
      <c r="AW1049" s="11" t="s">
        <v>36</v>
      </c>
      <c r="AX1049" s="11" t="s">
        <v>73</v>
      </c>
      <c r="AY1049" s="216" t="s">
        <v>148</v>
      </c>
    </row>
    <row r="1050" spans="2:65" s="12" customFormat="1">
      <c r="B1050" s="217"/>
      <c r="C1050" s="218"/>
      <c r="D1050" s="204" t="s">
        <v>162</v>
      </c>
      <c r="E1050" s="219" t="s">
        <v>21</v>
      </c>
      <c r="F1050" s="220" t="s">
        <v>1370</v>
      </c>
      <c r="G1050" s="218"/>
      <c r="H1050" s="221">
        <v>39.18</v>
      </c>
      <c r="I1050" s="222"/>
      <c r="J1050" s="218"/>
      <c r="K1050" s="218"/>
      <c r="L1050" s="223"/>
      <c r="M1050" s="224"/>
      <c r="N1050" s="225"/>
      <c r="O1050" s="225"/>
      <c r="P1050" s="225"/>
      <c r="Q1050" s="225"/>
      <c r="R1050" s="225"/>
      <c r="S1050" s="225"/>
      <c r="T1050" s="226"/>
      <c r="AT1050" s="227" t="s">
        <v>162</v>
      </c>
      <c r="AU1050" s="227" t="s">
        <v>83</v>
      </c>
      <c r="AV1050" s="12" t="s">
        <v>83</v>
      </c>
      <c r="AW1050" s="12" t="s">
        <v>36</v>
      </c>
      <c r="AX1050" s="12" t="s">
        <v>73</v>
      </c>
      <c r="AY1050" s="227" t="s">
        <v>148</v>
      </c>
    </row>
    <row r="1051" spans="2:65" s="12" customFormat="1">
      <c r="B1051" s="217"/>
      <c r="C1051" s="218"/>
      <c r="D1051" s="204" t="s">
        <v>162</v>
      </c>
      <c r="E1051" s="219" t="s">
        <v>21</v>
      </c>
      <c r="F1051" s="220" t="s">
        <v>1371</v>
      </c>
      <c r="G1051" s="218"/>
      <c r="H1051" s="221">
        <v>24.98</v>
      </c>
      <c r="I1051" s="222"/>
      <c r="J1051" s="218"/>
      <c r="K1051" s="218"/>
      <c r="L1051" s="223"/>
      <c r="M1051" s="224"/>
      <c r="N1051" s="225"/>
      <c r="O1051" s="225"/>
      <c r="P1051" s="225"/>
      <c r="Q1051" s="225"/>
      <c r="R1051" s="225"/>
      <c r="S1051" s="225"/>
      <c r="T1051" s="226"/>
      <c r="AT1051" s="227" t="s">
        <v>162</v>
      </c>
      <c r="AU1051" s="227" t="s">
        <v>83</v>
      </c>
      <c r="AV1051" s="12" t="s">
        <v>83</v>
      </c>
      <c r="AW1051" s="12" t="s">
        <v>36</v>
      </c>
      <c r="AX1051" s="12" t="s">
        <v>73</v>
      </c>
      <c r="AY1051" s="227" t="s">
        <v>148</v>
      </c>
    </row>
    <row r="1052" spans="2:65" s="12" customFormat="1">
      <c r="B1052" s="217"/>
      <c r="C1052" s="218"/>
      <c r="D1052" s="204" t="s">
        <v>162</v>
      </c>
      <c r="E1052" s="219" t="s">
        <v>21</v>
      </c>
      <c r="F1052" s="220" t="s">
        <v>1372</v>
      </c>
      <c r="G1052" s="218"/>
      <c r="H1052" s="221">
        <v>23.05</v>
      </c>
      <c r="I1052" s="222"/>
      <c r="J1052" s="218"/>
      <c r="K1052" s="218"/>
      <c r="L1052" s="223"/>
      <c r="M1052" s="224"/>
      <c r="N1052" s="225"/>
      <c r="O1052" s="225"/>
      <c r="P1052" s="225"/>
      <c r="Q1052" s="225"/>
      <c r="R1052" s="225"/>
      <c r="S1052" s="225"/>
      <c r="T1052" s="226"/>
      <c r="AT1052" s="227" t="s">
        <v>162</v>
      </c>
      <c r="AU1052" s="227" t="s">
        <v>83</v>
      </c>
      <c r="AV1052" s="12" t="s">
        <v>83</v>
      </c>
      <c r="AW1052" s="12" t="s">
        <v>36</v>
      </c>
      <c r="AX1052" s="12" t="s">
        <v>73</v>
      </c>
      <c r="AY1052" s="227" t="s">
        <v>148</v>
      </c>
    </row>
    <row r="1053" spans="2:65" s="12" customFormat="1">
      <c r="B1053" s="217"/>
      <c r="C1053" s="218"/>
      <c r="D1053" s="204" t="s">
        <v>162</v>
      </c>
      <c r="E1053" s="219" t="s">
        <v>21</v>
      </c>
      <c r="F1053" s="220" t="s">
        <v>1373</v>
      </c>
      <c r="G1053" s="218"/>
      <c r="H1053" s="221">
        <v>51.48</v>
      </c>
      <c r="I1053" s="222"/>
      <c r="J1053" s="218"/>
      <c r="K1053" s="218"/>
      <c r="L1053" s="223"/>
      <c r="M1053" s="224"/>
      <c r="N1053" s="225"/>
      <c r="O1053" s="225"/>
      <c r="P1053" s="225"/>
      <c r="Q1053" s="225"/>
      <c r="R1053" s="225"/>
      <c r="S1053" s="225"/>
      <c r="T1053" s="226"/>
      <c r="AT1053" s="227" t="s">
        <v>162</v>
      </c>
      <c r="AU1053" s="227" t="s">
        <v>83</v>
      </c>
      <c r="AV1053" s="12" t="s">
        <v>83</v>
      </c>
      <c r="AW1053" s="12" t="s">
        <v>36</v>
      </c>
      <c r="AX1053" s="12" t="s">
        <v>73</v>
      </c>
      <c r="AY1053" s="227" t="s">
        <v>148</v>
      </c>
    </row>
    <row r="1054" spans="2:65" s="12" customFormat="1">
      <c r="B1054" s="217"/>
      <c r="C1054" s="218"/>
      <c r="D1054" s="204" t="s">
        <v>162</v>
      </c>
      <c r="E1054" s="219" t="s">
        <v>21</v>
      </c>
      <c r="F1054" s="220" t="s">
        <v>1374</v>
      </c>
      <c r="G1054" s="218"/>
      <c r="H1054" s="221">
        <v>47.86</v>
      </c>
      <c r="I1054" s="222"/>
      <c r="J1054" s="218"/>
      <c r="K1054" s="218"/>
      <c r="L1054" s="223"/>
      <c r="M1054" s="224"/>
      <c r="N1054" s="225"/>
      <c r="O1054" s="225"/>
      <c r="P1054" s="225"/>
      <c r="Q1054" s="225"/>
      <c r="R1054" s="225"/>
      <c r="S1054" s="225"/>
      <c r="T1054" s="226"/>
      <c r="AT1054" s="227" t="s">
        <v>162</v>
      </c>
      <c r="AU1054" s="227" t="s">
        <v>83</v>
      </c>
      <c r="AV1054" s="12" t="s">
        <v>83</v>
      </c>
      <c r="AW1054" s="12" t="s">
        <v>36</v>
      </c>
      <c r="AX1054" s="12" t="s">
        <v>73</v>
      </c>
      <c r="AY1054" s="227" t="s">
        <v>148</v>
      </c>
    </row>
    <row r="1055" spans="2:65" s="13" customFormat="1">
      <c r="B1055" s="228"/>
      <c r="C1055" s="229"/>
      <c r="D1055" s="204" t="s">
        <v>162</v>
      </c>
      <c r="E1055" s="230" t="s">
        <v>21</v>
      </c>
      <c r="F1055" s="231" t="s">
        <v>244</v>
      </c>
      <c r="G1055" s="229"/>
      <c r="H1055" s="232">
        <v>507.61</v>
      </c>
      <c r="I1055" s="233"/>
      <c r="J1055" s="229"/>
      <c r="K1055" s="229"/>
      <c r="L1055" s="234"/>
      <c r="M1055" s="235"/>
      <c r="N1055" s="236"/>
      <c r="O1055" s="236"/>
      <c r="P1055" s="236"/>
      <c r="Q1055" s="236"/>
      <c r="R1055" s="236"/>
      <c r="S1055" s="236"/>
      <c r="T1055" s="237"/>
      <c r="AT1055" s="238" t="s">
        <v>162</v>
      </c>
      <c r="AU1055" s="238" t="s">
        <v>83</v>
      </c>
      <c r="AV1055" s="13" t="s">
        <v>155</v>
      </c>
      <c r="AW1055" s="13" t="s">
        <v>36</v>
      </c>
      <c r="AX1055" s="13" t="s">
        <v>81</v>
      </c>
      <c r="AY1055" s="238" t="s">
        <v>148</v>
      </c>
    </row>
    <row r="1056" spans="2:65" s="1" customFormat="1" ht="25.5" customHeight="1">
      <c r="B1056" s="41"/>
      <c r="C1056" s="192" t="s">
        <v>1375</v>
      </c>
      <c r="D1056" s="192" t="s">
        <v>150</v>
      </c>
      <c r="E1056" s="193" t="s">
        <v>1376</v>
      </c>
      <c r="F1056" s="194" t="s">
        <v>1377</v>
      </c>
      <c r="G1056" s="195" t="s">
        <v>153</v>
      </c>
      <c r="H1056" s="196">
        <v>507.61</v>
      </c>
      <c r="I1056" s="197"/>
      <c r="J1056" s="198">
        <f>ROUND(I1056*H1056,2)</f>
        <v>0</v>
      </c>
      <c r="K1056" s="194" t="s">
        <v>154</v>
      </c>
      <c r="L1056" s="61"/>
      <c r="M1056" s="199" t="s">
        <v>21</v>
      </c>
      <c r="N1056" s="200" t="s">
        <v>44</v>
      </c>
      <c r="O1056" s="42"/>
      <c r="P1056" s="201">
        <f>O1056*H1056</f>
        <v>0</v>
      </c>
      <c r="Q1056" s="201">
        <v>5.9999999999999995E-4</v>
      </c>
      <c r="R1056" s="201">
        <f>Q1056*H1056</f>
        <v>0.304566</v>
      </c>
      <c r="S1056" s="201">
        <v>0</v>
      </c>
      <c r="T1056" s="202">
        <f>S1056*H1056</f>
        <v>0</v>
      </c>
      <c r="AR1056" s="24" t="s">
        <v>252</v>
      </c>
      <c r="AT1056" s="24" t="s">
        <v>150</v>
      </c>
      <c r="AU1056" s="24" t="s">
        <v>83</v>
      </c>
      <c r="AY1056" s="24" t="s">
        <v>148</v>
      </c>
      <c r="BE1056" s="203">
        <f>IF(N1056="základní",J1056,0)</f>
        <v>0</v>
      </c>
      <c r="BF1056" s="203">
        <f>IF(N1056="snížená",J1056,0)</f>
        <v>0</v>
      </c>
      <c r="BG1056" s="203">
        <f>IF(N1056="zákl. přenesená",J1056,0)</f>
        <v>0</v>
      </c>
      <c r="BH1056" s="203">
        <f>IF(N1056="sníž. přenesená",J1056,0)</f>
        <v>0</v>
      </c>
      <c r="BI1056" s="203">
        <f>IF(N1056="nulová",J1056,0)</f>
        <v>0</v>
      </c>
      <c r="BJ1056" s="24" t="s">
        <v>81</v>
      </c>
      <c r="BK1056" s="203">
        <f>ROUND(I1056*H1056,2)</f>
        <v>0</v>
      </c>
      <c r="BL1056" s="24" t="s">
        <v>252</v>
      </c>
      <c r="BM1056" s="24" t="s">
        <v>1378</v>
      </c>
    </row>
    <row r="1057" spans="2:65" s="10" customFormat="1" ht="29.85" customHeight="1">
      <c r="B1057" s="176"/>
      <c r="C1057" s="177"/>
      <c r="D1057" s="178" t="s">
        <v>72</v>
      </c>
      <c r="E1057" s="190" t="s">
        <v>1379</v>
      </c>
      <c r="F1057" s="190" t="s">
        <v>1380</v>
      </c>
      <c r="G1057" s="177"/>
      <c r="H1057" s="177"/>
      <c r="I1057" s="180"/>
      <c r="J1057" s="191">
        <f>BK1057</f>
        <v>0</v>
      </c>
      <c r="K1057" s="177"/>
      <c r="L1057" s="182"/>
      <c r="M1057" s="183"/>
      <c r="N1057" s="184"/>
      <c r="O1057" s="184"/>
      <c r="P1057" s="185">
        <f>SUM(P1058:P1080)</f>
        <v>0</v>
      </c>
      <c r="Q1057" s="184"/>
      <c r="R1057" s="185">
        <f>SUM(R1058:R1080)</f>
        <v>2.3929165500000003</v>
      </c>
      <c r="S1057" s="184"/>
      <c r="T1057" s="186">
        <f>SUM(T1058:T1080)</f>
        <v>0.48900640000000001</v>
      </c>
      <c r="AR1057" s="187" t="s">
        <v>83</v>
      </c>
      <c r="AT1057" s="188" t="s">
        <v>72</v>
      </c>
      <c r="AU1057" s="188" t="s">
        <v>81</v>
      </c>
      <c r="AY1057" s="187" t="s">
        <v>148</v>
      </c>
      <c r="BK1057" s="189">
        <f>SUM(BK1058:BK1080)</f>
        <v>0</v>
      </c>
    </row>
    <row r="1058" spans="2:65" s="1" customFormat="1" ht="16.5" customHeight="1">
      <c r="B1058" s="41"/>
      <c r="C1058" s="192" t="s">
        <v>1381</v>
      </c>
      <c r="D1058" s="192" t="s">
        <v>150</v>
      </c>
      <c r="E1058" s="193" t="s">
        <v>1382</v>
      </c>
      <c r="F1058" s="194" t="s">
        <v>1383</v>
      </c>
      <c r="G1058" s="195" t="s">
        <v>153</v>
      </c>
      <c r="H1058" s="196">
        <v>1577.44</v>
      </c>
      <c r="I1058" s="197"/>
      <c r="J1058" s="198">
        <f>ROUND(I1058*H1058,2)</f>
        <v>0</v>
      </c>
      <c r="K1058" s="194" t="s">
        <v>154</v>
      </c>
      <c r="L1058" s="61"/>
      <c r="M1058" s="199" t="s">
        <v>21</v>
      </c>
      <c r="N1058" s="200" t="s">
        <v>44</v>
      </c>
      <c r="O1058" s="42"/>
      <c r="P1058" s="201">
        <f>O1058*H1058</f>
        <v>0</v>
      </c>
      <c r="Q1058" s="201">
        <v>1E-3</v>
      </c>
      <c r="R1058" s="201">
        <f>Q1058*H1058</f>
        <v>1.5774400000000002</v>
      </c>
      <c r="S1058" s="201">
        <v>3.1E-4</v>
      </c>
      <c r="T1058" s="202">
        <f>S1058*H1058</f>
        <v>0.48900640000000001</v>
      </c>
      <c r="AR1058" s="24" t="s">
        <v>252</v>
      </c>
      <c r="AT1058" s="24" t="s">
        <v>150</v>
      </c>
      <c r="AU1058" s="24" t="s">
        <v>83</v>
      </c>
      <c r="AY1058" s="24" t="s">
        <v>148</v>
      </c>
      <c r="BE1058" s="203">
        <f>IF(N1058="základní",J1058,0)</f>
        <v>0</v>
      </c>
      <c r="BF1058" s="203">
        <f>IF(N1058="snížená",J1058,0)</f>
        <v>0</v>
      </c>
      <c r="BG1058" s="203">
        <f>IF(N1058="zákl. přenesená",J1058,0)</f>
        <v>0</v>
      </c>
      <c r="BH1058" s="203">
        <f>IF(N1058="sníž. přenesená",J1058,0)</f>
        <v>0</v>
      </c>
      <c r="BI1058" s="203">
        <f>IF(N1058="nulová",J1058,0)</f>
        <v>0</v>
      </c>
      <c r="BJ1058" s="24" t="s">
        <v>81</v>
      </c>
      <c r="BK1058" s="203">
        <f>ROUND(I1058*H1058,2)</f>
        <v>0</v>
      </c>
      <c r="BL1058" s="24" t="s">
        <v>252</v>
      </c>
      <c r="BM1058" s="24" t="s">
        <v>1384</v>
      </c>
    </row>
    <row r="1059" spans="2:65" s="1" customFormat="1" ht="27">
      <c r="B1059" s="41"/>
      <c r="C1059" s="63"/>
      <c r="D1059" s="204" t="s">
        <v>157</v>
      </c>
      <c r="E1059" s="63"/>
      <c r="F1059" s="205" t="s">
        <v>1385</v>
      </c>
      <c r="G1059" s="63"/>
      <c r="H1059" s="63"/>
      <c r="I1059" s="163"/>
      <c r="J1059" s="63"/>
      <c r="K1059" s="63"/>
      <c r="L1059" s="61"/>
      <c r="M1059" s="206"/>
      <c r="N1059" s="42"/>
      <c r="O1059" s="42"/>
      <c r="P1059" s="42"/>
      <c r="Q1059" s="42"/>
      <c r="R1059" s="42"/>
      <c r="S1059" s="42"/>
      <c r="T1059" s="78"/>
      <c r="AT1059" s="24" t="s">
        <v>157</v>
      </c>
      <c r="AU1059" s="24" t="s">
        <v>83</v>
      </c>
    </row>
    <row r="1060" spans="2:65" s="12" customFormat="1">
      <c r="B1060" s="217"/>
      <c r="C1060" s="218"/>
      <c r="D1060" s="204" t="s">
        <v>162</v>
      </c>
      <c r="E1060" s="219" t="s">
        <v>21</v>
      </c>
      <c r="F1060" s="220" t="s">
        <v>1386</v>
      </c>
      <c r="G1060" s="218"/>
      <c r="H1060" s="221">
        <v>1577.44</v>
      </c>
      <c r="I1060" s="222"/>
      <c r="J1060" s="218"/>
      <c r="K1060" s="218"/>
      <c r="L1060" s="223"/>
      <c r="M1060" s="224"/>
      <c r="N1060" s="225"/>
      <c r="O1060" s="225"/>
      <c r="P1060" s="225"/>
      <c r="Q1060" s="225"/>
      <c r="R1060" s="225"/>
      <c r="S1060" s="225"/>
      <c r="T1060" s="226"/>
      <c r="AT1060" s="227" t="s">
        <v>162</v>
      </c>
      <c r="AU1060" s="227" t="s">
        <v>83</v>
      </c>
      <c r="AV1060" s="12" t="s">
        <v>83</v>
      </c>
      <c r="AW1060" s="12" t="s">
        <v>36</v>
      </c>
      <c r="AX1060" s="12" t="s">
        <v>81</v>
      </c>
      <c r="AY1060" s="227" t="s">
        <v>148</v>
      </c>
    </row>
    <row r="1061" spans="2:65" s="1" customFormat="1" ht="25.5" customHeight="1">
      <c r="B1061" s="41"/>
      <c r="C1061" s="192" t="s">
        <v>1387</v>
      </c>
      <c r="D1061" s="192" t="s">
        <v>150</v>
      </c>
      <c r="E1061" s="193" t="s">
        <v>1388</v>
      </c>
      <c r="F1061" s="194" t="s">
        <v>1389</v>
      </c>
      <c r="G1061" s="195" t="s">
        <v>153</v>
      </c>
      <c r="H1061" s="196">
        <v>1195.5450000000001</v>
      </c>
      <c r="I1061" s="197"/>
      <c r="J1061" s="198">
        <f>ROUND(I1061*H1061,2)</f>
        <v>0</v>
      </c>
      <c r="K1061" s="194" t="s">
        <v>154</v>
      </c>
      <c r="L1061" s="61"/>
      <c r="M1061" s="199" t="s">
        <v>21</v>
      </c>
      <c r="N1061" s="200" t="s">
        <v>44</v>
      </c>
      <c r="O1061" s="42"/>
      <c r="P1061" s="201">
        <f>O1061*H1061</f>
        <v>0</v>
      </c>
      <c r="Q1061" s="201">
        <v>2.0000000000000001E-4</v>
      </c>
      <c r="R1061" s="201">
        <f>Q1061*H1061</f>
        <v>0.23910900000000002</v>
      </c>
      <c r="S1061" s="201">
        <v>0</v>
      </c>
      <c r="T1061" s="202">
        <f>S1061*H1061</f>
        <v>0</v>
      </c>
      <c r="AR1061" s="24" t="s">
        <v>252</v>
      </c>
      <c r="AT1061" s="24" t="s">
        <v>150</v>
      </c>
      <c r="AU1061" s="24" t="s">
        <v>83</v>
      </c>
      <c r="AY1061" s="24" t="s">
        <v>148</v>
      </c>
      <c r="BE1061" s="203">
        <f>IF(N1061="základní",J1061,0)</f>
        <v>0</v>
      </c>
      <c r="BF1061" s="203">
        <f>IF(N1061="snížená",J1061,0)</f>
        <v>0</v>
      </c>
      <c r="BG1061" s="203">
        <f>IF(N1061="zákl. přenesená",J1061,0)</f>
        <v>0</v>
      </c>
      <c r="BH1061" s="203">
        <f>IF(N1061="sníž. přenesená",J1061,0)</f>
        <v>0</v>
      </c>
      <c r="BI1061" s="203">
        <f>IF(N1061="nulová",J1061,0)</f>
        <v>0</v>
      </c>
      <c r="BJ1061" s="24" t="s">
        <v>81</v>
      </c>
      <c r="BK1061" s="203">
        <f>ROUND(I1061*H1061,2)</f>
        <v>0</v>
      </c>
      <c r="BL1061" s="24" t="s">
        <v>252</v>
      </c>
      <c r="BM1061" s="24" t="s">
        <v>1390</v>
      </c>
    </row>
    <row r="1062" spans="2:65" s="11" customFormat="1">
      <c r="B1062" s="207"/>
      <c r="C1062" s="208"/>
      <c r="D1062" s="204" t="s">
        <v>162</v>
      </c>
      <c r="E1062" s="209" t="s">
        <v>21</v>
      </c>
      <c r="F1062" s="210" t="s">
        <v>415</v>
      </c>
      <c r="G1062" s="208"/>
      <c r="H1062" s="209" t="s">
        <v>21</v>
      </c>
      <c r="I1062" s="211"/>
      <c r="J1062" s="208"/>
      <c r="K1062" s="208"/>
      <c r="L1062" s="212"/>
      <c r="M1062" s="213"/>
      <c r="N1062" s="214"/>
      <c r="O1062" s="214"/>
      <c r="P1062" s="214"/>
      <c r="Q1062" s="214"/>
      <c r="R1062" s="214"/>
      <c r="S1062" s="214"/>
      <c r="T1062" s="215"/>
      <c r="AT1062" s="216" t="s">
        <v>162</v>
      </c>
      <c r="AU1062" s="216" t="s">
        <v>83</v>
      </c>
      <c r="AV1062" s="11" t="s">
        <v>81</v>
      </c>
      <c r="AW1062" s="11" t="s">
        <v>36</v>
      </c>
      <c r="AX1062" s="11" t="s">
        <v>73</v>
      </c>
      <c r="AY1062" s="216" t="s">
        <v>148</v>
      </c>
    </row>
    <row r="1063" spans="2:65" s="12" customFormat="1">
      <c r="B1063" s="217"/>
      <c r="C1063" s="218"/>
      <c r="D1063" s="204" t="s">
        <v>162</v>
      </c>
      <c r="E1063" s="219" t="s">
        <v>21</v>
      </c>
      <c r="F1063" s="220" t="s">
        <v>416</v>
      </c>
      <c r="G1063" s="218"/>
      <c r="H1063" s="221">
        <v>1703.155</v>
      </c>
      <c r="I1063" s="222"/>
      <c r="J1063" s="218"/>
      <c r="K1063" s="218"/>
      <c r="L1063" s="223"/>
      <c r="M1063" s="224"/>
      <c r="N1063" s="225"/>
      <c r="O1063" s="225"/>
      <c r="P1063" s="225"/>
      <c r="Q1063" s="225"/>
      <c r="R1063" s="225"/>
      <c r="S1063" s="225"/>
      <c r="T1063" s="226"/>
      <c r="AT1063" s="227" t="s">
        <v>162</v>
      </c>
      <c r="AU1063" s="227" t="s">
        <v>83</v>
      </c>
      <c r="AV1063" s="12" t="s">
        <v>83</v>
      </c>
      <c r="AW1063" s="12" t="s">
        <v>36</v>
      </c>
      <c r="AX1063" s="12" t="s">
        <v>73</v>
      </c>
      <c r="AY1063" s="227" t="s">
        <v>148</v>
      </c>
    </row>
    <row r="1064" spans="2:65" s="11" customFormat="1">
      <c r="B1064" s="207"/>
      <c r="C1064" s="208"/>
      <c r="D1064" s="204" t="s">
        <v>162</v>
      </c>
      <c r="E1064" s="209" t="s">
        <v>21</v>
      </c>
      <c r="F1064" s="210" t="s">
        <v>1391</v>
      </c>
      <c r="G1064" s="208"/>
      <c r="H1064" s="209" t="s">
        <v>21</v>
      </c>
      <c r="I1064" s="211"/>
      <c r="J1064" s="208"/>
      <c r="K1064" s="208"/>
      <c r="L1064" s="212"/>
      <c r="M1064" s="213"/>
      <c r="N1064" s="214"/>
      <c r="O1064" s="214"/>
      <c r="P1064" s="214"/>
      <c r="Q1064" s="214"/>
      <c r="R1064" s="214"/>
      <c r="S1064" s="214"/>
      <c r="T1064" s="215"/>
      <c r="AT1064" s="216" t="s">
        <v>162</v>
      </c>
      <c r="AU1064" s="216" t="s">
        <v>83</v>
      </c>
      <c r="AV1064" s="11" t="s">
        <v>81</v>
      </c>
      <c r="AW1064" s="11" t="s">
        <v>36</v>
      </c>
      <c r="AX1064" s="11" t="s">
        <v>73</v>
      </c>
      <c r="AY1064" s="216" t="s">
        <v>148</v>
      </c>
    </row>
    <row r="1065" spans="2:65" s="12" customFormat="1">
      <c r="B1065" s="217"/>
      <c r="C1065" s="218"/>
      <c r="D1065" s="204" t="s">
        <v>162</v>
      </c>
      <c r="E1065" s="219" t="s">
        <v>21</v>
      </c>
      <c r="F1065" s="220" t="s">
        <v>1392</v>
      </c>
      <c r="G1065" s="218"/>
      <c r="H1065" s="221">
        <v>-507.61</v>
      </c>
      <c r="I1065" s="222"/>
      <c r="J1065" s="218"/>
      <c r="K1065" s="218"/>
      <c r="L1065" s="223"/>
      <c r="M1065" s="224"/>
      <c r="N1065" s="225"/>
      <c r="O1065" s="225"/>
      <c r="P1065" s="225"/>
      <c r="Q1065" s="225"/>
      <c r="R1065" s="225"/>
      <c r="S1065" s="225"/>
      <c r="T1065" s="226"/>
      <c r="AT1065" s="227" t="s">
        <v>162</v>
      </c>
      <c r="AU1065" s="227" t="s">
        <v>83</v>
      </c>
      <c r="AV1065" s="12" t="s">
        <v>83</v>
      </c>
      <c r="AW1065" s="12" t="s">
        <v>36</v>
      </c>
      <c r="AX1065" s="12" t="s">
        <v>73</v>
      </c>
      <c r="AY1065" s="227" t="s">
        <v>148</v>
      </c>
    </row>
    <row r="1066" spans="2:65" s="13" customFormat="1">
      <c r="B1066" s="228"/>
      <c r="C1066" s="229"/>
      <c r="D1066" s="204" t="s">
        <v>162</v>
      </c>
      <c r="E1066" s="230" t="s">
        <v>21</v>
      </c>
      <c r="F1066" s="231" t="s">
        <v>244</v>
      </c>
      <c r="G1066" s="229"/>
      <c r="H1066" s="232">
        <v>1195.5450000000001</v>
      </c>
      <c r="I1066" s="233"/>
      <c r="J1066" s="229"/>
      <c r="K1066" s="229"/>
      <c r="L1066" s="234"/>
      <c r="M1066" s="235"/>
      <c r="N1066" s="236"/>
      <c r="O1066" s="236"/>
      <c r="P1066" s="236"/>
      <c r="Q1066" s="236"/>
      <c r="R1066" s="236"/>
      <c r="S1066" s="236"/>
      <c r="T1066" s="237"/>
      <c r="AT1066" s="238" t="s">
        <v>162</v>
      </c>
      <c r="AU1066" s="238" t="s">
        <v>83</v>
      </c>
      <c r="AV1066" s="13" t="s">
        <v>155</v>
      </c>
      <c r="AW1066" s="13" t="s">
        <v>36</v>
      </c>
      <c r="AX1066" s="13" t="s">
        <v>81</v>
      </c>
      <c r="AY1066" s="238" t="s">
        <v>148</v>
      </c>
    </row>
    <row r="1067" spans="2:65" s="1" customFormat="1" ht="25.5" customHeight="1">
      <c r="B1067" s="41"/>
      <c r="C1067" s="192" t="s">
        <v>1393</v>
      </c>
      <c r="D1067" s="192" t="s">
        <v>150</v>
      </c>
      <c r="E1067" s="193" t="s">
        <v>1394</v>
      </c>
      <c r="F1067" s="194" t="s">
        <v>1395</v>
      </c>
      <c r="G1067" s="195" t="s">
        <v>153</v>
      </c>
      <c r="H1067" s="196">
        <v>1948.0219999999999</v>
      </c>
      <c r="I1067" s="197"/>
      <c r="J1067" s="198">
        <f>ROUND(I1067*H1067,2)</f>
        <v>0</v>
      </c>
      <c r="K1067" s="194" t="s">
        <v>154</v>
      </c>
      <c r="L1067" s="61"/>
      <c r="M1067" s="199" t="s">
        <v>21</v>
      </c>
      <c r="N1067" s="200" t="s">
        <v>44</v>
      </c>
      <c r="O1067" s="42"/>
      <c r="P1067" s="201">
        <f>O1067*H1067</f>
        <v>0</v>
      </c>
      <c r="Q1067" s="201">
        <v>2.9E-4</v>
      </c>
      <c r="R1067" s="201">
        <f>Q1067*H1067</f>
        <v>0.56492637999999995</v>
      </c>
      <c r="S1067" s="201">
        <v>0</v>
      </c>
      <c r="T1067" s="202">
        <f>S1067*H1067</f>
        <v>0</v>
      </c>
      <c r="AR1067" s="24" t="s">
        <v>252</v>
      </c>
      <c r="AT1067" s="24" t="s">
        <v>150</v>
      </c>
      <c r="AU1067" s="24" t="s">
        <v>83</v>
      </c>
      <c r="AY1067" s="24" t="s">
        <v>148</v>
      </c>
      <c r="BE1067" s="203">
        <f>IF(N1067="základní",J1067,0)</f>
        <v>0</v>
      </c>
      <c r="BF1067" s="203">
        <f>IF(N1067="snížená",J1067,0)</f>
        <v>0</v>
      </c>
      <c r="BG1067" s="203">
        <f>IF(N1067="zákl. přenesená",J1067,0)</f>
        <v>0</v>
      </c>
      <c r="BH1067" s="203">
        <f>IF(N1067="sníž. přenesená",J1067,0)</f>
        <v>0</v>
      </c>
      <c r="BI1067" s="203">
        <f>IF(N1067="nulová",J1067,0)</f>
        <v>0</v>
      </c>
      <c r="BJ1067" s="24" t="s">
        <v>81</v>
      </c>
      <c r="BK1067" s="203">
        <f>ROUND(I1067*H1067,2)</f>
        <v>0</v>
      </c>
      <c r="BL1067" s="24" t="s">
        <v>252</v>
      </c>
      <c r="BM1067" s="24" t="s">
        <v>1396</v>
      </c>
    </row>
    <row r="1068" spans="2:65" s="11" customFormat="1">
      <c r="B1068" s="207"/>
      <c r="C1068" s="208"/>
      <c r="D1068" s="204" t="s">
        <v>162</v>
      </c>
      <c r="E1068" s="209" t="s">
        <v>21</v>
      </c>
      <c r="F1068" s="210" t="s">
        <v>415</v>
      </c>
      <c r="G1068" s="208"/>
      <c r="H1068" s="209" t="s">
        <v>21</v>
      </c>
      <c r="I1068" s="211"/>
      <c r="J1068" s="208"/>
      <c r="K1068" s="208"/>
      <c r="L1068" s="212"/>
      <c r="M1068" s="213"/>
      <c r="N1068" s="214"/>
      <c r="O1068" s="214"/>
      <c r="P1068" s="214"/>
      <c r="Q1068" s="214"/>
      <c r="R1068" s="214"/>
      <c r="S1068" s="214"/>
      <c r="T1068" s="215"/>
      <c r="AT1068" s="216" t="s">
        <v>162</v>
      </c>
      <c r="AU1068" s="216" t="s">
        <v>83</v>
      </c>
      <c r="AV1068" s="11" t="s">
        <v>81</v>
      </c>
      <c r="AW1068" s="11" t="s">
        <v>36</v>
      </c>
      <c r="AX1068" s="11" t="s">
        <v>73</v>
      </c>
      <c r="AY1068" s="216" t="s">
        <v>148</v>
      </c>
    </row>
    <row r="1069" spans="2:65" s="12" customFormat="1">
      <c r="B1069" s="217"/>
      <c r="C1069" s="218"/>
      <c r="D1069" s="204" t="s">
        <v>162</v>
      </c>
      <c r="E1069" s="219" t="s">
        <v>21</v>
      </c>
      <c r="F1069" s="220" t="s">
        <v>416</v>
      </c>
      <c r="G1069" s="218"/>
      <c r="H1069" s="221">
        <v>1703.155</v>
      </c>
      <c r="I1069" s="222"/>
      <c r="J1069" s="218"/>
      <c r="K1069" s="218"/>
      <c r="L1069" s="223"/>
      <c r="M1069" s="224"/>
      <c r="N1069" s="225"/>
      <c r="O1069" s="225"/>
      <c r="P1069" s="225"/>
      <c r="Q1069" s="225"/>
      <c r="R1069" s="225"/>
      <c r="S1069" s="225"/>
      <c r="T1069" s="226"/>
      <c r="AT1069" s="227" t="s">
        <v>162</v>
      </c>
      <c r="AU1069" s="227" t="s">
        <v>83</v>
      </c>
      <c r="AV1069" s="12" t="s">
        <v>83</v>
      </c>
      <c r="AW1069" s="12" t="s">
        <v>36</v>
      </c>
      <c r="AX1069" s="12" t="s">
        <v>73</v>
      </c>
      <c r="AY1069" s="227" t="s">
        <v>148</v>
      </c>
    </row>
    <row r="1070" spans="2:65" s="11" customFormat="1">
      <c r="B1070" s="207"/>
      <c r="C1070" s="208"/>
      <c r="D1070" s="204" t="s">
        <v>162</v>
      </c>
      <c r="E1070" s="209" t="s">
        <v>21</v>
      </c>
      <c r="F1070" s="210" t="s">
        <v>1397</v>
      </c>
      <c r="G1070" s="208"/>
      <c r="H1070" s="209" t="s">
        <v>21</v>
      </c>
      <c r="I1070" s="211"/>
      <c r="J1070" s="208"/>
      <c r="K1070" s="208"/>
      <c r="L1070" s="212"/>
      <c r="M1070" s="213"/>
      <c r="N1070" s="214"/>
      <c r="O1070" s="214"/>
      <c r="P1070" s="214"/>
      <c r="Q1070" s="214"/>
      <c r="R1070" s="214"/>
      <c r="S1070" s="214"/>
      <c r="T1070" s="215"/>
      <c r="AT1070" s="216" t="s">
        <v>162</v>
      </c>
      <c r="AU1070" s="216" t="s">
        <v>83</v>
      </c>
      <c r="AV1070" s="11" t="s">
        <v>81</v>
      </c>
      <c r="AW1070" s="11" t="s">
        <v>36</v>
      </c>
      <c r="AX1070" s="11" t="s">
        <v>73</v>
      </c>
      <c r="AY1070" s="216" t="s">
        <v>148</v>
      </c>
    </row>
    <row r="1071" spans="2:65" s="12" customFormat="1">
      <c r="B1071" s="217"/>
      <c r="C1071" s="218"/>
      <c r="D1071" s="204" t="s">
        <v>162</v>
      </c>
      <c r="E1071" s="219" t="s">
        <v>21</v>
      </c>
      <c r="F1071" s="220" t="s">
        <v>1398</v>
      </c>
      <c r="G1071" s="218"/>
      <c r="H1071" s="221">
        <v>803.90499999999997</v>
      </c>
      <c r="I1071" s="222"/>
      <c r="J1071" s="218"/>
      <c r="K1071" s="218"/>
      <c r="L1071" s="223"/>
      <c r="M1071" s="224"/>
      <c r="N1071" s="225"/>
      <c r="O1071" s="225"/>
      <c r="P1071" s="225"/>
      <c r="Q1071" s="225"/>
      <c r="R1071" s="225"/>
      <c r="S1071" s="225"/>
      <c r="T1071" s="226"/>
      <c r="AT1071" s="227" t="s">
        <v>162</v>
      </c>
      <c r="AU1071" s="227" t="s">
        <v>83</v>
      </c>
      <c r="AV1071" s="12" t="s">
        <v>83</v>
      </c>
      <c r="AW1071" s="12" t="s">
        <v>36</v>
      </c>
      <c r="AX1071" s="12" t="s">
        <v>73</v>
      </c>
      <c r="AY1071" s="227" t="s">
        <v>148</v>
      </c>
    </row>
    <row r="1072" spans="2:65" s="11" customFormat="1">
      <c r="B1072" s="207"/>
      <c r="C1072" s="208"/>
      <c r="D1072" s="204" t="s">
        <v>162</v>
      </c>
      <c r="E1072" s="209" t="s">
        <v>21</v>
      </c>
      <c r="F1072" s="210" t="s">
        <v>1399</v>
      </c>
      <c r="G1072" s="208"/>
      <c r="H1072" s="209" t="s">
        <v>21</v>
      </c>
      <c r="I1072" s="211"/>
      <c r="J1072" s="208"/>
      <c r="K1072" s="208"/>
      <c r="L1072" s="212"/>
      <c r="M1072" s="213"/>
      <c r="N1072" s="214"/>
      <c r="O1072" s="214"/>
      <c r="P1072" s="214"/>
      <c r="Q1072" s="214"/>
      <c r="R1072" s="214"/>
      <c r="S1072" s="214"/>
      <c r="T1072" s="215"/>
      <c r="AT1072" s="216" t="s">
        <v>162</v>
      </c>
      <c r="AU1072" s="216" t="s">
        <v>83</v>
      </c>
      <c r="AV1072" s="11" t="s">
        <v>81</v>
      </c>
      <c r="AW1072" s="11" t="s">
        <v>36</v>
      </c>
      <c r="AX1072" s="11" t="s">
        <v>73</v>
      </c>
      <c r="AY1072" s="216" t="s">
        <v>148</v>
      </c>
    </row>
    <row r="1073" spans="2:65" s="12" customFormat="1">
      <c r="B1073" s="217"/>
      <c r="C1073" s="218"/>
      <c r="D1073" s="204" t="s">
        <v>162</v>
      </c>
      <c r="E1073" s="219" t="s">
        <v>21</v>
      </c>
      <c r="F1073" s="220" t="s">
        <v>1400</v>
      </c>
      <c r="G1073" s="218"/>
      <c r="H1073" s="221">
        <v>-559.03800000000001</v>
      </c>
      <c r="I1073" s="222"/>
      <c r="J1073" s="218"/>
      <c r="K1073" s="218"/>
      <c r="L1073" s="223"/>
      <c r="M1073" s="224"/>
      <c r="N1073" s="225"/>
      <c r="O1073" s="225"/>
      <c r="P1073" s="225"/>
      <c r="Q1073" s="225"/>
      <c r="R1073" s="225"/>
      <c r="S1073" s="225"/>
      <c r="T1073" s="226"/>
      <c r="AT1073" s="227" t="s">
        <v>162</v>
      </c>
      <c r="AU1073" s="227" t="s">
        <v>83</v>
      </c>
      <c r="AV1073" s="12" t="s">
        <v>83</v>
      </c>
      <c r="AW1073" s="12" t="s">
        <v>36</v>
      </c>
      <c r="AX1073" s="12" t="s">
        <v>73</v>
      </c>
      <c r="AY1073" s="227" t="s">
        <v>148</v>
      </c>
    </row>
    <row r="1074" spans="2:65" s="13" customFormat="1">
      <c r="B1074" s="228"/>
      <c r="C1074" s="229"/>
      <c r="D1074" s="204" t="s">
        <v>162</v>
      </c>
      <c r="E1074" s="230" t="s">
        <v>21</v>
      </c>
      <c r="F1074" s="231" t="s">
        <v>244</v>
      </c>
      <c r="G1074" s="229"/>
      <c r="H1074" s="232">
        <v>1948.0219999999999</v>
      </c>
      <c r="I1074" s="233"/>
      <c r="J1074" s="229"/>
      <c r="K1074" s="229"/>
      <c r="L1074" s="234"/>
      <c r="M1074" s="235"/>
      <c r="N1074" s="236"/>
      <c r="O1074" s="236"/>
      <c r="P1074" s="236"/>
      <c r="Q1074" s="236"/>
      <c r="R1074" s="236"/>
      <c r="S1074" s="236"/>
      <c r="T1074" s="237"/>
      <c r="AT1074" s="238" t="s">
        <v>162</v>
      </c>
      <c r="AU1074" s="238" t="s">
        <v>83</v>
      </c>
      <c r="AV1074" s="13" t="s">
        <v>155</v>
      </c>
      <c r="AW1074" s="13" t="s">
        <v>36</v>
      </c>
      <c r="AX1074" s="13" t="s">
        <v>81</v>
      </c>
      <c r="AY1074" s="238" t="s">
        <v>148</v>
      </c>
    </row>
    <row r="1075" spans="2:65" s="1" customFormat="1" ht="25.5" customHeight="1">
      <c r="B1075" s="41"/>
      <c r="C1075" s="192" t="s">
        <v>1401</v>
      </c>
      <c r="D1075" s="192" t="s">
        <v>150</v>
      </c>
      <c r="E1075" s="193" t="s">
        <v>1402</v>
      </c>
      <c r="F1075" s="194" t="s">
        <v>1403</v>
      </c>
      <c r="G1075" s="195" t="s">
        <v>153</v>
      </c>
      <c r="H1075" s="196">
        <v>1144.117</v>
      </c>
      <c r="I1075" s="197"/>
      <c r="J1075" s="198">
        <f>ROUND(I1075*H1075,2)</f>
        <v>0</v>
      </c>
      <c r="K1075" s="194" t="s">
        <v>154</v>
      </c>
      <c r="L1075" s="61"/>
      <c r="M1075" s="199" t="s">
        <v>21</v>
      </c>
      <c r="N1075" s="200" t="s">
        <v>44</v>
      </c>
      <c r="O1075" s="42"/>
      <c r="P1075" s="201">
        <f>O1075*H1075</f>
        <v>0</v>
      </c>
      <c r="Q1075" s="201">
        <v>1.0000000000000001E-5</v>
      </c>
      <c r="R1075" s="201">
        <f>Q1075*H1075</f>
        <v>1.1441170000000001E-2</v>
      </c>
      <c r="S1075" s="201">
        <v>0</v>
      </c>
      <c r="T1075" s="202">
        <f>S1075*H1075</f>
        <v>0</v>
      </c>
      <c r="AR1075" s="24" t="s">
        <v>252</v>
      </c>
      <c r="AT1075" s="24" t="s">
        <v>150</v>
      </c>
      <c r="AU1075" s="24" t="s">
        <v>83</v>
      </c>
      <c r="AY1075" s="24" t="s">
        <v>148</v>
      </c>
      <c r="BE1075" s="203">
        <f>IF(N1075="základní",J1075,0)</f>
        <v>0</v>
      </c>
      <c r="BF1075" s="203">
        <f>IF(N1075="snížená",J1075,0)</f>
        <v>0</v>
      </c>
      <c r="BG1075" s="203">
        <f>IF(N1075="zákl. přenesená",J1075,0)</f>
        <v>0</v>
      </c>
      <c r="BH1075" s="203">
        <f>IF(N1075="sníž. přenesená",J1075,0)</f>
        <v>0</v>
      </c>
      <c r="BI1075" s="203">
        <f>IF(N1075="nulová",J1075,0)</f>
        <v>0</v>
      </c>
      <c r="BJ1075" s="24" t="s">
        <v>81</v>
      </c>
      <c r="BK1075" s="203">
        <f>ROUND(I1075*H1075,2)</f>
        <v>0</v>
      </c>
      <c r="BL1075" s="24" t="s">
        <v>252</v>
      </c>
      <c r="BM1075" s="24" t="s">
        <v>1404</v>
      </c>
    </row>
    <row r="1076" spans="2:65" s="11" customFormat="1">
      <c r="B1076" s="207"/>
      <c r="C1076" s="208"/>
      <c r="D1076" s="204" t="s">
        <v>162</v>
      </c>
      <c r="E1076" s="209" t="s">
        <v>21</v>
      </c>
      <c r="F1076" s="210" t="s">
        <v>415</v>
      </c>
      <c r="G1076" s="208"/>
      <c r="H1076" s="209" t="s">
        <v>21</v>
      </c>
      <c r="I1076" s="211"/>
      <c r="J1076" s="208"/>
      <c r="K1076" s="208"/>
      <c r="L1076" s="212"/>
      <c r="M1076" s="213"/>
      <c r="N1076" s="214"/>
      <c r="O1076" s="214"/>
      <c r="P1076" s="214"/>
      <c r="Q1076" s="214"/>
      <c r="R1076" s="214"/>
      <c r="S1076" s="214"/>
      <c r="T1076" s="215"/>
      <c r="AT1076" s="216" t="s">
        <v>162</v>
      </c>
      <c r="AU1076" s="216" t="s">
        <v>83</v>
      </c>
      <c r="AV1076" s="11" t="s">
        <v>81</v>
      </c>
      <c r="AW1076" s="11" t="s">
        <v>36</v>
      </c>
      <c r="AX1076" s="11" t="s">
        <v>73</v>
      </c>
      <c r="AY1076" s="216" t="s">
        <v>148</v>
      </c>
    </row>
    <row r="1077" spans="2:65" s="12" customFormat="1">
      <c r="B1077" s="217"/>
      <c r="C1077" s="218"/>
      <c r="D1077" s="204" t="s">
        <v>162</v>
      </c>
      <c r="E1077" s="219" t="s">
        <v>21</v>
      </c>
      <c r="F1077" s="220" t="s">
        <v>416</v>
      </c>
      <c r="G1077" s="218"/>
      <c r="H1077" s="221">
        <v>1703.155</v>
      </c>
      <c r="I1077" s="222"/>
      <c r="J1077" s="218"/>
      <c r="K1077" s="218"/>
      <c r="L1077" s="223"/>
      <c r="M1077" s="224"/>
      <c r="N1077" s="225"/>
      <c r="O1077" s="225"/>
      <c r="P1077" s="225"/>
      <c r="Q1077" s="225"/>
      <c r="R1077" s="225"/>
      <c r="S1077" s="225"/>
      <c r="T1077" s="226"/>
      <c r="AT1077" s="227" t="s">
        <v>162</v>
      </c>
      <c r="AU1077" s="227" t="s">
        <v>83</v>
      </c>
      <c r="AV1077" s="12" t="s">
        <v>83</v>
      </c>
      <c r="AW1077" s="12" t="s">
        <v>36</v>
      </c>
      <c r="AX1077" s="12" t="s">
        <v>73</v>
      </c>
      <c r="AY1077" s="227" t="s">
        <v>148</v>
      </c>
    </row>
    <row r="1078" spans="2:65" s="11" customFormat="1">
      <c r="B1078" s="207"/>
      <c r="C1078" s="208"/>
      <c r="D1078" s="204" t="s">
        <v>162</v>
      </c>
      <c r="E1078" s="209" t="s">
        <v>21</v>
      </c>
      <c r="F1078" s="210" t="s">
        <v>1399</v>
      </c>
      <c r="G1078" s="208"/>
      <c r="H1078" s="209" t="s">
        <v>21</v>
      </c>
      <c r="I1078" s="211"/>
      <c r="J1078" s="208"/>
      <c r="K1078" s="208"/>
      <c r="L1078" s="212"/>
      <c r="M1078" s="213"/>
      <c r="N1078" s="214"/>
      <c r="O1078" s="214"/>
      <c r="P1078" s="214"/>
      <c r="Q1078" s="214"/>
      <c r="R1078" s="214"/>
      <c r="S1078" s="214"/>
      <c r="T1078" s="215"/>
      <c r="AT1078" s="216" t="s">
        <v>162</v>
      </c>
      <c r="AU1078" s="216" t="s">
        <v>83</v>
      </c>
      <c r="AV1078" s="11" t="s">
        <v>81</v>
      </c>
      <c r="AW1078" s="11" t="s">
        <v>36</v>
      </c>
      <c r="AX1078" s="11" t="s">
        <v>73</v>
      </c>
      <c r="AY1078" s="216" t="s">
        <v>148</v>
      </c>
    </row>
    <row r="1079" spans="2:65" s="12" customFormat="1">
      <c r="B1079" s="217"/>
      <c r="C1079" s="218"/>
      <c r="D1079" s="204" t="s">
        <v>162</v>
      </c>
      <c r="E1079" s="219" t="s">
        <v>21</v>
      </c>
      <c r="F1079" s="220" t="s">
        <v>1400</v>
      </c>
      <c r="G1079" s="218"/>
      <c r="H1079" s="221">
        <v>-559.03800000000001</v>
      </c>
      <c r="I1079" s="222"/>
      <c r="J1079" s="218"/>
      <c r="K1079" s="218"/>
      <c r="L1079" s="223"/>
      <c r="M1079" s="224"/>
      <c r="N1079" s="225"/>
      <c r="O1079" s="225"/>
      <c r="P1079" s="225"/>
      <c r="Q1079" s="225"/>
      <c r="R1079" s="225"/>
      <c r="S1079" s="225"/>
      <c r="T1079" s="226"/>
      <c r="AT1079" s="227" t="s">
        <v>162</v>
      </c>
      <c r="AU1079" s="227" t="s">
        <v>83</v>
      </c>
      <c r="AV1079" s="12" t="s">
        <v>83</v>
      </c>
      <c r="AW1079" s="12" t="s">
        <v>36</v>
      </c>
      <c r="AX1079" s="12" t="s">
        <v>73</v>
      </c>
      <c r="AY1079" s="227" t="s">
        <v>148</v>
      </c>
    </row>
    <row r="1080" spans="2:65" s="13" customFormat="1">
      <c r="B1080" s="228"/>
      <c r="C1080" s="229"/>
      <c r="D1080" s="204" t="s">
        <v>162</v>
      </c>
      <c r="E1080" s="230" t="s">
        <v>21</v>
      </c>
      <c r="F1080" s="231" t="s">
        <v>244</v>
      </c>
      <c r="G1080" s="229"/>
      <c r="H1080" s="232">
        <v>1144.117</v>
      </c>
      <c r="I1080" s="233"/>
      <c r="J1080" s="229"/>
      <c r="K1080" s="229"/>
      <c r="L1080" s="234"/>
      <c r="M1080" s="235"/>
      <c r="N1080" s="236"/>
      <c r="O1080" s="236"/>
      <c r="P1080" s="236"/>
      <c r="Q1080" s="236"/>
      <c r="R1080" s="236"/>
      <c r="S1080" s="236"/>
      <c r="T1080" s="237"/>
      <c r="AT1080" s="238" t="s">
        <v>162</v>
      </c>
      <c r="AU1080" s="238" t="s">
        <v>83</v>
      </c>
      <c r="AV1080" s="13" t="s">
        <v>155</v>
      </c>
      <c r="AW1080" s="13" t="s">
        <v>36</v>
      </c>
      <c r="AX1080" s="13" t="s">
        <v>81</v>
      </c>
      <c r="AY1080" s="238" t="s">
        <v>148</v>
      </c>
    </row>
    <row r="1081" spans="2:65" s="10" customFormat="1" ht="29.85" customHeight="1">
      <c r="B1081" s="176"/>
      <c r="C1081" s="177"/>
      <c r="D1081" s="178" t="s">
        <v>72</v>
      </c>
      <c r="E1081" s="190" t="s">
        <v>1405</v>
      </c>
      <c r="F1081" s="190" t="s">
        <v>1406</v>
      </c>
      <c r="G1081" s="177"/>
      <c r="H1081" s="177"/>
      <c r="I1081" s="180"/>
      <c r="J1081" s="191">
        <f>BK1081</f>
        <v>0</v>
      </c>
      <c r="K1081" s="177"/>
      <c r="L1081" s="182"/>
      <c r="M1081" s="183"/>
      <c r="N1081" s="184"/>
      <c r="O1081" s="184"/>
      <c r="P1081" s="185">
        <f>SUM(P1082:P1087)</f>
        <v>0</v>
      </c>
      <c r="Q1081" s="184"/>
      <c r="R1081" s="185">
        <f>SUM(R1082:R1087)</f>
        <v>0</v>
      </c>
      <c r="S1081" s="184"/>
      <c r="T1081" s="186">
        <f>SUM(T1082:T1087)</f>
        <v>0</v>
      </c>
      <c r="AR1081" s="187" t="s">
        <v>83</v>
      </c>
      <c r="AT1081" s="188" t="s">
        <v>72</v>
      </c>
      <c r="AU1081" s="188" t="s">
        <v>81</v>
      </c>
      <c r="AY1081" s="187" t="s">
        <v>148</v>
      </c>
      <c r="BK1081" s="189">
        <f>SUM(BK1082:BK1087)</f>
        <v>0</v>
      </c>
    </row>
    <row r="1082" spans="2:65" s="1" customFormat="1" ht="16.5" customHeight="1">
      <c r="B1082" s="41"/>
      <c r="C1082" s="192" t="s">
        <v>1407</v>
      </c>
      <c r="D1082" s="192" t="s">
        <v>150</v>
      </c>
      <c r="E1082" s="193" t="s">
        <v>1408</v>
      </c>
      <c r="F1082" s="194" t="s">
        <v>1409</v>
      </c>
      <c r="G1082" s="195" t="s">
        <v>247</v>
      </c>
      <c r="H1082" s="196">
        <v>267</v>
      </c>
      <c r="I1082" s="197"/>
      <c r="J1082" s="198">
        <f>ROUND(I1082*H1082,2)</f>
        <v>0</v>
      </c>
      <c r="K1082" s="194" t="s">
        <v>586</v>
      </c>
      <c r="L1082" s="61"/>
      <c r="M1082" s="199" t="s">
        <v>21</v>
      </c>
      <c r="N1082" s="200" t="s">
        <v>44</v>
      </c>
      <c r="O1082" s="42"/>
      <c r="P1082" s="201">
        <f>O1082*H1082</f>
        <v>0</v>
      </c>
      <c r="Q1082" s="201">
        <v>0</v>
      </c>
      <c r="R1082" s="201">
        <f>Q1082*H1082</f>
        <v>0</v>
      </c>
      <c r="S1082" s="201">
        <v>0</v>
      </c>
      <c r="T1082" s="202">
        <f>S1082*H1082</f>
        <v>0</v>
      </c>
      <c r="AR1082" s="24" t="s">
        <v>1410</v>
      </c>
      <c r="AT1082" s="24" t="s">
        <v>150</v>
      </c>
      <c r="AU1082" s="24" t="s">
        <v>83</v>
      </c>
      <c r="AY1082" s="24" t="s">
        <v>148</v>
      </c>
      <c r="BE1082" s="203">
        <f>IF(N1082="základní",J1082,0)</f>
        <v>0</v>
      </c>
      <c r="BF1082" s="203">
        <f>IF(N1082="snížená",J1082,0)</f>
        <v>0</v>
      </c>
      <c r="BG1082" s="203">
        <f>IF(N1082="zákl. přenesená",J1082,0)</f>
        <v>0</v>
      </c>
      <c r="BH1082" s="203">
        <f>IF(N1082="sníž. přenesená",J1082,0)</f>
        <v>0</v>
      </c>
      <c r="BI1082" s="203">
        <f>IF(N1082="nulová",J1082,0)</f>
        <v>0</v>
      </c>
      <c r="BJ1082" s="24" t="s">
        <v>81</v>
      </c>
      <c r="BK1082" s="203">
        <f>ROUND(I1082*H1082,2)</f>
        <v>0</v>
      </c>
      <c r="BL1082" s="24" t="s">
        <v>1410</v>
      </c>
      <c r="BM1082" s="24" t="s">
        <v>1411</v>
      </c>
    </row>
    <row r="1083" spans="2:65" s="11" customFormat="1">
      <c r="B1083" s="207"/>
      <c r="C1083" s="208"/>
      <c r="D1083" s="204" t="s">
        <v>162</v>
      </c>
      <c r="E1083" s="209" t="s">
        <v>21</v>
      </c>
      <c r="F1083" s="210" t="s">
        <v>315</v>
      </c>
      <c r="G1083" s="208"/>
      <c r="H1083" s="209" t="s">
        <v>21</v>
      </c>
      <c r="I1083" s="211"/>
      <c r="J1083" s="208"/>
      <c r="K1083" s="208"/>
      <c r="L1083" s="212"/>
      <c r="M1083" s="213"/>
      <c r="N1083" s="214"/>
      <c r="O1083" s="214"/>
      <c r="P1083" s="214"/>
      <c r="Q1083" s="214"/>
      <c r="R1083" s="214"/>
      <c r="S1083" s="214"/>
      <c r="T1083" s="215"/>
      <c r="AT1083" s="216" t="s">
        <v>162</v>
      </c>
      <c r="AU1083" s="216" t="s">
        <v>83</v>
      </c>
      <c r="AV1083" s="11" t="s">
        <v>81</v>
      </c>
      <c r="AW1083" s="11" t="s">
        <v>36</v>
      </c>
      <c r="AX1083" s="11" t="s">
        <v>73</v>
      </c>
      <c r="AY1083" s="216" t="s">
        <v>148</v>
      </c>
    </row>
    <row r="1084" spans="2:65" s="12" customFormat="1">
      <c r="B1084" s="217"/>
      <c r="C1084" s="218"/>
      <c r="D1084" s="204" t="s">
        <v>162</v>
      </c>
      <c r="E1084" s="219" t="s">
        <v>21</v>
      </c>
      <c r="F1084" s="220" t="s">
        <v>1407</v>
      </c>
      <c r="G1084" s="218"/>
      <c r="H1084" s="221">
        <v>179</v>
      </c>
      <c r="I1084" s="222"/>
      <c r="J1084" s="218"/>
      <c r="K1084" s="218"/>
      <c r="L1084" s="223"/>
      <c r="M1084" s="224"/>
      <c r="N1084" s="225"/>
      <c r="O1084" s="225"/>
      <c r="P1084" s="225"/>
      <c r="Q1084" s="225"/>
      <c r="R1084" s="225"/>
      <c r="S1084" s="225"/>
      <c r="T1084" s="226"/>
      <c r="AT1084" s="227" t="s">
        <v>162</v>
      </c>
      <c r="AU1084" s="227" t="s">
        <v>83</v>
      </c>
      <c r="AV1084" s="12" t="s">
        <v>83</v>
      </c>
      <c r="AW1084" s="12" t="s">
        <v>36</v>
      </c>
      <c r="AX1084" s="12" t="s">
        <v>73</v>
      </c>
      <c r="AY1084" s="227" t="s">
        <v>148</v>
      </c>
    </row>
    <row r="1085" spans="2:65" s="11" customFormat="1">
      <c r="B1085" s="207"/>
      <c r="C1085" s="208"/>
      <c r="D1085" s="204" t="s">
        <v>162</v>
      </c>
      <c r="E1085" s="209" t="s">
        <v>21</v>
      </c>
      <c r="F1085" s="210" t="s">
        <v>262</v>
      </c>
      <c r="G1085" s="208"/>
      <c r="H1085" s="209" t="s">
        <v>21</v>
      </c>
      <c r="I1085" s="211"/>
      <c r="J1085" s="208"/>
      <c r="K1085" s="208"/>
      <c r="L1085" s="212"/>
      <c r="M1085" s="213"/>
      <c r="N1085" s="214"/>
      <c r="O1085" s="214"/>
      <c r="P1085" s="214"/>
      <c r="Q1085" s="214"/>
      <c r="R1085" s="214"/>
      <c r="S1085" s="214"/>
      <c r="T1085" s="215"/>
      <c r="AT1085" s="216" t="s">
        <v>162</v>
      </c>
      <c r="AU1085" s="216" t="s">
        <v>83</v>
      </c>
      <c r="AV1085" s="11" t="s">
        <v>81</v>
      </c>
      <c r="AW1085" s="11" t="s">
        <v>36</v>
      </c>
      <c r="AX1085" s="11" t="s">
        <v>73</v>
      </c>
      <c r="AY1085" s="216" t="s">
        <v>148</v>
      </c>
    </row>
    <row r="1086" spans="2:65" s="12" customFormat="1">
      <c r="B1086" s="217"/>
      <c r="C1086" s="218"/>
      <c r="D1086" s="204" t="s">
        <v>162</v>
      </c>
      <c r="E1086" s="219" t="s">
        <v>21</v>
      </c>
      <c r="F1086" s="220" t="s">
        <v>770</v>
      </c>
      <c r="G1086" s="218"/>
      <c r="H1086" s="221">
        <v>88</v>
      </c>
      <c r="I1086" s="222"/>
      <c r="J1086" s="218"/>
      <c r="K1086" s="218"/>
      <c r="L1086" s="223"/>
      <c r="M1086" s="224"/>
      <c r="N1086" s="225"/>
      <c r="O1086" s="225"/>
      <c r="P1086" s="225"/>
      <c r="Q1086" s="225"/>
      <c r="R1086" s="225"/>
      <c r="S1086" s="225"/>
      <c r="T1086" s="226"/>
      <c r="AT1086" s="227" t="s">
        <v>162</v>
      </c>
      <c r="AU1086" s="227" t="s">
        <v>83</v>
      </c>
      <c r="AV1086" s="12" t="s">
        <v>83</v>
      </c>
      <c r="AW1086" s="12" t="s">
        <v>36</v>
      </c>
      <c r="AX1086" s="12" t="s">
        <v>73</v>
      </c>
      <c r="AY1086" s="227" t="s">
        <v>148</v>
      </c>
    </row>
    <row r="1087" spans="2:65" s="13" customFormat="1">
      <c r="B1087" s="228"/>
      <c r="C1087" s="229"/>
      <c r="D1087" s="204" t="s">
        <v>162</v>
      </c>
      <c r="E1087" s="230" t="s">
        <v>21</v>
      </c>
      <c r="F1087" s="231" t="s">
        <v>244</v>
      </c>
      <c r="G1087" s="229"/>
      <c r="H1087" s="232">
        <v>267</v>
      </c>
      <c r="I1087" s="233"/>
      <c r="J1087" s="229"/>
      <c r="K1087" s="229"/>
      <c r="L1087" s="234"/>
      <c r="M1087" s="260"/>
      <c r="N1087" s="261"/>
      <c r="O1087" s="261"/>
      <c r="P1087" s="261"/>
      <c r="Q1087" s="261"/>
      <c r="R1087" s="261"/>
      <c r="S1087" s="261"/>
      <c r="T1087" s="262"/>
      <c r="AT1087" s="238" t="s">
        <v>162</v>
      </c>
      <c r="AU1087" s="238" t="s">
        <v>83</v>
      </c>
      <c r="AV1087" s="13" t="s">
        <v>155</v>
      </c>
      <c r="AW1087" s="13" t="s">
        <v>36</v>
      </c>
      <c r="AX1087" s="13" t="s">
        <v>81</v>
      </c>
      <c r="AY1087" s="238" t="s">
        <v>148</v>
      </c>
    </row>
    <row r="1088" spans="2:65" s="1" customFormat="1" ht="6.95" customHeight="1">
      <c r="B1088" s="56"/>
      <c r="C1088" s="57"/>
      <c r="D1088" s="57"/>
      <c r="E1088" s="57"/>
      <c r="F1088" s="57"/>
      <c r="G1088" s="57"/>
      <c r="H1088" s="57"/>
      <c r="I1088" s="139"/>
      <c r="J1088" s="57"/>
      <c r="K1088" s="57"/>
      <c r="L1088" s="61"/>
    </row>
  </sheetData>
  <sheetProtection algorithmName="SHA-512" hashValue="vPAa72EdXOOm3XWm+zVOSj+MR0csKIZk2CJMRPCBFDn0Sb3E60wyA7Jz4nx/pd4Zz53lM1R4Pro0EIRR1IUR9A==" saltValue="DyTb+Qc0mc8pGA7AGWu9pTyR7FRXuxYgdnS1EtqctKDnFshtzraQnfunaNpknBzTBh8NTsp5WICpmvstMZ00YA==" spinCount="100000" sheet="1" objects="1" scenarios="1" formatColumns="0" formatRows="0" autoFilter="0"/>
  <autoFilter ref="C98:K1087"/>
  <mergeCells count="10">
    <mergeCell ref="J51:J52"/>
    <mergeCell ref="E89:H89"/>
    <mergeCell ref="E91:H9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9"/>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96</v>
      </c>
      <c r="G1" s="390" t="s">
        <v>97</v>
      </c>
      <c r="H1" s="390"/>
      <c r="I1" s="115"/>
      <c r="J1" s="114" t="s">
        <v>98</v>
      </c>
      <c r="K1" s="113" t="s">
        <v>99</v>
      </c>
      <c r="L1" s="114" t="s">
        <v>100</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89</v>
      </c>
    </row>
    <row r="3" spans="1:70" ht="6.95" customHeight="1">
      <c r="B3" s="25"/>
      <c r="C3" s="26"/>
      <c r="D3" s="26"/>
      <c r="E3" s="26"/>
      <c r="F3" s="26"/>
      <c r="G3" s="26"/>
      <c r="H3" s="26"/>
      <c r="I3" s="116"/>
      <c r="J3" s="26"/>
      <c r="K3" s="27"/>
      <c r="AT3" s="24" t="s">
        <v>83</v>
      </c>
    </row>
    <row r="4" spans="1:70" ht="36.950000000000003" customHeight="1">
      <c r="B4" s="28"/>
      <c r="C4" s="29"/>
      <c r="D4" s="30" t="s">
        <v>101</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16.5" customHeight="1">
      <c r="B7" s="28"/>
      <c r="C7" s="29"/>
      <c r="D7" s="29"/>
      <c r="E7" s="391" t="str">
        <f>'Rekapitulace stavby'!K6</f>
        <v>Zimní stadion - Stavební úpravy šaten Sokolov, č.p. 2527, k.ú. Sokolov</v>
      </c>
      <c r="F7" s="392"/>
      <c r="G7" s="392"/>
      <c r="H7" s="392"/>
      <c r="I7" s="117"/>
      <c r="J7" s="29"/>
      <c r="K7" s="31"/>
    </row>
    <row r="8" spans="1:70" s="1" customFormat="1" ht="15">
      <c r="B8" s="41"/>
      <c r="C8" s="42"/>
      <c r="D8" s="37" t="s">
        <v>102</v>
      </c>
      <c r="E8" s="42"/>
      <c r="F8" s="42"/>
      <c r="G8" s="42"/>
      <c r="H8" s="42"/>
      <c r="I8" s="118"/>
      <c r="J8" s="42"/>
      <c r="K8" s="45"/>
    </row>
    <row r="9" spans="1:70" s="1" customFormat="1" ht="36.950000000000003" customHeight="1">
      <c r="B9" s="41"/>
      <c r="C9" s="42"/>
      <c r="D9" s="42"/>
      <c r="E9" s="393" t="s">
        <v>1414</v>
      </c>
      <c r="F9" s="394"/>
      <c r="G9" s="394"/>
      <c r="H9" s="394"/>
      <c r="I9" s="118"/>
      <c r="J9" s="42"/>
      <c r="K9" s="45"/>
    </row>
    <row r="10" spans="1:70" s="1" customFormat="1">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6. 3. 2018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
        <v>34</v>
      </c>
      <c r="K20" s="45"/>
    </row>
    <row r="21" spans="2:11" s="1" customFormat="1" ht="18" customHeight="1">
      <c r="B21" s="41"/>
      <c r="C21" s="42"/>
      <c r="D21" s="42"/>
      <c r="E21" s="35" t="s">
        <v>35</v>
      </c>
      <c r="F21" s="42"/>
      <c r="G21" s="42"/>
      <c r="H21" s="42"/>
      <c r="I21" s="119" t="s">
        <v>30</v>
      </c>
      <c r="J21" s="35" t="s">
        <v>21</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82" t="s">
        <v>21</v>
      </c>
      <c r="F24" s="382"/>
      <c r="G24" s="382"/>
      <c r="H24" s="38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ROUND(J84,2)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ROUND(SUM(BE84:BE178), 2)</f>
        <v>0</v>
      </c>
      <c r="G30" s="42"/>
      <c r="H30" s="42"/>
      <c r="I30" s="131">
        <v>0.21</v>
      </c>
      <c r="J30" s="130">
        <f>ROUND(ROUND((SUM(BE84:BE178)), 2)*I30, 2)</f>
        <v>0</v>
      </c>
      <c r="K30" s="45"/>
    </row>
    <row r="31" spans="2:11" s="1" customFormat="1" ht="14.45" customHeight="1">
      <c r="B31" s="41"/>
      <c r="C31" s="42"/>
      <c r="D31" s="42"/>
      <c r="E31" s="49" t="s">
        <v>45</v>
      </c>
      <c r="F31" s="130">
        <f>ROUND(SUM(BF84:BF178), 2)</f>
        <v>0</v>
      </c>
      <c r="G31" s="42"/>
      <c r="H31" s="42"/>
      <c r="I31" s="131">
        <v>0.15</v>
      </c>
      <c r="J31" s="130">
        <f>ROUND(ROUND((SUM(BF84:BF178)), 2)*I31, 2)</f>
        <v>0</v>
      </c>
      <c r="K31" s="45"/>
    </row>
    <row r="32" spans="2:11" s="1" customFormat="1" ht="14.45" hidden="1" customHeight="1">
      <c r="B32" s="41"/>
      <c r="C32" s="42"/>
      <c r="D32" s="42"/>
      <c r="E32" s="49" t="s">
        <v>46</v>
      </c>
      <c r="F32" s="130">
        <f>ROUND(SUM(BG84:BG178), 2)</f>
        <v>0</v>
      </c>
      <c r="G32" s="42"/>
      <c r="H32" s="42"/>
      <c r="I32" s="131">
        <v>0.21</v>
      </c>
      <c r="J32" s="130">
        <v>0</v>
      </c>
      <c r="K32" s="45"/>
    </row>
    <row r="33" spans="2:11" s="1" customFormat="1" ht="14.45" hidden="1" customHeight="1">
      <c r="B33" s="41"/>
      <c r="C33" s="42"/>
      <c r="D33" s="42"/>
      <c r="E33" s="49" t="s">
        <v>47</v>
      </c>
      <c r="F33" s="130">
        <f>ROUND(SUM(BH84:BH178), 2)</f>
        <v>0</v>
      </c>
      <c r="G33" s="42"/>
      <c r="H33" s="42"/>
      <c r="I33" s="131">
        <v>0.15</v>
      </c>
      <c r="J33" s="130">
        <v>0</v>
      </c>
      <c r="K33" s="45"/>
    </row>
    <row r="34" spans="2:11" s="1" customFormat="1" ht="14.45" hidden="1" customHeight="1">
      <c r="B34" s="41"/>
      <c r="C34" s="42"/>
      <c r="D34" s="42"/>
      <c r="E34" s="49" t="s">
        <v>48</v>
      </c>
      <c r="F34" s="130">
        <f>ROUND(SUM(BI84:BI178),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104</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91" t="str">
        <f>E7</f>
        <v>Zimní stadion - Stavební úpravy šaten Sokolov, č.p. 2527, k.ú. Sokolov</v>
      </c>
      <c r="F45" s="392"/>
      <c r="G45" s="392"/>
      <c r="H45" s="392"/>
      <c r="I45" s="118"/>
      <c r="J45" s="42"/>
      <c r="K45" s="45"/>
    </row>
    <row r="46" spans="2:11" s="1" customFormat="1" ht="14.45" customHeight="1">
      <c r="B46" s="41"/>
      <c r="C46" s="37" t="s">
        <v>102</v>
      </c>
      <c r="D46" s="42"/>
      <c r="E46" s="42"/>
      <c r="F46" s="42"/>
      <c r="G46" s="42"/>
      <c r="H46" s="42"/>
      <c r="I46" s="118"/>
      <c r="J46" s="42"/>
      <c r="K46" s="45"/>
    </row>
    <row r="47" spans="2:11" s="1" customFormat="1" ht="17.25" customHeight="1">
      <c r="B47" s="41"/>
      <c r="C47" s="42"/>
      <c r="D47" s="42"/>
      <c r="E47" s="393" t="str">
        <f>E9</f>
        <v>ZS - Zateplení střechy</v>
      </c>
      <c r="F47" s="394"/>
      <c r="G47" s="394"/>
      <c r="H47" s="394"/>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Sokolov</v>
      </c>
      <c r="G49" s="42"/>
      <c r="H49" s="42"/>
      <c r="I49" s="119" t="s">
        <v>25</v>
      </c>
      <c r="J49" s="120" t="str">
        <f>IF(J12="","",J12)</f>
        <v>6. 3. 2018</v>
      </c>
      <c r="K49" s="45"/>
    </row>
    <row r="50" spans="2:47" s="1" customFormat="1" ht="6.95" customHeight="1">
      <c r="B50" s="41"/>
      <c r="C50" s="42"/>
      <c r="D50" s="42"/>
      <c r="E50" s="42"/>
      <c r="F50" s="42"/>
      <c r="G50" s="42"/>
      <c r="H50" s="42"/>
      <c r="I50" s="118"/>
      <c r="J50" s="42"/>
      <c r="K50" s="45"/>
    </row>
    <row r="51" spans="2:47" s="1" customFormat="1" ht="15">
      <c r="B51" s="41"/>
      <c r="C51" s="37" t="s">
        <v>27</v>
      </c>
      <c r="D51" s="42"/>
      <c r="E51" s="42"/>
      <c r="F51" s="35" t="str">
        <f>E15</f>
        <v>Město Sokolov, Rokycanova 1929</v>
      </c>
      <c r="G51" s="42"/>
      <c r="H51" s="42"/>
      <c r="I51" s="119" t="s">
        <v>33</v>
      </c>
      <c r="J51" s="382" t="str">
        <f>E21</f>
        <v>Ing. Roman Gajdoš - G.Projekt</v>
      </c>
      <c r="K51" s="45"/>
    </row>
    <row r="52" spans="2:47" s="1" customFormat="1" ht="14.45" customHeight="1">
      <c r="B52" s="41"/>
      <c r="C52" s="37" t="s">
        <v>31</v>
      </c>
      <c r="D52" s="42"/>
      <c r="E52" s="42"/>
      <c r="F52" s="35" t="str">
        <f>IF(E18="","",E18)</f>
        <v/>
      </c>
      <c r="G52" s="42"/>
      <c r="H52" s="42"/>
      <c r="I52" s="118"/>
      <c r="J52" s="386"/>
      <c r="K52" s="45"/>
    </row>
    <row r="53" spans="2:47" s="1" customFormat="1" ht="10.35" customHeight="1">
      <c r="B53" s="41"/>
      <c r="C53" s="42"/>
      <c r="D53" s="42"/>
      <c r="E53" s="42"/>
      <c r="F53" s="42"/>
      <c r="G53" s="42"/>
      <c r="H53" s="42"/>
      <c r="I53" s="118"/>
      <c r="J53" s="42"/>
      <c r="K53" s="45"/>
    </row>
    <row r="54" spans="2:47" s="1" customFormat="1" ht="29.25" customHeight="1">
      <c r="B54" s="41"/>
      <c r="C54" s="144" t="s">
        <v>105</v>
      </c>
      <c r="D54" s="132"/>
      <c r="E54" s="132"/>
      <c r="F54" s="132"/>
      <c r="G54" s="132"/>
      <c r="H54" s="132"/>
      <c r="I54" s="145"/>
      <c r="J54" s="146" t="s">
        <v>106</v>
      </c>
      <c r="K54" s="147"/>
    </row>
    <row r="55" spans="2:47" s="1" customFormat="1" ht="10.35" customHeight="1">
      <c r="B55" s="41"/>
      <c r="C55" s="42"/>
      <c r="D55" s="42"/>
      <c r="E55" s="42"/>
      <c r="F55" s="42"/>
      <c r="G55" s="42"/>
      <c r="H55" s="42"/>
      <c r="I55" s="118"/>
      <c r="J55" s="42"/>
      <c r="K55" s="45"/>
    </row>
    <row r="56" spans="2:47" s="1" customFormat="1" ht="29.25" customHeight="1">
      <c r="B56" s="41"/>
      <c r="C56" s="148" t="s">
        <v>107</v>
      </c>
      <c r="D56" s="42"/>
      <c r="E56" s="42"/>
      <c r="F56" s="42"/>
      <c r="G56" s="42"/>
      <c r="H56" s="42"/>
      <c r="I56" s="118"/>
      <c r="J56" s="128">
        <f>J84</f>
        <v>0</v>
      </c>
      <c r="K56" s="45"/>
      <c r="AU56" s="24" t="s">
        <v>108</v>
      </c>
    </row>
    <row r="57" spans="2:47" s="7" customFormat="1" ht="24.95" customHeight="1">
      <c r="B57" s="149"/>
      <c r="C57" s="150"/>
      <c r="D57" s="151" t="s">
        <v>109</v>
      </c>
      <c r="E57" s="152"/>
      <c r="F57" s="152"/>
      <c r="G57" s="152"/>
      <c r="H57" s="152"/>
      <c r="I57" s="153"/>
      <c r="J57" s="154">
        <f>J85</f>
        <v>0</v>
      </c>
      <c r="K57" s="155"/>
    </row>
    <row r="58" spans="2:47" s="8" customFormat="1" ht="19.899999999999999" customHeight="1">
      <c r="B58" s="156"/>
      <c r="C58" s="157"/>
      <c r="D58" s="158" t="s">
        <v>114</v>
      </c>
      <c r="E58" s="159"/>
      <c r="F58" s="159"/>
      <c r="G58" s="159"/>
      <c r="H58" s="159"/>
      <c r="I58" s="160"/>
      <c r="J58" s="161">
        <f>J86</f>
        <v>0</v>
      </c>
      <c r="K58" s="162"/>
    </row>
    <row r="59" spans="2:47" s="8" customFormat="1" ht="19.899999999999999" customHeight="1">
      <c r="B59" s="156"/>
      <c r="C59" s="157"/>
      <c r="D59" s="158" t="s">
        <v>115</v>
      </c>
      <c r="E59" s="159"/>
      <c r="F59" s="159"/>
      <c r="G59" s="159"/>
      <c r="H59" s="159"/>
      <c r="I59" s="160"/>
      <c r="J59" s="161">
        <f>J91</f>
        <v>0</v>
      </c>
      <c r="K59" s="162"/>
    </row>
    <row r="60" spans="2:47" s="8" customFormat="1" ht="19.899999999999999" customHeight="1">
      <c r="B60" s="156"/>
      <c r="C60" s="157"/>
      <c r="D60" s="158" t="s">
        <v>116</v>
      </c>
      <c r="E60" s="159"/>
      <c r="F60" s="159"/>
      <c r="G60" s="159"/>
      <c r="H60" s="159"/>
      <c r="I60" s="160"/>
      <c r="J60" s="161">
        <f>J103</f>
        <v>0</v>
      </c>
      <c r="K60" s="162"/>
    </row>
    <row r="61" spans="2:47" s="8" customFormat="1" ht="19.899999999999999" customHeight="1">
      <c r="B61" s="156"/>
      <c r="C61" s="157"/>
      <c r="D61" s="158" t="s">
        <v>117</v>
      </c>
      <c r="E61" s="159"/>
      <c r="F61" s="159"/>
      <c r="G61" s="159"/>
      <c r="H61" s="159"/>
      <c r="I61" s="160"/>
      <c r="J61" s="161">
        <f>J113</f>
        <v>0</v>
      </c>
      <c r="K61" s="162"/>
    </row>
    <row r="62" spans="2:47" s="7" customFormat="1" ht="24.95" customHeight="1">
      <c r="B62" s="149"/>
      <c r="C62" s="150"/>
      <c r="D62" s="151" t="s">
        <v>118</v>
      </c>
      <c r="E62" s="152"/>
      <c r="F62" s="152"/>
      <c r="G62" s="152"/>
      <c r="H62" s="152"/>
      <c r="I62" s="153"/>
      <c r="J62" s="154">
        <f>J116</f>
        <v>0</v>
      </c>
      <c r="K62" s="155"/>
    </row>
    <row r="63" spans="2:47" s="8" customFormat="1" ht="19.899999999999999" customHeight="1">
      <c r="B63" s="156"/>
      <c r="C63" s="157"/>
      <c r="D63" s="158" t="s">
        <v>1415</v>
      </c>
      <c r="E63" s="159"/>
      <c r="F63" s="159"/>
      <c r="G63" s="159"/>
      <c r="H63" s="159"/>
      <c r="I63" s="160"/>
      <c r="J63" s="161">
        <f>J117</f>
        <v>0</v>
      </c>
      <c r="K63" s="162"/>
    </row>
    <row r="64" spans="2:47" s="8" customFormat="1" ht="19.899999999999999" customHeight="1">
      <c r="B64" s="156"/>
      <c r="C64" s="157"/>
      <c r="D64" s="158" t="s">
        <v>1416</v>
      </c>
      <c r="E64" s="159"/>
      <c r="F64" s="159"/>
      <c r="G64" s="159"/>
      <c r="H64" s="159"/>
      <c r="I64" s="160"/>
      <c r="J64" s="161">
        <f>J163</f>
        <v>0</v>
      </c>
      <c r="K64" s="162"/>
    </row>
    <row r="65" spans="2:12" s="1" customFormat="1" ht="21.75" customHeight="1">
      <c r="B65" s="41"/>
      <c r="C65" s="42"/>
      <c r="D65" s="42"/>
      <c r="E65" s="42"/>
      <c r="F65" s="42"/>
      <c r="G65" s="42"/>
      <c r="H65" s="42"/>
      <c r="I65" s="118"/>
      <c r="J65" s="42"/>
      <c r="K65" s="45"/>
    </row>
    <row r="66" spans="2:12" s="1" customFormat="1" ht="6.95" customHeight="1">
      <c r="B66" s="56"/>
      <c r="C66" s="57"/>
      <c r="D66" s="57"/>
      <c r="E66" s="57"/>
      <c r="F66" s="57"/>
      <c r="G66" s="57"/>
      <c r="H66" s="57"/>
      <c r="I66" s="139"/>
      <c r="J66" s="57"/>
      <c r="K66" s="58"/>
    </row>
    <row r="70" spans="2:12" s="1" customFormat="1" ht="6.95" customHeight="1">
      <c r="B70" s="59"/>
      <c r="C70" s="60"/>
      <c r="D70" s="60"/>
      <c r="E70" s="60"/>
      <c r="F70" s="60"/>
      <c r="G70" s="60"/>
      <c r="H70" s="60"/>
      <c r="I70" s="142"/>
      <c r="J70" s="60"/>
      <c r="K70" s="60"/>
      <c r="L70" s="61"/>
    </row>
    <row r="71" spans="2:12" s="1" customFormat="1" ht="36.950000000000003" customHeight="1">
      <c r="B71" s="41"/>
      <c r="C71" s="62" t="s">
        <v>132</v>
      </c>
      <c r="D71" s="63"/>
      <c r="E71" s="63"/>
      <c r="F71" s="63"/>
      <c r="G71" s="63"/>
      <c r="H71" s="63"/>
      <c r="I71" s="163"/>
      <c r="J71" s="63"/>
      <c r="K71" s="63"/>
      <c r="L71" s="61"/>
    </row>
    <row r="72" spans="2:12" s="1" customFormat="1" ht="6.95" customHeight="1">
      <c r="B72" s="41"/>
      <c r="C72" s="63"/>
      <c r="D72" s="63"/>
      <c r="E72" s="63"/>
      <c r="F72" s="63"/>
      <c r="G72" s="63"/>
      <c r="H72" s="63"/>
      <c r="I72" s="163"/>
      <c r="J72" s="63"/>
      <c r="K72" s="63"/>
      <c r="L72" s="61"/>
    </row>
    <row r="73" spans="2:12" s="1" customFormat="1" ht="14.45" customHeight="1">
      <c r="B73" s="41"/>
      <c r="C73" s="65" t="s">
        <v>18</v>
      </c>
      <c r="D73" s="63"/>
      <c r="E73" s="63"/>
      <c r="F73" s="63"/>
      <c r="G73" s="63"/>
      <c r="H73" s="63"/>
      <c r="I73" s="163"/>
      <c r="J73" s="63"/>
      <c r="K73" s="63"/>
      <c r="L73" s="61"/>
    </row>
    <row r="74" spans="2:12" s="1" customFormat="1" ht="16.5" customHeight="1">
      <c r="B74" s="41"/>
      <c r="C74" s="63"/>
      <c r="D74" s="63"/>
      <c r="E74" s="387" t="str">
        <f>E7</f>
        <v>Zimní stadion - Stavební úpravy šaten Sokolov, č.p. 2527, k.ú. Sokolov</v>
      </c>
      <c r="F74" s="388"/>
      <c r="G74" s="388"/>
      <c r="H74" s="388"/>
      <c r="I74" s="163"/>
      <c r="J74" s="63"/>
      <c r="K74" s="63"/>
      <c r="L74" s="61"/>
    </row>
    <row r="75" spans="2:12" s="1" customFormat="1" ht="14.45" customHeight="1">
      <c r="B75" s="41"/>
      <c r="C75" s="65" t="s">
        <v>102</v>
      </c>
      <c r="D75" s="63"/>
      <c r="E75" s="63"/>
      <c r="F75" s="63"/>
      <c r="G75" s="63"/>
      <c r="H75" s="63"/>
      <c r="I75" s="163"/>
      <c r="J75" s="63"/>
      <c r="K75" s="63"/>
      <c r="L75" s="61"/>
    </row>
    <row r="76" spans="2:12" s="1" customFormat="1" ht="17.25" customHeight="1">
      <c r="B76" s="41"/>
      <c r="C76" s="63"/>
      <c r="D76" s="63"/>
      <c r="E76" s="354" t="str">
        <f>E9</f>
        <v>ZS - Zateplení střechy</v>
      </c>
      <c r="F76" s="389"/>
      <c r="G76" s="389"/>
      <c r="H76" s="389"/>
      <c r="I76" s="163"/>
      <c r="J76" s="63"/>
      <c r="K76" s="63"/>
      <c r="L76" s="61"/>
    </row>
    <row r="77" spans="2:12" s="1" customFormat="1" ht="6.95" customHeight="1">
      <c r="B77" s="41"/>
      <c r="C77" s="63"/>
      <c r="D77" s="63"/>
      <c r="E77" s="63"/>
      <c r="F77" s="63"/>
      <c r="G77" s="63"/>
      <c r="H77" s="63"/>
      <c r="I77" s="163"/>
      <c r="J77" s="63"/>
      <c r="K77" s="63"/>
      <c r="L77" s="61"/>
    </row>
    <row r="78" spans="2:12" s="1" customFormat="1" ht="18" customHeight="1">
      <c r="B78" s="41"/>
      <c r="C78" s="65" t="s">
        <v>23</v>
      </c>
      <c r="D78" s="63"/>
      <c r="E78" s="63"/>
      <c r="F78" s="164" t="str">
        <f>F12</f>
        <v>Sokolov</v>
      </c>
      <c r="G78" s="63"/>
      <c r="H78" s="63"/>
      <c r="I78" s="165" t="s">
        <v>25</v>
      </c>
      <c r="J78" s="73" t="str">
        <f>IF(J12="","",J12)</f>
        <v>6. 3. 2018</v>
      </c>
      <c r="K78" s="63"/>
      <c r="L78" s="61"/>
    </row>
    <row r="79" spans="2:12" s="1" customFormat="1" ht="6.95" customHeight="1">
      <c r="B79" s="41"/>
      <c r="C79" s="63"/>
      <c r="D79" s="63"/>
      <c r="E79" s="63"/>
      <c r="F79" s="63"/>
      <c r="G79" s="63"/>
      <c r="H79" s="63"/>
      <c r="I79" s="163"/>
      <c r="J79" s="63"/>
      <c r="K79" s="63"/>
      <c r="L79" s="61"/>
    </row>
    <row r="80" spans="2:12" s="1" customFormat="1" ht="15">
      <c r="B80" s="41"/>
      <c r="C80" s="65" t="s">
        <v>27</v>
      </c>
      <c r="D80" s="63"/>
      <c r="E80" s="63"/>
      <c r="F80" s="164" t="str">
        <f>E15</f>
        <v>Město Sokolov, Rokycanova 1929</v>
      </c>
      <c r="G80" s="63"/>
      <c r="H80" s="63"/>
      <c r="I80" s="165" t="s">
        <v>33</v>
      </c>
      <c r="J80" s="164" t="str">
        <f>E21</f>
        <v>Ing. Roman Gajdoš - G.Projekt</v>
      </c>
      <c r="K80" s="63"/>
      <c r="L80" s="61"/>
    </row>
    <row r="81" spans="2:65" s="1" customFormat="1" ht="14.45" customHeight="1">
      <c r="B81" s="41"/>
      <c r="C81" s="65" t="s">
        <v>31</v>
      </c>
      <c r="D81" s="63"/>
      <c r="E81" s="63"/>
      <c r="F81" s="164" t="str">
        <f>IF(E18="","",E18)</f>
        <v/>
      </c>
      <c r="G81" s="63"/>
      <c r="H81" s="63"/>
      <c r="I81" s="163"/>
      <c r="J81" s="63"/>
      <c r="K81" s="63"/>
      <c r="L81" s="61"/>
    </row>
    <row r="82" spans="2:65" s="1" customFormat="1" ht="10.35" customHeight="1">
      <c r="B82" s="41"/>
      <c r="C82" s="63"/>
      <c r="D82" s="63"/>
      <c r="E82" s="63"/>
      <c r="F82" s="63"/>
      <c r="G82" s="63"/>
      <c r="H82" s="63"/>
      <c r="I82" s="163"/>
      <c r="J82" s="63"/>
      <c r="K82" s="63"/>
      <c r="L82" s="61"/>
    </row>
    <row r="83" spans="2:65" s="9" customFormat="1" ht="29.25" customHeight="1">
      <c r="B83" s="166"/>
      <c r="C83" s="167" t="s">
        <v>133</v>
      </c>
      <c r="D83" s="168" t="s">
        <v>58</v>
      </c>
      <c r="E83" s="168" t="s">
        <v>54</v>
      </c>
      <c r="F83" s="168" t="s">
        <v>134</v>
      </c>
      <c r="G83" s="168" t="s">
        <v>135</v>
      </c>
      <c r="H83" s="168" t="s">
        <v>136</v>
      </c>
      <c r="I83" s="169" t="s">
        <v>137</v>
      </c>
      <c r="J83" s="168" t="s">
        <v>106</v>
      </c>
      <c r="K83" s="170" t="s">
        <v>138</v>
      </c>
      <c r="L83" s="171"/>
      <c r="M83" s="81" t="s">
        <v>139</v>
      </c>
      <c r="N83" s="82" t="s">
        <v>43</v>
      </c>
      <c r="O83" s="82" t="s">
        <v>140</v>
      </c>
      <c r="P83" s="82" t="s">
        <v>141</v>
      </c>
      <c r="Q83" s="82" t="s">
        <v>142</v>
      </c>
      <c r="R83" s="82" t="s">
        <v>143</v>
      </c>
      <c r="S83" s="82" t="s">
        <v>144</v>
      </c>
      <c r="T83" s="83" t="s">
        <v>145</v>
      </c>
    </row>
    <row r="84" spans="2:65" s="1" customFormat="1" ht="29.25" customHeight="1">
      <c r="B84" s="41"/>
      <c r="C84" s="87" t="s">
        <v>107</v>
      </c>
      <c r="D84" s="63"/>
      <c r="E84" s="63"/>
      <c r="F84" s="63"/>
      <c r="G84" s="63"/>
      <c r="H84" s="63"/>
      <c r="I84" s="163"/>
      <c r="J84" s="172">
        <f>BK84</f>
        <v>0</v>
      </c>
      <c r="K84" s="63"/>
      <c r="L84" s="61"/>
      <c r="M84" s="84"/>
      <c r="N84" s="85"/>
      <c r="O84" s="85"/>
      <c r="P84" s="173">
        <f>P85+P116</f>
        <v>0</v>
      </c>
      <c r="Q84" s="85"/>
      <c r="R84" s="173">
        <f>R85+R116</f>
        <v>5.8147311600000009</v>
      </c>
      <c r="S84" s="85"/>
      <c r="T84" s="174">
        <f>T85+T116</f>
        <v>17.228400000000001</v>
      </c>
      <c r="AT84" s="24" t="s">
        <v>72</v>
      </c>
      <c r="AU84" s="24" t="s">
        <v>108</v>
      </c>
      <c r="BK84" s="175">
        <f>BK85+BK116</f>
        <v>0</v>
      </c>
    </row>
    <row r="85" spans="2:65" s="10" customFormat="1" ht="37.35" customHeight="1">
      <c r="B85" s="176"/>
      <c r="C85" s="177"/>
      <c r="D85" s="178" t="s">
        <v>72</v>
      </c>
      <c r="E85" s="179" t="s">
        <v>146</v>
      </c>
      <c r="F85" s="179" t="s">
        <v>147</v>
      </c>
      <c r="G85" s="177"/>
      <c r="H85" s="177"/>
      <c r="I85" s="180"/>
      <c r="J85" s="181">
        <f>BK85</f>
        <v>0</v>
      </c>
      <c r="K85" s="177"/>
      <c r="L85" s="182"/>
      <c r="M85" s="183"/>
      <c r="N85" s="184"/>
      <c r="O85" s="184"/>
      <c r="P85" s="185">
        <f>P86+P91+P103+P113</f>
        <v>0</v>
      </c>
      <c r="Q85" s="184"/>
      <c r="R85" s="185">
        <f>R86+R91+R103+R113</f>
        <v>4.8843200000000007</v>
      </c>
      <c r="S85" s="184"/>
      <c r="T85" s="186">
        <f>T86+T91+T103+T113</f>
        <v>15.092000000000002</v>
      </c>
      <c r="AR85" s="187" t="s">
        <v>81</v>
      </c>
      <c r="AT85" s="188" t="s">
        <v>72</v>
      </c>
      <c r="AU85" s="188" t="s">
        <v>73</v>
      </c>
      <c r="AY85" s="187" t="s">
        <v>148</v>
      </c>
      <c r="BK85" s="189">
        <f>BK86+BK91+BK103+BK113</f>
        <v>0</v>
      </c>
    </row>
    <row r="86" spans="2:65" s="10" customFormat="1" ht="19.899999999999999" customHeight="1">
      <c r="B86" s="176"/>
      <c r="C86" s="177"/>
      <c r="D86" s="178" t="s">
        <v>72</v>
      </c>
      <c r="E86" s="190" t="s">
        <v>181</v>
      </c>
      <c r="F86" s="190" t="s">
        <v>401</v>
      </c>
      <c r="G86" s="177"/>
      <c r="H86" s="177"/>
      <c r="I86" s="180"/>
      <c r="J86" s="191">
        <f>BK86</f>
        <v>0</v>
      </c>
      <c r="K86" s="177"/>
      <c r="L86" s="182"/>
      <c r="M86" s="183"/>
      <c r="N86" s="184"/>
      <c r="O86" s="184"/>
      <c r="P86" s="185">
        <f>SUM(P87:P90)</f>
        <v>0</v>
      </c>
      <c r="Q86" s="184"/>
      <c r="R86" s="185">
        <f>SUM(R87:R90)</f>
        <v>4.8843200000000007</v>
      </c>
      <c r="S86" s="184"/>
      <c r="T86" s="186">
        <f>SUM(T87:T90)</f>
        <v>0</v>
      </c>
      <c r="AR86" s="187" t="s">
        <v>81</v>
      </c>
      <c r="AT86" s="188" t="s">
        <v>72</v>
      </c>
      <c r="AU86" s="188" t="s">
        <v>81</v>
      </c>
      <c r="AY86" s="187" t="s">
        <v>148</v>
      </c>
      <c r="BK86" s="189">
        <f>SUM(BK87:BK90)</f>
        <v>0</v>
      </c>
    </row>
    <row r="87" spans="2:65" s="1" customFormat="1" ht="25.5" customHeight="1">
      <c r="B87" s="41"/>
      <c r="C87" s="192" t="s">
        <v>81</v>
      </c>
      <c r="D87" s="192" t="s">
        <v>150</v>
      </c>
      <c r="E87" s="193" t="s">
        <v>1417</v>
      </c>
      <c r="F87" s="194" t="s">
        <v>1418</v>
      </c>
      <c r="G87" s="195" t="s">
        <v>153</v>
      </c>
      <c r="H87" s="196">
        <v>98</v>
      </c>
      <c r="I87" s="197"/>
      <c r="J87" s="198">
        <f>ROUND(I87*H87,2)</f>
        <v>0</v>
      </c>
      <c r="K87" s="194" t="s">
        <v>154</v>
      </c>
      <c r="L87" s="61"/>
      <c r="M87" s="199" t="s">
        <v>21</v>
      </c>
      <c r="N87" s="200" t="s">
        <v>44</v>
      </c>
      <c r="O87" s="42"/>
      <c r="P87" s="201">
        <f>O87*H87</f>
        <v>0</v>
      </c>
      <c r="Q87" s="201">
        <v>4.9840000000000002E-2</v>
      </c>
      <c r="R87" s="201">
        <f>Q87*H87</f>
        <v>4.8843200000000007</v>
      </c>
      <c r="S87" s="201">
        <v>0</v>
      </c>
      <c r="T87" s="202">
        <f>S87*H87</f>
        <v>0</v>
      </c>
      <c r="AR87" s="24" t="s">
        <v>155</v>
      </c>
      <c r="AT87" s="24" t="s">
        <v>150</v>
      </c>
      <c r="AU87" s="24" t="s">
        <v>83</v>
      </c>
      <c r="AY87" s="24" t="s">
        <v>148</v>
      </c>
      <c r="BE87" s="203">
        <f>IF(N87="základní",J87,0)</f>
        <v>0</v>
      </c>
      <c r="BF87" s="203">
        <f>IF(N87="snížená",J87,0)</f>
        <v>0</v>
      </c>
      <c r="BG87" s="203">
        <f>IF(N87="zákl. přenesená",J87,0)</f>
        <v>0</v>
      </c>
      <c r="BH87" s="203">
        <f>IF(N87="sníž. přenesená",J87,0)</f>
        <v>0</v>
      </c>
      <c r="BI87" s="203">
        <f>IF(N87="nulová",J87,0)</f>
        <v>0</v>
      </c>
      <c r="BJ87" s="24" t="s">
        <v>81</v>
      </c>
      <c r="BK87" s="203">
        <f>ROUND(I87*H87,2)</f>
        <v>0</v>
      </c>
      <c r="BL87" s="24" t="s">
        <v>155</v>
      </c>
      <c r="BM87" s="24" t="s">
        <v>1419</v>
      </c>
    </row>
    <row r="88" spans="2:65" s="1" customFormat="1" ht="54">
      <c r="B88" s="41"/>
      <c r="C88" s="63"/>
      <c r="D88" s="204" t="s">
        <v>157</v>
      </c>
      <c r="E88" s="63"/>
      <c r="F88" s="205" t="s">
        <v>1420</v>
      </c>
      <c r="G88" s="63"/>
      <c r="H88" s="63"/>
      <c r="I88" s="163"/>
      <c r="J88" s="63"/>
      <c r="K88" s="63"/>
      <c r="L88" s="61"/>
      <c r="M88" s="206"/>
      <c r="N88" s="42"/>
      <c r="O88" s="42"/>
      <c r="P88" s="42"/>
      <c r="Q88" s="42"/>
      <c r="R88" s="42"/>
      <c r="S88" s="42"/>
      <c r="T88" s="78"/>
      <c r="AT88" s="24" t="s">
        <v>157</v>
      </c>
      <c r="AU88" s="24" t="s">
        <v>83</v>
      </c>
    </row>
    <row r="89" spans="2:65" s="11" customFormat="1">
      <c r="B89" s="207"/>
      <c r="C89" s="208"/>
      <c r="D89" s="204" t="s">
        <v>162</v>
      </c>
      <c r="E89" s="209" t="s">
        <v>21</v>
      </c>
      <c r="F89" s="210" t="s">
        <v>1421</v>
      </c>
      <c r="G89" s="208"/>
      <c r="H89" s="209" t="s">
        <v>21</v>
      </c>
      <c r="I89" s="211"/>
      <c r="J89" s="208"/>
      <c r="K89" s="208"/>
      <c r="L89" s="212"/>
      <c r="M89" s="213"/>
      <c r="N89" s="214"/>
      <c r="O89" s="214"/>
      <c r="P89" s="214"/>
      <c r="Q89" s="214"/>
      <c r="R89" s="214"/>
      <c r="S89" s="214"/>
      <c r="T89" s="215"/>
      <c r="AT89" s="216" t="s">
        <v>162</v>
      </c>
      <c r="AU89" s="216" t="s">
        <v>83</v>
      </c>
      <c r="AV89" s="11" t="s">
        <v>81</v>
      </c>
      <c r="AW89" s="11" t="s">
        <v>36</v>
      </c>
      <c r="AX89" s="11" t="s">
        <v>73</v>
      </c>
      <c r="AY89" s="216" t="s">
        <v>148</v>
      </c>
    </row>
    <row r="90" spans="2:65" s="12" customFormat="1">
      <c r="B90" s="217"/>
      <c r="C90" s="218"/>
      <c r="D90" s="204" t="s">
        <v>162</v>
      </c>
      <c r="E90" s="219" t="s">
        <v>21</v>
      </c>
      <c r="F90" s="220" t="s">
        <v>861</v>
      </c>
      <c r="G90" s="218"/>
      <c r="H90" s="221">
        <v>98</v>
      </c>
      <c r="I90" s="222"/>
      <c r="J90" s="218"/>
      <c r="K90" s="218"/>
      <c r="L90" s="223"/>
      <c r="M90" s="224"/>
      <c r="N90" s="225"/>
      <c r="O90" s="225"/>
      <c r="P90" s="225"/>
      <c r="Q90" s="225"/>
      <c r="R90" s="225"/>
      <c r="S90" s="225"/>
      <c r="T90" s="226"/>
      <c r="AT90" s="227" t="s">
        <v>162</v>
      </c>
      <c r="AU90" s="227" t="s">
        <v>83</v>
      </c>
      <c r="AV90" s="12" t="s">
        <v>83</v>
      </c>
      <c r="AW90" s="12" t="s">
        <v>36</v>
      </c>
      <c r="AX90" s="12" t="s">
        <v>81</v>
      </c>
      <c r="AY90" s="227" t="s">
        <v>148</v>
      </c>
    </row>
    <row r="91" spans="2:65" s="10" customFormat="1" ht="29.85" customHeight="1">
      <c r="B91" s="176"/>
      <c r="C91" s="177"/>
      <c r="D91" s="178" t="s">
        <v>72</v>
      </c>
      <c r="E91" s="190" t="s">
        <v>199</v>
      </c>
      <c r="F91" s="190" t="s">
        <v>592</v>
      </c>
      <c r="G91" s="177"/>
      <c r="H91" s="177"/>
      <c r="I91" s="180"/>
      <c r="J91" s="191">
        <f>BK91</f>
        <v>0</v>
      </c>
      <c r="K91" s="177"/>
      <c r="L91" s="182"/>
      <c r="M91" s="183"/>
      <c r="N91" s="184"/>
      <c r="O91" s="184"/>
      <c r="P91" s="185">
        <f>SUM(P92:P102)</f>
        <v>0</v>
      </c>
      <c r="Q91" s="184"/>
      <c r="R91" s="185">
        <f>SUM(R92:R102)</f>
        <v>0</v>
      </c>
      <c r="S91" s="184"/>
      <c r="T91" s="186">
        <f>SUM(T92:T102)</f>
        <v>15.092000000000002</v>
      </c>
      <c r="AR91" s="187" t="s">
        <v>81</v>
      </c>
      <c r="AT91" s="188" t="s">
        <v>72</v>
      </c>
      <c r="AU91" s="188" t="s">
        <v>81</v>
      </c>
      <c r="AY91" s="187" t="s">
        <v>148</v>
      </c>
      <c r="BK91" s="189">
        <f>SUM(BK92:BK102)</f>
        <v>0</v>
      </c>
    </row>
    <row r="92" spans="2:65" s="1" customFormat="1" ht="38.25" customHeight="1">
      <c r="B92" s="41"/>
      <c r="C92" s="192" t="s">
        <v>83</v>
      </c>
      <c r="D92" s="192" t="s">
        <v>150</v>
      </c>
      <c r="E92" s="193" t="s">
        <v>1422</v>
      </c>
      <c r="F92" s="194" t="s">
        <v>1423</v>
      </c>
      <c r="G92" s="195" t="s">
        <v>153</v>
      </c>
      <c r="H92" s="196">
        <v>158.1</v>
      </c>
      <c r="I92" s="197"/>
      <c r="J92" s="198">
        <f>ROUND(I92*H92,2)</f>
        <v>0</v>
      </c>
      <c r="K92" s="194" t="s">
        <v>154</v>
      </c>
      <c r="L92" s="61"/>
      <c r="M92" s="199" t="s">
        <v>21</v>
      </c>
      <c r="N92" s="200" t="s">
        <v>44</v>
      </c>
      <c r="O92" s="42"/>
      <c r="P92" s="201">
        <f>O92*H92</f>
        <v>0</v>
      </c>
      <c r="Q92" s="201">
        <v>0</v>
      </c>
      <c r="R92" s="201">
        <f>Q92*H92</f>
        <v>0</v>
      </c>
      <c r="S92" s="201">
        <v>0</v>
      </c>
      <c r="T92" s="202">
        <f>S92*H92</f>
        <v>0</v>
      </c>
      <c r="AR92" s="24" t="s">
        <v>155</v>
      </c>
      <c r="AT92" s="24" t="s">
        <v>150</v>
      </c>
      <c r="AU92" s="24" t="s">
        <v>83</v>
      </c>
      <c r="AY92" s="24" t="s">
        <v>148</v>
      </c>
      <c r="BE92" s="203">
        <f>IF(N92="základní",J92,0)</f>
        <v>0</v>
      </c>
      <c r="BF92" s="203">
        <f>IF(N92="snížená",J92,0)</f>
        <v>0</v>
      </c>
      <c r="BG92" s="203">
        <f>IF(N92="zákl. přenesená",J92,0)</f>
        <v>0</v>
      </c>
      <c r="BH92" s="203">
        <f>IF(N92="sníž. přenesená",J92,0)</f>
        <v>0</v>
      </c>
      <c r="BI92" s="203">
        <f>IF(N92="nulová",J92,0)</f>
        <v>0</v>
      </c>
      <c r="BJ92" s="24" t="s">
        <v>81</v>
      </c>
      <c r="BK92" s="203">
        <f>ROUND(I92*H92,2)</f>
        <v>0</v>
      </c>
      <c r="BL92" s="24" t="s">
        <v>155</v>
      </c>
      <c r="BM92" s="24" t="s">
        <v>1424</v>
      </c>
    </row>
    <row r="93" spans="2:65" s="1" customFormat="1" ht="67.5">
      <c r="B93" s="41"/>
      <c r="C93" s="63"/>
      <c r="D93" s="204" t="s">
        <v>157</v>
      </c>
      <c r="E93" s="63"/>
      <c r="F93" s="205" t="s">
        <v>1425</v>
      </c>
      <c r="G93" s="63"/>
      <c r="H93" s="63"/>
      <c r="I93" s="163"/>
      <c r="J93" s="63"/>
      <c r="K93" s="63"/>
      <c r="L93" s="61"/>
      <c r="M93" s="206"/>
      <c r="N93" s="42"/>
      <c r="O93" s="42"/>
      <c r="P93" s="42"/>
      <c r="Q93" s="42"/>
      <c r="R93" s="42"/>
      <c r="S93" s="42"/>
      <c r="T93" s="78"/>
      <c r="AT93" s="24" t="s">
        <v>157</v>
      </c>
      <c r="AU93" s="24" t="s">
        <v>83</v>
      </c>
    </row>
    <row r="94" spans="2:65" s="12" customFormat="1">
      <c r="B94" s="217"/>
      <c r="C94" s="218"/>
      <c r="D94" s="204" t="s">
        <v>162</v>
      </c>
      <c r="E94" s="219" t="s">
        <v>21</v>
      </c>
      <c r="F94" s="220" t="s">
        <v>1426</v>
      </c>
      <c r="G94" s="218"/>
      <c r="H94" s="221">
        <v>158.1</v>
      </c>
      <c r="I94" s="222"/>
      <c r="J94" s="218"/>
      <c r="K94" s="218"/>
      <c r="L94" s="223"/>
      <c r="M94" s="224"/>
      <c r="N94" s="225"/>
      <c r="O94" s="225"/>
      <c r="P94" s="225"/>
      <c r="Q94" s="225"/>
      <c r="R94" s="225"/>
      <c r="S94" s="225"/>
      <c r="T94" s="226"/>
      <c r="AT94" s="227" t="s">
        <v>162</v>
      </c>
      <c r="AU94" s="227" t="s">
        <v>83</v>
      </c>
      <c r="AV94" s="12" t="s">
        <v>83</v>
      </c>
      <c r="AW94" s="12" t="s">
        <v>36</v>
      </c>
      <c r="AX94" s="12" t="s">
        <v>81</v>
      </c>
      <c r="AY94" s="227" t="s">
        <v>148</v>
      </c>
    </row>
    <row r="95" spans="2:65" s="1" customFormat="1" ht="38.25" customHeight="1">
      <c r="B95" s="41"/>
      <c r="C95" s="192" t="s">
        <v>165</v>
      </c>
      <c r="D95" s="192" t="s">
        <v>150</v>
      </c>
      <c r="E95" s="193" t="s">
        <v>1427</v>
      </c>
      <c r="F95" s="194" t="s">
        <v>1428</v>
      </c>
      <c r="G95" s="195" t="s">
        <v>153</v>
      </c>
      <c r="H95" s="196">
        <v>4743</v>
      </c>
      <c r="I95" s="197"/>
      <c r="J95" s="198">
        <f>ROUND(I95*H95,2)</f>
        <v>0</v>
      </c>
      <c r="K95" s="194" t="s">
        <v>154</v>
      </c>
      <c r="L95" s="61"/>
      <c r="M95" s="199" t="s">
        <v>21</v>
      </c>
      <c r="N95" s="200" t="s">
        <v>44</v>
      </c>
      <c r="O95" s="42"/>
      <c r="P95" s="201">
        <f>O95*H95</f>
        <v>0</v>
      </c>
      <c r="Q95" s="201">
        <v>0</v>
      </c>
      <c r="R95" s="201">
        <f>Q95*H95</f>
        <v>0</v>
      </c>
      <c r="S95" s="201">
        <v>0</v>
      </c>
      <c r="T95" s="202">
        <f>S95*H95</f>
        <v>0</v>
      </c>
      <c r="AR95" s="24" t="s">
        <v>155</v>
      </c>
      <c r="AT95" s="24" t="s">
        <v>150</v>
      </c>
      <c r="AU95" s="24" t="s">
        <v>83</v>
      </c>
      <c r="AY95" s="24" t="s">
        <v>148</v>
      </c>
      <c r="BE95" s="203">
        <f>IF(N95="základní",J95,0)</f>
        <v>0</v>
      </c>
      <c r="BF95" s="203">
        <f>IF(N95="snížená",J95,0)</f>
        <v>0</v>
      </c>
      <c r="BG95" s="203">
        <f>IF(N95="zákl. přenesená",J95,0)</f>
        <v>0</v>
      </c>
      <c r="BH95" s="203">
        <f>IF(N95="sníž. přenesená",J95,0)</f>
        <v>0</v>
      </c>
      <c r="BI95" s="203">
        <f>IF(N95="nulová",J95,0)</f>
        <v>0</v>
      </c>
      <c r="BJ95" s="24" t="s">
        <v>81</v>
      </c>
      <c r="BK95" s="203">
        <f>ROUND(I95*H95,2)</f>
        <v>0</v>
      </c>
      <c r="BL95" s="24" t="s">
        <v>155</v>
      </c>
      <c r="BM95" s="24" t="s">
        <v>1429</v>
      </c>
    </row>
    <row r="96" spans="2:65" s="1" customFormat="1" ht="67.5">
      <c r="B96" s="41"/>
      <c r="C96" s="63"/>
      <c r="D96" s="204" t="s">
        <v>157</v>
      </c>
      <c r="E96" s="63"/>
      <c r="F96" s="205" t="s">
        <v>1425</v>
      </c>
      <c r="G96" s="63"/>
      <c r="H96" s="63"/>
      <c r="I96" s="163"/>
      <c r="J96" s="63"/>
      <c r="K96" s="63"/>
      <c r="L96" s="61"/>
      <c r="M96" s="206"/>
      <c r="N96" s="42"/>
      <c r="O96" s="42"/>
      <c r="P96" s="42"/>
      <c r="Q96" s="42"/>
      <c r="R96" s="42"/>
      <c r="S96" s="42"/>
      <c r="T96" s="78"/>
      <c r="AT96" s="24" t="s">
        <v>157</v>
      </c>
      <c r="AU96" s="24" t="s">
        <v>83</v>
      </c>
    </row>
    <row r="97" spans="2:65" s="12" customFormat="1">
      <c r="B97" s="217"/>
      <c r="C97" s="218"/>
      <c r="D97" s="204" t="s">
        <v>162</v>
      </c>
      <c r="E97" s="218"/>
      <c r="F97" s="220" t="s">
        <v>1430</v>
      </c>
      <c r="G97" s="218"/>
      <c r="H97" s="221">
        <v>4743</v>
      </c>
      <c r="I97" s="222"/>
      <c r="J97" s="218"/>
      <c r="K97" s="218"/>
      <c r="L97" s="223"/>
      <c r="M97" s="224"/>
      <c r="N97" s="225"/>
      <c r="O97" s="225"/>
      <c r="P97" s="225"/>
      <c r="Q97" s="225"/>
      <c r="R97" s="225"/>
      <c r="S97" s="225"/>
      <c r="T97" s="226"/>
      <c r="AT97" s="227" t="s">
        <v>162</v>
      </c>
      <c r="AU97" s="227" t="s">
        <v>83</v>
      </c>
      <c r="AV97" s="12" t="s">
        <v>83</v>
      </c>
      <c r="AW97" s="12" t="s">
        <v>6</v>
      </c>
      <c r="AX97" s="12" t="s">
        <v>81</v>
      </c>
      <c r="AY97" s="227" t="s">
        <v>148</v>
      </c>
    </row>
    <row r="98" spans="2:65" s="1" customFormat="1" ht="38.25" customHeight="1">
      <c r="B98" s="41"/>
      <c r="C98" s="192" t="s">
        <v>155</v>
      </c>
      <c r="D98" s="192" t="s">
        <v>150</v>
      </c>
      <c r="E98" s="193" t="s">
        <v>1431</v>
      </c>
      <c r="F98" s="194" t="s">
        <v>1432</v>
      </c>
      <c r="G98" s="195" t="s">
        <v>153</v>
      </c>
      <c r="H98" s="196">
        <v>158.1</v>
      </c>
      <c r="I98" s="197"/>
      <c r="J98" s="198">
        <f>ROUND(I98*H98,2)</f>
        <v>0</v>
      </c>
      <c r="K98" s="194" t="s">
        <v>154</v>
      </c>
      <c r="L98" s="61"/>
      <c r="M98" s="199" t="s">
        <v>21</v>
      </c>
      <c r="N98" s="200" t="s">
        <v>44</v>
      </c>
      <c r="O98" s="42"/>
      <c r="P98" s="201">
        <f>O98*H98</f>
        <v>0</v>
      </c>
      <c r="Q98" s="201">
        <v>0</v>
      </c>
      <c r="R98" s="201">
        <f>Q98*H98</f>
        <v>0</v>
      </c>
      <c r="S98" s="201">
        <v>0</v>
      </c>
      <c r="T98" s="202">
        <f>S98*H98</f>
        <v>0</v>
      </c>
      <c r="AR98" s="24" t="s">
        <v>155</v>
      </c>
      <c r="AT98" s="24" t="s">
        <v>150</v>
      </c>
      <c r="AU98" s="24" t="s">
        <v>83</v>
      </c>
      <c r="AY98" s="24" t="s">
        <v>148</v>
      </c>
      <c r="BE98" s="203">
        <f>IF(N98="základní",J98,0)</f>
        <v>0</v>
      </c>
      <c r="BF98" s="203">
        <f>IF(N98="snížená",J98,0)</f>
        <v>0</v>
      </c>
      <c r="BG98" s="203">
        <f>IF(N98="zákl. přenesená",J98,0)</f>
        <v>0</v>
      </c>
      <c r="BH98" s="203">
        <f>IF(N98="sníž. přenesená",J98,0)</f>
        <v>0</v>
      </c>
      <c r="BI98" s="203">
        <f>IF(N98="nulová",J98,0)</f>
        <v>0</v>
      </c>
      <c r="BJ98" s="24" t="s">
        <v>81</v>
      </c>
      <c r="BK98" s="203">
        <f>ROUND(I98*H98,2)</f>
        <v>0</v>
      </c>
      <c r="BL98" s="24" t="s">
        <v>155</v>
      </c>
      <c r="BM98" s="24" t="s">
        <v>1433</v>
      </c>
    </row>
    <row r="99" spans="2:65" s="1" customFormat="1" ht="27">
      <c r="B99" s="41"/>
      <c r="C99" s="63"/>
      <c r="D99" s="204" t="s">
        <v>157</v>
      </c>
      <c r="E99" s="63"/>
      <c r="F99" s="205" t="s">
        <v>1434</v>
      </c>
      <c r="G99" s="63"/>
      <c r="H99" s="63"/>
      <c r="I99" s="163"/>
      <c r="J99" s="63"/>
      <c r="K99" s="63"/>
      <c r="L99" s="61"/>
      <c r="M99" s="206"/>
      <c r="N99" s="42"/>
      <c r="O99" s="42"/>
      <c r="P99" s="42"/>
      <c r="Q99" s="42"/>
      <c r="R99" s="42"/>
      <c r="S99" s="42"/>
      <c r="T99" s="78"/>
      <c r="AT99" s="24" t="s">
        <v>157</v>
      </c>
      <c r="AU99" s="24" t="s">
        <v>83</v>
      </c>
    </row>
    <row r="100" spans="2:65" s="1" customFormat="1" ht="25.5" customHeight="1">
      <c r="B100" s="41"/>
      <c r="C100" s="192" t="s">
        <v>176</v>
      </c>
      <c r="D100" s="192" t="s">
        <v>150</v>
      </c>
      <c r="E100" s="193" t="s">
        <v>1412</v>
      </c>
      <c r="F100" s="194" t="s">
        <v>1413</v>
      </c>
      <c r="G100" s="195" t="s">
        <v>168</v>
      </c>
      <c r="H100" s="196">
        <v>6.86</v>
      </c>
      <c r="I100" s="197"/>
      <c r="J100" s="198">
        <f>ROUND(I100*H100,2)</f>
        <v>0</v>
      </c>
      <c r="K100" s="194" t="s">
        <v>154</v>
      </c>
      <c r="L100" s="61"/>
      <c r="M100" s="199" t="s">
        <v>21</v>
      </c>
      <c r="N100" s="200" t="s">
        <v>44</v>
      </c>
      <c r="O100" s="42"/>
      <c r="P100" s="201">
        <f>O100*H100</f>
        <v>0</v>
      </c>
      <c r="Q100" s="201">
        <v>0</v>
      </c>
      <c r="R100" s="201">
        <f>Q100*H100</f>
        <v>0</v>
      </c>
      <c r="S100" s="201">
        <v>2.2000000000000002</v>
      </c>
      <c r="T100" s="202">
        <f>S100*H100</f>
        <v>15.092000000000002</v>
      </c>
      <c r="AR100" s="24" t="s">
        <v>155</v>
      </c>
      <c r="AT100" s="24" t="s">
        <v>150</v>
      </c>
      <c r="AU100" s="24" t="s">
        <v>83</v>
      </c>
      <c r="AY100" s="24" t="s">
        <v>148</v>
      </c>
      <c r="BE100" s="203">
        <f>IF(N100="základní",J100,0)</f>
        <v>0</v>
      </c>
      <c r="BF100" s="203">
        <f>IF(N100="snížená",J100,0)</f>
        <v>0</v>
      </c>
      <c r="BG100" s="203">
        <f>IF(N100="zákl. přenesená",J100,0)</f>
        <v>0</v>
      </c>
      <c r="BH100" s="203">
        <f>IF(N100="sníž. přenesená",J100,0)</f>
        <v>0</v>
      </c>
      <c r="BI100" s="203">
        <f>IF(N100="nulová",J100,0)</f>
        <v>0</v>
      </c>
      <c r="BJ100" s="24" t="s">
        <v>81</v>
      </c>
      <c r="BK100" s="203">
        <f>ROUND(I100*H100,2)</f>
        <v>0</v>
      </c>
      <c r="BL100" s="24" t="s">
        <v>155</v>
      </c>
      <c r="BM100" s="24" t="s">
        <v>1435</v>
      </c>
    </row>
    <row r="101" spans="2:65" s="11" customFormat="1">
      <c r="B101" s="207"/>
      <c r="C101" s="208"/>
      <c r="D101" s="204" t="s">
        <v>162</v>
      </c>
      <c r="E101" s="209" t="s">
        <v>21</v>
      </c>
      <c r="F101" s="210" t="s">
        <v>1436</v>
      </c>
      <c r="G101" s="208"/>
      <c r="H101" s="209" t="s">
        <v>21</v>
      </c>
      <c r="I101" s="211"/>
      <c r="J101" s="208"/>
      <c r="K101" s="208"/>
      <c r="L101" s="212"/>
      <c r="M101" s="213"/>
      <c r="N101" s="214"/>
      <c r="O101" s="214"/>
      <c r="P101" s="214"/>
      <c r="Q101" s="214"/>
      <c r="R101" s="214"/>
      <c r="S101" s="214"/>
      <c r="T101" s="215"/>
      <c r="AT101" s="216" t="s">
        <v>162</v>
      </c>
      <c r="AU101" s="216" t="s">
        <v>83</v>
      </c>
      <c r="AV101" s="11" t="s">
        <v>81</v>
      </c>
      <c r="AW101" s="11" t="s">
        <v>36</v>
      </c>
      <c r="AX101" s="11" t="s">
        <v>73</v>
      </c>
      <c r="AY101" s="216" t="s">
        <v>148</v>
      </c>
    </row>
    <row r="102" spans="2:65" s="12" customFormat="1">
      <c r="B102" s="217"/>
      <c r="C102" s="218"/>
      <c r="D102" s="204" t="s">
        <v>162</v>
      </c>
      <c r="E102" s="219" t="s">
        <v>21</v>
      </c>
      <c r="F102" s="220" t="s">
        <v>1437</v>
      </c>
      <c r="G102" s="218"/>
      <c r="H102" s="221">
        <v>6.86</v>
      </c>
      <c r="I102" s="222"/>
      <c r="J102" s="218"/>
      <c r="K102" s="218"/>
      <c r="L102" s="223"/>
      <c r="M102" s="224"/>
      <c r="N102" s="225"/>
      <c r="O102" s="225"/>
      <c r="P102" s="225"/>
      <c r="Q102" s="225"/>
      <c r="R102" s="225"/>
      <c r="S102" s="225"/>
      <c r="T102" s="226"/>
      <c r="AT102" s="227" t="s">
        <v>162</v>
      </c>
      <c r="AU102" s="227" t="s">
        <v>83</v>
      </c>
      <c r="AV102" s="12" t="s">
        <v>83</v>
      </c>
      <c r="AW102" s="12" t="s">
        <v>36</v>
      </c>
      <c r="AX102" s="12" t="s">
        <v>81</v>
      </c>
      <c r="AY102" s="227" t="s">
        <v>148</v>
      </c>
    </row>
    <row r="103" spans="2:65" s="10" customFormat="1" ht="29.85" customHeight="1">
      <c r="B103" s="176"/>
      <c r="C103" s="177"/>
      <c r="D103" s="178" t="s">
        <v>72</v>
      </c>
      <c r="E103" s="190" t="s">
        <v>743</v>
      </c>
      <c r="F103" s="190" t="s">
        <v>744</v>
      </c>
      <c r="G103" s="177"/>
      <c r="H103" s="177"/>
      <c r="I103" s="180"/>
      <c r="J103" s="191">
        <f>BK103</f>
        <v>0</v>
      </c>
      <c r="K103" s="177"/>
      <c r="L103" s="182"/>
      <c r="M103" s="183"/>
      <c r="N103" s="184"/>
      <c r="O103" s="184"/>
      <c r="P103" s="185">
        <f>SUM(P104:P112)</f>
        <v>0</v>
      </c>
      <c r="Q103" s="184"/>
      <c r="R103" s="185">
        <f>SUM(R104:R112)</f>
        <v>0</v>
      </c>
      <c r="S103" s="184"/>
      <c r="T103" s="186">
        <f>SUM(T104:T112)</f>
        <v>0</v>
      </c>
      <c r="AR103" s="187" t="s">
        <v>81</v>
      </c>
      <c r="AT103" s="188" t="s">
        <v>72</v>
      </c>
      <c r="AU103" s="188" t="s">
        <v>81</v>
      </c>
      <c r="AY103" s="187" t="s">
        <v>148</v>
      </c>
      <c r="BK103" s="189">
        <f>SUM(BK104:BK112)</f>
        <v>0</v>
      </c>
    </row>
    <row r="104" spans="2:65" s="1" customFormat="1" ht="25.5" customHeight="1">
      <c r="B104" s="41"/>
      <c r="C104" s="192" t="s">
        <v>181</v>
      </c>
      <c r="D104" s="192" t="s">
        <v>150</v>
      </c>
      <c r="E104" s="193" t="s">
        <v>746</v>
      </c>
      <c r="F104" s="194" t="s">
        <v>747</v>
      </c>
      <c r="G104" s="195" t="s">
        <v>196</v>
      </c>
      <c r="H104" s="196">
        <v>17.228000000000002</v>
      </c>
      <c r="I104" s="197"/>
      <c r="J104" s="198">
        <f>ROUND(I104*H104,2)</f>
        <v>0</v>
      </c>
      <c r="K104" s="194" t="s">
        <v>154</v>
      </c>
      <c r="L104" s="61"/>
      <c r="M104" s="199" t="s">
        <v>21</v>
      </c>
      <c r="N104" s="200" t="s">
        <v>44</v>
      </c>
      <c r="O104" s="42"/>
      <c r="P104" s="201">
        <f>O104*H104</f>
        <v>0</v>
      </c>
      <c r="Q104" s="201">
        <v>0</v>
      </c>
      <c r="R104" s="201">
        <f>Q104*H104</f>
        <v>0</v>
      </c>
      <c r="S104" s="201">
        <v>0</v>
      </c>
      <c r="T104" s="202">
        <f>S104*H104</f>
        <v>0</v>
      </c>
      <c r="AR104" s="24" t="s">
        <v>155</v>
      </c>
      <c r="AT104" s="24" t="s">
        <v>150</v>
      </c>
      <c r="AU104" s="24" t="s">
        <v>83</v>
      </c>
      <c r="AY104" s="24" t="s">
        <v>148</v>
      </c>
      <c r="BE104" s="203">
        <f>IF(N104="základní",J104,0)</f>
        <v>0</v>
      </c>
      <c r="BF104" s="203">
        <f>IF(N104="snížená",J104,0)</f>
        <v>0</v>
      </c>
      <c r="BG104" s="203">
        <f>IF(N104="zákl. přenesená",J104,0)</f>
        <v>0</v>
      </c>
      <c r="BH104" s="203">
        <f>IF(N104="sníž. přenesená",J104,0)</f>
        <v>0</v>
      </c>
      <c r="BI104" s="203">
        <f>IF(N104="nulová",J104,0)</f>
        <v>0</v>
      </c>
      <c r="BJ104" s="24" t="s">
        <v>81</v>
      </c>
      <c r="BK104" s="203">
        <f>ROUND(I104*H104,2)</f>
        <v>0</v>
      </c>
      <c r="BL104" s="24" t="s">
        <v>155</v>
      </c>
      <c r="BM104" s="24" t="s">
        <v>1438</v>
      </c>
    </row>
    <row r="105" spans="2:65" s="1" customFormat="1" ht="121.5">
      <c r="B105" s="41"/>
      <c r="C105" s="63"/>
      <c r="D105" s="204" t="s">
        <v>157</v>
      </c>
      <c r="E105" s="63"/>
      <c r="F105" s="205" t="s">
        <v>749</v>
      </c>
      <c r="G105" s="63"/>
      <c r="H105" s="63"/>
      <c r="I105" s="163"/>
      <c r="J105" s="63"/>
      <c r="K105" s="63"/>
      <c r="L105" s="61"/>
      <c r="M105" s="206"/>
      <c r="N105" s="42"/>
      <c r="O105" s="42"/>
      <c r="P105" s="42"/>
      <c r="Q105" s="42"/>
      <c r="R105" s="42"/>
      <c r="S105" s="42"/>
      <c r="T105" s="78"/>
      <c r="AT105" s="24" t="s">
        <v>157</v>
      </c>
      <c r="AU105" s="24" t="s">
        <v>83</v>
      </c>
    </row>
    <row r="106" spans="2:65" s="1" customFormat="1" ht="25.5" customHeight="1">
      <c r="B106" s="41"/>
      <c r="C106" s="192" t="s">
        <v>188</v>
      </c>
      <c r="D106" s="192" t="s">
        <v>150</v>
      </c>
      <c r="E106" s="193" t="s">
        <v>761</v>
      </c>
      <c r="F106" s="194" t="s">
        <v>762</v>
      </c>
      <c r="G106" s="195" t="s">
        <v>196</v>
      </c>
      <c r="H106" s="196">
        <v>17.228000000000002</v>
      </c>
      <c r="I106" s="197"/>
      <c r="J106" s="198">
        <f>ROUND(I106*H106,2)</f>
        <v>0</v>
      </c>
      <c r="K106" s="194" t="s">
        <v>154</v>
      </c>
      <c r="L106" s="61"/>
      <c r="M106" s="199" t="s">
        <v>21</v>
      </c>
      <c r="N106" s="200" t="s">
        <v>44</v>
      </c>
      <c r="O106" s="42"/>
      <c r="P106" s="201">
        <f>O106*H106</f>
        <v>0</v>
      </c>
      <c r="Q106" s="201">
        <v>0</v>
      </c>
      <c r="R106" s="201">
        <f>Q106*H106</f>
        <v>0</v>
      </c>
      <c r="S106" s="201">
        <v>0</v>
      </c>
      <c r="T106" s="202">
        <f>S106*H106</f>
        <v>0</v>
      </c>
      <c r="AR106" s="24" t="s">
        <v>155</v>
      </c>
      <c r="AT106" s="24" t="s">
        <v>150</v>
      </c>
      <c r="AU106" s="24" t="s">
        <v>83</v>
      </c>
      <c r="AY106" s="24" t="s">
        <v>148</v>
      </c>
      <c r="BE106" s="203">
        <f>IF(N106="základní",J106,0)</f>
        <v>0</v>
      </c>
      <c r="BF106" s="203">
        <f>IF(N106="snížená",J106,0)</f>
        <v>0</v>
      </c>
      <c r="BG106" s="203">
        <f>IF(N106="zákl. přenesená",J106,0)</f>
        <v>0</v>
      </c>
      <c r="BH106" s="203">
        <f>IF(N106="sníž. přenesená",J106,0)</f>
        <v>0</v>
      </c>
      <c r="BI106" s="203">
        <f>IF(N106="nulová",J106,0)</f>
        <v>0</v>
      </c>
      <c r="BJ106" s="24" t="s">
        <v>81</v>
      </c>
      <c r="BK106" s="203">
        <f>ROUND(I106*H106,2)</f>
        <v>0</v>
      </c>
      <c r="BL106" s="24" t="s">
        <v>155</v>
      </c>
      <c r="BM106" s="24" t="s">
        <v>1439</v>
      </c>
    </row>
    <row r="107" spans="2:65" s="1" customFormat="1" ht="81">
      <c r="B107" s="41"/>
      <c r="C107" s="63"/>
      <c r="D107" s="204" t="s">
        <v>157</v>
      </c>
      <c r="E107" s="63"/>
      <c r="F107" s="205" t="s">
        <v>764</v>
      </c>
      <c r="G107" s="63"/>
      <c r="H107" s="63"/>
      <c r="I107" s="163"/>
      <c r="J107" s="63"/>
      <c r="K107" s="63"/>
      <c r="L107" s="61"/>
      <c r="M107" s="206"/>
      <c r="N107" s="42"/>
      <c r="O107" s="42"/>
      <c r="P107" s="42"/>
      <c r="Q107" s="42"/>
      <c r="R107" s="42"/>
      <c r="S107" s="42"/>
      <c r="T107" s="78"/>
      <c r="AT107" s="24" t="s">
        <v>157</v>
      </c>
      <c r="AU107" s="24" t="s">
        <v>83</v>
      </c>
    </row>
    <row r="108" spans="2:65" s="1" customFormat="1" ht="25.5" customHeight="1">
      <c r="B108" s="41"/>
      <c r="C108" s="192" t="s">
        <v>193</v>
      </c>
      <c r="D108" s="192" t="s">
        <v>150</v>
      </c>
      <c r="E108" s="193" t="s">
        <v>766</v>
      </c>
      <c r="F108" s="194" t="s">
        <v>767</v>
      </c>
      <c r="G108" s="195" t="s">
        <v>196</v>
      </c>
      <c r="H108" s="196">
        <v>137.82400000000001</v>
      </c>
      <c r="I108" s="197"/>
      <c r="J108" s="198">
        <f>ROUND(I108*H108,2)</f>
        <v>0</v>
      </c>
      <c r="K108" s="194" t="s">
        <v>154</v>
      </c>
      <c r="L108" s="61"/>
      <c r="M108" s="199" t="s">
        <v>21</v>
      </c>
      <c r="N108" s="200" t="s">
        <v>44</v>
      </c>
      <c r="O108" s="42"/>
      <c r="P108" s="201">
        <f>O108*H108</f>
        <v>0</v>
      </c>
      <c r="Q108" s="201">
        <v>0</v>
      </c>
      <c r="R108" s="201">
        <f>Q108*H108</f>
        <v>0</v>
      </c>
      <c r="S108" s="201">
        <v>0</v>
      </c>
      <c r="T108" s="202">
        <f>S108*H108</f>
        <v>0</v>
      </c>
      <c r="AR108" s="24" t="s">
        <v>155</v>
      </c>
      <c r="AT108" s="24" t="s">
        <v>150</v>
      </c>
      <c r="AU108" s="24" t="s">
        <v>83</v>
      </c>
      <c r="AY108" s="24" t="s">
        <v>148</v>
      </c>
      <c r="BE108" s="203">
        <f>IF(N108="základní",J108,0)</f>
        <v>0</v>
      </c>
      <c r="BF108" s="203">
        <f>IF(N108="snížená",J108,0)</f>
        <v>0</v>
      </c>
      <c r="BG108" s="203">
        <f>IF(N108="zákl. přenesená",J108,0)</f>
        <v>0</v>
      </c>
      <c r="BH108" s="203">
        <f>IF(N108="sníž. přenesená",J108,0)</f>
        <v>0</v>
      </c>
      <c r="BI108" s="203">
        <f>IF(N108="nulová",J108,0)</f>
        <v>0</v>
      </c>
      <c r="BJ108" s="24" t="s">
        <v>81</v>
      </c>
      <c r="BK108" s="203">
        <f>ROUND(I108*H108,2)</f>
        <v>0</v>
      </c>
      <c r="BL108" s="24" t="s">
        <v>155</v>
      </c>
      <c r="BM108" s="24" t="s">
        <v>1440</v>
      </c>
    </row>
    <row r="109" spans="2:65" s="1" customFormat="1" ht="81">
      <c r="B109" s="41"/>
      <c r="C109" s="63"/>
      <c r="D109" s="204" t="s">
        <v>157</v>
      </c>
      <c r="E109" s="63"/>
      <c r="F109" s="205" t="s">
        <v>764</v>
      </c>
      <c r="G109" s="63"/>
      <c r="H109" s="63"/>
      <c r="I109" s="163"/>
      <c r="J109" s="63"/>
      <c r="K109" s="63"/>
      <c r="L109" s="61"/>
      <c r="M109" s="206"/>
      <c r="N109" s="42"/>
      <c r="O109" s="42"/>
      <c r="P109" s="42"/>
      <c r="Q109" s="42"/>
      <c r="R109" s="42"/>
      <c r="S109" s="42"/>
      <c r="T109" s="78"/>
      <c r="AT109" s="24" t="s">
        <v>157</v>
      </c>
      <c r="AU109" s="24" t="s">
        <v>83</v>
      </c>
    </row>
    <row r="110" spans="2:65" s="12" customFormat="1">
      <c r="B110" s="217"/>
      <c r="C110" s="218"/>
      <c r="D110" s="204" t="s">
        <v>162</v>
      </c>
      <c r="E110" s="218"/>
      <c r="F110" s="220" t="s">
        <v>1441</v>
      </c>
      <c r="G110" s="218"/>
      <c r="H110" s="221">
        <v>137.82400000000001</v>
      </c>
      <c r="I110" s="222"/>
      <c r="J110" s="218"/>
      <c r="K110" s="218"/>
      <c r="L110" s="223"/>
      <c r="M110" s="224"/>
      <c r="N110" s="225"/>
      <c r="O110" s="225"/>
      <c r="P110" s="225"/>
      <c r="Q110" s="225"/>
      <c r="R110" s="225"/>
      <c r="S110" s="225"/>
      <c r="T110" s="226"/>
      <c r="AT110" s="227" t="s">
        <v>162</v>
      </c>
      <c r="AU110" s="227" t="s">
        <v>83</v>
      </c>
      <c r="AV110" s="12" t="s">
        <v>83</v>
      </c>
      <c r="AW110" s="12" t="s">
        <v>6</v>
      </c>
      <c r="AX110" s="12" t="s">
        <v>81</v>
      </c>
      <c r="AY110" s="227" t="s">
        <v>148</v>
      </c>
    </row>
    <row r="111" spans="2:65" s="1" customFormat="1" ht="16.5" customHeight="1">
      <c r="B111" s="41"/>
      <c r="C111" s="192" t="s">
        <v>199</v>
      </c>
      <c r="D111" s="192" t="s">
        <v>150</v>
      </c>
      <c r="E111" s="193" t="s">
        <v>771</v>
      </c>
      <c r="F111" s="194" t="s">
        <v>772</v>
      </c>
      <c r="G111" s="195" t="s">
        <v>196</v>
      </c>
      <c r="H111" s="196">
        <v>17.228000000000002</v>
      </c>
      <c r="I111" s="197"/>
      <c r="J111" s="198">
        <f>ROUND(I111*H111,2)</f>
        <v>0</v>
      </c>
      <c r="K111" s="194" t="s">
        <v>154</v>
      </c>
      <c r="L111" s="61"/>
      <c r="M111" s="199" t="s">
        <v>21</v>
      </c>
      <c r="N111" s="200" t="s">
        <v>44</v>
      </c>
      <c r="O111" s="42"/>
      <c r="P111" s="201">
        <f>O111*H111</f>
        <v>0</v>
      </c>
      <c r="Q111" s="201">
        <v>0</v>
      </c>
      <c r="R111" s="201">
        <f>Q111*H111</f>
        <v>0</v>
      </c>
      <c r="S111" s="201">
        <v>0</v>
      </c>
      <c r="T111" s="202">
        <f>S111*H111</f>
        <v>0</v>
      </c>
      <c r="AR111" s="24" t="s">
        <v>155</v>
      </c>
      <c r="AT111" s="24" t="s">
        <v>150</v>
      </c>
      <c r="AU111" s="24" t="s">
        <v>83</v>
      </c>
      <c r="AY111" s="24" t="s">
        <v>148</v>
      </c>
      <c r="BE111" s="203">
        <f>IF(N111="základní",J111,0)</f>
        <v>0</v>
      </c>
      <c r="BF111" s="203">
        <f>IF(N111="snížená",J111,0)</f>
        <v>0</v>
      </c>
      <c r="BG111" s="203">
        <f>IF(N111="zákl. přenesená",J111,0)</f>
        <v>0</v>
      </c>
      <c r="BH111" s="203">
        <f>IF(N111="sníž. přenesená",J111,0)</f>
        <v>0</v>
      </c>
      <c r="BI111" s="203">
        <f>IF(N111="nulová",J111,0)</f>
        <v>0</v>
      </c>
      <c r="BJ111" s="24" t="s">
        <v>81</v>
      </c>
      <c r="BK111" s="203">
        <f>ROUND(I111*H111,2)</f>
        <v>0</v>
      </c>
      <c r="BL111" s="24" t="s">
        <v>155</v>
      </c>
      <c r="BM111" s="24" t="s">
        <v>1442</v>
      </c>
    </row>
    <row r="112" spans="2:65" s="1" customFormat="1" ht="67.5">
      <c r="B112" s="41"/>
      <c r="C112" s="63"/>
      <c r="D112" s="204" t="s">
        <v>157</v>
      </c>
      <c r="E112" s="63"/>
      <c r="F112" s="205" t="s">
        <v>774</v>
      </c>
      <c r="G112" s="63"/>
      <c r="H112" s="63"/>
      <c r="I112" s="163"/>
      <c r="J112" s="63"/>
      <c r="K112" s="63"/>
      <c r="L112" s="61"/>
      <c r="M112" s="206"/>
      <c r="N112" s="42"/>
      <c r="O112" s="42"/>
      <c r="P112" s="42"/>
      <c r="Q112" s="42"/>
      <c r="R112" s="42"/>
      <c r="S112" s="42"/>
      <c r="T112" s="78"/>
      <c r="AT112" s="24" t="s">
        <v>157</v>
      </c>
      <c r="AU112" s="24" t="s">
        <v>83</v>
      </c>
    </row>
    <row r="113" spans="2:65" s="10" customFormat="1" ht="29.85" customHeight="1">
      <c r="B113" s="176"/>
      <c r="C113" s="177"/>
      <c r="D113" s="178" t="s">
        <v>72</v>
      </c>
      <c r="E113" s="190" t="s">
        <v>775</v>
      </c>
      <c r="F113" s="190" t="s">
        <v>776</v>
      </c>
      <c r="G113" s="177"/>
      <c r="H113" s="177"/>
      <c r="I113" s="180"/>
      <c r="J113" s="191">
        <f>BK113</f>
        <v>0</v>
      </c>
      <c r="K113" s="177"/>
      <c r="L113" s="182"/>
      <c r="M113" s="183"/>
      <c r="N113" s="184"/>
      <c r="O113" s="184"/>
      <c r="P113" s="185">
        <f>SUM(P114:P115)</f>
        <v>0</v>
      </c>
      <c r="Q113" s="184"/>
      <c r="R113" s="185">
        <f>SUM(R114:R115)</f>
        <v>0</v>
      </c>
      <c r="S113" s="184"/>
      <c r="T113" s="186">
        <f>SUM(T114:T115)</f>
        <v>0</v>
      </c>
      <c r="AR113" s="187" t="s">
        <v>81</v>
      </c>
      <c r="AT113" s="188" t="s">
        <v>72</v>
      </c>
      <c r="AU113" s="188" t="s">
        <v>81</v>
      </c>
      <c r="AY113" s="187" t="s">
        <v>148</v>
      </c>
      <c r="BK113" s="189">
        <f>SUM(BK114:BK115)</f>
        <v>0</v>
      </c>
    </row>
    <row r="114" spans="2:65" s="1" customFormat="1" ht="38.25" customHeight="1">
      <c r="B114" s="41"/>
      <c r="C114" s="192" t="s">
        <v>206</v>
      </c>
      <c r="D114" s="192" t="s">
        <v>150</v>
      </c>
      <c r="E114" s="193" t="s">
        <v>778</v>
      </c>
      <c r="F114" s="194" t="s">
        <v>779</v>
      </c>
      <c r="G114" s="195" t="s">
        <v>196</v>
      </c>
      <c r="H114" s="196">
        <v>4.8840000000000003</v>
      </c>
      <c r="I114" s="197"/>
      <c r="J114" s="198">
        <f>ROUND(I114*H114,2)</f>
        <v>0</v>
      </c>
      <c r="K114" s="194" t="s">
        <v>154</v>
      </c>
      <c r="L114" s="61"/>
      <c r="M114" s="199" t="s">
        <v>21</v>
      </c>
      <c r="N114" s="200" t="s">
        <v>44</v>
      </c>
      <c r="O114" s="42"/>
      <c r="P114" s="201">
        <f>O114*H114</f>
        <v>0</v>
      </c>
      <c r="Q114" s="201">
        <v>0</v>
      </c>
      <c r="R114" s="201">
        <f>Q114*H114</f>
        <v>0</v>
      </c>
      <c r="S114" s="201">
        <v>0</v>
      </c>
      <c r="T114" s="202">
        <f>S114*H114</f>
        <v>0</v>
      </c>
      <c r="AR114" s="24" t="s">
        <v>155</v>
      </c>
      <c r="AT114" s="24" t="s">
        <v>150</v>
      </c>
      <c r="AU114" s="24" t="s">
        <v>83</v>
      </c>
      <c r="AY114" s="24" t="s">
        <v>148</v>
      </c>
      <c r="BE114" s="203">
        <f>IF(N114="základní",J114,0)</f>
        <v>0</v>
      </c>
      <c r="BF114" s="203">
        <f>IF(N114="snížená",J114,0)</f>
        <v>0</v>
      </c>
      <c r="BG114" s="203">
        <f>IF(N114="zákl. přenesená",J114,0)</f>
        <v>0</v>
      </c>
      <c r="BH114" s="203">
        <f>IF(N114="sníž. přenesená",J114,0)</f>
        <v>0</v>
      </c>
      <c r="BI114" s="203">
        <f>IF(N114="nulová",J114,0)</f>
        <v>0</v>
      </c>
      <c r="BJ114" s="24" t="s">
        <v>81</v>
      </c>
      <c r="BK114" s="203">
        <f>ROUND(I114*H114,2)</f>
        <v>0</v>
      </c>
      <c r="BL114" s="24" t="s">
        <v>155</v>
      </c>
      <c r="BM114" s="24" t="s">
        <v>1443</v>
      </c>
    </row>
    <row r="115" spans="2:65" s="1" customFormat="1" ht="40.5">
      <c r="B115" s="41"/>
      <c r="C115" s="63"/>
      <c r="D115" s="204" t="s">
        <v>157</v>
      </c>
      <c r="E115" s="63"/>
      <c r="F115" s="205" t="s">
        <v>781</v>
      </c>
      <c r="G115" s="63"/>
      <c r="H115" s="63"/>
      <c r="I115" s="163"/>
      <c r="J115" s="63"/>
      <c r="K115" s="63"/>
      <c r="L115" s="61"/>
      <c r="M115" s="206"/>
      <c r="N115" s="42"/>
      <c r="O115" s="42"/>
      <c r="P115" s="42"/>
      <c r="Q115" s="42"/>
      <c r="R115" s="42"/>
      <c r="S115" s="42"/>
      <c r="T115" s="78"/>
      <c r="AT115" s="24" t="s">
        <v>157</v>
      </c>
      <c r="AU115" s="24" t="s">
        <v>83</v>
      </c>
    </row>
    <row r="116" spans="2:65" s="10" customFormat="1" ht="37.35" customHeight="1">
      <c r="B116" s="176"/>
      <c r="C116" s="177"/>
      <c r="D116" s="178" t="s">
        <v>72</v>
      </c>
      <c r="E116" s="179" t="s">
        <v>782</v>
      </c>
      <c r="F116" s="179" t="s">
        <v>783</v>
      </c>
      <c r="G116" s="177"/>
      <c r="H116" s="177"/>
      <c r="I116" s="180"/>
      <c r="J116" s="181">
        <f>BK116</f>
        <v>0</v>
      </c>
      <c r="K116" s="177"/>
      <c r="L116" s="182"/>
      <c r="M116" s="183"/>
      <c r="N116" s="184"/>
      <c r="O116" s="184"/>
      <c r="P116" s="185">
        <f>P117+P163</f>
        <v>0</v>
      </c>
      <c r="Q116" s="184"/>
      <c r="R116" s="185">
        <f>R117+R163</f>
        <v>0.93041116000000001</v>
      </c>
      <c r="S116" s="184"/>
      <c r="T116" s="186">
        <f>T117+T163</f>
        <v>2.1364000000000001</v>
      </c>
      <c r="AR116" s="187" t="s">
        <v>83</v>
      </c>
      <c r="AT116" s="188" t="s">
        <v>72</v>
      </c>
      <c r="AU116" s="188" t="s">
        <v>73</v>
      </c>
      <c r="AY116" s="187" t="s">
        <v>148</v>
      </c>
      <c r="BK116" s="189">
        <f>BK117+BK163</f>
        <v>0</v>
      </c>
    </row>
    <row r="117" spans="2:65" s="10" customFormat="1" ht="19.899999999999999" customHeight="1">
      <c r="B117" s="176"/>
      <c r="C117" s="177"/>
      <c r="D117" s="178" t="s">
        <v>72</v>
      </c>
      <c r="E117" s="190" t="s">
        <v>1444</v>
      </c>
      <c r="F117" s="190" t="s">
        <v>1445</v>
      </c>
      <c r="G117" s="177"/>
      <c r="H117" s="177"/>
      <c r="I117" s="180"/>
      <c r="J117" s="191">
        <f>BK117</f>
        <v>0</v>
      </c>
      <c r="K117" s="177"/>
      <c r="L117" s="182"/>
      <c r="M117" s="183"/>
      <c r="N117" s="184"/>
      <c r="O117" s="184"/>
      <c r="P117" s="185">
        <f>SUM(P118:P162)</f>
        <v>0</v>
      </c>
      <c r="Q117" s="184"/>
      <c r="R117" s="185">
        <f>SUM(R118:R162)</f>
        <v>0.16327116000000003</v>
      </c>
      <c r="S117" s="184"/>
      <c r="T117" s="186">
        <f>SUM(T118:T162)</f>
        <v>1.96</v>
      </c>
      <c r="AR117" s="187" t="s">
        <v>83</v>
      </c>
      <c r="AT117" s="188" t="s">
        <v>72</v>
      </c>
      <c r="AU117" s="188" t="s">
        <v>81</v>
      </c>
      <c r="AY117" s="187" t="s">
        <v>148</v>
      </c>
      <c r="BK117" s="189">
        <f>SUM(BK118:BK162)</f>
        <v>0</v>
      </c>
    </row>
    <row r="118" spans="2:65" s="1" customFormat="1" ht="16.5" customHeight="1">
      <c r="B118" s="41"/>
      <c r="C118" s="192" t="s">
        <v>212</v>
      </c>
      <c r="D118" s="192" t="s">
        <v>150</v>
      </c>
      <c r="E118" s="193" t="s">
        <v>1446</v>
      </c>
      <c r="F118" s="194" t="s">
        <v>1447</v>
      </c>
      <c r="G118" s="195" t="s">
        <v>153</v>
      </c>
      <c r="H118" s="196">
        <v>98</v>
      </c>
      <c r="I118" s="197"/>
      <c r="J118" s="198">
        <f>ROUND(I118*H118,2)</f>
        <v>0</v>
      </c>
      <c r="K118" s="194" t="s">
        <v>154</v>
      </c>
      <c r="L118" s="61"/>
      <c r="M118" s="199" t="s">
        <v>21</v>
      </c>
      <c r="N118" s="200" t="s">
        <v>44</v>
      </c>
      <c r="O118" s="42"/>
      <c r="P118" s="201">
        <f>O118*H118</f>
        <v>0</v>
      </c>
      <c r="Q118" s="201">
        <v>0</v>
      </c>
      <c r="R118" s="201">
        <f>Q118*H118</f>
        <v>0</v>
      </c>
      <c r="S118" s="201">
        <v>6.0000000000000001E-3</v>
      </c>
      <c r="T118" s="202">
        <f>S118*H118</f>
        <v>0.58799999999999997</v>
      </c>
      <c r="AR118" s="24" t="s">
        <v>252</v>
      </c>
      <c r="AT118" s="24" t="s">
        <v>150</v>
      </c>
      <c r="AU118" s="24" t="s">
        <v>83</v>
      </c>
      <c r="AY118" s="24" t="s">
        <v>148</v>
      </c>
      <c r="BE118" s="203">
        <f>IF(N118="základní",J118,0)</f>
        <v>0</v>
      </c>
      <c r="BF118" s="203">
        <f>IF(N118="snížená",J118,0)</f>
        <v>0</v>
      </c>
      <c r="BG118" s="203">
        <f>IF(N118="zákl. přenesená",J118,0)</f>
        <v>0</v>
      </c>
      <c r="BH118" s="203">
        <f>IF(N118="sníž. přenesená",J118,0)</f>
        <v>0</v>
      </c>
      <c r="BI118" s="203">
        <f>IF(N118="nulová",J118,0)</f>
        <v>0</v>
      </c>
      <c r="BJ118" s="24" t="s">
        <v>81</v>
      </c>
      <c r="BK118" s="203">
        <f>ROUND(I118*H118,2)</f>
        <v>0</v>
      </c>
      <c r="BL118" s="24" t="s">
        <v>252</v>
      </c>
      <c r="BM118" s="24" t="s">
        <v>1448</v>
      </c>
    </row>
    <row r="119" spans="2:65" s="1" customFormat="1" ht="16.5" customHeight="1">
      <c r="B119" s="41"/>
      <c r="C119" s="192" t="s">
        <v>218</v>
      </c>
      <c r="D119" s="192" t="s">
        <v>150</v>
      </c>
      <c r="E119" s="193" t="s">
        <v>1449</v>
      </c>
      <c r="F119" s="194" t="s">
        <v>1450</v>
      </c>
      <c r="G119" s="195" t="s">
        <v>153</v>
      </c>
      <c r="H119" s="196">
        <v>98</v>
      </c>
      <c r="I119" s="197"/>
      <c r="J119" s="198">
        <f>ROUND(I119*H119,2)</f>
        <v>0</v>
      </c>
      <c r="K119" s="194" t="s">
        <v>154</v>
      </c>
      <c r="L119" s="61"/>
      <c r="M119" s="199" t="s">
        <v>21</v>
      </c>
      <c r="N119" s="200" t="s">
        <v>44</v>
      </c>
      <c r="O119" s="42"/>
      <c r="P119" s="201">
        <f>O119*H119</f>
        <v>0</v>
      </c>
      <c r="Q119" s="201">
        <v>0</v>
      </c>
      <c r="R119" s="201">
        <f>Q119*H119</f>
        <v>0</v>
      </c>
      <c r="S119" s="201">
        <v>1.4E-2</v>
      </c>
      <c r="T119" s="202">
        <f>S119*H119</f>
        <v>1.3720000000000001</v>
      </c>
      <c r="AR119" s="24" t="s">
        <v>252</v>
      </c>
      <c r="AT119" s="24" t="s">
        <v>150</v>
      </c>
      <c r="AU119" s="24" t="s">
        <v>83</v>
      </c>
      <c r="AY119" s="24" t="s">
        <v>148</v>
      </c>
      <c r="BE119" s="203">
        <f>IF(N119="základní",J119,0)</f>
        <v>0</v>
      </c>
      <c r="BF119" s="203">
        <f>IF(N119="snížená",J119,0)</f>
        <v>0</v>
      </c>
      <c r="BG119" s="203">
        <f>IF(N119="zákl. přenesená",J119,0)</f>
        <v>0</v>
      </c>
      <c r="BH119" s="203">
        <f>IF(N119="sníž. přenesená",J119,0)</f>
        <v>0</v>
      </c>
      <c r="BI119" s="203">
        <f>IF(N119="nulová",J119,0)</f>
        <v>0</v>
      </c>
      <c r="BJ119" s="24" t="s">
        <v>81</v>
      </c>
      <c r="BK119" s="203">
        <f>ROUND(I119*H119,2)</f>
        <v>0</v>
      </c>
      <c r="BL119" s="24" t="s">
        <v>252</v>
      </c>
      <c r="BM119" s="24" t="s">
        <v>1451</v>
      </c>
    </row>
    <row r="120" spans="2:65" s="1" customFormat="1" ht="25.5" customHeight="1">
      <c r="B120" s="41"/>
      <c r="C120" s="192" t="s">
        <v>224</v>
      </c>
      <c r="D120" s="192" t="s">
        <v>150</v>
      </c>
      <c r="E120" s="193" t="s">
        <v>1452</v>
      </c>
      <c r="F120" s="194" t="s">
        <v>1453</v>
      </c>
      <c r="G120" s="195" t="s">
        <v>153</v>
      </c>
      <c r="H120" s="196">
        <v>236</v>
      </c>
      <c r="I120" s="197"/>
      <c r="J120" s="198">
        <f>ROUND(I120*H120,2)</f>
        <v>0</v>
      </c>
      <c r="K120" s="194" t="s">
        <v>154</v>
      </c>
      <c r="L120" s="61"/>
      <c r="M120" s="199" t="s">
        <v>21</v>
      </c>
      <c r="N120" s="200" t="s">
        <v>44</v>
      </c>
      <c r="O120" s="42"/>
      <c r="P120" s="201">
        <f>O120*H120</f>
        <v>0</v>
      </c>
      <c r="Q120" s="201">
        <v>0</v>
      </c>
      <c r="R120" s="201">
        <f>Q120*H120</f>
        <v>0</v>
      </c>
      <c r="S120" s="201">
        <v>0</v>
      </c>
      <c r="T120" s="202">
        <f>S120*H120</f>
        <v>0</v>
      </c>
      <c r="AR120" s="24" t="s">
        <v>252</v>
      </c>
      <c r="AT120" s="24" t="s">
        <v>150</v>
      </c>
      <c r="AU120" s="24" t="s">
        <v>83</v>
      </c>
      <c r="AY120" s="24" t="s">
        <v>148</v>
      </c>
      <c r="BE120" s="203">
        <f>IF(N120="základní",J120,0)</f>
        <v>0</v>
      </c>
      <c r="BF120" s="203">
        <f>IF(N120="snížená",J120,0)</f>
        <v>0</v>
      </c>
      <c r="BG120" s="203">
        <f>IF(N120="zákl. přenesená",J120,0)</f>
        <v>0</v>
      </c>
      <c r="BH120" s="203">
        <f>IF(N120="sníž. přenesená",J120,0)</f>
        <v>0</v>
      </c>
      <c r="BI120" s="203">
        <f>IF(N120="nulová",J120,0)</f>
        <v>0</v>
      </c>
      <c r="BJ120" s="24" t="s">
        <v>81</v>
      </c>
      <c r="BK120" s="203">
        <f>ROUND(I120*H120,2)</f>
        <v>0</v>
      </c>
      <c r="BL120" s="24" t="s">
        <v>252</v>
      </c>
      <c r="BM120" s="24" t="s">
        <v>1454</v>
      </c>
    </row>
    <row r="121" spans="2:65" s="1" customFormat="1" ht="40.5">
      <c r="B121" s="41"/>
      <c r="C121" s="63"/>
      <c r="D121" s="204" t="s">
        <v>157</v>
      </c>
      <c r="E121" s="63"/>
      <c r="F121" s="205" t="s">
        <v>1455</v>
      </c>
      <c r="G121" s="63"/>
      <c r="H121" s="63"/>
      <c r="I121" s="163"/>
      <c r="J121" s="63"/>
      <c r="K121" s="63"/>
      <c r="L121" s="61"/>
      <c r="M121" s="206"/>
      <c r="N121" s="42"/>
      <c r="O121" s="42"/>
      <c r="P121" s="42"/>
      <c r="Q121" s="42"/>
      <c r="R121" s="42"/>
      <c r="S121" s="42"/>
      <c r="T121" s="78"/>
      <c r="AT121" s="24" t="s">
        <v>157</v>
      </c>
      <c r="AU121" s="24" t="s">
        <v>83</v>
      </c>
    </row>
    <row r="122" spans="2:65" s="12" customFormat="1">
      <c r="B122" s="217"/>
      <c r="C122" s="218"/>
      <c r="D122" s="204" t="s">
        <v>162</v>
      </c>
      <c r="E122" s="219" t="s">
        <v>21</v>
      </c>
      <c r="F122" s="220" t="s">
        <v>1456</v>
      </c>
      <c r="G122" s="218"/>
      <c r="H122" s="221">
        <v>196</v>
      </c>
      <c r="I122" s="222"/>
      <c r="J122" s="218"/>
      <c r="K122" s="218"/>
      <c r="L122" s="223"/>
      <c r="M122" s="224"/>
      <c r="N122" s="225"/>
      <c r="O122" s="225"/>
      <c r="P122" s="225"/>
      <c r="Q122" s="225"/>
      <c r="R122" s="225"/>
      <c r="S122" s="225"/>
      <c r="T122" s="226"/>
      <c r="AT122" s="227" t="s">
        <v>162</v>
      </c>
      <c r="AU122" s="227" t="s">
        <v>83</v>
      </c>
      <c r="AV122" s="12" t="s">
        <v>83</v>
      </c>
      <c r="AW122" s="12" t="s">
        <v>36</v>
      </c>
      <c r="AX122" s="12" t="s">
        <v>73</v>
      </c>
      <c r="AY122" s="227" t="s">
        <v>148</v>
      </c>
    </row>
    <row r="123" spans="2:65" s="11" customFormat="1">
      <c r="B123" s="207"/>
      <c r="C123" s="208"/>
      <c r="D123" s="204" t="s">
        <v>162</v>
      </c>
      <c r="E123" s="209" t="s">
        <v>21</v>
      </c>
      <c r="F123" s="210" t="s">
        <v>1457</v>
      </c>
      <c r="G123" s="208"/>
      <c r="H123" s="209" t="s">
        <v>21</v>
      </c>
      <c r="I123" s="211"/>
      <c r="J123" s="208"/>
      <c r="K123" s="208"/>
      <c r="L123" s="212"/>
      <c r="M123" s="213"/>
      <c r="N123" s="214"/>
      <c r="O123" s="214"/>
      <c r="P123" s="214"/>
      <c r="Q123" s="214"/>
      <c r="R123" s="214"/>
      <c r="S123" s="214"/>
      <c r="T123" s="215"/>
      <c r="AT123" s="216" t="s">
        <v>162</v>
      </c>
      <c r="AU123" s="216" t="s">
        <v>83</v>
      </c>
      <c r="AV123" s="11" t="s">
        <v>81</v>
      </c>
      <c r="AW123" s="11" t="s">
        <v>36</v>
      </c>
      <c r="AX123" s="11" t="s">
        <v>73</v>
      </c>
      <c r="AY123" s="216" t="s">
        <v>148</v>
      </c>
    </row>
    <row r="124" spans="2:65" s="12" customFormat="1">
      <c r="B124" s="217"/>
      <c r="C124" s="218"/>
      <c r="D124" s="204" t="s">
        <v>162</v>
      </c>
      <c r="E124" s="219" t="s">
        <v>21</v>
      </c>
      <c r="F124" s="220" t="s">
        <v>1458</v>
      </c>
      <c r="G124" s="218"/>
      <c r="H124" s="221">
        <v>40</v>
      </c>
      <c r="I124" s="222"/>
      <c r="J124" s="218"/>
      <c r="K124" s="218"/>
      <c r="L124" s="223"/>
      <c r="M124" s="224"/>
      <c r="N124" s="225"/>
      <c r="O124" s="225"/>
      <c r="P124" s="225"/>
      <c r="Q124" s="225"/>
      <c r="R124" s="225"/>
      <c r="S124" s="225"/>
      <c r="T124" s="226"/>
      <c r="AT124" s="227" t="s">
        <v>162</v>
      </c>
      <c r="AU124" s="227" t="s">
        <v>83</v>
      </c>
      <c r="AV124" s="12" t="s">
        <v>83</v>
      </c>
      <c r="AW124" s="12" t="s">
        <v>36</v>
      </c>
      <c r="AX124" s="12" t="s">
        <v>73</v>
      </c>
      <c r="AY124" s="227" t="s">
        <v>148</v>
      </c>
    </row>
    <row r="125" spans="2:65" s="13" customFormat="1">
      <c r="B125" s="228"/>
      <c r="C125" s="229"/>
      <c r="D125" s="204" t="s">
        <v>162</v>
      </c>
      <c r="E125" s="230" t="s">
        <v>21</v>
      </c>
      <c r="F125" s="231" t="s">
        <v>244</v>
      </c>
      <c r="G125" s="229"/>
      <c r="H125" s="232">
        <v>236</v>
      </c>
      <c r="I125" s="233"/>
      <c r="J125" s="229"/>
      <c r="K125" s="229"/>
      <c r="L125" s="234"/>
      <c r="M125" s="235"/>
      <c r="N125" s="236"/>
      <c r="O125" s="236"/>
      <c r="P125" s="236"/>
      <c r="Q125" s="236"/>
      <c r="R125" s="236"/>
      <c r="S125" s="236"/>
      <c r="T125" s="237"/>
      <c r="AT125" s="238" t="s">
        <v>162</v>
      </c>
      <c r="AU125" s="238" t="s">
        <v>83</v>
      </c>
      <c r="AV125" s="13" t="s">
        <v>155</v>
      </c>
      <c r="AW125" s="13" t="s">
        <v>36</v>
      </c>
      <c r="AX125" s="13" t="s">
        <v>81</v>
      </c>
      <c r="AY125" s="238" t="s">
        <v>148</v>
      </c>
    </row>
    <row r="126" spans="2:65" s="1" customFormat="1" ht="16.5" customHeight="1">
      <c r="B126" s="41"/>
      <c r="C126" s="239" t="s">
        <v>229</v>
      </c>
      <c r="D126" s="239" t="s">
        <v>271</v>
      </c>
      <c r="E126" s="240" t="s">
        <v>1459</v>
      </c>
      <c r="F126" s="241" t="s">
        <v>1460</v>
      </c>
      <c r="G126" s="242" t="s">
        <v>1461</v>
      </c>
      <c r="H126" s="243">
        <v>2.8319999999999999</v>
      </c>
      <c r="I126" s="244"/>
      <c r="J126" s="245">
        <f>ROUND(I126*H126,2)</f>
        <v>0</v>
      </c>
      <c r="K126" s="241" t="s">
        <v>21</v>
      </c>
      <c r="L126" s="246"/>
      <c r="M126" s="247" t="s">
        <v>21</v>
      </c>
      <c r="N126" s="248" t="s">
        <v>44</v>
      </c>
      <c r="O126" s="42"/>
      <c r="P126" s="201">
        <f>O126*H126</f>
        <v>0</v>
      </c>
      <c r="Q126" s="201">
        <v>0</v>
      </c>
      <c r="R126" s="201">
        <f>Q126*H126</f>
        <v>0</v>
      </c>
      <c r="S126" s="201">
        <v>0</v>
      </c>
      <c r="T126" s="202">
        <f>S126*H126</f>
        <v>0</v>
      </c>
      <c r="AR126" s="24" t="s">
        <v>396</v>
      </c>
      <c r="AT126" s="24" t="s">
        <v>271</v>
      </c>
      <c r="AU126" s="24" t="s">
        <v>83</v>
      </c>
      <c r="AY126" s="24" t="s">
        <v>148</v>
      </c>
      <c r="BE126" s="203">
        <f>IF(N126="základní",J126,0)</f>
        <v>0</v>
      </c>
      <c r="BF126" s="203">
        <f>IF(N126="snížená",J126,0)</f>
        <v>0</v>
      </c>
      <c r="BG126" s="203">
        <f>IF(N126="zákl. přenesená",J126,0)</f>
        <v>0</v>
      </c>
      <c r="BH126" s="203">
        <f>IF(N126="sníž. přenesená",J126,0)</f>
        <v>0</v>
      </c>
      <c r="BI126" s="203">
        <f>IF(N126="nulová",J126,0)</f>
        <v>0</v>
      </c>
      <c r="BJ126" s="24" t="s">
        <v>81</v>
      </c>
      <c r="BK126" s="203">
        <f>ROUND(I126*H126,2)</f>
        <v>0</v>
      </c>
      <c r="BL126" s="24" t="s">
        <v>252</v>
      </c>
      <c r="BM126" s="24" t="s">
        <v>1462</v>
      </c>
    </row>
    <row r="127" spans="2:65" s="12" customFormat="1">
      <c r="B127" s="217"/>
      <c r="C127" s="218"/>
      <c r="D127" s="204" t="s">
        <v>162</v>
      </c>
      <c r="E127" s="219" t="s">
        <v>21</v>
      </c>
      <c r="F127" s="220" t="s">
        <v>1463</v>
      </c>
      <c r="G127" s="218"/>
      <c r="H127" s="221">
        <v>2.8319999999999999</v>
      </c>
      <c r="I127" s="222"/>
      <c r="J127" s="218"/>
      <c r="K127" s="218"/>
      <c r="L127" s="223"/>
      <c r="M127" s="224"/>
      <c r="N127" s="225"/>
      <c r="O127" s="225"/>
      <c r="P127" s="225"/>
      <c r="Q127" s="225"/>
      <c r="R127" s="225"/>
      <c r="S127" s="225"/>
      <c r="T127" s="226"/>
      <c r="AT127" s="227" t="s">
        <v>162</v>
      </c>
      <c r="AU127" s="227" t="s">
        <v>83</v>
      </c>
      <c r="AV127" s="12" t="s">
        <v>83</v>
      </c>
      <c r="AW127" s="12" t="s">
        <v>36</v>
      </c>
      <c r="AX127" s="12" t="s">
        <v>81</v>
      </c>
      <c r="AY127" s="227" t="s">
        <v>148</v>
      </c>
    </row>
    <row r="128" spans="2:65" s="1" customFormat="1" ht="25.5" customHeight="1">
      <c r="B128" s="41"/>
      <c r="C128" s="192" t="s">
        <v>10</v>
      </c>
      <c r="D128" s="192" t="s">
        <v>150</v>
      </c>
      <c r="E128" s="193" t="s">
        <v>1464</v>
      </c>
      <c r="F128" s="194" t="s">
        <v>1465</v>
      </c>
      <c r="G128" s="195" t="s">
        <v>153</v>
      </c>
      <c r="H128" s="196">
        <v>118</v>
      </c>
      <c r="I128" s="197"/>
      <c r="J128" s="198">
        <f>ROUND(I128*H128,2)</f>
        <v>0</v>
      </c>
      <c r="K128" s="194" t="s">
        <v>154</v>
      </c>
      <c r="L128" s="61"/>
      <c r="M128" s="199" t="s">
        <v>21</v>
      </c>
      <c r="N128" s="200" t="s">
        <v>44</v>
      </c>
      <c r="O128" s="42"/>
      <c r="P128" s="201">
        <f>O128*H128</f>
        <v>0</v>
      </c>
      <c r="Q128" s="201">
        <v>8.8000000000000003E-4</v>
      </c>
      <c r="R128" s="201">
        <f>Q128*H128</f>
        <v>0.10384</v>
      </c>
      <c r="S128" s="201">
        <v>0</v>
      </c>
      <c r="T128" s="202">
        <f>S128*H128</f>
        <v>0</v>
      </c>
      <c r="AR128" s="24" t="s">
        <v>252</v>
      </c>
      <c r="AT128" s="24" t="s">
        <v>150</v>
      </c>
      <c r="AU128" s="24" t="s">
        <v>83</v>
      </c>
      <c r="AY128" s="24" t="s">
        <v>148</v>
      </c>
      <c r="BE128" s="203">
        <f>IF(N128="základní",J128,0)</f>
        <v>0</v>
      </c>
      <c r="BF128" s="203">
        <f>IF(N128="snížená",J128,0)</f>
        <v>0</v>
      </c>
      <c r="BG128" s="203">
        <f>IF(N128="zákl. přenesená",J128,0)</f>
        <v>0</v>
      </c>
      <c r="BH128" s="203">
        <f>IF(N128="sníž. přenesená",J128,0)</f>
        <v>0</v>
      </c>
      <c r="BI128" s="203">
        <f>IF(N128="nulová",J128,0)</f>
        <v>0</v>
      </c>
      <c r="BJ128" s="24" t="s">
        <v>81</v>
      </c>
      <c r="BK128" s="203">
        <f>ROUND(I128*H128,2)</f>
        <v>0</v>
      </c>
      <c r="BL128" s="24" t="s">
        <v>252</v>
      </c>
      <c r="BM128" s="24" t="s">
        <v>1466</v>
      </c>
    </row>
    <row r="129" spans="2:65" s="1" customFormat="1" ht="40.5">
      <c r="B129" s="41"/>
      <c r="C129" s="63"/>
      <c r="D129" s="204" t="s">
        <v>157</v>
      </c>
      <c r="E129" s="63"/>
      <c r="F129" s="205" t="s">
        <v>1467</v>
      </c>
      <c r="G129" s="63"/>
      <c r="H129" s="63"/>
      <c r="I129" s="163"/>
      <c r="J129" s="63"/>
      <c r="K129" s="63"/>
      <c r="L129" s="61"/>
      <c r="M129" s="206"/>
      <c r="N129" s="42"/>
      <c r="O129" s="42"/>
      <c r="P129" s="42"/>
      <c r="Q129" s="42"/>
      <c r="R129" s="42"/>
      <c r="S129" s="42"/>
      <c r="T129" s="78"/>
      <c r="AT129" s="24" t="s">
        <v>157</v>
      </c>
      <c r="AU129" s="24" t="s">
        <v>83</v>
      </c>
    </row>
    <row r="130" spans="2:65" s="12" customFormat="1">
      <c r="B130" s="217"/>
      <c r="C130" s="218"/>
      <c r="D130" s="204" t="s">
        <v>162</v>
      </c>
      <c r="E130" s="219" t="s">
        <v>21</v>
      </c>
      <c r="F130" s="220" t="s">
        <v>1468</v>
      </c>
      <c r="G130" s="218"/>
      <c r="H130" s="221">
        <v>98</v>
      </c>
      <c r="I130" s="222"/>
      <c r="J130" s="218"/>
      <c r="K130" s="218"/>
      <c r="L130" s="223"/>
      <c r="M130" s="224"/>
      <c r="N130" s="225"/>
      <c r="O130" s="225"/>
      <c r="P130" s="225"/>
      <c r="Q130" s="225"/>
      <c r="R130" s="225"/>
      <c r="S130" s="225"/>
      <c r="T130" s="226"/>
      <c r="AT130" s="227" t="s">
        <v>162</v>
      </c>
      <c r="AU130" s="227" t="s">
        <v>83</v>
      </c>
      <c r="AV130" s="12" t="s">
        <v>83</v>
      </c>
      <c r="AW130" s="12" t="s">
        <v>36</v>
      </c>
      <c r="AX130" s="12" t="s">
        <v>73</v>
      </c>
      <c r="AY130" s="227" t="s">
        <v>148</v>
      </c>
    </row>
    <row r="131" spans="2:65" s="11" customFormat="1">
      <c r="B131" s="207"/>
      <c r="C131" s="208"/>
      <c r="D131" s="204" t="s">
        <v>162</v>
      </c>
      <c r="E131" s="209" t="s">
        <v>21</v>
      </c>
      <c r="F131" s="210" t="s">
        <v>1457</v>
      </c>
      <c r="G131" s="208"/>
      <c r="H131" s="209" t="s">
        <v>21</v>
      </c>
      <c r="I131" s="211"/>
      <c r="J131" s="208"/>
      <c r="K131" s="208"/>
      <c r="L131" s="212"/>
      <c r="M131" s="213"/>
      <c r="N131" s="214"/>
      <c r="O131" s="214"/>
      <c r="P131" s="214"/>
      <c r="Q131" s="214"/>
      <c r="R131" s="214"/>
      <c r="S131" s="214"/>
      <c r="T131" s="215"/>
      <c r="AT131" s="216" t="s">
        <v>162</v>
      </c>
      <c r="AU131" s="216" t="s">
        <v>83</v>
      </c>
      <c r="AV131" s="11" t="s">
        <v>81</v>
      </c>
      <c r="AW131" s="11" t="s">
        <v>36</v>
      </c>
      <c r="AX131" s="11" t="s">
        <v>73</v>
      </c>
      <c r="AY131" s="216" t="s">
        <v>148</v>
      </c>
    </row>
    <row r="132" spans="2:65" s="12" customFormat="1">
      <c r="B132" s="217"/>
      <c r="C132" s="218"/>
      <c r="D132" s="204" t="s">
        <v>162</v>
      </c>
      <c r="E132" s="219" t="s">
        <v>21</v>
      </c>
      <c r="F132" s="220" t="s">
        <v>1469</v>
      </c>
      <c r="G132" s="218"/>
      <c r="H132" s="221">
        <v>20</v>
      </c>
      <c r="I132" s="222"/>
      <c r="J132" s="218"/>
      <c r="K132" s="218"/>
      <c r="L132" s="223"/>
      <c r="M132" s="224"/>
      <c r="N132" s="225"/>
      <c r="O132" s="225"/>
      <c r="P132" s="225"/>
      <c r="Q132" s="225"/>
      <c r="R132" s="225"/>
      <c r="S132" s="225"/>
      <c r="T132" s="226"/>
      <c r="AT132" s="227" t="s">
        <v>162</v>
      </c>
      <c r="AU132" s="227" t="s">
        <v>83</v>
      </c>
      <c r="AV132" s="12" t="s">
        <v>83</v>
      </c>
      <c r="AW132" s="12" t="s">
        <v>36</v>
      </c>
      <c r="AX132" s="12" t="s">
        <v>73</v>
      </c>
      <c r="AY132" s="227" t="s">
        <v>148</v>
      </c>
    </row>
    <row r="133" spans="2:65" s="13" customFormat="1">
      <c r="B133" s="228"/>
      <c r="C133" s="229"/>
      <c r="D133" s="204" t="s">
        <v>162</v>
      </c>
      <c r="E133" s="230" t="s">
        <v>21</v>
      </c>
      <c r="F133" s="231" t="s">
        <v>244</v>
      </c>
      <c r="G133" s="229"/>
      <c r="H133" s="232">
        <v>118</v>
      </c>
      <c r="I133" s="233"/>
      <c r="J133" s="229"/>
      <c r="K133" s="229"/>
      <c r="L133" s="234"/>
      <c r="M133" s="235"/>
      <c r="N133" s="236"/>
      <c r="O133" s="236"/>
      <c r="P133" s="236"/>
      <c r="Q133" s="236"/>
      <c r="R133" s="236"/>
      <c r="S133" s="236"/>
      <c r="T133" s="237"/>
      <c r="AT133" s="238" t="s">
        <v>162</v>
      </c>
      <c r="AU133" s="238" t="s">
        <v>83</v>
      </c>
      <c r="AV133" s="13" t="s">
        <v>155</v>
      </c>
      <c r="AW133" s="13" t="s">
        <v>36</v>
      </c>
      <c r="AX133" s="13" t="s">
        <v>81</v>
      </c>
      <c r="AY133" s="238" t="s">
        <v>148</v>
      </c>
    </row>
    <row r="134" spans="2:65" s="1" customFormat="1" ht="25.5" customHeight="1">
      <c r="B134" s="41"/>
      <c r="C134" s="239" t="s">
        <v>252</v>
      </c>
      <c r="D134" s="239" t="s">
        <v>271</v>
      </c>
      <c r="E134" s="240" t="s">
        <v>1470</v>
      </c>
      <c r="F134" s="241" t="s">
        <v>1471</v>
      </c>
      <c r="G134" s="242" t="s">
        <v>153</v>
      </c>
      <c r="H134" s="243">
        <v>135.69999999999999</v>
      </c>
      <c r="I134" s="244"/>
      <c r="J134" s="245">
        <f>ROUND(I134*H134,2)</f>
        <v>0</v>
      </c>
      <c r="K134" s="241" t="s">
        <v>21</v>
      </c>
      <c r="L134" s="246"/>
      <c r="M134" s="247" t="s">
        <v>21</v>
      </c>
      <c r="N134" s="248" t="s">
        <v>44</v>
      </c>
      <c r="O134" s="42"/>
      <c r="P134" s="201">
        <f>O134*H134</f>
        <v>0</v>
      </c>
      <c r="Q134" s="201">
        <v>0</v>
      </c>
      <c r="R134" s="201">
        <f>Q134*H134</f>
        <v>0</v>
      </c>
      <c r="S134" s="201">
        <v>0</v>
      </c>
      <c r="T134" s="202">
        <f>S134*H134</f>
        <v>0</v>
      </c>
      <c r="AR134" s="24" t="s">
        <v>396</v>
      </c>
      <c r="AT134" s="24" t="s">
        <v>271</v>
      </c>
      <c r="AU134" s="24" t="s">
        <v>83</v>
      </c>
      <c r="AY134" s="24" t="s">
        <v>148</v>
      </c>
      <c r="BE134" s="203">
        <f>IF(N134="základní",J134,0)</f>
        <v>0</v>
      </c>
      <c r="BF134" s="203">
        <f>IF(N134="snížená",J134,0)</f>
        <v>0</v>
      </c>
      <c r="BG134" s="203">
        <f>IF(N134="zákl. přenesená",J134,0)</f>
        <v>0</v>
      </c>
      <c r="BH134" s="203">
        <f>IF(N134="sníž. přenesená",J134,0)</f>
        <v>0</v>
      </c>
      <c r="BI134" s="203">
        <f>IF(N134="nulová",J134,0)</f>
        <v>0</v>
      </c>
      <c r="BJ134" s="24" t="s">
        <v>81</v>
      </c>
      <c r="BK134" s="203">
        <f>ROUND(I134*H134,2)</f>
        <v>0</v>
      </c>
      <c r="BL134" s="24" t="s">
        <v>252</v>
      </c>
      <c r="BM134" s="24" t="s">
        <v>1472</v>
      </c>
    </row>
    <row r="135" spans="2:65" s="12" customFormat="1">
      <c r="B135" s="217"/>
      <c r="C135" s="218"/>
      <c r="D135" s="204" t="s">
        <v>162</v>
      </c>
      <c r="E135" s="218"/>
      <c r="F135" s="220" t="s">
        <v>1473</v>
      </c>
      <c r="G135" s="218"/>
      <c r="H135" s="221">
        <v>135.69999999999999</v>
      </c>
      <c r="I135" s="222"/>
      <c r="J135" s="218"/>
      <c r="K135" s="218"/>
      <c r="L135" s="223"/>
      <c r="M135" s="224"/>
      <c r="N135" s="225"/>
      <c r="O135" s="225"/>
      <c r="P135" s="225"/>
      <c r="Q135" s="225"/>
      <c r="R135" s="225"/>
      <c r="S135" s="225"/>
      <c r="T135" s="226"/>
      <c r="AT135" s="227" t="s">
        <v>162</v>
      </c>
      <c r="AU135" s="227" t="s">
        <v>83</v>
      </c>
      <c r="AV135" s="12" t="s">
        <v>83</v>
      </c>
      <c r="AW135" s="12" t="s">
        <v>6</v>
      </c>
      <c r="AX135" s="12" t="s">
        <v>81</v>
      </c>
      <c r="AY135" s="227" t="s">
        <v>148</v>
      </c>
    </row>
    <row r="136" spans="2:65" s="1" customFormat="1" ht="25.5" customHeight="1">
      <c r="B136" s="41"/>
      <c r="C136" s="192" t="s">
        <v>258</v>
      </c>
      <c r="D136" s="192" t="s">
        <v>150</v>
      </c>
      <c r="E136" s="193" t="s">
        <v>1474</v>
      </c>
      <c r="F136" s="194" t="s">
        <v>1475</v>
      </c>
      <c r="G136" s="195" t="s">
        <v>247</v>
      </c>
      <c r="H136" s="196">
        <v>20</v>
      </c>
      <c r="I136" s="197"/>
      <c r="J136" s="198">
        <f>ROUND(I136*H136,2)</f>
        <v>0</v>
      </c>
      <c r="K136" s="194" t="s">
        <v>154</v>
      </c>
      <c r="L136" s="61"/>
      <c r="M136" s="199" t="s">
        <v>21</v>
      </c>
      <c r="N136" s="200" t="s">
        <v>44</v>
      </c>
      <c r="O136" s="42"/>
      <c r="P136" s="201">
        <f>O136*H136</f>
        <v>0</v>
      </c>
      <c r="Q136" s="201">
        <v>5.1000000000000004E-4</v>
      </c>
      <c r="R136" s="201">
        <f>Q136*H136</f>
        <v>1.0200000000000001E-2</v>
      </c>
      <c r="S136" s="201">
        <v>0</v>
      </c>
      <c r="T136" s="202">
        <f>S136*H136</f>
        <v>0</v>
      </c>
      <c r="AR136" s="24" t="s">
        <v>252</v>
      </c>
      <c r="AT136" s="24" t="s">
        <v>150</v>
      </c>
      <c r="AU136" s="24" t="s">
        <v>83</v>
      </c>
      <c r="AY136" s="24" t="s">
        <v>148</v>
      </c>
      <c r="BE136" s="203">
        <f>IF(N136="základní",J136,0)</f>
        <v>0</v>
      </c>
      <c r="BF136" s="203">
        <f>IF(N136="snížená",J136,0)</f>
        <v>0</v>
      </c>
      <c r="BG136" s="203">
        <f>IF(N136="zákl. přenesená",J136,0)</f>
        <v>0</v>
      </c>
      <c r="BH136" s="203">
        <f>IF(N136="sníž. přenesená",J136,0)</f>
        <v>0</v>
      </c>
      <c r="BI136" s="203">
        <f>IF(N136="nulová",J136,0)</f>
        <v>0</v>
      </c>
      <c r="BJ136" s="24" t="s">
        <v>81</v>
      </c>
      <c r="BK136" s="203">
        <f>ROUND(I136*H136,2)</f>
        <v>0</v>
      </c>
      <c r="BL136" s="24" t="s">
        <v>252</v>
      </c>
      <c r="BM136" s="24" t="s">
        <v>1476</v>
      </c>
    </row>
    <row r="137" spans="2:65" s="1" customFormat="1" ht="54">
      <c r="B137" s="41"/>
      <c r="C137" s="63"/>
      <c r="D137" s="204" t="s">
        <v>157</v>
      </c>
      <c r="E137" s="63"/>
      <c r="F137" s="205" t="s">
        <v>1477</v>
      </c>
      <c r="G137" s="63"/>
      <c r="H137" s="63"/>
      <c r="I137" s="163"/>
      <c r="J137" s="63"/>
      <c r="K137" s="63"/>
      <c r="L137" s="61"/>
      <c r="M137" s="206"/>
      <c r="N137" s="42"/>
      <c r="O137" s="42"/>
      <c r="P137" s="42"/>
      <c r="Q137" s="42"/>
      <c r="R137" s="42"/>
      <c r="S137" s="42"/>
      <c r="T137" s="78"/>
      <c r="AT137" s="24" t="s">
        <v>157</v>
      </c>
      <c r="AU137" s="24" t="s">
        <v>83</v>
      </c>
    </row>
    <row r="138" spans="2:65" s="12" customFormat="1">
      <c r="B138" s="217"/>
      <c r="C138" s="218"/>
      <c r="D138" s="204" t="s">
        <v>162</v>
      </c>
      <c r="E138" s="219" t="s">
        <v>21</v>
      </c>
      <c r="F138" s="220" t="s">
        <v>1478</v>
      </c>
      <c r="G138" s="218"/>
      <c r="H138" s="221">
        <v>20</v>
      </c>
      <c r="I138" s="222"/>
      <c r="J138" s="218"/>
      <c r="K138" s="218"/>
      <c r="L138" s="223"/>
      <c r="M138" s="224"/>
      <c r="N138" s="225"/>
      <c r="O138" s="225"/>
      <c r="P138" s="225"/>
      <c r="Q138" s="225"/>
      <c r="R138" s="225"/>
      <c r="S138" s="225"/>
      <c r="T138" s="226"/>
      <c r="AT138" s="227" t="s">
        <v>162</v>
      </c>
      <c r="AU138" s="227" t="s">
        <v>83</v>
      </c>
      <c r="AV138" s="12" t="s">
        <v>83</v>
      </c>
      <c r="AW138" s="12" t="s">
        <v>36</v>
      </c>
      <c r="AX138" s="12" t="s">
        <v>81</v>
      </c>
      <c r="AY138" s="227" t="s">
        <v>148</v>
      </c>
    </row>
    <row r="139" spans="2:65" s="1" customFormat="1" ht="51" customHeight="1">
      <c r="B139" s="41"/>
      <c r="C139" s="192" t="s">
        <v>263</v>
      </c>
      <c r="D139" s="192" t="s">
        <v>150</v>
      </c>
      <c r="E139" s="193" t="s">
        <v>1479</v>
      </c>
      <c r="F139" s="194" t="s">
        <v>1480</v>
      </c>
      <c r="G139" s="195" t="s">
        <v>153</v>
      </c>
      <c r="H139" s="196">
        <v>77.332999999999998</v>
      </c>
      <c r="I139" s="197"/>
      <c r="J139" s="198">
        <f>ROUND(I139*H139,2)</f>
        <v>0</v>
      </c>
      <c r="K139" s="194" t="s">
        <v>154</v>
      </c>
      <c r="L139" s="61"/>
      <c r="M139" s="199" t="s">
        <v>21</v>
      </c>
      <c r="N139" s="200" t="s">
        <v>44</v>
      </c>
      <c r="O139" s="42"/>
      <c r="P139" s="201">
        <f>O139*H139</f>
        <v>0</v>
      </c>
      <c r="Q139" s="201">
        <v>1.1E-4</v>
      </c>
      <c r="R139" s="201">
        <f>Q139*H139</f>
        <v>8.5066299999999994E-3</v>
      </c>
      <c r="S139" s="201">
        <v>0</v>
      </c>
      <c r="T139" s="202">
        <f>S139*H139</f>
        <v>0</v>
      </c>
      <c r="AR139" s="24" t="s">
        <v>252</v>
      </c>
      <c r="AT139" s="24" t="s">
        <v>150</v>
      </c>
      <c r="AU139" s="24" t="s">
        <v>83</v>
      </c>
      <c r="AY139" s="24" t="s">
        <v>148</v>
      </c>
      <c r="BE139" s="203">
        <f>IF(N139="základní",J139,0)</f>
        <v>0</v>
      </c>
      <c r="BF139" s="203">
        <f>IF(N139="snížená",J139,0)</f>
        <v>0</v>
      </c>
      <c r="BG139" s="203">
        <f>IF(N139="zákl. přenesená",J139,0)</f>
        <v>0</v>
      </c>
      <c r="BH139" s="203">
        <f>IF(N139="sníž. přenesená",J139,0)</f>
        <v>0</v>
      </c>
      <c r="BI139" s="203">
        <f>IF(N139="nulová",J139,0)</f>
        <v>0</v>
      </c>
      <c r="BJ139" s="24" t="s">
        <v>81</v>
      </c>
      <c r="BK139" s="203">
        <f>ROUND(I139*H139,2)</f>
        <v>0</v>
      </c>
      <c r="BL139" s="24" t="s">
        <v>252</v>
      </c>
      <c r="BM139" s="24" t="s">
        <v>1481</v>
      </c>
    </row>
    <row r="140" spans="2:65" s="1" customFormat="1" ht="67.5">
      <c r="B140" s="41"/>
      <c r="C140" s="63"/>
      <c r="D140" s="204" t="s">
        <v>157</v>
      </c>
      <c r="E140" s="63"/>
      <c r="F140" s="205" t="s">
        <v>1482</v>
      </c>
      <c r="G140" s="63"/>
      <c r="H140" s="63"/>
      <c r="I140" s="163"/>
      <c r="J140" s="63"/>
      <c r="K140" s="63"/>
      <c r="L140" s="61"/>
      <c r="M140" s="206"/>
      <c r="N140" s="42"/>
      <c r="O140" s="42"/>
      <c r="P140" s="42"/>
      <c r="Q140" s="42"/>
      <c r="R140" s="42"/>
      <c r="S140" s="42"/>
      <c r="T140" s="78"/>
      <c r="AT140" s="24" t="s">
        <v>157</v>
      </c>
      <c r="AU140" s="24" t="s">
        <v>83</v>
      </c>
    </row>
    <row r="141" spans="2:65" s="12" customFormat="1">
      <c r="B141" s="217"/>
      <c r="C141" s="218"/>
      <c r="D141" s="204" t="s">
        <v>162</v>
      </c>
      <c r="E141" s="219" t="s">
        <v>21</v>
      </c>
      <c r="F141" s="220" t="s">
        <v>1483</v>
      </c>
      <c r="G141" s="218"/>
      <c r="H141" s="221">
        <v>65.332999999999998</v>
      </c>
      <c r="I141" s="222"/>
      <c r="J141" s="218"/>
      <c r="K141" s="218"/>
      <c r="L141" s="223"/>
      <c r="M141" s="224"/>
      <c r="N141" s="225"/>
      <c r="O141" s="225"/>
      <c r="P141" s="225"/>
      <c r="Q141" s="225"/>
      <c r="R141" s="225"/>
      <c r="S141" s="225"/>
      <c r="T141" s="226"/>
      <c r="AT141" s="227" t="s">
        <v>162</v>
      </c>
      <c r="AU141" s="227" t="s">
        <v>83</v>
      </c>
      <c r="AV141" s="12" t="s">
        <v>83</v>
      </c>
      <c r="AW141" s="12" t="s">
        <v>36</v>
      </c>
      <c r="AX141" s="12" t="s">
        <v>73</v>
      </c>
      <c r="AY141" s="227" t="s">
        <v>148</v>
      </c>
    </row>
    <row r="142" spans="2:65" s="11" customFormat="1">
      <c r="B142" s="207"/>
      <c r="C142" s="208"/>
      <c r="D142" s="204" t="s">
        <v>162</v>
      </c>
      <c r="E142" s="209" t="s">
        <v>21</v>
      </c>
      <c r="F142" s="210" t="s">
        <v>1457</v>
      </c>
      <c r="G142" s="208"/>
      <c r="H142" s="209" t="s">
        <v>21</v>
      </c>
      <c r="I142" s="211"/>
      <c r="J142" s="208"/>
      <c r="K142" s="208"/>
      <c r="L142" s="212"/>
      <c r="M142" s="213"/>
      <c r="N142" s="214"/>
      <c r="O142" s="214"/>
      <c r="P142" s="214"/>
      <c r="Q142" s="214"/>
      <c r="R142" s="214"/>
      <c r="S142" s="214"/>
      <c r="T142" s="215"/>
      <c r="AT142" s="216" t="s">
        <v>162</v>
      </c>
      <c r="AU142" s="216" t="s">
        <v>83</v>
      </c>
      <c r="AV142" s="11" t="s">
        <v>81</v>
      </c>
      <c r="AW142" s="11" t="s">
        <v>36</v>
      </c>
      <c r="AX142" s="11" t="s">
        <v>73</v>
      </c>
      <c r="AY142" s="216" t="s">
        <v>148</v>
      </c>
    </row>
    <row r="143" spans="2:65" s="12" customFormat="1">
      <c r="B143" s="217"/>
      <c r="C143" s="218"/>
      <c r="D143" s="204" t="s">
        <v>162</v>
      </c>
      <c r="E143" s="219" t="s">
        <v>21</v>
      </c>
      <c r="F143" s="220" t="s">
        <v>1484</v>
      </c>
      <c r="G143" s="218"/>
      <c r="H143" s="221">
        <v>12</v>
      </c>
      <c r="I143" s="222"/>
      <c r="J143" s="218"/>
      <c r="K143" s="218"/>
      <c r="L143" s="223"/>
      <c r="M143" s="224"/>
      <c r="N143" s="225"/>
      <c r="O143" s="225"/>
      <c r="P143" s="225"/>
      <c r="Q143" s="225"/>
      <c r="R143" s="225"/>
      <c r="S143" s="225"/>
      <c r="T143" s="226"/>
      <c r="AT143" s="227" t="s">
        <v>162</v>
      </c>
      <c r="AU143" s="227" t="s">
        <v>83</v>
      </c>
      <c r="AV143" s="12" t="s">
        <v>83</v>
      </c>
      <c r="AW143" s="12" t="s">
        <v>36</v>
      </c>
      <c r="AX143" s="12" t="s">
        <v>73</v>
      </c>
      <c r="AY143" s="227" t="s">
        <v>148</v>
      </c>
    </row>
    <row r="144" spans="2:65" s="13" customFormat="1">
      <c r="B144" s="228"/>
      <c r="C144" s="229"/>
      <c r="D144" s="204" t="s">
        <v>162</v>
      </c>
      <c r="E144" s="230" t="s">
        <v>21</v>
      </c>
      <c r="F144" s="231" t="s">
        <v>244</v>
      </c>
      <c r="G144" s="229"/>
      <c r="H144" s="232">
        <v>77.332999999999998</v>
      </c>
      <c r="I144" s="233"/>
      <c r="J144" s="229"/>
      <c r="K144" s="229"/>
      <c r="L144" s="234"/>
      <c r="M144" s="235"/>
      <c r="N144" s="236"/>
      <c r="O144" s="236"/>
      <c r="P144" s="236"/>
      <c r="Q144" s="236"/>
      <c r="R144" s="236"/>
      <c r="S144" s="236"/>
      <c r="T144" s="237"/>
      <c r="AT144" s="238" t="s">
        <v>162</v>
      </c>
      <c r="AU144" s="238" t="s">
        <v>83</v>
      </c>
      <c r="AV144" s="13" t="s">
        <v>155</v>
      </c>
      <c r="AW144" s="13" t="s">
        <v>36</v>
      </c>
      <c r="AX144" s="13" t="s">
        <v>81</v>
      </c>
      <c r="AY144" s="238" t="s">
        <v>148</v>
      </c>
    </row>
    <row r="145" spans="2:65" s="1" customFormat="1" ht="51" customHeight="1">
      <c r="B145" s="41"/>
      <c r="C145" s="192" t="s">
        <v>270</v>
      </c>
      <c r="D145" s="192" t="s">
        <v>150</v>
      </c>
      <c r="E145" s="193" t="s">
        <v>1485</v>
      </c>
      <c r="F145" s="194" t="s">
        <v>1486</v>
      </c>
      <c r="G145" s="195" t="s">
        <v>153</v>
      </c>
      <c r="H145" s="196">
        <v>21.777999999999999</v>
      </c>
      <c r="I145" s="197"/>
      <c r="J145" s="198">
        <f>ROUND(I145*H145,2)</f>
        <v>0</v>
      </c>
      <c r="K145" s="194" t="s">
        <v>154</v>
      </c>
      <c r="L145" s="61"/>
      <c r="M145" s="199" t="s">
        <v>21</v>
      </c>
      <c r="N145" s="200" t="s">
        <v>44</v>
      </c>
      <c r="O145" s="42"/>
      <c r="P145" s="201">
        <f>O145*H145</f>
        <v>0</v>
      </c>
      <c r="Q145" s="201">
        <v>2.2000000000000001E-4</v>
      </c>
      <c r="R145" s="201">
        <f>Q145*H145</f>
        <v>4.79116E-3</v>
      </c>
      <c r="S145" s="201">
        <v>0</v>
      </c>
      <c r="T145" s="202">
        <f>S145*H145</f>
        <v>0</v>
      </c>
      <c r="AR145" s="24" t="s">
        <v>252</v>
      </c>
      <c r="AT145" s="24" t="s">
        <v>150</v>
      </c>
      <c r="AU145" s="24" t="s">
        <v>83</v>
      </c>
      <c r="AY145" s="24" t="s">
        <v>148</v>
      </c>
      <c r="BE145" s="203">
        <f>IF(N145="základní",J145,0)</f>
        <v>0</v>
      </c>
      <c r="BF145" s="203">
        <f>IF(N145="snížená",J145,0)</f>
        <v>0</v>
      </c>
      <c r="BG145" s="203">
        <f>IF(N145="zákl. přenesená",J145,0)</f>
        <v>0</v>
      </c>
      <c r="BH145" s="203">
        <f>IF(N145="sníž. přenesená",J145,0)</f>
        <v>0</v>
      </c>
      <c r="BI145" s="203">
        <f>IF(N145="nulová",J145,0)</f>
        <v>0</v>
      </c>
      <c r="BJ145" s="24" t="s">
        <v>81</v>
      </c>
      <c r="BK145" s="203">
        <f>ROUND(I145*H145,2)</f>
        <v>0</v>
      </c>
      <c r="BL145" s="24" t="s">
        <v>252</v>
      </c>
      <c r="BM145" s="24" t="s">
        <v>1487</v>
      </c>
    </row>
    <row r="146" spans="2:65" s="1" customFormat="1" ht="67.5">
      <c r="B146" s="41"/>
      <c r="C146" s="63"/>
      <c r="D146" s="204" t="s">
        <v>157</v>
      </c>
      <c r="E146" s="63"/>
      <c r="F146" s="205" t="s">
        <v>1482</v>
      </c>
      <c r="G146" s="63"/>
      <c r="H146" s="63"/>
      <c r="I146" s="163"/>
      <c r="J146" s="63"/>
      <c r="K146" s="63"/>
      <c r="L146" s="61"/>
      <c r="M146" s="206"/>
      <c r="N146" s="42"/>
      <c r="O146" s="42"/>
      <c r="P146" s="42"/>
      <c r="Q146" s="42"/>
      <c r="R146" s="42"/>
      <c r="S146" s="42"/>
      <c r="T146" s="78"/>
      <c r="AT146" s="24" t="s">
        <v>157</v>
      </c>
      <c r="AU146" s="24" t="s">
        <v>83</v>
      </c>
    </row>
    <row r="147" spans="2:65" s="12" customFormat="1">
      <c r="B147" s="217"/>
      <c r="C147" s="218"/>
      <c r="D147" s="204" t="s">
        <v>162</v>
      </c>
      <c r="E147" s="219" t="s">
        <v>21</v>
      </c>
      <c r="F147" s="220" t="s">
        <v>1488</v>
      </c>
      <c r="G147" s="218"/>
      <c r="H147" s="221">
        <v>21.777999999999999</v>
      </c>
      <c r="I147" s="222"/>
      <c r="J147" s="218"/>
      <c r="K147" s="218"/>
      <c r="L147" s="223"/>
      <c r="M147" s="224"/>
      <c r="N147" s="225"/>
      <c r="O147" s="225"/>
      <c r="P147" s="225"/>
      <c r="Q147" s="225"/>
      <c r="R147" s="225"/>
      <c r="S147" s="225"/>
      <c r="T147" s="226"/>
      <c r="AT147" s="227" t="s">
        <v>162</v>
      </c>
      <c r="AU147" s="227" t="s">
        <v>83</v>
      </c>
      <c r="AV147" s="12" t="s">
        <v>83</v>
      </c>
      <c r="AW147" s="12" t="s">
        <v>36</v>
      </c>
      <c r="AX147" s="12" t="s">
        <v>81</v>
      </c>
      <c r="AY147" s="227" t="s">
        <v>148</v>
      </c>
    </row>
    <row r="148" spans="2:65" s="1" customFormat="1" ht="51" customHeight="1">
      <c r="B148" s="41"/>
      <c r="C148" s="192" t="s">
        <v>277</v>
      </c>
      <c r="D148" s="192" t="s">
        <v>150</v>
      </c>
      <c r="E148" s="193" t="s">
        <v>1489</v>
      </c>
      <c r="F148" s="194" t="s">
        <v>1490</v>
      </c>
      <c r="G148" s="195" t="s">
        <v>153</v>
      </c>
      <c r="H148" s="196">
        <v>10.888999999999999</v>
      </c>
      <c r="I148" s="197"/>
      <c r="J148" s="198">
        <f>ROUND(I148*H148,2)</f>
        <v>0</v>
      </c>
      <c r="K148" s="194" t="s">
        <v>154</v>
      </c>
      <c r="L148" s="61"/>
      <c r="M148" s="199" t="s">
        <v>21</v>
      </c>
      <c r="N148" s="200" t="s">
        <v>44</v>
      </c>
      <c r="O148" s="42"/>
      <c r="P148" s="201">
        <f>O148*H148</f>
        <v>0</v>
      </c>
      <c r="Q148" s="201">
        <v>3.3E-4</v>
      </c>
      <c r="R148" s="201">
        <f>Q148*H148</f>
        <v>3.5933699999999998E-3</v>
      </c>
      <c r="S148" s="201">
        <v>0</v>
      </c>
      <c r="T148" s="202">
        <f>S148*H148</f>
        <v>0</v>
      </c>
      <c r="AR148" s="24" t="s">
        <v>252</v>
      </c>
      <c r="AT148" s="24" t="s">
        <v>150</v>
      </c>
      <c r="AU148" s="24" t="s">
        <v>83</v>
      </c>
      <c r="AY148" s="24" t="s">
        <v>148</v>
      </c>
      <c r="BE148" s="203">
        <f>IF(N148="základní",J148,0)</f>
        <v>0</v>
      </c>
      <c r="BF148" s="203">
        <f>IF(N148="snížená",J148,0)</f>
        <v>0</v>
      </c>
      <c r="BG148" s="203">
        <f>IF(N148="zákl. přenesená",J148,0)</f>
        <v>0</v>
      </c>
      <c r="BH148" s="203">
        <f>IF(N148="sníž. přenesená",J148,0)</f>
        <v>0</v>
      </c>
      <c r="BI148" s="203">
        <f>IF(N148="nulová",J148,0)</f>
        <v>0</v>
      </c>
      <c r="BJ148" s="24" t="s">
        <v>81</v>
      </c>
      <c r="BK148" s="203">
        <f>ROUND(I148*H148,2)</f>
        <v>0</v>
      </c>
      <c r="BL148" s="24" t="s">
        <v>252</v>
      </c>
      <c r="BM148" s="24" t="s">
        <v>1491</v>
      </c>
    </row>
    <row r="149" spans="2:65" s="1" customFormat="1" ht="67.5">
      <c r="B149" s="41"/>
      <c r="C149" s="63"/>
      <c r="D149" s="204" t="s">
        <v>157</v>
      </c>
      <c r="E149" s="63"/>
      <c r="F149" s="205" t="s">
        <v>1482</v>
      </c>
      <c r="G149" s="63"/>
      <c r="H149" s="63"/>
      <c r="I149" s="163"/>
      <c r="J149" s="63"/>
      <c r="K149" s="63"/>
      <c r="L149" s="61"/>
      <c r="M149" s="206"/>
      <c r="N149" s="42"/>
      <c r="O149" s="42"/>
      <c r="P149" s="42"/>
      <c r="Q149" s="42"/>
      <c r="R149" s="42"/>
      <c r="S149" s="42"/>
      <c r="T149" s="78"/>
      <c r="AT149" s="24" t="s">
        <v>157</v>
      </c>
      <c r="AU149" s="24" t="s">
        <v>83</v>
      </c>
    </row>
    <row r="150" spans="2:65" s="12" customFormat="1">
      <c r="B150" s="217"/>
      <c r="C150" s="218"/>
      <c r="D150" s="204" t="s">
        <v>162</v>
      </c>
      <c r="E150" s="219" t="s">
        <v>21</v>
      </c>
      <c r="F150" s="220" t="s">
        <v>1492</v>
      </c>
      <c r="G150" s="218"/>
      <c r="H150" s="221">
        <v>10.888999999999999</v>
      </c>
      <c r="I150" s="222"/>
      <c r="J150" s="218"/>
      <c r="K150" s="218"/>
      <c r="L150" s="223"/>
      <c r="M150" s="224"/>
      <c r="N150" s="225"/>
      <c r="O150" s="225"/>
      <c r="P150" s="225"/>
      <c r="Q150" s="225"/>
      <c r="R150" s="225"/>
      <c r="S150" s="225"/>
      <c r="T150" s="226"/>
      <c r="AT150" s="227" t="s">
        <v>162</v>
      </c>
      <c r="AU150" s="227" t="s">
        <v>83</v>
      </c>
      <c r="AV150" s="12" t="s">
        <v>83</v>
      </c>
      <c r="AW150" s="12" t="s">
        <v>36</v>
      </c>
      <c r="AX150" s="12" t="s">
        <v>81</v>
      </c>
      <c r="AY150" s="227" t="s">
        <v>148</v>
      </c>
    </row>
    <row r="151" spans="2:65" s="1" customFormat="1" ht="25.5" customHeight="1">
      <c r="B151" s="41"/>
      <c r="C151" s="192" t="s">
        <v>9</v>
      </c>
      <c r="D151" s="192" t="s">
        <v>150</v>
      </c>
      <c r="E151" s="193" t="s">
        <v>1493</v>
      </c>
      <c r="F151" s="194" t="s">
        <v>1494</v>
      </c>
      <c r="G151" s="195" t="s">
        <v>153</v>
      </c>
      <c r="H151" s="196">
        <v>98</v>
      </c>
      <c r="I151" s="197"/>
      <c r="J151" s="198">
        <f>ROUND(I151*H151,2)</f>
        <v>0</v>
      </c>
      <c r="K151" s="194" t="s">
        <v>21</v>
      </c>
      <c r="L151" s="61"/>
      <c r="M151" s="199" t="s">
        <v>21</v>
      </c>
      <c r="N151" s="200" t="s">
        <v>44</v>
      </c>
      <c r="O151" s="42"/>
      <c r="P151" s="201">
        <f>O151*H151</f>
        <v>0</v>
      </c>
      <c r="Q151" s="201">
        <v>3.3E-4</v>
      </c>
      <c r="R151" s="201">
        <f>Q151*H151</f>
        <v>3.2340000000000001E-2</v>
      </c>
      <c r="S151" s="201">
        <v>0</v>
      </c>
      <c r="T151" s="202">
        <f>S151*H151</f>
        <v>0</v>
      </c>
      <c r="AR151" s="24" t="s">
        <v>252</v>
      </c>
      <c r="AT151" s="24" t="s">
        <v>150</v>
      </c>
      <c r="AU151" s="24" t="s">
        <v>83</v>
      </c>
      <c r="AY151" s="24" t="s">
        <v>148</v>
      </c>
      <c r="BE151" s="203">
        <f>IF(N151="základní",J151,0)</f>
        <v>0</v>
      </c>
      <c r="BF151" s="203">
        <f>IF(N151="snížená",J151,0)</f>
        <v>0</v>
      </c>
      <c r="BG151" s="203">
        <f>IF(N151="zákl. přenesená",J151,0)</f>
        <v>0</v>
      </c>
      <c r="BH151" s="203">
        <f>IF(N151="sníž. přenesená",J151,0)</f>
        <v>0</v>
      </c>
      <c r="BI151" s="203">
        <f>IF(N151="nulová",J151,0)</f>
        <v>0</v>
      </c>
      <c r="BJ151" s="24" t="s">
        <v>81</v>
      </c>
      <c r="BK151" s="203">
        <f>ROUND(I151*H151,2)</f>
        <v>0</v>
      </c>
      <c r="BL151" s="24" t="s">
        <v>252</v>
      </c>
      <c r="BM151" s="24" t="s">
        <v>1495</v>
      </c>
    </row>
    <row r="152" spans="2:65" s="1" customFormat="1" ht="67.5">
      <c r="B152" s="41"/>
      <c r="C152" s="63"/>
      <c r="D152" s="204" t="s">
        <v>157</v>
      </c>
      <c r="E152" s="63"/>
      <c r="F152" s="205" t="s">
        <v>1482</v>
      </c>
      <c r="G152" s="63"/>
      <c r="H152" s="63"/>
      <c r="I152" s="163"/>
      <c r="J152" s="63"/>
      <c r="K152" s="63"/>
      <c r="L152" s="61"/>
      <c r="M152" s="206"/>
      <c r="N152" s="42"/>
      <c r="O152" s="42"/>
      <c r="P152" s="42"/>
      <c r="Q152" s="42"/>
      <c r="R152" s="42"/>
      <c r="S152" s="42"/>
      <c r="T152" s="78"/>
      <c r="AT152" s="24" t="s">
        <v>157</v>
      </c>
      <c r="AU152" s="24" t="s">
        <v>83</v>
      </c>
    </row>
    <row r="153" spans="2:65" s="1" customFormat="1" ht="25.5" customHeight="1">
      <c r="B153" s="41"/>
      <c r="C153" s="239" t="s">
        <v>293</v>
      </c>
      <c r="D153" s="239" t="s">
        <v>271</v>
      </c>
      <c r="E153" s="240" t="s">
        <v>1496</v>
      </c>
      <c r="F153" s="241" t="s">
        <v>1497</v>
      </c>
      <c r="G153" s="242" t="s">
        <v>153</v>
      </c>
      <c r="H153" s="243">
        <v>112.7</v>
      </c>
      <c r="I153" s="244"/>
      <c r="J153" s="245">
        <f>ROUND(I153*H153,2)</f>
        <v>0</v>
      </c>
      <c r="K153" s="241" t="s">
        <v>21</v>
      </c>
      <c r="L153" s="246"/>
      <c r="M153" s="247" t="s">
        <v>21</v>
      </c>
      <c r="N153" s="248" t="s">
        <v>44</v>
      </c>
      <c r="O153" s="42"/>
      <c r="P153" s="201">
        <f>O153*H153</f>
        <v>0</v>
      </c>
      <c r="Q153" s="201">
        <v>0</v>
      </c>
      <c r="R153" s="201">
        <f>Q153*H153</f>
        <v>0</v>
      </c>
      <c r="S153" s="201">
        <v>0</v>
      </c>
      <c r="T153" s="202">
        <f>S153*H153</f>
        <v>0</v>
      </c>
      <c r="AR153" s="24" t="s">
        <v>396</v>
      </c>
      <c r="AT153" s="24" t="s">
        <v>271</v>
      </c>
      <c r="AU153" s="24" t="s">
        <v>83</v>
      </c>
      <c r="AY153" s="24" t="s">
        <v>148</v>
      </c>
      <c r="BE153" s="203">
        <f>IF(N153="základní",J153,0)</f>
        <v>0</v>
      </c>
      <c r="BF153" s="203">
        <f>IF(N153="snížená",J153,0)</f>
        <v>0</v>
      </c>
      <c r="BG153" s="203">
        <f>IF(N153="zákl. přenesená",J153,0)</f>
        <v>0</v>
      </c>
      <c r="BH153" s="203">
        <f>IF(N153="sníž. přenesená",J153,0)</f>
        <v>0</v>
      </c>
      <c r="BI153" s="203">
        <f>IF(N153="nulová",J153,0)</f>
        <v>0</v>
      </c>
      <c r="BJ153" s="24" t="s">
        <v>81</v>
      </c>
      <c r="BK153" s="203">
        <f>ROUND(I153*H153,2)</f>
        <v>0</v>
      </c>
      <c r="BL153" s="24" t="s">
        <v>252</v>
      </c>
      <c r="BM153" s="24" t="s">
        <v>1498</v>
      </c>
    </row>
    <row r="154" spans="2:65" s="12" customFormat="1">
      <c r="B154" s="217"/>
      <c r="C154" s="218"/>
      <c r="D154" s="204" t="s">
        <v>162</v>
      </c>
      <c r="E154" s="218"/>
      <c r="F154" s="220" t="s">
        <v>1499</v>
      </c>
      <c r="G154" s="218"/>
      <c r="H154" s="221">
        <v>112.7</v>
      </c>
      <c r="I154" s="222"/>
      <c r="J154" s="218"/>
      <c r="K154" s="218"/>
      <c r="L154" s="223"/>
      <c r="M154" s="224"/>
      <c r="N154" s="225"/>
      <c r="O154" s="225"/>
      <c r="P154" s="225"/>
      <c r="Q154" s="225"/>
      <c r="R154" s="225"/>
      <c r="S154" s="225"/>
      <c r="T154" s="226"/>
      <c r="AT154" s="227" t="s">
        <v>162</v>
      </c>
      <c r="AU154" s="227" t="s">
        <v>83</v>
      </c>
      <c r="AV154" s="12" t="s">
        <v>83</v>
      </c>
      <c r="AW154" s="12" t="s">
        <v>6</v>
      </c>
      <c r="AX154" s="12" t="s">
        <v>81</v>
      </c>
      <c r="AY154" s="227" t="s">
        <v>148</v>
      </c>
    </row>
    <row r="155" spans="2:65" s="1" customFormat="1" ht="25.5" customHeight="1">
      <c r="B155" s="41"/>
      <c r="C155" s="192" t="s">
        <v>299</v>
      </c>
      <c r="D155" s="192" t="s">
        <v>150</v>
      </c>
      <c r="E155" s="193" t="s">
        <v>1500</v>
      </c>
      <c r="F155" s="194" t="s">
        <v>1501</v>
      </c>
      <c r="G155" s="195" t="s">
        <v>153</v>
      </c>
      <c r="H155" s="196">
        <v>98</v>
      </c>
      <c r="I155" s="197"/>
      <c r="J155" s="198">
        <f>ROUND(I155*H155,2)</f>
        <v>0</v>
      </c>
      <c r="K155" s="194" t="s">
        <v>154</v>
      </c>
      <c r="L155" s="61"/>
      <c r="M155" s="199" t="s">
        <v>21</v>
      </c>
      <c r="N155" s="200" t="s">
        <v>44</v>
      </c>
      <c r="O155" s="42"/>
      <c r="P155" s="201">
        <f>O155*H155</f>
        <v>0</v>
      </c>
      <c r="Q155" s="201">
        <v>0</v>
      </c>
      <c r="R155" s="201">
        <f>Q155*H155</f>
        <v>0</v>
      </c>
      <c r="S155" s="201">
        <v>0</v>
      </c>
      <c r="T155" s="202">
        <f>S155*H155</f>
        <v>0</v>
      </c>
      <c r="AR155" s="24" t="s">
        <v>252</v>
      </c>
      <c r="AT155" s="24" t="s">
        <v>150</v>
      </c>
      <c r="AU155" s="24" t="s">
        <v>83</v>
      </c>
      <c r="AY155" s="24" t="s">
        <v>148</v>
      </c>
      <c r="BE155" s="203">
        <f>IF(N155="základní",J155,0)</f>
        <v>0</v>
      </c>
      <c r="BF155" s="203">
        <f>IF(N155="snížená",J155,0)</f>
        <v>0</v>
      </c>
      <c r="BG155" s="203">
        <f>IF(N155="zákl. přenesená",J155,0)</f>
        <v>0</v>
      </c>
      <c r="BH155" s="203">
        <f>IF(N155="sníž. přenesená",J155,0)</f>
        <v>0</v>
      </c>
      <c r="BI155" s="203">
        <f>IF(N155="nulová",J155,0)</f>
        <v>0</v>
      </c>
      <c r="BJ155" s="24" t="s">
        <v>81</v>
      </c>
      <c r="BK155" s="203">
        <f>ROUND(I155*H155,2)</f>
        <v>0</v>
      </c>
      <c r="BL155" s="24" t="s">
        <v>252</v>
      </c>
      <c r="BM155" s="24" t="s">
        <v>1502</v>
      </c>
    </row>
    <row r="156" spans="2:65" s="1" customFormat="1" ht="40.5">
      <c r="B156" s="41"/>
      <c r="C156" s="63"/>
      <c r="D156" s="204" t="s">
        <v>157</v>
      </c>
      <c r="E156" s="63"/>
      <c r="F156" s="205" t="s">
        <v>1503</v>
      </c>
      <c r="G156" s="63"/>
      <c r="H156" s="63"/>
      <c r="I156" s="163"/>
      <c r="J156" s="63"/>
      <c r="K156" s="63"/>
      <c r="L156" s="61"/>
      <c r="M156" s="206"/>
      <c r="N156" s="42"/>
      <c r="O156" s="42"/>
      <c r="P156" s="42"/>
      <c r="Q156" s="42"/>
      <c r="R156" s="42"/>
      <c r="S156" s="42"/>
      <c r="T156" s="78"/>
      <c r="AT156" s="24" t="s">
        <v>157</v>
      </c>
      <c r="AU156" s="24" t="s">
        <v>83</v>
      </c>
    </row>
    <row r="157" spans="2:65" s="1" customFormat="1" ht="25.5" customHeight="1">
      <c r="B157" s="41"/>
      <c r="C157" s="239" t="s">
        <v>305</v>
      </c>
      <c r="D157" s="239" t="s">
        <v>271</v>
      </c>
      <c r="E157" s="240" t="s">
        <v>1504</v>
      </c>
      <c r="F157" s="241" t="s">
        <v>1505</v>
      </c>
      <c r="G157" s="242" t="s">
        <v>153</v>
      </c>
      <c r="H157" s="243">
        <v>112.7</v>
      </c>
      <c r="I157" s="244"/>
      <c r="J157" s="245">
        <f>ROUND(I157*H157,2)</f>
        <v>0</v>
      </c>
      <c r="K157" s="241" t="s">
        <v>21</v>
      </c>
      <c r="L157" s="246"/>
      <c r="M157" s="247" t="s">
        <v>21</v>
      </c>
      <c r="N157" s="248" t="s">
        <v>44</v>
      </c>
      <c r="O157" s="42"/>
      <c r="P157" s="201">
        <f>O157*H157</f>
        <v>0</v>
      </c>
      <c r="Q157" s="201">
        <v>0</v>
      </c>
      <c r="R157" s="201">
        <f>Q157*H157</f>
        <v>0</v>
      </c>
      <c r="S157" s="201">
        <v>0</v>
      </c>
      <c r="T157" s="202">
        <f>S157*H157</f>
        <v>0</v>
      </c>
      <c r="AR157" s="24" t="s">
        <v>396</v>
      </c>
      <c r="AT157" s="24" t="s">
        <v>271</v>
      </c>
      <c r="AU157" s="24" t="s">
        <v>83</v>
      </c>
      <c r="AY157" s="24" t="s">
        <v>148</v>
      </c>
      <c r="BE157" s="203">
        <f>IF(N157="základní",J157,0)</f>
        <v>0</v>
      </c>
      <c r="BF157" s="203">
        <f>IF(N157="snížená",J157,0)</f>
        <v>0</v>
      </c>
      <c r="BG157" s="203">
        <f>IF(N157="zákl. přenesená",J157,0)</f>
        <v>0</v>
      </c>
      <c r="BH157" s="203">
        <f>IF(N157="sníž. přenesená",J157,0)</f>
        <v>0</v>
      </c>
      <c r="BI157" s="203">
        <f>IF(N157="nulová",J157,0)</f>
        <v>0</v>
      </c>
      <c r="BJ157" s="24" t="s">
        <v>81</v>
      </c>
      <c r="BK157" s="203">
        <f>ROUND(I157*H157,2)</f>
        <v>0</v>
      </c>
      <c r="BL157" s="24" t="s">
        <v>252</v>
      </c>
      <c r="BM157" s="24" t="s">
        <v>1506</v>
      </c>
    </row>
    <row r="158" spans="2:65" s="12" customFormat="1">
      <c r="B158" s="217"/>
      <c r="C158" s="218"/>
      <c r="D158" s="204" t="s">
        <v>162</v>
      </c>
      <c r="E158" s="218"/>
      <c r="F158" s="220" t="s">
        <v>1499</v>
      </c>
      <c r="G158" s="218"/>
      <c r="H158" s="221">
        <v>112.7</v>
      </c>
      <c r="I158" s="222"/>
      <c r="J158" s="218"/>
      <c r="K158" s="218"/>
      <c r="L158" s="223"/>
      <c r="M158" s="224"/>
      <c r="N158" s="225"/>
      <c r="O158" s="225"/>
      <c r="P158" s="225"/>
      <c r="Q158" s="225"/>
      <c r="R158" s="225"/>
      <c r="S158" s="225"/>
      <c r="T158" s="226"/>
      <c r="AT158" s="227" t="s">
        <v>162</v>
      </c>
      <c r="AU158" s="227" t="s">
        <v>83</v>
      </c>
      <c r="AV158" s="12" t="s">
        <v>83</v>
      </c>
      <c r="AW158" s="12" t="s">
        <v>6</v>
      </c>
      <c r="AX158" s="12" t="s">
        <v>81</v>
      </c>
      <c r="AY158" s="227" t="s">
        <v>148</v>
      </c>
    </row>
    <row r="159" spans="2:65" s="1" customFormat="1" ht="38.25" customHeight="1">
      <c r="B159" s="41"/>
      <c r="C159" s="192" t="s">
        <v>311</v>
      </c>
      <c r="D159" s="192" t="s">
        <v>150</v>
      </c>
      <c r="E159" s="193" t="s">
        <v>1507</v>
      </c>
      <c r="F159" s="194" t="s">
        <v>1508</v>
      </c>
      <c r="G159" s="195" t="s">
        <v>196</v>
      </c>
      <c r="H159" s="196">
        <v>0.16300000000000001</v>
      </c>
      <c r="I159" s="197"/>
      <c r="J159" s="198">
        <f>ROUND(I159*H159,2)</f>
        <v>0</v>
      </c>
      <c r="K159" s="194" t="s">
        <v>154</v>
      </c>
      <c r="L159" s="61"/>
      <c r="M159" s="199" t="s">
        <v>21</v>
      </c>
      <c r="N159" s="200" t="s">
        <v>44</v>
      </c>
      <c r="O159" s="42"/>
      <c r="P159" s="201">
        <f>O159*H159</f>
        <v>0</v>
      </c>
      <c r="Q159" s="201">
        <v>0</v>
      </c>
      <c r="R159" s="201">
        <f>Q159*H159</f>
        <v>0</v>
      </c>
      <c r="S159" s="201">
        <v>0</v>
      </c>
      <c r="T159" s="202">
        <f>S159*H159</f>
        <v>0</v>
      </c>
      <c r="AR159" s="24" t="s">
        <v>252</v>
      </c>
      <c r="AT159" s="24" t="s">
        <v>150</v>
      </c>
      <c r="AU159" s="24" t="s">
        <v>83</v>
      </c>
      <c r="AY159" s="24" t="s">
        <v>148</v>
      </c>
      <c r="BE159" s="203">
        <f>IF(N159="základní",J159,0)</f>
        <v>0</v>
      </c>
      <c r="BF159" s="203">
        <f>IF(N159="snížená",J159,0)</f>
        <v>0</v>
      </c>
      <c r="BG159" s="203">
        <f>IF(N159="zákl. přenesená",J159,0)</f>
        <v>0</v>
      </c>
      <c r="BH159" s="203">
        <f>IF(N159="sníž. přenesená",J159,0)</f>
        <v>0</v>
      </c>
      <c r="BI159" s="203">
        <f>IF(N159="nulová",J159,0)</f>
        <v>0</v>
      </c>
      <c r="BJ159" s="24" t="s">
        <v>81</v>
      </c>
      <c r="BK159" s="203">
        <f>ROUND(I159*H159,2)</f>
        <v>0</v>
      </c>
      <c r="BL159" s="24" t="s">
        <v>252</v>
      </c>
      <c r="BM159" s="24" t="s">
        <v>1509</v>
      </c>
    </row>
    <row r="160" spans="2:65" s="1" customFormat="1" ht="121.5">
      <c r="B160" s="41"/>
      <c r="C160" s="63"/>
      <c r="D160" s="204" t="s">
        <v>157</v>
      </c>
      <c r="E160" s="63"/>
      <c r="F160" s="205" t="s">
        <v>1510</v>
      </c>
      <c r="G160" s="63"/>
      <c r="H160" s="63"/>
      <c r="I160" s="163"/>
      <c r="J160" s="63"/>
      <c r="K160" s="63"/>
      <c r="L160" s="61"/>
      <c r="M160" s="206"/>
      <c r="N160" s="42"/>
      <c r="O160" s="42"/>
      <c r="P160" s="42"/>
      <c r="Q160" s="42"/>
      <c r="R160" s="42"/>
      <c r="S160" s="42"/>
      <c r="T160" s="78"/>
      <c r="AT160" s="24" t="s">
        <v>157</v>
      </c>
      <c r="AU160" s="24" t="s">
        <v>83</v>
      </c>
    </row>
    <row r="161" spans="2:65" s="1" customFormat="1" ht="38.25" customHeight="1">
      <c r="B161" s="41"/>
      <c r="C161" s="192" t="s">
        <v>323</v>
      </c>
      <c r="D161" s="192" t="s">
        <v>150</v>
      </c>
      <c r="E161" s="193" t="s">
        <v>1511</v>
      </c>
      <c r="F161" s="194" t="s">
        <v>1512</v>
      </c>
      <c r="G161" s="195" t="s">
        <v>196</v>
      </c>
      <c r="H161" s="196">
        <v>0.16300000000000001</v>
      </c>
      <c r="I161" s="197"/>
      <c r="J161" s="198">
        <f>ROUND(I161*H161,2)</f>
        <v>0</v>
      </c>
      <c r="K161" s="194" t="s">
        <v>154</v>
      </c>
      <c r="L161" s="61"/>
      <c r="M161" s="199" t="s">
        <v>21</v>
      </c>
      <c r="N161" s="200" t="s">
        <v>44</v>
      </c>
      <c r="O161" s="42"/>
      <c r="P161" s="201">
        <f>O161*H161</f>
        <v>0</v>
      </c>
      <c r="Q161" s="201">
        <v>0</v>
      </c>
      <c r="R161" s="201">
        <f>Q161*H161</f>
        <v>0</v>
      </c>
      <c r="S161" s="201">
        <v>0</v>
      </c>
      <c r="T161" s="202">
        <f>S161*H161</f>
        <v>0</v>
      </c>
      <c r="AR161" s="24" t="s">
        <v>252</v>
      </c>
      <c r="AT161" s="24" t="s">
        <v>150</v>
      </c>
      <c r="AU161" s="24" t="s">
        <v>83</v>
      </c>
      <c r="AY161" s="24" t="s">
        <v>148</v>
      </c>
      <c r="BE161" s="203">
        <f>IF(N161="základní",J161,0)</f>
        <v>0</v>
      </c>
      <c r="BF161" s="203">
        <f>IF(N161="snížená",J161,0)</f>
        <v>0</v>
      </c>
      <c r="BG161" s="203">
        <f>IF(N161="zákl. přenesená",J161,0)</f>
        <v>0</v>
      </c>
      <c r="BH161" s="203">
        <f>IF(N161="sníž. přenesená",J161,0)</f>
        <v>0</v>
      </c>
      <c r="BI161" s="203">
        <f>IF(N161="nulová",J161,0)</f>
        <v>0</v>
      </c>
      <c r="BJ161" s="24" t="s">
        <v>81</v>
      </c>
      <c r="BK161" s="203">
        <f>ROUND(I161*H161,2)</f>
        <v>0</v>
      </c>
      <c r="BL161" s="24" t="s">
        <v>252</v>
      </c>
      <c r="BM161" s="24" t="s">
        <v>1513</v>
      </c>
    </row>
    <row r="162" spans="2:65" s="1" customFormat="1" ht="121.5">
      <c r="B162" s="41"/>
      <c r="C162" s="63"/>
      <c r="D162" s="204" t="s">
        <v>157</v>
      </c>
      <c r="E162" s="63"/>
      <c r="F162" s="205" t="s">
        <v>1510</v>
      </c>
      <c r="G162" s="63"/>
      <c r="H162" s="63"/>
      <c r="I162" s="163"/>
      <c r="J162" s="63"/>
      <c r="K162" s="63"/>
      <c r="L162" s="61"/>
      <c r="M162" s="206"/>
      <c r="N162" s="42"/>
      <c r="O162" s="42"/>
      <c r="P162" s="42"/>
      <c r="Q162" s="42"/>
      <c r="R162" s="42"/>
      <c r="S162" s="42"/>
      <c r="T162" s="78"/>
      <c r="AT162" s="24" t="s">
        <v>157</v>
      </c>
      <c r="AU162" s="24" t="s">
        <v>83</v>
      </c>
    </row>
    <row r="163" spans="2:65" s="10" customFormat="1" ht="29.85" customHeight="1">
      <c r="B163" s="176"/>
      <c r="C163" s="177"/>
      <c r="D163" s="178" t="s">
        <v>72</v>
      </c>
      <c r="E163" s="190" t="s">
        <v>1514</v>
      </c>
      <c r="F163" s="190" t="s">
        <v>1515</v>
      </c>
      <c r="G163" s="177"/>
      <c r="H163" s="177"/>
      <c r="I163" s="180"/>
      <c r="J163" s="191">
        <f>BK163</f>
        <v>0</v>
      </c>
      <c r="K163" s="177"/>
      <c r="L163" s="182"/>
      <c r="M163" s="183"/>
      <c r="N163" s="184"/>
      <c r="O163" s="184"/>
      <c r="P163" s="185">
        <f>SUM(P164:P178)</f>
        <v>0</v>
      </c>
      <c r="Q163" s="184"/>
      <c r="R163" s="185">
        <f>SUM(R164:R178)</f>
        <v>0.76713999999999993</v>
      </c>
      <c r="S163" s="184"/>
      <c r="T163" s="186">
        <f>SUM(T164:T178)</f>
        <v>0.1764</v>
      </c>
      <c r="AR163" s="187" t="s">
        <v>83</v>
      </c>
      <c r="AT163" s="188" t="s">
        <v>72</v>
      </c>
      <c r="AU163" s="188" t="s">
        <v>81</v>
      </c>
      <c r="AY163" s="187" t="s">
        <v>148</v>
      </c>
      <c r="BK163" s="189">
        <f>SUM(BK164:BK178)</f>
        <v>0</v>
      </c>
    </row>
    <row r="164" spans="2:65" s="1" customFormat="1" ht="38.25" customHeight="1">
      <c r="B164" s="41"/>
      <c r="C164" s="192" t="s">
        <v>342</v>
      </c>
      <c r="D164" s="192" t="s">
        <v>150</v>
      </c>
      <c r="E164" s="193" t="s">
        <v>1516</v>
      </c>
      <c r="F164" s="194" t="s">
        <v>1517</v>
      </c>
      <c r="G164" s="195" t="s">
        <v>153</v>
      </c>
      <c r="H164" s="196">
        <v>98</v>
      </c>
      <c r="I164" s="197"/>
      <c r="J164" s="198">
        <f>ROUND(I164*H164,2)</f>
        <v>0</v>
      </c>
      <c r="K164" s="194" t="s">
        <v>154</v>
      </c>
      <c r="L164" s="61"/>
      <c r="M164" s="199" t="s">
        <v>21</v>
      </c>
      <c r="N164" s="200" t="s">
        <v>44</v>
      </c>
      <c r="O164" s="42"/>
      <c r="P164" s="201">
        <f>O164*H164</f>
        <v>0</v>
      </c>
      <c r="Q164" s="201">
        <v>0</v>
      </c>
      <c r="R164" s="201">
        <f>Q164*H164</f>
        <v>0</v>
      </c>
      <c r="S164" s="201">
        <v>1.8E-3</v>
      </c>
      <c r="T164" s="202">
        <f>S164*H164</f>
        <v>0.1764</v>
      </c>
      <c r="AR164" s="24" t="s">
        <v>252</v>
      </c>
      <c r="AT164" s="24" t="s">
        <v>150</v>
      </c>
      <c r="AU164" s="24" t="s">
        <v>83</v>
      </c>
      <c r="AY164" s="24" t="s">
        <v>148</v>
      </c>
      <c r="BE164" s="203">
        <f>IF(N164="základní",J164,0)</f>
        <v>0</v>
      </c>
      <c r="BF164" s="203">
        <f>IF(N164="snížená",J164,0)</f>
        <v>0</v>
      </c>
      <c r="BG164" s="203">
        <f>IF(N164="zákl. přenesená",J164,0)</f>
        <v>0</v>
      </c>
      <c r="BH164" s="203">
        <f>IF(N164="sníž. přenesená",J164,0)</f>
        <v>0</v>
      </c>
      <c r="BI164" s="203">
        <f>IF(N164="nulová",J164,0)</f>
        <v>0</v>
      </c>
      <c r="BJ164" s="24" t="s">
        <v>81</v>
      </c>
      <c r="BK164" s="203">
        <f>ROUND(I164*H164,2)</f>
        <v>0</v>
      </c>
      <c r="BL164" s="24" t="s">
        <v>252</v>
      </c>
      <c r="BM164" s="24" t="s">
        <v>1518</v>
      </c>
    </row>
    <row r="165" spans="2:65" s="1" customFormat="1" ht="67.5">
      <c r="B165" s="41"/>
      <c r="C165" s="63"/>
      <c r="D165" s="204" t="s">
        <v>157</v>
      </c>
      <c r="E165" s="63"/>
      <c r="F165" s="205" t="s">
        <v>1519</v>
      </c>
      <c r="G165" s="63"/>
      <c r="H165" s="63"/>
      <c r="I165" s="163"/>
      <c r="J165" s="63"/>
      <c r="K165" s="63"/>
      <c r="L165" s="61"/>
      <c r="M165" s="206"/>
      <c r="N165" s="42"/>
      <c r="O165" s="42"/>
      <c r="P165" s="42"/>
      <c r="Q165" s="42"/>
      <c r="R165" s="42"/>
      <c r="S165" s="42"/>
      <c r="T165" s="78"/>
      <c r="AT165" s="24" t="s">
        <v>157</v>
      </c>
      <c r="AU165" s="24" t="s">
        <v>83</v>
      </c>
    </row>
    <row r="166" spans="2:65" s="1" customFormat="1" ht="25.5" customHeight="1">
      <c r="B166" s="41"/>
      <c r="C166" s="192" t="s">
        <v>348</v>
      </c>
      <c r="D166" s="192" t="s">
        <v>150</v>
      </c>
      <c r="E166" s="193" t="s">
        <v>1520</v>
      </c>
      <c r="F166" s="194" t="s">
        <v>1521</v>
      </c>
      <c r="G166" s="195" t="s">
        <v>153</v>
      </c>
      <c r="H166" s="196">
        <v>196</v>
      </c>
      <c r="I166" s="197"/>
      <c r="J166" s="198">
        <f>ROUND(I166*H166,2)</f>
        <v>0</v>
      </c>
      <c r="K166" s="194" t="s">
        <v>154</v>
      </c>
      <c r="L166" s="61"/>
      <c r="M166" s="199" t="s">
        <v>21</v>
      </c>
      <c r="N166" s="200" t="s">
        <v>44</v>
      </c>
      <c r="O166" s="42"/>
      <c r="P166" s="201">
        <f>O166*H166</f>
        <v>0</v>
      </c>
      <c r="Q166" s="201">
        <v>1.16E-3</v>
      </c>
      <c r="R166" s="201">
        <f>Q166*H166</f>
        <v>0.22736000000000001</v>
      </c>
      <c r="S166" s="201">
        <v>0</v>
      </c>
      <c r="T166" s="202">
        <f>S166*H166</f>
        <v>0</v>
      </c>
      <c r="AR166" s="24" t="s">
        <v>252</v>
      </c>
      <c r="AT166" s="24" t="s">
        <v>150</v>
      </c>
      <c r="AU166" s="24" t="s">
        <v>83</v>
      </c>
      <c r="AY166" s="24" t="s">
        <v>148</v>
      </c>
      <c r="BE166" s="203">
        <f>IF(N166="základní",J166,0)</f>
        <v>0</v>
      </c>
      <c r="BF166" s="203">
        <f>IF(N166="snížená",J166,0)</f>
        <v>0</v>
      </c>
      <c r="BG166" s="203">
        <f>IF(N166="zákl. přenesená",J166,0)</f>
        <v>0</v>
      </c>
      <c r="BH166" s="203">
        <f>IF(N166="sníž. přenesená",J166,0)</f>
        <v>0</v>
      </c>
      <c r="BI166" s="203">
        <f>IF(N166="nulová",J166,0)</f>
        <v>0</v>
      </c>
      <c r="BJ166" s="24" t="s">
        <v>81</v>
      </c>
      <c r="BK166" s="203">
        <f>ROUND(I166*H166,2)</f>
        <v>0</v>
      </c>
      <c r="BL166" s="24" t="s">
        <v>252</v>
      </c>
      <c r="BM166" s="24" t="s">
        <v>1522</v>
      </c>
    </row>
    <row r="167" spans="2:65" s="1" customFormat="1" ht="67.5">
      <c r="B167" s="41"/>
      <c r="C167" s="63"/>
      <c r="D167" s="204" t="s">
        <v>157</v>
      </c>
      <c r="E167" s="63"/>
      <c r="F167" s="205" t="s">
        <v>1523</v>
      </c>
      <c r="G167" s="63"/>
      <c r="H167" s="63"/>
      <c r="I167" s="163"/>
      <c r="J167" s="63"/>
      <c r="K167" s="63"/>
      <c r="L167" s="61"/>
      <c r="M167" s="206"/>
      <c r="N167" s="42"/>
      <c r="O167" s="42"/>
      <c r="P167" s="42"/>
      <c r="Q167" s="42"/>
      <c r="R167" s="42"/>
      <c r="S167" s="42"/>
      <c r="T167" s="78"/>
      <c r="AT167" s="24" t="s">
        <v>157</v>
      </c>
      <c r="AU167" s="24" t="s">
        <v>83</v>
      </c>
    </row>
    <row r="168" spans="2:65" s="12" customFormat="1">
      <c r="B168" s="217"/>
      <c r="C168" s="218"/>
      <c r="D168" s="204" t="s">
        <v>162</v>
      </c>
      <c r="E168" s="219" t="s">
        <v>21</v>
      </c>
      <c r="F168" s="220" t="s">
        <v>1524</v>
      </c>
      <c r="G168" s="218"/>
      <c r="H168" s="221">
        <v>196</v>
      </c>
      <c r="I168" s="222"/>
      <c r="J168" s="218"/>
      <c r="K168" s="218"/>
      <c r="L168" s="223"/>
      <c r="M168" s="224"/>
      <c r="N168" s="225"/>
      <c r="O168" s="225"/>
      <c r="P168" s="225"/>
      <c r="Q168" s="225"/>
      <c r="R168" s="225"/>
      <c r="S168" s="225"/>
      <c r="T168" s="226"/>
      <c r="AT168" s="227" t="s">
        <v>162</v>
      </c>
      <c r="AU168" s="227" t="s">
        <v>83</v>
      </c>
      <c r="AV168" s="12" t="s">
        <v>83</v>
      </c>
      <c r="AW168" s="12" t="s">
        <v>36</v>
      </c>
      <c r="AX168" s="12" t="s">
        <v>81</v>
      </c>
      <c r="AY168" s="227" t="s">
        <v>148</v>
      </c>
    </row>
    <row r="169" spans="2:65" s="1" customFormat="1" ht="25.5" customHeight="1">
      <c r="B169" s="41"/>
      <c r="C169" s="239" t="s">
        <v>376</v>
      </c>
      <c r="D169" s="239" t="s">
        <v>271</v>
      </c>
      <c r="E169" s="240" t="s">
        <v>1525</v>
      </c>
      <c r="F169" s="241" t="s">
        <v>1526</v>
      </c>
      <c r="G169" s="242" t="s">
        <v>153</v>
      </c>
      <c r="H169" s="243">
        <v>99.96</v>
      </c>
      <c r="I169" s="244"/>
      <c r="J169" s="245">
        <f>ROUND(I169*H169,2)</f>
        <v>0</v>
      </c>
      <c r="K169" s="241" t="s">
        <v>154</v>
      </c>
      <c r="L169" s="246"/>
      <c r="M169" s="247" t="s">
        <v>21</v>
      </c>
      <c r="N169" s="248" t="s">
        <v>44</v>
      </c>
      <c r="O169" s="42"/>
      <c r="P169" s="201">
        <f>O169*H169</f>
        <v>0</v>
      </c>
      <c r="Q169" s="201">
        <v>4.0000000000000001E-3</v>
      </c>
      <c r="R169" s="201">
        <f>Q169*H169</f>
        <v>0.39983999999999997</v>
      </c>
      <c r="S169" s="201">
        <v>0</v>
      </c>
      <c r="T169" s="202">
        <f>S169*H169</f>
        <v>0</v>
      </c>
      <c r="AR169" s="24" t="s">
        <v>396</v>
      </c>
      <c r="AT169" s="24" t="s">
        <v>271</v>
      </c>
      <c r="AU169" s="24" t="s">
        <v>83</v>
      </c>
      <c r="AY169" s="24" t="s">
        <v>148</v>
      </c>
      <c r="BE169" s="203">
        <f>IF(N169="základní",J169,0)</f>
        <v>0</v>
      </c>
      <c r="BF169" s="203">
        <f>IF(N169="snížená",J169,0)</f>
        <v>0</v>
      </c>
      <c r="BG169" s="203">
        <f>IF(N169="zákl. přenesená",J169,0)</f>
        <v>0</v>
      </c>
      <c r="BH169" s="203">
        <f>IF(N169="sníž. přenesená",J169,0)</f>
        <v>0</v>
      </c>
      <c r="BI169" s="203">
        <f>IF(N169="nulová",J169,0)</f>
        <v>0</v>
      </c>
      <c r="BJ169" s="24" t="s">
        <v>81</v>
      </c>
      <c r="BK169" s="203">
        <f>ROUND(I169*H169,2)</f>
        <v>0</v>
      </c>
      <c r="BL169" s="24" t="s">
        <v>252</v>
      </c>
      <c r="BM169" s="24" t="s">
        <v>1527</v>
      </c>
    </row>
    <row r="170" spans="2:65" s="1" customFormat="1" ht="27">
      <c r="B170" s="41"/>
      <c r="C170" s="63"/>
      <c r="D170" s="204" t="s">
        <v>275</v>
      </c>
      <c r="E170" s="63"/>
      <c r="F170" s="205" t="s">
        <v>1528</v>
      </c>
      <c r="G170" s="63"/>
      <c r="H170" s="63"/>
      <c r="I170" s="163"/>
      <c r="J170" s="63"/>
      <c r="K170" s="63"/>
      <c r="L170" s="61"/>
      <c r="M170" s="206"/>
      <c r="N170" s="42"/>
      <c r="O170" s="42"/>
      <c r="P170" s="42"/>
      <c r="Q170" s="42"/>
      <c r="R170" s="42"/>
      <c r="S170" s="42"/>
      <c r="T170" s="78"/>
      <c r="AT170" s="24" t="s">
        <v>275</v>
      </c>
      <c r="AU170" s="24" t="s">
        <v>83</v>
      </c>
    </row>
    <row r="171" spans="2:65" s="12" customFormat="1">
      <c r="B171" s="217"/>
      <c r="C171" s="218"/>
      <c r="D171" s="204" t="s">
        <v>162</v>
      </c>
      <c r="E171" s="218"/>
      <c r="F171" s="220" t="s">
        <v>1529</v>
      </c>
      <c r="G171" s="218"/>
      <c r="H171" s="221">
        <v>99.96</v>
      </c>
      <c r="I171" s="222"/>
      <c r="J171" s="218"/>
      <c r="K171" s="218"/>
      <c r="L171" s="223"/>
      <c r="M171" s="224"/>
      <c r="N171" s="225"/>
      <c r="O171" s="225"/>
      <c r="P171" s="225"/>
      <c r="Q171" s="225"/>
      <c r="R171" s="225"/>
      <c r="S171" s="225"/>
      <c r="T171" s="226"/>
      <c r="AT171" s="227" t="s">
        <v>162</v>
      </c>
      <c r="AU171" s="227" t="s">
        <v>83</v>
      </c>
      <c r="AV171" s="12" t="s">
        <v>83</v>
      </c>
      <c r="AW171" s="12" t="s">
        <v>6</v>
      </c>
      <c r="AX171" s="12" t="s">
        <v>81</v>
      </c>
      <c r="AY171" s="227" t="s">
        <v>148</v>
      </c>
    </row>
    <row r="172" spans="2:65" s="1" customFormat="1" ht="16.5" customHeight="1">
      <c r="B172" s="41"/>
      <c r="C172" s="239" t="s">
        <v>383</v>
      </c>
      <c r="D172" s="239" t="s">
        <v>271</v>
      </c>
      <c r="E172" s="240" t="s">
        <v>1530</v>
      </c>
      <c r="F172" s="241" t="s">
        <v>1531</v>
      </c>
      <c r="G172" s="242" t="s">
        <v>168</v>
      </c>
      <c r="H172" s="243">
        <v>6.9969999999999999</v>
      </c>
      <c r="I172" s="244"/>
      <c r="J172" s="245">
        <f>ROUND(I172*H172,2)</f>
        <v>0</v>
      </c>
      <c r="K172" s="241" t="s">
        <v>154</v>
      </c>
      <c r="L172" s="246"/>
      <c r="M172" s="247" t="s">
        <v>21</v>
      </c>
      <c r="N172" s="248" t="s">
        <v>44</v>
      </c>
      <c r="O172" s="42"/>
      <c r="P172" s="201">
        <f>O172*H172</f>
        <v>0</v>
      </c>
      <c r="Q172" s="201">
        <v>0.02</v>
      </c>
      <c r="R172" s="201">
        <f>Q172*H172</f>
        <v>0.13994000000000001</v>
      </c>
      <c r="S172" s="201">
        <v>0</v>
      </c>
      <c r="T172" s="202">
        <f>S172*H172</f>
        <v>0</v>
      </c>
      <c r="AR172" s="24" t="s">
        <v>396</v>
      </c>
      <c r="AT172" s="24" t="s">
        <v>271</v>
      </c>
      <c r="AU172" s="24" t="s">
        <v>83</v>
      </c>
      <c r="AY172" s="24" t="s">
        <v>148</v>
      </c>
      <c r="BE172" s="203">
        <f>IF(N172="základní",J172,0)</f>
        <v>0</v>
      </c>
      <c r="BF172" s="203">
        <f>IF(N172="snížená",J172,0)</f>
        <v>0</v>
      </c>
      <c r="BG172" s="203">
        <f>IF(N172="zákl. přenesená",J172,0)</f>
        <v>0</v>
      </c>
      <c r="BH172" s="203">
        <f>IF(N172="sníž. přenesená",J172,0)</f>
        <v>0</v>
      </c>
      <c r="BI172" s="203">
        <f>IF(N172="nulová",J172,0)</f>
        <v>0</v>
      </c>
      <c r="BJ172" s="24" t="s">
        <v>81</v>
      </c>
      <c r="BK172" s="203">
        <f>ROUND(I172*H172,2)</f>
        <v>0</v>
      </c>
      <c r="BL172" s="24" t="s">
        <v>252</v>
      </c>
      <c r="BM172" s="24" t="s">
        <v>1532</v>
      </c>
    </row>
    <row r="173" spans="2:65" s="12" customFormat="1">
      <c r="B173" s="217"/>
      <c r="C173" s="218"/>
      <c r="D173" s="204" t="s">
        <v>162</v>
      </c>
      <c r="E173" s="219" t="s">
        <v>21</v>
      </c>
      <c r="F173" s="220" t="s">
        <v>1533</v>
      </c>
      <c r="G173" s="218"/>
      <c r="H173" s="221">
        <v>6.86</v>
      </c>
      <c r="I173" s="222"/>
      <c r="J173" s="218"/>
      <c r="K173" s="218"/>
      <c r="L173" s="223"/>
      <c r="M173" s="224"/>
      <c r="N173" s="225"/>
      <c r="O173" s="225"/>
      <c r="P173" s="225"/>
      <c r="Q173" s="225"/>
      <c r="R173" s="225"/>
      <c r="S173" s="225"/>
      <c r="T173" s="226"/>
      <c r="AT173" s="227" t="s">
        <v>162</v>
      </c>
      <c r="AU173" s="227" t="s">
        <v>83</v>
      </c>
      <c r="AV173" s="12" t="s">
        <v>83</v>
      </c>
      <c r="AW173" s="12" t="s">
        <v>36</v>
      </c>
      <c r="AX173" s="12" t="s">
        <v>81</v>
      </c>
      <c r="AY173" s="227" t="s">
        <v>148</v>
      </c>
    </row>
    <row r="174" spans="2:65" s="12" customFormat="1">
      <c r="B174" s="217"/>
      <c r="C174" s="218"/>
      <c r="D174" s="204" t="s">
        <v>162</v>
      </c>
      <c r="E174" s="218"/>
      <c r="F174" s="220" t="s">
        <v>1534</v>
      </c>
      <c r="G174" s="218"/>
      <c r="H174" s="221">
        <v>6.9969999999999999</v>
      </c>
      <c r="I174" s="222"/>
      <c r="J174" s="218"/>
      <c r="K174" s="218"/>
      <c r="L174" s="223"/>
      <c r="M174" s="224"/>
      <c r="N174" s="225"/>
      <c r="O174" s="225"/>
      <c r="P174" s="225"/>
      <c r="Q174" s="225"/>
      <c r="R174" s="225"/>
      <c r="S174" s="225"/>
      <c r="T174" s="226"/>
      <c r="AT174" s="227" t="s">
        <v>162</v>
      </c>
      <c r="AU174" s="227" t="s">
        <v>83</v>
      </c>
      <c r="AV174" s="12" t="s">
        <v>83</v>
      </c>
      <c r="AW174" s="12" t="s">
        <v>6</v>
      </c>
      <c r="AX174" s="12" t="s">
        <v>81</v>
      </c>
      <c r="AY174" s="227" t="s">
        <v>148</v>
      </c>
    </row>
    <row r="175" spans="2:65" s="1" customFormat="1" ht="38.25" customHeight="1">
      <c r="B175" s="41"/>
      <c r="C175" s="192" t="s">
        <v>390</v>
      </c>
      <c r="D175" s="192" t="s">
        <v>150</v>
      </c>
      <c r="E175" s="193" t="s">
        <v>1535</v>
      </c>
      <c r="F175" s="194" t="s">
        <v>1536</v>
      </c>
      <c r="G175" s="195" t="s">
        <v>196</v>
      </c>
      <c r="H175" s="196">
        <v>0.76700000000000002</v>
      </c>
      <c r="I175" s="197"/>
      <c r="J175" s="198">
        <f>ROUND(I175*H175,2)</f>
        <v>0</v>
      </c>
      <c r="K175" s="194" t="s">
        <v>154</v>
      </c>
      <c r="L175" s="61"/>
      <c r="M175" s="199" t="s">
        <v>21</v>
      </c>
      <c r="N175" s="200" t="s">
        <v>44</v>
      </c>
      <c r="O175" s="42"/>
      <c r="P175" s="201">
        <f>O175*H175</f>
        <v>0</v>
      </c>
      <c r="Q175" s="201">
        <v>0</v>
      </c>
      <c r="R175" s="201">
        <f>Q175*H175</f>
        <v>0</v>
      </c>
      <c r="S175" s="201">
        <v>0</v>
      </c>
      <c r="T175" s="202">
        <f>S175*H175</f>
        <v>0</v>
      </c>
      <c r="AR175" s="24" t="s">
        <v>252</v>
      </c>
      <c r="AT175" s="24" t="s">
        <v>150</v>
      </c>
      <c r="AU175" s="24" t="s">
        <v>83</v>
      </c>
      <c r="AY175" s="24" t="s">
        <v>148</v>
      </c>
      <c r="BE175" s="203">
        <f>IF(N175="základní",J175,0)</f>
        <v>0</v>
      </c>
      <c r="BF175" s="203">
        <f>IF(N175="snížená",J175,0)</f>
        <v>0</v>
      </c>
      <c r="BG175" s="203">
        <f>IF(N175="zákl. přenesená",J175,0)</f>
        <v>0</v>
      </c>
      <c r="BH175" s="203">
        <f>IF(N175="sníž. přenesená",J175,0)</f>
        <v>0</v>
      </c>
      <c r="BI175" s="203">
        <f>IF(N175="nulová",J175,0)</f>
        <v>0</v>
      </c>
      <c r="BJ175" s="24" t="s">
        <v>81</v>
      </c>
      <c r="BK175" s="203">
        <f>ROUND(I175*H175,2)</f>
        <v>0</v>
      </c>
      <c r="BL175" s="24" t="s">
        <v>252</v>
      </c>
      <c r="BM175" s="24" t="s">
        <v>1537</v>
      </c>
    </row>
    <row r="176" spans="2:65" s="1" customFormat="1" ht="121.5">
      <c r="B176" s="41"/>
      <c r="C176" s="63"/>
      <c r="D176" s="204" t="s">
        <v>157</v>
      </c>
      <c r="E176" s="63"/>
      <c r="F176" s="205" t="s">
        <v>1538</v>
      </c>
      <c r="G176" s="63"/>
      <c r="H176" s="63"/>
      <c r="I176" s="163"/>
      <c r="J176" s="63"/>
      <c r="K176" s="63"/>
      <c r="L176" s="61"/>
      <c r="M176" s="206"/>
      <c r="N176" s="42"/>
      <c r="O176" s="42"/>
      <c r="P176" s="42"/>
      <c r="Q176" s="42"/>
      <c r="R176" s="42"/>
      <c r="S176" s="42"/>
      <c r="T176" s="78"/>
      <c r="AT176" s="24" t="s">
        <v>157</v>
      </c>
      <c r="AU176" s="24" t="s">
        <v>83</v>
      </c>
    </row>
    <row r="177" spans="2:65" s="1" customFormat="1" ht="38.25" customHeight="1">
      <c r="B177" s="41"/>
      <c r="C177" s="192" t="s">
        <v>396</v>
      </c>
      <c r="D177" s="192" t="s">
        <v>150</v>
      </c>
      <c r="E177" s="193" t="s">
        <v>1539</v>
      </c>
      <c r="F177" s="194" t="s">
        <v>1540</v>
      </c>
      <c r="G177" s="195" t="s">
        <v>196</v>
      </c>
      <c r="H177" s="196">
        <v>0.76700000000000002</v>
      </c>
      <c r="I177" s="197"/>
      <c r="J177" s="198">
        <f>ROUND(I177*H177,2)</f>
        <v>0</v>
      </c>
      <c r="K177" s="194" t="s">
        <v>154</v>
      </c>
      <c r="L177" s="61"/>
      <c r="M177" s="199" t="s">
        <v>21</v>
      </c>
      <c r="N177" s="200" t="s">
        <v>44</v>
      </c>
      <c r="O177" s="42"/>
      <c r="P177" s="201">
        <f>O177*H177</f>
        <v>0</v>
      </c>
      <c r="Q177" s="201">
        <v>0</v>
      </c>
      <c r="R177" s="201">
        <f>Q177*H177</f>
        <v>0</v>
      </c>
      <c r="S177" s="201">
        <v>0</v>
      </c>
      <c r="T177" s="202">
        <f>S177*H177</f>
        <v>0</v>
      </c>
      <c r="AR177" s="24" t="s">
        <v>252</v>
      </c>
      <c r="AT177" s="24" t="s">
        <v>150</v>
      </c>
      <c r="AU177" s="24" t="s">
        <v>83</v>
      </c>
      <c r="AY177" s="24" t="s">
        <v>148</v>
      </c>
      <c r="BE177" s="203">
        <f>IF(N177="základní",J177,0)</f>
        <v>0</v>
      </c>
      <c r="BF177" s="203">
        <f>IF(N177="snížená",J177,0)</f>
        <v>0</v>
      </c>
      <c r="BG177" s="203">
        <f>IF(N177="zákl. přenesená",J177,0)</f>
        <v>0</v>
      </c>
      <c r="BH177" s="203">
        <f>IF(N177="sníž. přenesená",J177,0)</f>
        <v>0</v>
      </c>
      <c r="BI177" s="203">
        <f>IF(N177="nulová",J177,0)</f>
        <v>0</v>
      </c>
      <c r="BJ177" s="24" t="s">
        <v>81</v>
      </c>
      <c r="BK177" s="203">
        <f>ROUND(I177*H177,2)</f>
        <v>0</v>
      </c>
      <c r="BL177" s="24" t="s">
        <v>252</v>
      </c>
      <c r="BM177" s="24" t="s">
        <v>1541</v>
      </c>
    </row>
    <row r="178" spans="2:65" s="1" customFormat="1" ht="121.5">
      <c r="B178" s="41"/>
      <c r="C178" s="63"/>
      <c r="D178" s="204" t="s">
        <v>157</v>
      </c>
      <c r="E178" s="63"/>
      <c r="F178" s="205" t="s">
        <v>1538</v>
      </c>
      <c r="G178" s="63"/>
      <c r="H178" s="63"/>
      <c r="I178" s="163"/>
      <c r="J178" s="63"/>
      <c r="K178" s="63"/>
      <c r="L178" s="61"/>
      <c r="M178" s="267"/>
      <c r="N178" s="264"/>
      <c r="O178" s="264"/>
      <c r="P178" s="264"/>
      <c r="Q178" s="264"/>
      <c r="R178" s="264"/>
      <c r="S178" s="264"/>
      <c r="T178" s="268"/>
      <c r="AT178" s="24" t="s">
        <v>157</v>
      </c>
      <c r="AU178" s="24" t="s">
        <v>83</v>
      </c>
    </row>
    <row r="179" spans="2:65" s="1" customFormat="1" ht="6.95" customHeight="1">
      <c r="B179" s="56"/>
      <c r="C179" s="57"/>
      <c r="D179" s="57"/>
      <c r="E179" s="57"/>
      <c r="F179" s="57"/>
      <c r="G179" s="57"/>
      <c r="H179" s="57"/>
      <c r="I179" s="139"/>
      <c r="J179" s="57"/>
      <c r="K179" s="57"/>
      <c r="L179" s="61"/>
    </row>
  </sheetData>
  <sheetProtection algorithmName="SHA-512" hashValue="AtszIONCjTb6iscGdZ7YD+sapV99tanqrZ64sC0WE35naQfqbesLvZluWLPeGkhzA5rBGZy+FjBpw3w0EBbC5g==" saltValue="qHvOXaO9BkXhO4hIPGvnD/uOYI0T6eusdT2KJICHLOx+dgklb4/jwunKA8LTDThDsYybcLvvyzTOAaAv61J2pg==" spinCount="100000" sheet="1" objects="1" scenarios="1" formatColumns="0" formatRows="0" autoFilter="0"/>
  <autoFilter ref="C83:K178"/>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96</v>
      </c>
      <c r="G1" s="390" t="s">
        <v>97</v>
      </c>
      <c r="H1" s="390"/>
      <c r="I1" s="115"/>
      <c r="J1" s="114" t="s">
        <v>98</v>
      </c>
      <c r="K1" s="113" t="s">
        <v>99</v>
      </c>
      <c r="L1" s="114" t="s">
        <v>100</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92</v>
      </c>
    </row>
    <row r="3" spans="1:70" ht="6.95" customHeight="1">
      <c r="B3" s="25"/>
      <c r="C3" s="26"/>
      <c r="D3" s="26"/>
      <c r="E3" s="26"/>
      <c r="F3" s="26"/>
      <c r="G3" s="26"/>
      <c r="H3" s="26"/>
      <c r="I3" s="116"/>
      <c r="J3" s="26"/>
      <c r="K3" s="27"/>
      <c r="AT3" s="24" t="s">
        <v>83</v>
      </c>
    </row>
    <row r="4" spans="1:70" ht="36.950000000000003" customHeight="1">
      <c r="B4" s="28"/>
      <c r="C4" s="29"/>
      <c r="D4" s="30" t="s">
        <v>101</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16.5" customHeight="1">
      <c r="B7" s="28"/>
      <c r="C7" s="29"/>
      <c r="D7" s="29"/>
      <c r="E7" s="391" t="str">
        <f>'Rekapitulace stavby'!K6</f>
        <v>Zimní stadion - Stavební úpravy šaten Sokolov, č.p. 2527, k.ú. Sokolov</v>
      </c>
      <c r="F7" s="392"/>
      <c r="G7" s="392"/>
      <c r="H7" s="392"/>
      <c r="I7" s="117"/>
      <c r="J7" s="29"/>
      <c r="K7" s="31"/>
    </row>
    <row r="8" spans="1:70" s="1" customFormat="1" ht="15">
      <c r="B8" s="41"/>
      <c r="C8" s="42"/>
      <c r="D8" s="37" t="s">
        <v>102</v>
      </c>
      <c r="E8" s="42"/>
      <c r="F8" s="42"/>
      <c r="G8" s="42"/>
      <c r="H8" s="42"/>
      <c r="I8" s="118"/>
      <c r="J8" s="42"/>
      <c r="K8" s="45"/>
    </row>
    <row r="9" spans="1:70" s="1" customFormat="1" ht="36.950000000000003" customHeight="1">
      <c r="B9" s="41"/>
      <c r="C9" s="42"/>
      <c r="D9" s="42"/>
      <c r="E9" s="393" t="s">
        <v>1542</v>
      </c>
      <c r="F9" s="394"/>
      <c r="G9" s="394"/>
      <c r="H9" s="394"/>
      <c r="I9" s="118"/>
      <c r="J9" s="42"/>
      <c r="K9" s="45"/>
    </row>
    <row r="10" spans="1:70" s="1" customFormat="1">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6. 3. 2018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
        <v>34</v>
      </c>
      <c r="K20" s="45"/>
    </row>
    <row r="21" spans="2:11" s="1" customFormat="1" ht="18" customHeight="1">
      <c r="B21" s="41"/>
      <c r="C21" s="42"/>
      <c r="D21" s="42"/>
      <c r="E21" s="35" t="s">
        <v>35</v>
      </c>
      <c r="F21" s="42"/>
      <c r="G21" s="42"/>
      <c r="H21" s="42"/>
      <c r="I21" s="119" t="s">
        <v>30</v>
      </c>
      <c r="J21" s="35" t="s">
        <v>21</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82" t="s">
        <v>21</v>
      </c>
      <c r="F24" s="382"/>
      <c r="G24" s="382"/>
      <c r="H24" s="38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ROUND(J81,2)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ROUND(SUM(BE81:BE166), 2)</f>
        <v>0</v>
      </c>
      <c r="G30" s="42"/>
      <c r="H30" s="42"/>
      <c r="I30" s="131">
        <v>0.21</v>
      </c>
      <c r="J30" s="130">
        <f>ROUND(ROUND((SUM(BE81:BE166)), 2)*I30, 2)</f>
        <v>0</v>
      </c>
      <c r="K30" s="45"/>
    </row>
    <row r="31" spans="2:11" s="1" customFormat="1" ht="14.45" customHeight="1">
      <c r="B31" s="41"/>
      <c r="C31" s="42"/>
      <c r="D31" s="42"/>
      <c r="E31" s="49" t="s">
        <v>45</v>
      </c>
      <c r="F31" s="130">
        <f>ROUND(SUM(BF81:BF166), 2)</f>
        <v>0</v>
      </c>
      <c r="G31" s="42"/>
      <c r="H31" s="42"/>
      <c r="I31" s="131">
        <v>0.15</v>
      </c>
      <c r="J31" s="130">
        <f>ROUND(ROUND((SUM(BF81:BF166)), 2)*I31, 2)</f>
        <v>0</v>
      </c>
      <c r="K31" s="45"/>
    </row>
    <row r="32" spans="2:11" s="1" customFormat="1" ht="14.45" hidden="1" customHeight="1">
      <c r="B32" s="41"/>
      <c r="C32" s="42"/>
      <c r="D32" s="42"/>
      <c r="E32" s="49" t="s">
        <v>46</v>
      </c>
      <c r="F32" s="130">
        <f>ROUND(SUM(BG81:BG166), 2)</f>
        <v>0</v>
      </c>
      <c r="G32" s="42"/>
      <c r="H32" s="42"/>
      <c r="I32" s="131">
        <v>0.21</v>
      </c>
      <c r="J32" s="130">
        <v>0</v>
      </c>
      <c r="K32" s="45"/>
    </row>
    <row r="33" spans="2:11" s="1" customFormat="1" ht="14.45" hidden="1" customHeight="1">
      <c r="B33" s="41"/>
      <c r="C33" s="42"/>
      <c r="D33" s="42"/>
      <c r="E33" s="49" t="s">
        <v>47</v>
      </c>
      <c r="F33" s="130">
        <f>ROUND(SUM(BH81:BH166), 2)</f>
        <v>0</v>
      </c>
      <c r="G33" s="42"/>
      <c r="H33" s="42"/>
      <c r="I33" s="131">
        <v>0.15</v>
      </c>
      <c r="J33" s="130">
        <v>0</v>
      </c>
      <c r="K33" s="45"/>
    </row>
    <row r="34" spans="2:11" s="1" customFormat="1" ht="14.45" hidden="1" customHeight="1">
      <c r="B34" s="41"/>
      <c r="C34" s="42"/>
      <c r="D34" s="42"/>
      <c r="E34" s="49" t="s">
        <v>48</v>
      </c>
      <c r="F34" s="130">
        <f>ROUND(SUM(BI81:BI166),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104</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91" t="str">
        <f>E7</f>
        <v>Zimní stadion - Stavební úpravy šaten Sokolov, č.p. 2527, k.ú. Sokolov</v>
      </c>
      <c r="F45" s="392"/>
      <c r="G45" s="392"/>
      <c r="H45" s="392"/>
      <c r="I45" s="118"/>
      <c r="J45" s="42"/>
      <c r="K45" s="45"/>
    </row>
    <row r="46" spans="2:11" s="1" customFormat="1" ht="14.45" customHeight="1">
      <c r="B46" s="41"/>
      <c r="C46" s="37" t="s">
        <v>102</v>
      </c>
      <c r="D46" s="42"/>
      <c r="E46" s="42"/>
      <c r="F46" s="42"/>
      <c r="G46" s="42"/>
      <c r="H46" s="42"/>
      <c r="I46" s="118"/>
      <c r="J46" s="42"/>
      <c r="K46" s="45"/>
    </row>
    <row r="47" spans="2:11" s="1" customFormat="1" ht="17.25" customHeight="1">
      <c r="B47" s="41"/>
      <c r="C47" s="42"/>
      <c r="D47" s="42"/>
      <c r="E47" s="393" t="str">
        <f>E9</f>
        <v>ZTI - Zdravotechnika</v>
      </c>
      <c r="F47" s="394"/>
      <c r="G47" s="394"/>
      <c r="H47" s="394"/>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Sokolov</v>
      </c>
      <c r="G49" s="42"/>
      <c r="H49" s="42"/>
      <c r="I49" s="119" t="s">
        <v>25</v>
      </c>
      <c r="J49" s="120" t="str">
        <f>IF(J12="","",J12)</f>
        <v>6. 3. 2018</v>
      </c>
      <c r="K49" s="45"/>
    </row>
    <row r="50" spans="2:47" s="1" customFormat="1" ht="6.95" customHeight="1">
      <c r="B50" s="41"/>
      <c r="C50" s="42"/>
      <c r="D50" s="42"/>
      <c r="E50" s="42"/>
      <c r="F50" s="42"/>
      <c r="G50" s="42"/>
      <c r="H50" s="42"/>
      <c r="I50" s="118"/>
      <c r="J50" s="42"/>
      <c r="K50" s="45"/>
    </row>
    <row r="51" spans="2:47" s="1" customFormat="1" ht="15">
      <c r="B51" s="41"/>
      <c r="C51" s="37" t="s">
        <v>27</v>
      </c>
      <c r="D51" s="42"/>
      <c r="E51" s="42"/>
      <c r="F51" s="35" t="str">
        <f>E15</f>
        <v>Město Sokolov, Rokycanova 1929</v>
      </c>
      <c r="G51" s="42"/>
      <c r="H51" s="42"/>
      <c r="I51" s="119" t="s">
        <v>33</v>
      </c>
      <c r="J51" s="382" t="str">
        <f>E21</f>
        <v>Ing. Roman Gajdoš - G.Projekt</v>
      </c>
      <c r="K51" s="45"/>
    </row>
    <row r="52" spans="2:47" s="1" customFormat="1" ht="14.45" customHeight="1">
      <c r="B52" s="41"/>
      <c r="C52" s="37" t="s">
        <v>31</v>
      </c>
      <c r="D52" s="42"/>
      <c r="E52" s="42"/>
      <c r="F52" s="35" t="str">
        <f>IF(E18="","",E18)</f>
        <v/>
      </c>
      <c r="G52" s="42"/>
      <c r="H52" s="42"/>
      <c r="I52" s="118"/>
      <c r="J52" s="386"/>
      <c r="K52" s="45"/>
    </row>
    <row r="53" spans="2:47" s="1" customFormat="1" ht="10.35" customHeight="1">
      <c r="B53" s="41"/>
      <c r="C53" s="42"/>
      <c r="D53" s="42"/>
      <c r="E53" s="42"/>
      <c r="F53" s="42"/>
      <c r="G53" s="42"/>
      <c r="H53" s="42"/>
      <c r="I53" s="118"/>
      <c r="J53" s="42"/>
      <c r="K53" s="45"/>
    </row>
    <row r="54" spans="2:47" s="1" customFormat="1" ht="29.25" customHeight="1">
      <c r="B54" s="41"/>
      <c r="C54" s="144" t="s">
        <v>105</v>
      </c>
      <c r="D54" s="132"/>
      <c r="E54" s="132"/>
      <c r="F54" s="132"/>
      <c r="G54" s="132"/>
      <c r="H54" s="132"/>
      <c r="I54" s="145"/>
      <c r="J54" s="146" t="s">
        <v>106</v>
      </c>
      <c r="K54" s="147"/>
    </row>
    <row r="55" spans="2:47" s="1" customFormat="1" ht="10.35" customHeight="1">
      <c r="B55" s="41"/>
      <c r="C55" s="42"/>
      <c r="D55" s="42"/>
      <c r="E55" s="42"/>
      <c r="F55" s="42"/>
      <c r="G55" s="42"/>
      <c r="H55" s="42"/>
      <c r="I55" s="118"/>
      <c r="J55" s="42"/>
      <c r="K55" s="45"/>
    </row>
    <row r="56" spans="2:47" s="1" customFormat="1" ht="29.25" customHeight="1">
      <c r="B56" s="41"/>
      <c r="C56" s="148" t="s">
        <v>107</v>
      </c>
      <c r="D56" s="42"/>
      <c r="E56" s="42"/>
      <c r="F56" s="42"/>
      <c r="G56" s="42"/>
      <c r="H56" s="42"/>
      <c r="I56" s="118"/>
      <c r="J56" s="128">
        <f>J81</f>
        <v>0</v>
      </c>
      <c r="K56" s="45"/>
      <c r="AU56" s="24" t="s">
        <v>108</v>
      </c>
    </row>
    <row r="57" spans="2:47" s="7" customFormat="1" ht="24.95" customHeight="1">
      <c r="B57" s="149"/>
      <c r="C57" s="150"/>
      <c r="D57" s="151" t="s">
        <v>118</v>
      </c>
      <c r="E57" s="152"/>
      <c r="F57" s="152"/>
      <c r="G57" s="152"/>
      <c r="H57" s="152"/>
      <c r="I57" s="153"/>
      <c r="J57" s="154">
        <f>J82</f>
        <v>0</v>
      </c>
      <c r="K57" s="155"/>
    </row>
    <row r="58" spans="2:47" s="8" customFormat="1" ht="19.899999999999999" customHeight="1">
      <c r="B58" s="156"/>
      <c r="C58" s="157"/>
      <c r="D58" s="158" t="s">
        <v>1543</v>
      </c>
      <c r="E58" s="159"/>
      <c r="F58" s="159"/>
      <c r="G58" s="159"/>
      <c r="H58" s="159"/>
      <c r="I58" s="160"/>
      <c r="J58" s="161">
        <f>J83</f>
        <v>0</v>
      </c>
      <c r="K58" s="162"/>
    </row>
    <row r="59" spans="2:47" s="8" customFormat="1" ht="19.899999999999999" customHeight="1">
      <c r="B59" s="156"/>
      <c r="C59" s="157"/>
      <c r="D59" s="158" t="s">
        <v>1544</v>
      </c>
      <c r="E59" s="159"/>
      <c r="F59" s="159"/>
      <c r="G59" s="159"/>
      <c r="H59" s="159"/>
      <c r="I59" s="160"/>
      <c r="J59" s="161">
        <f>J106</f>
        <v>0</v>
      </c>
      <c r="K59" s="162"/>
    </row>
    <row r="60" spans="2:47" s="8" customFormat="1" ht="19.899999999999999" customHeight="1">
      <c r="B60" s="156"/>
      <c r="C60" s="157"/>
      <c r="D60" s="158" t="s">
        <v>1545</v>
      </c>
      <c r="E60" s="159"/>
      <c r="F60" s="159"/>
      <c r="G60" s="159"/>
      <c r="H60" s="159"/>
      <c r="I60" s="160"/>
      <c r="J60" s="161">
        <f>J143</f>
        <v>0</v>
      </c>
      <c r="K60" s="162"/>
    </row>
    <row r="61" spans="2:47" s="8" customFormat="1" ht="19.899999999999999" customHeight="1">
      <c r="B61" s="156"/>
      <c r="C61" s="157"/>
      <c r="D61" s="158" t="s">
        <v>1546</v>
      </c>
      <c r="E61" s="159"/>
      <c r="F61" s="159"/>
      <c r="G61" s="159"/>
      <c r="H61" s="159"/>
      <c r="I61" s="160"/>
      <c r="J61" s="161">
        <f>J163</f>
        <v>0</v>
      </c>
      <c r="K61" s="162"/>
    </row>
    <row r="62" spans="2:47" s="1" customFormat="1" ht="21.75" customHeight="1">
      <c r="B62" s="41"/>
      <c r="C62" s="42"/>
      <c r="D62" s="42"/>
      <c r="E62" s="42"/>
      <c r="F62" s="42"/>
      <c r="G62" s="42"/>
      <c r="H62" s="42"/>
      <c r="I62" s="118"/>
      <c r="J62" s="42"/>
      <c r="K62" s="45"/>
    </row>
    <row r="63" spans="2:47" s="1" customFormat="1" ht="6.95" customHeight="1">
      <c r="B63" s="56"/>
      <c r="C63" s="57"/>
      <c r="D63" s="57"/>
      <c r="E63" s="57"/>
      <c r="F63" s="57"/>
      <c r="G63" s="57"/>
      <c r="H63" s="57"/>
      <c r="I63" s="139"/>
      <c r="J63" s="57"/>
      <c r="K63" s="58"/>
    </row>
    <row r="67" spans="2:20" s="1" customFormat="1" ht="6.95" customHeight="1">
      <c r="B67" s="59"/>
      <c r="C67" s="60"/>
      <c r="D67" s="60"/>
      <c r="E67" s="60"/>
      <c r="F67" s="60"/>
      <c r="G67" s="60"/>
      <c r="H67" s="60"/>
      <c r="I67" s="142"/>
      <c r="J67" s="60"/>
      <c r="K67" s="60"/>
      <c r="L67" s="61"/>
    </row>
    <row r="68" spans="2:20" s="1" customFormat="1" ht="36.950000000000003" customHeight="1">
      <c r="B68" s="41"/>
      <c r="C68" s="62" t="s">
        <v>132</v>
      </c>
      <c r="D68" s="63"/>
      <c r="E68" s="63"/>
      <c r="F68" s="63"/>
      <c r="G68" s="63"/>
      <c r="H68" s="63"/>
      <c r="I68" s="163"/>
      <c r="J68" s="63"/>
      <c r="K68" s="63"/>
      <c r="L68" s="61"/>
    </row>
    <row r="69" spans="2:20" s="1" customFormat="1" ht="6.95" customHeight="1">
      <c r="B69" s="41"/>
      <c r="C69" s="63"/>
      <c r="D69" s="63"/>
      <c r="E69" s="63"/>
      <c r="F69" s="63"/>
      <c r="G69" s="63"/>
      <c r="H69" s="63"/>
      <c r="I69" s="163"/>
      <c r="J69" s="63"/>
      <c r="K69" s="63"/>
      <c r="L69" s="61"/>
    </row>
    <row r="70" spans="2:20" s="1" customFormat="1" ht="14.45" customHeight="1">
      <c r="B70" s="41"/>
      <c r="C70" s="65" t="s">
        <v>18</v>
      </c>
      <c r="D70" s="63"/>
      <c r="E70" s="63"/>
      <c r="F70" s="63"/>
      <c r="G70" s="63"/>
      <c r="H70" s="63"/>
      <c r="I70" s="163"/>
      <c r="J70" s="63"/>
      <c r="K70" s="63"/>
      <c r="L70" s="61"/>
    </row>
    <row r="71" spans="2:20" s="1" customFormat="1" ht="16.5" customHeight="1">
      <c r="B71" s="41"/>
      <c r="C71" s="63"/>
      <c r="D71" s="63"/>
      <c r="E71" s="387" t="str">
        <f>E7</f>
        <v>Zimní stadion - Stavební úpravy šaten Sokolov, č.p. 2527, k.ú. Sokolov</v>
      </c>
      <c r="F71" s="388"/>
      <c r="G71" s="388"/>
      <c r="H71" s="388"/>
      <c r="I71" s="163"/>
      <c r="J71" s="63"/>
      <c r="K71" s="63"/>
      <c r="L71" s="61"/>
    </row>
    <row r="72" spans="2:20" s="1" customFormat="1" ht="14.45" customHeight="1">
      <c r="B72" s="41"/>
      <c r="C72" s="65" t="s">
        <v>102</v>
      </c>
      <c r="D72" s="63"/>
      <c r="E72" s="63"/>
      <c r="F72" s="63"/>
      <c r="G72" s="63"/>
      <c r="H72" s="63"/>
      <c r="I72" s="163"/>
      <c r="J72" s="63"/>
      <c r="K72" s="63"/>
      <c r="L72" s="61"/>
    </row>
    <row r="73" spans="2:20" s="1" customFormat="1" ht="17.25" customHeight="1">
      <c r="B73" s="41"/>
      <c r="C73" s="63"/>
      <c r="D73" s="63"/>
      <c r="E73" s="354" t="str">
        <f>E9</f>
        <v>ZTI - Zdravotechnika</v>
      </c>
      <c r="F73" s="389"/>
      <c r="G73" s="389"/>
      <c r="H73" s="389"/>
      <c r="I73" s="163"/>
      <c r="J73" s="63"/>
      <c r="K73" s="63"/>
      <c r="L73" s="61"/>
    </row>
    <row r="74" spans="2:20" s="1" customFormat="1" ht="6.95" customHeight="1">
      <c r="B74" s="41"/>
      <c r="C74" s="63"/>
      <c r="D74" s="63"/>
      <c r="E74" s="63"/>
      <c r="F74" s="63"/>
      <c r="G74" s="63"/>
      <c r="H74" s="63"/>
      <c r="I74" s="163"/>
      <c r="J74" s="63"/>
      <c r="K74" s="63"/>
      <c r="L74" s="61"/>
    </row>
    <row r="75" spans="2:20" s="1" customFormat="1" ht="18" customHeight="1">
      <c r="B75" s="41"/>
      <c r="C75" s="65" t="s">
        <v>23</v>
      </c>
      <c r="D75" s="63"/>
      <c r="E75" s="63"/>
      <c r="F75" s="164" t="str">
        <f>F12</f>
        <v>Sokolov</v>
      </c>
      <c r="G75" s="63"/>
      <c r="H75" s="63"/>
      <c r="I75" s="165" t="s">
        <v>25</v>
      </c>
      <c r="J75" s="73" t="str">
        <f>IF(J12="","",J12)</f>
        <v>6. 3. 2018</v>
      </c>
      <c r="K75" s="63"/>
      <c r="L75" s="61"/>
    </row>
    <row r="76" spans="2:20" s="1" customFormat="1" ht="6.95" customHeight="1">
      <c r="B76" s="41"/>
      <c r="C76" s="63"/>
      <c r="D76" s="63"/>
      <c r="E76" s="63"/>
      <c r="F76" s="63"/>
      <c r="G76" s="63"/>
      <c r="H76" s="63"/>
      <c r="I76" s="163"/>
      <c r="J76" s="63"/>
      <c r="K76" s="63"/>
      <c r="L76" s="61"/>
    </row>
    <row r="77" spans="2:20" s="1" customFormat="1" ht="15">
      <c r="B77" s="41"/>
      <c r="C77" s="65" t="s">
        <v>27</v>
      </c>
      <c r="D77" s="63"/>
      <c r="E77" s="63"/>
      <c r="F77" s="164" t="str">
        <f>E15</f>
        <v>Město Sokolov, Rokycanova 1929</v>
      </c>
      <c r="G77" s="63"/>
      <c r="H77" s="63"/>
      <c r="I77" s="165" t="s">
        <v>33</v>
      </c>
      <c r="J77" s="164" t="str">
        <f>E21</f>
        <v>Ing. Roman Gajdoš - G.Projekt</v>
      </c>
      <c r="K77" s="63"/>
      <c r="L77" s="61"/>
    </row>
    <row r="78" spans="2:20" s="1" customFormat="1" ht="14.45" customHeight="1">
      <c r="B78" s="41"/>
      <c r="C78" s="65" t="s">
        <v>31</v>
      </c>
      <c r="D78" s="63"/>
      <c r="E78" s="63"/>
      <c r="F78" s="164" t="str">
        <f>IF(E18="","",E18)</f>
        <v/>
      </c>
      <c r="G78" s="63"/>
      <c r="H78" s="63"/>
      <c r="I78" s="163"/>
      <c r="J78" s="63"/>
      <c r="K78" s="63"/>
      <c r="L78" s="61"/>
    </row>
    <row r="79" spans="2:20" s="1" customFormat="1" ht="10.35" customHeight="1">
      <c r="B79" s="41"/>
      <c r="C79" s="63"/>
      <c r="D79" s="63"/>
      <c r="E79" s="63"/>
      <c r="F79" s="63"/>
      <c r="G79" s="63"/>
      <c r="H79" s="63"/>
      <c r="I79" s="163"/>
      <c r="J79" s="63"/>
      <c r="K79" s="63"/>
      <c r="L79" s="61"/>
    </row>
    <row r="80" spans="2:20" s="9" customFormat="1" ht="29.25" customHeight="1">
      <c r="B80" s="166"/>
      <c r="C80" s="167" t="s">
        <v>133</v>
      </c>
      <c r="D80" s="168" t="s">
        <v>58</v>
      </c>
      <c r="E80" s="168" t="s">
        <v>54</v>
      </c>
      <c r="F80" s="168" t="s">
        <v>134</v>
      </c>
      <c r="G80" s="168" t="s">
        <v>135</v>
      </c>
      <c r="H80" s="168" t="s">
        <v>136</v>
      </c>
      <c r="I80" s="169" t="s">
        <v>137</v>
      </c>
      <c r="J80" s="168" t="s">
        <v>106</v>
      </c>
      <c r="K80" s="170" t="s">
        <v>138</v>
      </c>
      <c r="L80" s="171"/>
      <c r="M80" s="81" t="s">
        <v>139</v>
      </c>
      <c r="N80" s="82" t="s">
        <v>43</v>
      </c>
      <c r="O80" s="82" t="s">
        <v>140</v>
      </c>
      <c r="P80" s="82" t="s">
        <v>141</v>
      </c>
      <c r="Q80" s="82" t="s">
        <v>142</v>
      </c>
      <c r="R80" s="82" t="s">
        <v>143</v>
      </c>
      <c r="S80" s="82" t="s">
        <v>144</v>
      </c>
      <c r="T80" s="83" t="s">
        <v>145</v>
      </c>
    </row>
    <row r="81" spans="2:65" s="1" customFormat="1" ht="29.25" customHeight="1">
      <c r="B81" s="41"/>
      <c r="C81" s="87" t="s">
        <v>107</v>
      </c>
      <c r="D81" s="63"/>
      <c r="E81" s="63"/>
      <c r="F81" s="63"/>
      <c r="G81" s="63"/>
      <c r="H81" s="63"/>
      <c r="I81" s="163"/>
      <c r="J81" s="172">
        <f>BK81</f>
        <v>0</v>
      </c>
      <c r="K81" s="63"/>
      <c r="L81" s="61"/>
      <c r="M81" s="84"/>
      <c r="N81" s="85"/>
      <c r="O81" s="85"/>
      <c r="P81" s="173">
        <f>P82</f>
        <v>0</v>
      </c>
      <c r="Q81" s="85"/>
      <c r="R81" s="173">
        <f>R82</f>
        <v>3.6756599999999993</v>
      </c>
      <c r="S81" s="85"/>
      <c r="T81" s="174">
        <f>T82</f>
        <v>0</v>
      </c>
      <c r="AT81" s="24" t="s">
        <v>72</v>
      </c>
      <c r="AU81" s="24" t="s">
        <v>108</v>
      </c>
      <c r="BK81" s="175">
        <f>BK82</f>
        <v>0</v>
      </c>
    </row>
    <row r="82" spans="2:65" s="10" customFormat="1" ht="37.35" customHeight="1">
      <c r="B82" s="176"/>
      <c r="C82" s="177"/>
      <c r="D82" s="178" t="s">
        <v>72</v>
      </c>
      <c r="E82" s="179" t="s">
        <v>782</v>
      </c>
      <c r="F82" s="179" t="s">
        <v>783</v>
      </c>
      <c r="G82" s="177"/>
      <c r="H82" s="177"/>
      <c r="I82" s="180"/>
      <c r="J82" s="181">
        <f>BK82</f>
        <v>0</v>
      </c>
      <c r="K82" s="177"/>
      <c r="L82" s="182"/>
      <c r="M82" s="183"/>
      <c r="N82" s="184"/>
      <c r="O82" s="184"/>
      <c r="P82" s="185">
        <f>P83+P106+P143+P163</f>
        <v>0</v>
      </c>
      <c r="Q82" s="184"/>
      <c r="R82" s="185">
        <f>R83+R106+R143+R163</f>
        <v>3.6756599999999993</v>
      </c>
      <c r="S82" s="184"/>
      <c r="T82" s="186">
        <f>T83+T106+T143+T163</f>
        <v>0</v>
      </c>
      <c r="AR82" s="187" t="s">
        <v>83</v>
      </c>
      <c r="AT82" s="188" t="s">
        <v>72</v>
      </c>
      <c r="AU82" s="188" t="s">
        <v>73</v>
      </c>
      <c r="AY82" s="187" t="s">
        <v>148</v>
      </c>
      <c r="BK82" s="189">
        <f>BK83+BK106+BK143+BK163</f>
        <v>0</v>
      </c>
    </row>
    <row r="83" spans="2:65" s="10" customFormat="1" ht="19.899999999999999" customHeight="1">
      <c r="B83" s="176"/>
      <c r="C83" s="177"/>
      <c r="D83" s="178" t="s">
        <v>72</v>
      </c>
      <c r="E83" s="190" t="s">
        <v>1547</v>
      </c>
      <c r="F83" s="190" t="s">
        <v>1548</v>
      </c>
      <c r="G83" s="177"/>
      <c r="H83" s="177"/>
      <c r="I83" s="180"/>
      <c r="J83" s="191">
        <f>BK83</f>
        <v>0</v>
      </c>
      <c r="K83" s="177"/>
      <c r="L83" s="182"/>
      <c r="M83" s="183"/>
      <c r="N83" s="184"/>
      <c r="O83" s="184"/>
      <c r="P83" s="185">
        <f>SUM(P84:P105)</f>
        <v>0</v>
      </c>
      <c r="Q83" s="184"/>
      <c r="R83" s="185">
        <f>SUM(R84:R105)</f>
        <v>0.80729000000000006</v>
      </c>
      <c r="S83" s="184"/>
      <c r="T83" s="186">
        <f>SUM(T84:T105)</f>
        <v>0</v>
      </c>
      <c r="AR83" s="187" t="s">
        <v>83</v>
      </c>
      <c r="AT83" s="188" t="s">
        <v>72</v>
      </c>
      <c r="AU83" s="188" t="s">
        <v>81</v>
      </c>
      <c r="AY83" s="187" t="s">
        <v>148</v>
      </c>
      <c r="BK83" s="189">
        <f>SUM(BK84:BK105)</f>
        <v>0</v>
      </c>
    </row>
    <row r="84" spans="2:65" s="1" customFormat="1" ht="16.5" customHeight="1">
      <c r="B84" s="41"/>
      <c r="C84" s="192" t="s">
        <v>81</v>
      </c>
      <c r="D84" s="192" t="s">
        <v>150</v>
      </c>
      <c r="E84" s="193" t="s">
        <v>1549</v>
      </c>
      <c r="F84" s="194" t="s">
        <v>1550</v>
      </c>
      <c r="G84" s="195" t="s">
        <v>247</v>
      </c>
      <c r="H84" s="196">
        <v>2</v>
      </c>
      <c r="I84" s="197"/>
      <c r="J84" s="198">
        <f t="shared" ref="J84:J105" si="0">ROUND(I84*H84,2)</f>
        <v>0</v>
      </c>
      <c r="K84" s="194" t="s">
        <v>154</v>
      </c>
      <c r="L84" s="61"/>
      <c r="M84" s="199" t="s">
        <v>21</v>
      </c>
      <c r="N84" s="200" t="s">
        <v>44</v>
      </c>
      <c r="O84" s="42"/>
      <c r="P84" s="201">
        <f t="shared" ref="P84:P105" si="1">O84*H84</f>
        <v>0</v>
      </c>
      <c r="Q84" s="201">
        <v>1.8E-3</v>
      </c>
      <c r="R84" s="201">
        <f t="shared" ref="R84:R105" si="2">Q84*H84</f>
        <v>3.5999999999999999E-3</v>
      </c>
      <c r="S84" s="201">
        <v>0</v>
      </c>
      <c r="T84" s="202">
        <f t="shared" ref="T84:T105" si="3">S84*H84</f>
        <v>0</v>
      </c>
      <c r="AR84" s="24" t="s">
        <v>252</v>
      </c>
      <c r="AT84" s="24" t="s">
        <v>150</v>
      </c>
      <c r="AU84" s="24" t="s">
        <v>83</v>
      </c>
      <c r="AY84" s="24" t="s">
        <v>148</v>
      </c>
      <c r="BE84" s="203">
        <f t="shared" ref="BE84:BE105" si="4">IF(N84="základní",J84,0)</f>
        <v>0</v>
      </c>
      <c r="BF84" s="203">
        <f t="shared" ref="BF84:BF105" si="5">IF(N84="snížená",J84,0)</f>
        <v>0</v>
      </c>
      <c r="BG84" s="203">
        <f t="shared" ref="BG84:BG105" si="6">IF(N84="zákl. přenesená",J84,0)</f>
        <v>0</v>
      </c>
      <c r="BH84" s="203">
        <f t="shared" ref="BH84:BH105" si="7">IF(N84="sníž. přenesená",J84,0)</f>
        <v>0</v>
      </c>
      <c r="BI84" s="203">
        <f t="shared" ref="BI84:BI105" si="8">IF(N84="nulová",J84,0)</f>
        <v>0</v>
      </c>
      <c r="BJ84" s="24" t="s">
        <v>81</v>
      </c>
      <c r="BK84" s="203">
        <f t="shared" ref="BK84:BK105" si="9">ROUND(I84*H84,2)</f>
        <v>0</v>
      </c>
      <c r="BL84" s="24" t="s">
        <v>252</v>
      </c>
      <c r="BM84" s="24" t="s">
        <v>1551</v>
      </c>
    </row>
    <row r="85" spans="2:65" s="1" customFormat="1" ht="16.5" customHeight="1">
      <c r="B85" s="41"/>
      <c r="C85" s="192" t="s">
        <v>83</v>
      </c>
      <c r="D85" s="192" t="s">
        <v>150</v>
      </c>
      <c r="E85" s="193" t="s">
        <v>1552</v>
      </c>
      <c r="F85" s="194" t="s">
        <v>1553</v>
      </c>
      <c r="G85" s="195" t="s">
        <v>247</v>
      </c>
      <c r="H85" s="196">
        <v>2</v>
      </c>
      <c r="I85" s="197"/>
      <c r="J85" s="198">
        <f t="shared" si="0"/>
        <v>0</v>
      </c>
      <c r="K85" s="194" t="s">
        <v>154</v>
      </c>
      <c r="L85" s="61"/>
      <c r="M85" s="199" t="s">
        <v>21</v>
      </c>
      <c r="N85" s="200" t="s">
        <v>44</v>
      </c>
      <c r="O85" s="42"/>
      <c r="P85" s="201">
        <f t="shared" si="1"/>
        <v>0</v>
      </c>
      <c r="Q85" s="201">
        <v>2.47E-3</v>
      </c>
      <c r="R85" s="201">
        <f t="shared" si="2"/>
        <v>4.9399999999999999E-3</v>
      </c>
      <c r="S85" s="201">
        <v>0</v>
      </c>
      <c r="T85" s="202">
        <f t="shared" si="3"/>
        <v>0</v>
      </c>
      <c r="AR85" s="24" t="s">
        <v>252</v>
      </c>
      <c r="AT85" s="24" t="s">
        <v>150</v>
      </c>
      <c r="AU85" s="24" t="s">
        <v>83</v>
      </c>
      <c r="AY85" s="24" t="s">
        <v>148</v>
      </c>
      <c r="BE85" s="203">
        <f t="shared" si="4"/>
        <v>0</v>
      </c>
      <c r="BF85" s="203">
        <f t="shared" si="5"/>
        <v>0</v>
      </c>
      <c r="BG85" s="203">
        <f t="shared" si="6"/>
        <v>0</v>
      </c>
      <c r="BH85" s="203">
        <f t="shared" si="7"/>
        <v>0</v>
      </c>
      <c r="BI85" s="203">
        <f t="shared" si="8"/>
        <v>0</v>
      </c>
      <c r="BJ85" s="24" t="s">
        <v>81</v>
      </c>
      <c r="BK85" s="203">
        <f t="shared" si="9"/>
        <v>0</v>
      </c>
      <c r="BL85" s="24" t="s">
        <v>252</v>
      </c>
      <c r="BM85" s="24" t="s">
        <v>1554</v>
      </c>
    </row>
    <row r="86" spans="2:65" s="1" customFormat="1" ht="16.5" customHeight="1">
      <c r="B86" s="41"/>
      <c r="C86" s="192" t="s">
        <v>165</v>
      </c>
      <c r="D86" s="192" t="s">
        <v>150</v>
      </c>
      <c r="E86" s="193" t="s">
        <v>1555</v>
      </c>
      <c r="F86" s="194" t="s">
        <v>1556</v>
      </c>
      <c r="G86" s="195" t="s">
        <v>247</v>
      </c>
      <c r="H86" s="196">
        <v>1</v>
      </c>
      <c r="I86" s="197"/>
      <c r="J86" s="198">
        <f t="shared" si="0"/>
        <v>0</v>
      </c>
      <c r="K86" s="194" t="s">
        <v>154</v>
      </c>
      <c r="L86" s="61"/>
      <c r="M86" s="199" t="s">
        <v>21</v>
      </c>
      <c r="N86" s="200" t="s">
        <v>44</v>
      </c>
      <c r="O86" s="42"/>
      <c r="P86" s="201">
        <f t="shared" si="1"/>
        <v>0</v>
      </c>
      <c r="Q86" s="201">
        <v>1.03E-2</v>
      </c>
      <c r="R86" s="201">
        <f t="shared" si="2"/>
        <v>1.03E-2</v>
      </c>
      <c r="S86" s="201">
        <v>0</v>
      </c>
      <c r="T86" s="202">
        <f t="shared" si="3"/>
        <v>0</v>
      </c>
      <c r="AR86" s="24" t="s">
        <v>252</v>
      </c>
      <c r="AT86" s="24" t="s">
        <v>150</v>
      </c>
      <c r="AU86" s="24" t="s">
        <v>83</v>
      </c>
      <c r="AY86" s="24" t="s">
        <v>148</v>
      </c>
      <c r="BE86" s="203">
        <f t="shared" si="4"/>
        <v>0</v>
      </c>
      <c r="BF86" s="203">
        <f t="shared" si="5"/>
        <v>0</v>
      </c>
      <c r="BG86" s="203">
        <f t="shared" si="6"/>
        <v>0</v>
      </c>
      <c r="BH86" s="203">
        <f t="shared" si="7"/>
        <v>0</v>
      </c>
      <c r="BI86" s="203">
        <f t="shared" si="8"/>
        <v>0</v>
      </c>
      <c r="BJ86" s="24" t="s">
        <v>81</v>
      </c>
      <c r="BK86" s="203">
        <f t="shared" si="9"/>
        <v>0</v>
      </c>
      <c r="BL86" s="24" t="s">
        <v>252</v>
      </c>
      <c r="BM86" s="24" t="s">
        <v>1557</v>
      </c>
    </row>
    <row r="87" spans="2:65" s="1" customFormat="1" ht="16.5" customHeight="1">
      <c r="B87" s="41"/>
      <c r="C87" s="192" t="s">
        <v>155</v>
      </c>
      <c r="D87" s="192" t="s">
        <v>150</v>
      </c>
      <c r="E87" s="193" t="s">
        <v>1558</v>
      </c>
      <c r="F87" s="194" t="s">
        <v>1559</v>
      </c>
      <c r="G87" s="195" t="s">
        <v>247</v>
      </c>
      <c r="H87" s="196">
        <v>2</v>
      </c>
      <c r="I87" s="197"/>
      <c r="J87" s="198">
        <f t="shared" si="0"/>
        <v>0</v>
      </c>
      <c r="K87" s="194" t="s">
        <v>154</v>
      </c>
      <c r="L87" s="61"/>
      <c r="M87" s="199" t="s">
        <v>21</v>
      </c>
      <c r="N87" s="200" t="s">
        <v>44</v>
      </c>
      <c r="O87" s="42"/>
      <c r="P87" s="201">
        <f t="shared" si="1"/>
        <v>0</v>
      </c>
      <c r="Q87" s="201">
        <v>1.01E-3</v>
      </c>
      <c r="R87" s="201">
        <f t="shared" si="2"/>
        <v>2.0200000000000001E-3</v>
      </c>
      <c r="S87" s="201">
        <v>0</v>
      </c>
      <c r="T87" s="202">
        <f t="shared" si="3"/>
        <v>0</v>
      </c>
      <c r="AR87" s="24" t="s">
        <v>252</v>
      </c>
      <c r="AT87" s="24" t="s">
        <v>150</v>
      </c>
      <c r="AU87" s="24" t="s">
        <v>83</v>
      </c>
      <c r="AY87" s="24" t="s">
        <v>148</v>
      </c>
      <c r="BE87" s="203">
        <f t="shared" si="4"/>
        <v>0</v>
      </c>
      <c r="BF87" s="203">
        <f t="shared" si="5"/>
        <v>0</v>
      </c>
      <c r="BG87" s="203">
        <f t="shared" si="6"/>
        <v>0</v>
      </c>
      <c r="BH87" s="203">
        <f t="shared" si="7"/>
        <v>0</v>
      </c>
      <c r="BI87" s="203">
        <f t="shared" si="8"/>
        <v>0</v>
      </c>
      <c r="BJ87" s="24" t="s">
        <v>81</v>
      </c>
      <c r="BK87" s="203">
        <f t="shared" si="9"/>
        <v>0</v>
      </c>
      <c r="BL87" s="24" t="s">
        <v>252</v>
      </c>
      <c r="BM87" s="24" t="s">
        <v>1560</v>
      </c>
    </row>
    <row r="88" spans="2:65" s="1" customFormat="1" ht="16.5" customHeight="1">
      <c r="B88" s="41"/>
      <c r="C88" s="192" t="s">
        <v>176</v>
      </c>
      <c r="D88" s="192" t="s">
        <v>150</v>
      </c>
      <c r="E88" s="193" t="s">
        <v>1561</v>
      </c>
      <c r="F88" s="194" t="s">
        <v>1562</v>
      </c>
      <c r="G88" s="195" t="s">
        <v>247</v>
      </c>
      <c r="H88" s="196">
        <v>2</v>
      </c>
      <c r="I88" s="197"/>
      <c r="J88" s="198">
        <f t="shared" si="0"/>
        <v>0</v>
      </c>
      <c r="K88" s="194" t="s">
        <v>154</v>
      </c>
      <c r="L88" s="61"/>
      <c r="M88" s="199" t="s">
        <v>21</v>
      </c>
      <c r="N88" s="200" t="s">
        <v>44</v>
      </c>
      <c r="O88" s="42"/>
      <c r="P88" s="201">
        <f t="shared" si="1"/>
        <v>0</v>
      </c>
      <c r="Q88" s="201">
        <v>1.34E-3</v>
      </c>
      <c r="R88" s="201">
        <f t="shared" si="2"/>
        <v>2.6800000000000001E-3</v>
      </c>
      <c r="S88" s="201">
        <v>0</v>
      </c>
      <c r="T88" s="202">
        <f t="shared" si="3"/>
        <v>0</v>
      </c>
      <c r="AR88" s="24" t="s">
        <v>252</v>
      </c>
      <c r="AT88" s="24" t="s">
        <v>150</v>
      </c>
      <c r="AU88" s="24" t="s">
        <v>83</v>
      </c>
      <c r="AY88" s="24" t="s">
        <v>148</v>
      </c>
      <c r="BE88" s="203">
        <f t="shared" si="4"/>
        <v>0</v>
      </c>
      <c r="BF88" s="203">
        <f t="shared" si="5"/>
        <v>0</v>
      </c>
      <c r="BG88" s="203">
        <f t="shared" si="6"/>
        <v>0</v>
      </c>
      <c r="BH88" s="203">
        <f t="shared" si="7"/>
        <v>0</v>
      </c>
      <c r="BI88" s="203">
        <f t="shared" si="8"/>
        <v>0</v>
      </c>
      <c r="BJ88" s="24" t="s">
        <v>81</v>
      </c>
      <c r="BK88" s="203">
        <f t="shared" si="9"/>
        <v>0</v>
      </c>
      <c r="BL88" s="24" t="s">
        <v>252</v>
      </c>
      <c r="BM88" s="24" t="s">
        <v>1563</v>
      </c>
    </row>
    <row r="89" spans="2:65" s="1" customFormat="1" ht="16.5" customHeight="1">
      <c r="B89" s="41"/>
      <c r="C89" s="192" t="s">
        <v>181</v>
      </c>
      <c r="D89" s="192" t="s">
        <v>150</v>
      </c>
      <c r="E89" s="193" t="s">
        <v>1564</v>
      </c>
      <c r="F89" s="194" t="s">
        <v>1565</v>
      </c>
      <c r="G89" s="195" t="s">
        <v>247</v>
      </c>
      <c r="H89" s="196">
        <v>1</v>
      </c>
      <c r="I89" s="197"/>
      <c r="J89" s="198">
        <f t="shared" si="0"/>
        <v>0</v>
      </c>
      <c r="K89" s="194" t="s">
        <v>154</v>
      </c>
      <c r="L89" s="61"/>
      <c r="M89" s="199" t="s">
        <v>21</v>
      </c>
      <c r="N89" s="200" t="s">
        <v>44</v>
      </c>
      <c r="O89" s="42"/>
      <c r="P89" s="201">
        <f t="shared" si="1"/>
        <v>0</v>
      </c>
      <c r="Q89" s="201">
        <v>7.7099999999999998E-3</v>
      </c>
      <c r="R89" s="201">
        <f t="shared" si="2"/>
        <v>7.7099999999999998E-3</v>
      </c>
      <c r="S89" s="201">
        <v>0</v>
      </c>
      <c r="T89" s="202">
        <f t="shared" si="3"/>
        <v>0</v>
      </c>
      <c r="AR89" s="24" t="s">
        <v>252</v>
      </c>
      <c r="AT89" s="24" t="s">
        <v>150</v>
      </c>
      <c r="AU89" s="24" t="s">
        <v>83</v>
      </c>
      <c r="AY89" s="24" t="s">
        <v>148</v>
      </c>
      <c r="BE89" s="203">
        <f t="shared" si="4"/>
        <v>0</v>
      </c>
      <c r="BF89" s="203">
        <f t="shared" si="5"/>
        <v>0</v>
      </c>
      <c r="BG89" s="203">
        <f t="shared" si="6"/>
        <v>0</v>
      </c>
      <c r="BH89" s="203">
        <f t="shared" si="7"/>
        <v>0</v>
      </c>
      <c r="BI89" s="203">
        <f t="shared" si="8"/>
        <v>0</v>
      </c>
      <c r="BJ89" s="24" t="s">
        <v>81</v>
      </c>
      <c r="BK89" s="203">
        <f t="shared" si="9"/>
        <v>0</v>
      </c>
      <c r="BL89" s="24" t="s">
        <v>252</v>
      </c>
      <c r="BM89" s="24" t="s">
        <v>1566</v>
      </c>
    </row>
    <row r="90" spans="2:65" s="1" customFormat="1" ht="16.5" customHeight="1">
      <c r="B90" s="41"/>
      <c r="C90" s="192" t="s">
        <v>188</v>
      </c>
      <c r="D90" s="192" t="s">
        <v>150</v>
      </c>
      <c r="E90" s="193" t="s">
        <v>1567</v>
      </c>
      <c r="F90" s="194" t="s">
        <v>1568</v>
      </c>
      <c r="G90" s="195" t="s">
        <v>351</v>
      </c>
      <c r="H90" s="196">
        <v>40</v>
      </c>
      <c r="I90" s="197"/>
      <c r="J90" s="198">
        <f t="shared" si="0"/>
        <v>0</v>
      </c>
      <c r="K90" s="194" t="s">
        <v>154</v>
      </c>
      <c r="L90" s="61"/>
      <c r="M90" s="199" t="s">
        <v>21</v>
      </c>
      <c r="N90" s="200" t="s">
        <v>44</v>
      </c>
      <c r="O90" s="42"/>
      <c r="P90" s="201">
        <f t="shared" si="1"/>
        <v>0</v>
      </c>
      <c r="Q90" s="201">
        <v>2.7699999999999999E-3</v>
      </c>
      <c r="R90" s="201">
        <f t="shared" si="2"/>
        <v>0.1108</v>
      </c>
      <c r="S90" s="201">
        <v>0</v>
      </c>
      <c r="T90" s="202">
        <f t="shared" si="3"/>
        <v>0</v>
      </c>
      <c r="AR90" s="24" t="s">
        <v>252</v>
      </c>
      <c r="AT90" s="24" t="s">
        <v>150</v>
      </c>
      <c r="AU90" s="24" t="s">
        <v>83</v>
      </c>
      <c r="AY90" s="24" t="s">
        <v>148</v>
      </c>
      <c r="BE90" s="203">
        <f t="shared" si="4"/>
        <v>0</v>
      </c>
      <c r="BF90" s="203">
        <f t="shared" si="5"/>
        <v>0</v>
      </c>
      <c r="BG90" s="203">
        <f t="shared" si="6"/>
        <v>0</v>
      </c>
      <c r="BH90" s="203">
        <f t="shared" si="7"/>
        <v>0</v>
      </c>
      <c r="BI90" s="203">
        <f t="shared" si="8"/>
        <v>0</v>
      </c>
      <c r="BJ90" s="24" t="s">
        <v>81</v>
      </c>
      <c r="BK90" s="203">
        <f t="shared" si="9"/>
        <v>0</v>
      </c>
      <c r="BL90" s="24" t="s">
        <v>252</v>
      </c>
      <c r="BM90" s="24" t="s">
        <v>1569</v>
      </c>
    </row>
    <row r="91" spans="2:65" s="1" customFormat="1" ht="16.5" customHeight="1">
      <c r="B91" s="41"/>
      <c r="C91" s="192" t="s">
        <v>193</v>
      </c>
      <c r="D91" s="192" t="s">
        <v>150</v>
      </c>
      <c r="E91" s="193" t="s">
        <v>1570</v>
      </c>
      <c r="F91" s="194" t="s">
        <v>1571</v>
      </c>
      <c r="G91" s="195" t="s">
        <v>351</v>
      </c>
      <c r="H91" s="196">
        <v>10</v>
      </c>
      <c r="I91" s="197"/>
      <c r="J91" s="198">
        <f t="shared" si="0"/>
        <v>0</v>
      </c>
      <c r="K91" s="194" t="s">
        <v>154</v>
      </c>
      <c r="L91" s="61"/>
      <c r="M91" s="199" t="s">
        <v>21</v>
      </c>
      <c r="N91" s="200" t="s">
        <v>44</v>
      </c>
      <c r="O91" s="42"/>
      <c r="P91" s="201">
        <f t="shared" si="1"/>
        <v>0</v>
      </c>
      <c r="Q91" s="201">
        <v>7.6999999999999996E-4</v>
      </c>
      <c r="R91" s="201">
        <f t="shared" si="2"/>
        <v>7.6999999999999994E-3</v>
      </c>
      <c r="S91" s="201">
        <v>0</v>
      </c>
      <c r="T91" s="202">
        <f t="shared" si="3"/>
        <v>0</v>
      </c>
      <c r="AR91" s="24" t="s">
        <v>252</v>
      </c>
      <c r="AT91" s="24" t="s">
        <v>150</v>
      </c>
      <c r="AU91" s="24" t="s">
        <v>83</v>
      </c>
      <c r="AY91" s="24" t="s">
        <v>148</v>
      </c>
      <c r="BE91" s="203">
        <f t="shared" si="4"/>
        <v>0</v>
      </c>
      <c r="BF91" s="203">
        <f t="shared" si="5"/>
        <v>0</v>
      </c>
      <c r="BG91" s="203">
        <f t="shared" si="6"/>
        <v>0</v>
      </c>
      <c r="BH91" s="203">
        <f t="shared" si="7"/>
        <v>0</v>
      </c>
      <c r="BI91" s="203">
        <f t="shared" si="8"/>
        <v>0</v>
      </c>
      <c r="BJ91" s="24" t="s">
        <v>81</v>
      </c>
      <c r="BK91" s="203">
        <f t="shared" si="9"/>
        <v>0</v>
      </c>
      <c r="BL91" s="24" t="s">
        <v>252</v>
      </c>
      <c r="BM91" s="24" t="s">
        <v>1572</v>
      </c>
    </row>
    <row r="92" spans="2:65" s="1" customFormat="1" ht="16.5" customHeight="1">
      <c r="B92" s="41"/>
      <c r="C92" s="192" t="s">
        <v>199</v>
      </c>
      <c r="D92" s="192" t="s">
        <v>150</v>
      </c>
      <c r="E92" s="193" t="s">
        <v>1573</v>
      </c>
      <c r="F92" s="194" t="s">
        <v>1574</v>
      </c>
      <c r="G92" s="195" t="s">
        <v>351</v>
      </c>
      <c r="H92" s="196">
        <v>60</v>
      </c>
      <c r="I92" s="197"/>
      <c r="J92" s="198">
        <f t="shared" si="0"/>
        <v>0</v>
      </c>
      <c r="K92" s="194" t="s">
        <v>154</v>
      </c>
      <c r="L92" s="61"/>
      <c r="M92" s="199" t="s">
        <v>21</v>
      </c>
      <c r="N92" s="200" t="s">
        <v>44</v>
      </c>
      <c r="O92" s="42"/>
      <c r="P92" s="201">
        <f t="shared" si="1"/>
        <v>0</v>
      </c>
      <c r="Q92" s="201">
        <v>1.7700000000000001E-3</v>
      </c>
      <c r="R92" s="201">
        <f t="shared" si="2"/>
        <v>0.1062</v>
      </c>
      <c r="S92" s="201">
        <v>0</v>
      </c>
      <c r="T92" s="202">
        <f t="shared" si="3"/>
        <v>0</v>
      </c>
      <c r="AR92" s="24" t="s">
        <v>252</v>
      </c>
      <c r="AT92" s="24" t="s">
        <v>150</v>
      </c>
      <c r="AU92" s="24" t="s">
        <v>83</v>
      </c>
      <c r="AY92" s="24" t="s">
        <v>148</v>
      </c>
      <c r="BE92" s="203">
        <f t="shared" si="4"/>
        <v>0</v>
      </c>
      <c r="BF92" s="203">
        <f t="shared" si="5"/>
        <v>0</v>
      </c>
      <c r="BG92" s="203">
        <f t="shared" si="6"/>
        <v>0</v>
      </c>
      <c r="BH92" s="203">
        <f t="shared" si="7"/>
        <v>0</v>
      </c>
      <c r="BI92" s="203">
        <f t="shared" si="8"/>
        <v>0</v>
      </c>
      <c r="BJ92" s="24" t="s">
        <v>81</v>
      </c>
      <c r="BK92" s="203">
        <f t="shared" si="9"/>
        <v>0</v>
      </c>
      <c r="BL92" s="24" t="s">
        <v>252</v>
      </c>
      <c r="BM92" s="24" t="s">
        <v>1575</v>
      </c>
    </row>
    <row r="93" spans="2:65" s="1" customFormat="1" ht="16.5" customHeight="1">
      <c r="B93" s="41"/>
      <c r="C93" s="192" t="s">
        <v>206</v>
      </c>
      <c r="D93" s="192" t="s">
        <v>150</v>
      </c>
      <c r="E93" s="193" t="s">
        <v>1576</v>
      </c>
      <c r="F93" s="194" t="s">
        <v>1577</v>
      </c>
      <c r="G93" s="195" t="s">
        <v>351</v>
      </c>
      <c r="H93" s="196">
        <v>65</v>
      </c>
      <c r="I93" s="197"/>
      <c r="J93" s="198">
        <f t="shared" si="0"/>
        <v>0</v>
      </c>
      <c r="K93" s="194" t="s">
        <v>154</v>
      </c>
      <c r="L93" s="61"/>
      <c r="M93" s="199" t="s">
        <v>21</v>
      </c>
      <c r="N93" s="200" t="s">
        <v>44</v>
      </c>
      <c r="O93" s="42"/>
      <c r="P93" s="201">
        <f t="shared" si="1"/>
        <v>0</v>
      </c>
      <c r="Q93" s="201">
        <v>3.62E-3</v>
      </c>
      <c r="R93" s="201">
        <f t="shared" si="2"/>
        <v>0.23530000000000001</v>
      </c>
      <c r="S93" s="201">
        <v>0</v>
      </c>
      <c r="T93" s="202">
        <f t="shared" si="3"/>
        <v>0</v>
      </c>
      <c r="AR93" s="24" t="s">
        <v>252</v>
      </c>
      <c r="AT93" s="24" t="s">
        <v>150</v>
      </c>
      <c r="AU93" s="24" t="s">
        <v>83</v>
      </c>
      <c r="AY93" s="24" t="s">
        <v>148</v>
      </c>
      <c r="BE93" s="203">
        <f t="shared" si="4"/>
        <v>0</v>
      </c>
      <c r="BF93" s="203">
        <f t="shared" si="5"/>
        <v>0</v>
      </c>
      <c r="BG93" s="203">
        <f t="shared" si="6"/>
        <v>0</v>
      </c>
      <c r="BH93" s="203">
        <f t="shared" si="7"/>
        <v>0</v>
      </c>
      <c r="BI93" s="203">
        <f t="shared" si="8"/>
        <v>0</v>
      </c>
      <c r="BJ93" s="24" t="s">
        <v>81</v>
      </c>
      <c r="BK93" s="203">
        <f t="shared" si="9"/>
        <v>0</v>
      </c>
      <c r="BL93" s="24" t="s">
        <v>252</v>
      </c>
      <c r="BM93" s="24" t="s">
        <v>1578</v>
      </c>
    </row>
    <row r="94" spans="2:65" s="1" customFormat="1" ht="16.5" customHeight="1">
      <c r="B94" s="41"/>
      <c r="C94" s="192" t="s">
        <v>212</v>
      </c>
      <c r="D94" s="192" t="s">
        <v>150</v>
      </c>
      <c r="E94" s="193" t="s">
        <v>1579</v>
      </c>
      <c r="F94" s="194" t="s">
        <v>1580</v>
      </c>
      <c r="G94" s="195" t="s">
        <v>351</v>
      </c>
      <c r="H94" s="196">
        <v>40</v>
      </c>
      <c r="I94" s="197"/>
      <c r="J94" s="198">
        <f t="shared" si="0"/>
        <v>0</v>
      </c>
      <c r="K94" s="194" t="s">
        <v>154</v>
      </c>
      <c r="L94" s="61"/>
      <c r="M94" s="199" t="s">
        <v>21</v>
      </c>
      <c r="N94" s="200" t="s">
        <v>44</v>
      </c>
      <c r="O94" s="42"/>
      <c r="P94" s="201">
        <f t="shared" si="1"/>
        <v>0</v>
      </c>
      <c r="Q94" s="201">
        <v>4.6000000000000001E-4</v>
      </c>
      <c r="R94" s="201">
        <f t="shared" si="2"/>
        <v>1.84E-2</v>
      </c>
      <c r="S94" s="201">
        <v>0</v>
      </c>
      <c r="T94" s="202">
        <f t="shared" si="3"/>
        <v>0</v>
      </c>
      <c r="AR94" s="24" t="s">
        <v>252</v>
      </c>
      <c r="AT94" s="24" t="s">
        <v>150</v>
      </c>
      <c r="AU94" s="24" t="s">
        <v>83</v>
      </c>
      <c r="AY94" s="24" t="s">
        <v>148</v>
      </c>
      <c r="BE94" s="203">
        <f t="shared" si="4"/>
        <v>0</v>
      </c>
      <c r="BF94" s="203">
        <f t="shared" si="5"/>
        <v>0</v>
      </c>
      <c r="BG94" s="203">
        <f t="shared" si="6"/>
        <v>0</v>
      </c>
      <c r="BH94" s="203">
        <f t="shared" si="7"/>
        <v>0</v>
      </c>
      <c r="BI94" s="203">
        <f t="shared" si="8"/>
        <v>0</v>
      </c>
      <c r="BJ94" s="24" t="s">
        <v>81</v>
      </c>
      <c r="BK94" s="203">
        <f t="shared" si="9"/>
        <v>0</v>
      </c>
      <c r="BL94" s="24" t="s">
        <v>252</v>
      </c>
      <c r="BM94" s="24" t="s">
        <v>1581</v>
      </c>
    </row>
    <row r="95" spans="2:65" s="1" customFormat="1" ht="16.5" customHeight="1">
      <c r="B95" s="41"/>
      <c r="C95" s="192" t="s">
        <v>218</v>
      </c>
      <c r="D95" s="192" t="s">
        <v>150</v>
      </c>
      <c r="E95" s="193" t="s">
        <v>1582</v>
      </c>
      <c r="F95" s="194" t="s">
        <v>1583</v>
      </c>
      <c r="G95" s="195" t="s">
        <v>351</v>
      </c>
      <c r="H95" s="196">
        <v>50</v>
      </c>
      <c r="I95" s="197"/>
      <c r="J95" s="198">
        <f t="shared" si="0"/>
        <v>0</v>
      </c>
      <c r="K95" s="194" t="s">
        <v>154</v>
      </c>
      <c r="L95" s="61"/>
      <c r="M95" s="199" t="s">
        <v>21</v>
      </c>
      <c r="N95" s="200" t="s">
        <v>44</v>
      </c>
      <c r="O95" s="42"/>
      <c r="P95" s="201">
        <f t="shared" si="1"/>
        <v>0</v>
      </c>
      <c r="Q95" s="201">
        <v>5.1999999999999995E-4</v>
      </c>
      <c r="R95" s="201">
        <f t="shared" si="2"/>
        <v>2.5999999999999999E-2</v>
      </c>
      <c r="S95" s="201">
        <v>0</v>
      </c>
      <c r="T95" s="202">
        <f t="shared" si="3"/>
        <v>0</v>
      </c>
      <c r="AR95" s="24" t="s">
        <v>252</v>
      </c>
      <c r="AT95" s="24" t="s">
        <v>150</v>
      </c>
      <c r="AU95" s="24" t="s">
        <v>83</v>
      </c>
      <c r="AY95" s="24" t="s">
        <v>148</v>
      </c>
      <c r="BE95" s="203">
        <f t="shared" si="4"/>
        <v>0</v>
      </c>
      <c r="BF95" s="203">
        <f t="shared" si="5"/>
        <v>0</v>
      </c>
      <c r="BG95" s="203">
        <f t="shared" si="6"/>
        <v>0</v>
      </c>
      <c r="BH95" s="203">
        <f t="shared" si="7"/>
        <v>0</v>
      </c>
      <c r="BI95" s="203">
        <f t="shared" si="8"/>
        <v>0</v>
      </c>
      <c r="BJ95" s="24" t="s">
        <v>81</v>
      </c>
      <c r="BK95" s="203">
        <f t="shared" si="9"/>
        <v>0</v>
      </c>
      <c r="BL95" s="24" t="s">
        <v>252</v>
      </c>
      <c r="BM95" s="24" t="s">
        <v>1584</v>
      </c>
    </row>
    <row r="96" spans="2:65" s="1" customFormat="1" ht="16.5" customHeight="1">
      <c r="B96" s="41"/>
      <c r="C96" s="192" t="s">
        <v>224</v>
      </c>
      <c r="D96" s="192" t="s">
        <v>150</v>
      </c>
      <c r="E96" s="193" t="s">
        <v>1585</v>
      </c>
      <c r="F96" s="194" t="s">
        <v>1586</v>
      </c>
      <c r="G96" s="195" t="s">
        <v>351</v>
      </c>
      <c r="H96" s="196">
        <v>12</v>
      </c>
      <c r="I96" s="197"/>
      <c r="J96" s="198">
        <f t="shared" si="0"/>
        <v>0</v>
      </c>
      <c r="K96" s="194" t="s">
        <v>154</v>
      </c>
      <c r="L96" s="61"/>
      <c r="M96" s="199" t="s">
        <v>21</v>
      </c>
      <c r="N96" s="200" t="s">
        <v>44</v>
      </c>
      <c r="O96" s="42"/>
      <c r="P96" s="201">
        <f t="shared" si="1"/>
        <v>0</v>
      </c>
      <c r="Q96" s="201">
        <v>7.6999999999999996E-4</v>
      </c>
      <c r="R96" s="201">
        <f t="shared" si="2"/>
        <v>9.2399999999999999E-3</v>
      </c>
      <c r="S96" s="201">
        <v>0</v>
      </c>
      <c r="T96" s="202">
        <f t="shared" si="3"/>
        <v>0</v>
      </c>
      <c r="AR96" s="24" t="s">
        <v>252</v>
      </c>
      <c r="AT96" s="24" t="s">
        <v>150</v>
      </c>
      <c r="AU96" s="24" t="s">
        <v>83</v>
      </c>
      <c r="AY96" s="24" t="s">
        <v>148</v>
      </c>
      <c r="BE96" s="203">
        <f t="shared" si="4"/>
        <v>0</v>
      </c>
      <c r="BF96" s="203">
        <f t="shared" si="5"/>
        <v>0</v>
      </c>
      <c r="BG96" s="203">
        <f t="shared" si="6"/>
        <v>0</v>
      </c>
      <c r="BH96" s="203">
        <f t="shared" si="7"/>
        <v>0</v>
      </c>
      <c r="BI96" s="203">
        <f t="shared" si="8"/>
        <v>0</v>
      </c>
      <c r="BJ96" s="24" t="s">
        <v>81</v>
      </c>
      <c r="BK96" s="203">
        <f t="shared" si="9"/>
        <v>0</v>
      </c>
      <c r="BL96" s="24" t="s">
        <v>252</v>
      </c>
      <c r="BM96" s="24" t="s">
        <v>1587</v>
      </c>
    </row>
    <row r="97" spans="2:65" s="1" customFormat="1" ht="16.5" customHeight="1">
      <c r="B97" s="41"/>
      <c r="C97" s="192" t="s">
        <v>229</v>
      </c>
      <c r="D97" s="192" t="s">
        <v>150</v>
      </c>
      <c r="E97" s="193" t="s">
        <v>1588</v>
      </c>
      <c r="F97" s="194" t="s">
        <v>1589</v>
      </c>
      <c r="G97" s="195" t="s">
        <v>247</v>
      </c>
      <c r="H97" s="196">
        <v>45</v>
      </c>
      <c r="I97" s="197"/>
      <c r="J97" s="198">
        <f t="shared" si="0"/>
        <v>0</v>
      </c>
      <c r="K97" s="194" t="s">
        <v>1590</v>
      </c>
      <c r="L97" s="61"/>
      <c r="M97" s="199" t="s">
        <v>21</v>
      </c>
      <c r="N97" s="200" t="s">
        <v>44</v>
      </c>
      <c r="O97" s="42"/>
      <c r="P97" s="201">
        <f t="shared" si="1"/>
        <v>0</v>
      </c>
      <c r="Q97" s="201">
        <v>0</v>
      </c>
      <c r="R97" s="201">
        <f t="shared" si="2"/>
        <v>0</v>
      </c>
      <c r="S97" s="201">
        <v>0</v>
      </c>
      <c r="T97" s="202">
        <f t="shared" si="3"/>
        <v>0</v>
      </c>
      <c r="AR97" s="24" t="s">
        <v>252</v>
      </c>
      <c r="AT97" s="24" t="s">
        <v>150</v>
      </c>
      <c r="AU97" s="24" t="s">
        <v>83</v>
      </c>
      <c r="AY97" s="24" t="s">
        <v>148</v>
      </c>
      <c r="BE97" s="203">
        <f t="shared" si="4"/>
        <v>0</v>
      </c>
      <c r="BF97" s="203">
        <f t="shared" si="5"/>
        <v>0</v>
      </c>
      <c r="BG97" s="203">
        <f t="shared" si="6"/>
        <v>0</v>
      </c>
      <c r="BH97" s="203">
        <f t="shared" si="7"/>
        <v>0</v>
      </c>
      <c r="BI97" s="203">
        <f t="shared" si="8"/>
        <v>0</v>
      </c>
      <c r="BJ97" s="24" t="s">
        <v>81</v>
      </c>
      <c r="BK97" s="203">
        <f t="shared" si="9"/>
        <v>0</v>
      </c>
      <c r="BL97" s="24" t="s">
        <v>252</v>
      </c>
      <c r="BM97" s="24" t="s">
        <v>1591</v>
      </c>
    </row>
    <row r="98" spans="2:65" s="1" customFormat="1" ht="25.5" customHeight="1">
      <c r="B98" s="41"/>
      <c r="C98" s="192" t="s">
        <v>10</v>
      </c>
      <c r="D98" s="192" t="s">
        <v>150</v>
      </c>
      <c r="E98" s="193" t="s">
        <v>1592</v>
      </c>
      <c r="F98" s="194" t="s">
        <v>1593</v>
      </c>
      <c r="G98" s="195" t="s">
        <v>247</v>
      </c>
      <c r="H98" s="196">
        <v>3</v>
      </c>
      <c r="I98" s="197"/>
      <c r="J98" s="198">
        <f t="shared" si="0"/>
        <v>0</v>
      </c>
      <c r="K98" s="194" t="s">
        <v>154</v>
      </c>
      <c r="L98" s="61"/>
      <c r="M98" s="199" t="s">
        <v>21</v>
      </c>
      <c r="N98" s="200" t="s">
        <v>44</v>
      </c>
      <c r="O98" s="42"/>
      <c r="P98" s="201">
        <f t="shared" si="1"/>
        <v>0</v>
      </c>
      <c r="Q98" s="201">
        <v>0</v>
      </c>
      <c r="R98" s="201">
        <f t="shared" si="2"/>
        <v>0</v>
      </c>
      <c r="S98" s="201">
        <v>0</v>
      </c>
      <c r="T98" s="202">
        <f t="shared" si="3"/>
        <v>0</v>
      </c>
      <c r="AR98" s="24" t="s">
        <v>252</v>
      </c>
      <c r="AT98" s="24" t="s">
        <v>150</v>
      </c>
      <c r="AU98" s="24" t="s">
        <v>83</v>
      </c>
      <c r="AY98" s="24" t="s">
        <v>148</v>
      </c>
      <c r="BE98" s="203">
        <f t="shared" si="4"/>
        <v>0</v>
      </c>
      <c r="BF98" s="203">
        <f t="shared" si="5"/>
        <v>0</v>
      </c>
      <c r="BG98" s="203">
        <f t="shared" si="6"/>
        <v>0</v>
      </c>
      <c r="BH98" s="203">
        <f t="shared" si="7"/>
        <v>0</v>
      </c>
      <c r="BI98" s="203">
        <f t="shared" si="8"/>
        <v>0</v>
      </c>
      <c r="BJ98" s="24" t="s">
        <v>81</v>
      </c>
      <c r="BK98" s="203">
        <f t="shared" si="9"/>
        <v>0</v>
      </c>
      <c r="BL98" s="24" t="s">
        <v>252</v>
      </c>
      <c r="BM98" s="24" t="s">
        <v>1594</v>
      </c>
    </row>
    <row r="99" spans="2:65" s="1" customFormat="1" ht="25.5" customHeight="1">
      <c r="B99" s="41"/>
      <c r="C99" s="192" t="s">
        <v>252</v>
      </c>
      <c r="D99" s="192" t="s">
        <v>150</v>
      </c>
      <c r="E99" s="193" t="s">
        <v>1595</v>
      </c>
      <c r="F99" s="194" t="s">
        <v>1596</v>
      </c>
      <c r="G99" s="195" t="s">
        <v>247</v>
      </c>
      <c r="H99" s="196">
        <v>43</v>
      </c>
      <c r="I99" s="197"/>
      <c r="J99" s="198">
        <f t="shared" si="0"/>
        <v>0</v>
      </c>
      <c r="K99" s="194" t="s">
        <v>154</v>
      </c>
      <c r="L99" s="61"/>
      <c r="M99" s="199" t="s">
        <v>21</v>
      </c>
      <c r="N99" s="200" t="s">
        <v>44</v>
      </c>
      <c r="O99" s="42"/>
      <c r="P99" s="201">
        <f t="shared" si="1"/>
        <v>0</v>
      </c>
      <c r="Q99" s="201">
        <v>0</v>
      </c>
      <c r="R99" s="201">
        <f t="shared" si="2"/>
        <v>0</v>
      </c>
      <c r="S99" s="201">
        <v>0</v>
      </c>
      <c r="T99" s="202">
        <f t="shared" si="3"/>
        <v>0</v>
      </c>
      <c r="AR99" s="24" t="s">
        <v>252</v>
      </c>
      <c r="AT99" s="24" t="s">
        <v>150</v>
      </c>
      <c r="AU99" s="24" t="s">
        <v>83</v>
      </c>
      <c r="AY99" s="24" t="s">
        <v>148</v>
      </c>
      <c r="BE99" s="203">
        <f t="shared" si="4"/>
        <v>0</v>
      </c>
      <c r="BF99" s="203">
        <f t="shared" si="5"/>
        <v>0</v>
      </c>
      <c r="BG99" s="203">
        <f t="shared" si="6"/>
        <v>0</v>
      </c>
      <c r="BH99" s="203">
        <f t="shared" si="7"/>
        <v>0</v>
      </c>
      <c r="BI99" s="203">
        <f t="shared" si="8"/>
        <v>0</v>
      </c>
      <c r="BJ99" s="24" t="s">
        <v>81</v>
      </c>
      <c r="BK99" s="203">
        <f t="shared" si="9"/>
        <v>0</v>
      </c>
      <c r="BL99" s="24" t="s">
        <v>252</v>
      </c>
      <c r="BM99" s="24" t="s">
        <v>1597</v>
      </c>
    </row>
    <row r="100" spans="2:65" s="1" customFormat="1" ht="25.5" customHeight="1">
      <c r="B100" s="41"/>
      <c r="C100" s="192" t="s">
        <v>258</v>
      </c>
      <c r="D100" s="192" t="s">
        <v>150</v>
      </c>
      <c r="E100" s="193" t="s">
        <v>1598</v>
      </c>
      <c r="F100" s="194" t="s">
        <v>1599</v>
      </c>
      <c r="G100" s="195" t="s">
        <v>247</v>
      </c>
      <c r="H100" s="196">
        <v>10</v>
      </c>
      <c r="I100" s="197"/>
      <c r="J100" s="198">
        <f t="shared" si="0"/>
        <v>0</v>
      </c>
      <c r="K100" s="194" t="s">
        <v>154</v>
      </c>
      <c r="L100" s="61"/>
      <c r="M100" s="199" t="s">
        <v>21</v>
      </c>
      <c r="N100" s="200" t="s">
        <v>44</v>
      </c>
      <c r="O100" s="42"/>
      <c r="P100" s="201">
        <f t="shared" si="1"/>
        <v>0</v>
      </c>
      <c r="Q100" s="201">
        <v>0</v>
      </c>
      <c r="R100" s="201">
        <f t="shared" si="2"/>
        <v>0</v>
      </c>
      <c r="S100" s="201">
        <v>0</v>
      </c>
      <c r="T100" s="202">
        <f t="shared" si="3"/>
        <v>0</v>
      </c>
      <c r="AR100" s="24" t="s">
        <v>252</v>
      </c>
      <c r="AT100" s="24" t="s">
        <v>150</v>
      </c>
      <c r="AU100" s="24" t="s">
        <v>83</v>
      </c>
      <c r="AY100" s="24" t="s">
        <v>148</v>
      </c>
      <c r="BE100" s="203">
        <f t="shared" si="4"/>
        <v>0</v>
      </c>
      <c r="BF100" s="203">
        <f t="shared" si="5"/>
        <v>0</v>
      </c>
      <c r="BG100" s="203">
        <f t="shared" si="6"/>
        <v>0</v>
      </c>
      <c r="BH100" s="203">
        <f t="shared" si="7"/>
        <v>0</v>
      </c>
      <c r="BI100" s="203">
        <f t="shared" si="8"/>
        <v>0</v>
      </c>
      <c r="BJ100" s="24" t="s">
        <v>81</v>
      </c>
      <c r="BK100" s="203">
        <f t="shared" si="9"/>
        <v>0</v>
      </c>
      <c r="BL100" s="24" t="s">
        <v>252</v>
      </c>
      <c r="BM100" s="24" t="s">
        <v>1600</v>
      </c>
    </row>
    <row r="101" spans="2:65" s="1" customFormat="1" ht="25.5" customHeight="1">
      <c r="B101" s="41"/>
      <c r="C101" s="192" t="s">
        <v>263</v>
      </c>
      <c r="D101" s="192" t="s">
        <v>150</v>
      </c>
      <c r="E101" s="193" t="s">
        <v>1601</v>
      </c>
      <c r="F101" s="194" t="s">
        <v>1602</v>
      </c>
      <c r="G101" s="195" t="s">
        <v>247</v>
      </c>
      <c r="H101" s="196">
        <v>41</v>
      </c>
      <c r="I101" s="197"/>
      <c r="J101" s="198">
        <f t="shared" si="0"/>
        <v>0</v>
      </c>
      <c r="K101" s="194" t="s">
        <v>154</v>
      </c>
      <c r="L101" s="61"/>
      <c r="M101" s="199" t="s">
        <v>21</v>
      </c>
      <c r="N101" s="200" t="s">
        <v>44</v>
      </c>
      <c r="O101" s="42"/>
      <c r="P101" s="201">
        <f t="shared" si="1"/>
        <v>0</v>
      </c>
      <c r="Q101" s="201">
        <v>6.4000000000000003E-3</v>
      </c>
      <c r="R101" s="201">
        <f t="shared" si="2"/>
        <v>0.26240000000000002</v>
      </c>
      <c r="S101" s="201">
        <v>0</v>
      </c>
      <c r="T101" s="202">
        <f t="shared" si="3"/>
        <v>0</v>
      </c>
      <c r="AR101" s="24" t="s">
        <v>252</v>
      </c>
      <c r="AT101" s="24" t="s">
        <v>150</v>
      </c>
      <c r="AU101" s="24" t="s">
        <v>83</v>
      </c>
      <c r="AY101" s="24" t="s">
        <v>148</v>
      </c>
      <c r="BE101" s="203">
        <f t="shared" si="4"/>
        <v>0</v>
      </c>
      <c r="BF101" s="203">
        <f t="shared" si="5"/>
        <v>0</v>
      </c>
      <c r="BG101" s="203">
        <f t="shared" si="6"/>
        <v>0</v>
      </c>
      <c r="BH101" s="203">
        <f t="shared" si="7"/>
        <v>0</v>
      </c>
      <c r="BI101" s="203">
        <f t="shared" si="8"/>
        <v>0</v>
      </c>
      <c r="BJ101" s="24" t="s">
        <v>81</v>
      </c>
      <c r="BK101" s="203">
        <f t="shared" si="9"/>
        <v>0</v>
      </c>
      <c r="BL101" s="24" t="s">
        <v>252</v>
      </c>
      <c r="BM101" s="24" t="s">
        <v>1603</v>
      </c>
    </row>
    <row r="102" spans="2:65" s="1" customFormat="1" ht="16.5" customHeight="1">
      <c r="B102" s="41"/>
      <c r="C102" s="192" t="s">
        <v>270</v>
      </c>
      <c r="D102" s="192" t="s">
        <v>150</v>
      </c>
      <c r="E102" s="193" t="s">
        <v>1604</v>
      </c>
      <c r="F102" s="194" t="s">
        <v>1605</v>
      </c>
      <c r="G102" s="195" t="s">
        <v>351</v>
      </c>
      <c r="H102" s="196">
        <v>100</v>
      </c>
      <c r="I102" s="197"/>
      <c r="J102" s="198">
        <f t="shared" si="0"/>
        <v>0</v>
      </c>
      <c r="K102" s="194" t="s">
        <v>154</v>
      </c>
      <c r="L102" s="61"/>
      <c r="M102" s="199" t="s">
        <v>21</v>
      </c>
      <c r="N102" s="200" t="s">
        <v>44</v>
      </c>
      <c r="O102" s="42"/>
      <c r="P102" s="201">
        <f t="shared" si="1"/>
        <v>0</v>
      </c>
      <c r="Q102" s="201">
        <v>0</v>
      </c>
      <c r="R102" s="201">
        <f t="shared" si="2"/>
        <v>0</v>
      </c>
      <c r="S102" s="201">
        <v>0</v>
      </c>
      <c r="T102" s="202">
        <f t="shared" si="3"/>
        <v>0</v>
      </c>
      <c r="AR102" s="24" t="s">
        <v>252</v>
      </c>
      <c r="AT102" s="24" t="s">
        <v>150</v>
      </c>
      <c r="AU102" s="24" t="s">
        <v>83</v>
      </c>
      <c r="AY102" s="24" t="s">
        <v>148</v>
      </c>
      <c r="BE102" s="203">
        <f t="shared" si="4"/>
        <v>0</v>
      </c>
      <c r="BF102" s="203">
        <f t="shared" si="5"/>
        <v>0</v>
      </c>
      <c r="BG102" s="203">
        <f t="shared" si="6"/>
        <v>0</v>
      </c>
      <c r="BH102" s="203">
        <f t="shared" si="7"/>
        <v>0</v>
      </c>
      <c r="BI102" s="203">
        <f t="shared" si="8"/>
        <v>0</v>
      </c>
      <c r="BJ102" s="24" t="s">
        <v>81</v>
      </c>
      <c r="BK102" s="203">
        <f t="shared" si="9"/>
        <v>0</v>
      </c>
      <c r="BL102" s="24" t="s">
        <v>252</v>
      </c>
      <c r="BM102" s="24" t="s">
        <v>1606</v>
      </c>
    </row>
    <row r="103" spans="2:65" s="1" customFormat="1" ht="16.5" customHeight="1">
      <c r="B103" s="41"/>
      <c r="C103" s="192" t="s">
        <v>277</v>
      </c>
      <c r="D103" s="192" t="s">
        <v>150</v>
      </c>
      <c r="E103" s="193" t="s">
        <v>1607</v>
      </c>
      <c r="F103" s="194" t="s">
        <v>1608</v>
      </c>
      <c r="G103" s="195" t="s">
        <v>351</v>
      </c>
      <c r="H103" s="196">
        <v>177</v>
      </c>
      <c r="I103" s="197"/>
      <c r="J103" s="198">
        <f t="shared" si="0"/>
        <v>0</v>
      </c>
      <c r="K103" s="194" t="s">
        <v>154</v>
      </c>
      <c r="L103" s="61"/>
      <c r="M103" s="199" t="s">
        <v>21</v>
      </c>
      <c r="N103" s="200" t="s">
        <v>44</v>
      </c>
      <c r="O103" s="42"/>
      <c r="P103" s="201">
        <f t="shared" si="1"/>
        <v>0</v>
      </c>
      <c r="Q103" s="201">
        <v>0</v>
      </c>
      <c r="R103" s="201">
        <f t="shared" si="2"/>
        <v>0</v>
      </c>
      <c r="S103" s="201">
        <v>0</v>
      </c>
      <c r="T103" s="202">
        <f t="shared" si="3"/>
        <v>0</v>
      </c>
      <c r="AR103" s="24" t="s">
        <v>252</v>
      </c>
      <c r="AT103" s="24" t="s">
        <v>150</v>
      </c>
      <c r="AU103" s="24" t="s">
        <v>83</v>
      </c>
      <c r="AY103" s="24" t="s">
        <v>148</v>
      </c>
      <c r="BE103" s="203">
        <f t="shared" si="4"/>
        <v>0</v>
      </c>
      <c r="BF103" s="203">
        <f t="shared" si="5"/>
        <v>0</v>
      </c>
      <c r="BG103" s="203">
        <f t="shared" si="6"/>
        <v>0</v>
      </c>
      <c r="BH103" s="203">
        <f t="shared" si="7"/>
        <v>0</v>
      </c>
      <c r="BI103" s="203">
        <f t="shared" si="8"/>
        <v>0</v>
      </c>
      <c r="BJ103" s="24" t="s">
        <v>81</v>
      </c>
      <c r="BK103" s="203">
        <f t="shared" si="9"/>
        <v>0</v>
      </c>
      <c r="BL103" s="24" t="s">
        <v>252</v>
      </c>
      <c r="BM103" s="24" t="s">
        <v>1609</v>
      </c>
    </row>
    <row r="104" spans="2:65" s="1" customFormat="1" ht="38.25" customHeight="1">
      <c r="B104" s="41"/>
      <c r="C104" s="192" t="s">
        <v>9</v>
      </c>
      <c r="D104" s="192" t="s">
        <v>150</v>
      </c>
      <c r="E104" s="193" t="s">
        <v>1610</v>
      </c>
      <c r="F104" s="194" t="s">
        <v>1611</v>
      </c>
      <c r="G104" s="195" t="s">
        <v>196</v>
      </c>
      <c r="H104" s="196">
        <v>0.80700000000000005</v>
      </c>
      <c r="I104" s="197"/>
      <c r="J104" s="198">
        <f t="shared" si="0"/>
        <v>0</v>
      </c>
      <c r="K104" s="194" t="s">
        <v>154</v>
      </c>
      <c r="L104" s="61"/>
      <c r="M104" s="199" t="s">
        <v>21</v>
      </c>
      <c r="N104" s="200" t="s">
        <v>44</v>
      </c>
      <c r="O104" s="42"/>
      <c r="P104" s="201">
        <f t="shared" si="1"/>
        <v>0</v>
      </c>
      <c r="Q104" s="201">
        <v>0</v>
      </c>
      <c r="R104" s="201">
        <f t="shared" si="2"/>
        <v>0</v>
      </c>
      <c r="S104" s="201">
        <v>0</v>
      </c>
      <c r="T104" s="202">
        <f t="shared" si="3"/>
        <v>0</v>
      </c>
      <c r="AR104" s="24" t="s">
        <v>252</v>
      </c>
      <c r="AT104" s="24" t="s">
        <v>150</v>
      </c>
      <c r="AU104" s="24" t="s">
        <v>83</v>
      </c>
      <c r="AY104" s="24" t="s">
        <v>148</v>
      </c>
      <c r="BE104" s="203">
        <f t="shared" si="4"/>
        <v>0</v>
      </c>
      <c r="BF104" s="203">
        <f t="shared" si="5"/>
        <v>0</v>
      </c>
      <c r="BG104" s="203">
        <f t="shared" si="6"/>
        <v>0</v>
      </c>
      <c r="BH104" s="203">
        <f t="shared" si="7"/>
        <v>0</v>
      </c>
      <c r="BI104" s="203">
        <f t="shared" si="8"/>
        <v>0</v>
      </c>
      <c r="BJ104" s="24" t="s">
        <v>81</v>
      </c>
      <c r="BK104" s="203">
        <f t="shared" si="9"/>
        <v>0</v>
      </c>
      <c r="BL104" s="24" t="s">
        <v>252</v>
      </c>
      <c r="BM104" s="24" t="s">
        <v>1612</v>
      </c>
    </row>
    <row r="105" spans="2:65" s="1" customFormat="1" ht="38.25" customHeight="1">
      <c r="B105" s="41"/>
      <c r="C105" s="192" t="s">
        <v>293</v>
      </c>
      <c r="D105" s="192" t="s">
        <v>150</v>
      </c>
      <c r="E105" s="193" t="s">
        <v>1613</v>
      </c>
      <c r="F105" s="194" t="s">
        <v>1614</v>
      </c>
      <c r="G105" s="195" t="s">
        <v>196</v>
      </c>
      <c r="H105" s="196">
        <v>0.80700000000000005</v>
      </c>
      <c r="I105" s="197"/>
      <c r="J105" s="198">
        <f t="shared" si="0"/>
        <v>0</v>
      </c>
      <c r="K105" s="194" t="s">
        <v>154</v>
      </c>
      <c r="L105" s="61"/>
      <c r="M105" s="199" t="s">
        <v>21</v>
      </c>
      <c r="N105" s="200" t="s">
        <v>44</v>
      </c>
      <c r="O105" s="42"/>
      <c r="P105" s="201">
        <f t="shared" si="1"/>
        <v>0</v>
      </c>
      <c r="Q105" s="201">
        <v>0</v>
      </c>
      <c r="R105" s="201">
        <f t="shared" si="2"/>
        <v>0</v>
      </c>
      <c r="S105" s="201">
        <v>0</v>
      </c>
      <c r="T105" s="202">
        <f t="shared" si="3"/>
        <v>0</v>
      </c>
      <c r="AR105" s="24" t="s">
        <v>252</v>
      </c>
      <c r="AT105" s="24" t="s">
        <v>150</v>
      </c>
      <c r="AU105" s="24" t="s">
        <v>83</v>
      </c>
      <c r="AY105" s="24" t="s">
        <v>148</v>
      </c>
      <c r="BE105" s="203">
        <f t="shared" si="4"/>
        <v>0</v>
      </c>
      <c r="BF105" s="203">
        <f t="shared" si="5"/>
        <v>0</v>
      </c>
      <c r="BG105" s="203">
        <f t="shared" si="6"/>
        <v>0</v>
      </c>
      <c r="BH105" s="203">
        <f t="shared" si="7"/>
        <v>0</v>
      </c>
      <c r="BI105" s="203">
        <f t="shared" si="8"/>
        <v>0</v>
      </c>
      <c r="BJ105" s="24" t="s">
        <v>81</v>
      </c>
      <c r="BK105" s="203">
        <f t="shared" si="9"/>
        <v>0</v>
      </c>
      <c r="BL105" s="24" t="s">
        <v>252</v>
      </c>
      <c r="BM105" s="24" t="s">
        <v>1615</v>
      </c>
    </row>
    <row r="106" spans="2:65" s="10" customFormat="1" ht="29.85" customHeight="1">
      <c r="B106" s="176"/>
      <c r="C106" s="177"/>
      <c r="D106" s="178" t="s">
        <v>72</v>
      </c>
      <c r="E106" s="190" t="s">
        <v>1616</v>
      </c>
      <c r="F106" s="190" t="s">
        <v>1617</v>
      </c>
      <c r="G106" s="177"/>
      <c r="H106" s="177"/>
      <c r="I106" s="180"/>
      <c r="J106" s="191">
        <f>BK106</f>
        <v>0</v>
      </c>
      <c r="K106" s="177"/>
      <c r="L106" s="182"/>
      <c r="M106" s="183"/>
      <c r="N106" s="184"/>
      <c r="O106" s="184"/>
      <c r="P106" s="185">
        <f>SUM(P107:P142)</f>
        <v>0</v>
      </c>
      <c r="Q106" s="184"/>
      <c r="R106" s="185">
        <f>SUM(R107:R142)</f>
        <v>1.8090699999999995</v>
      </c>
      <c r="S106" s="184"/>
      <c r="T106" s="186">
        <f>SUM(T107:T142)</f>
        <v>0</v>
      </c>
      <c r="AR106" s="187" t="s">
        <v>83</v>
      </c>
      <c r="AT106" s="188" t="s">
        <v>72</v>
      </c>
      <c r="AU106" s="188" t="s">
        <v>81</v>
      </c>
      <c r="AY106" s="187" t="s">
        <v>148</v>
      </c>
      <c r="BK106" s="189">
        <f>SUM(BK107:BK142)</f>
        <v>0</v>
      </c>
    </row>
    <row r="107" spans="2:65" s="1" customFormat="1" ht="25.5" customHeight="1">
      <c r="B107" s="41"/>
      <c r="C107" s="192" t="s">
        <v>299</v>
      </c>
      <c r="D107" s="192" t="s">
        <v>150</v>
      </c>
      <c r="E107" s="193" t="s">
        <v>1618</v>
      </c>
      <c r="F107" s="194" t="s">
        <v>1619</v>
      </c>
      <c r="G107" s="195" t="s">
        <v>351</v>
      </c>
      <c r="H107" s="196">
        <v>95</v>
      </c>
      <c r="I107" s="197"/>
      <c r="J107" s="198">
        <f t="shared" ref="J107:J120" si="10">ROUND(I107*H107,2)</f>
        <v>0</v>
      </c>
      <c r="K107" s="194" t="s">
        <v>154</v>
      </c>
      <c r="L107" s="61"/>
      <c r="M107" s="199" t="s">
        <v>21</v>
      </c>
      <c r="N107" s="200" t="s">
        <v>44</v>
      </c>
      <c r="O107" s="42"/>
      <c r="P107" s="201">
        <f t="shared" ref="P107:P120" si="11">O107*H107</f>
        <v>0</v>
      </c>
      <c r="Q107" s="201">
        <v>4.0000000000000002E-4</v>
      </c>
      <c r="R107" s="201">
        <f t="shared" ref="R107:R120" si="12">Q107*H107</f>
        <v>3.7999999999999999E-2</v>
      </c>
      <c r="S107" s="201">
        <v>0</v>
      </c>
      <c r="T107" s="202">
        <f t="shared" ref="T107:T120" si="13">S107*H107</f>
        <v>0</v>
      </c>
      <c r="AR107" s="24" t="s">
        <v>252</v>
      </c>
      <c r="AT107" s="24" t="s">
        <v>150</v>
      </c>
      <c r="AU107" s="24" t="s">
        <v>83</v>
      </c>
      <c r="AY107" s="24" t="s">
        <v>148</v>
      </c>
      <c r="BE107" s="203">
        <f t="shared" ref="BE107:BE120" si="14">IF(N107="základní",J107,0)</f>
        <v>0</v>
      </c>
      <c r="BF107" s="203">
        <f t="shared" ref="BF107:BF120" si="15">IF(N107="snížená",J107,0)</f>
        <v>0</v>
      </c>
      <c r="BG107" s="203">
        <f t="shared" ref="BG107:BG120" si="16">IF(N107="zákl. přenesená",J107,0)</f>
        <v>0</v>
      </c>
      <c r="BH107" s="203">
        <f t="shared" ref="BH107:BH120" si="17">IF(N107="sníž. přenesená",J107,0)</f>
        <v>0</v>
      </c>
      <c r="BI107" s="203">
        <f t="shared" ref="BI107:BI120" si="18">IF(N107="nulová",J107,0)</f>
        <v>0</v>
      </c>
      <c r="BJ107" s="24" t="s">
        <v>81</v>
      </c>
      <c r="BK107" s="203">
        <f t="shared" ref="BK107:BK120" si="19">ROUND(I107*H107,2)</f>
        <v>0</v>
      </c>
      <c r="BL107" s="24" t="s">
        <v>252</v>
      </c>
      <c r="BM107" s="24" t="s">
        <v>1620</v>
      </c>
    </row>
    <row r="108" spans="2:65" s="1" customFormat="1" ht="25.5" customHeight="1">
      <c r="B108" s="41"/>
      <c r="C108" s="192" t="s">
        <v>305</v>
      </c>
      <c r="D108" s="192" t="s">
        <v>150</v>
      </c>
      <c r="E108" s="193" t="s">
        <v>1621</v>
      </c>
      <c r="F108" s="194" t="s">
        <v>1622</v>
      </c>
      <c r="G108" s="195" t="s">
        <v>351</v>
      </c>
      <c r="H108" s="196">
        <v>50</v>
      </c>
      <c r="I108" s="197"/>
      <c r="J108" s="198">
        <f t="shared" si="10"/>
        <v>0</v>
      </c>
      <c r="K108" s="194" t="s">
        <v>154</v>
      </c>
      <c r="L108" s="61"/>
      <c r="M108" s="199" t="s">
        <v>21</v>
      </c>
      <c r="N108" s="200" t="s">
        <v>44</v>
      </c>
      <c r="O108" s="42"/>
      <c r="P108" s="201">
        <f t="shared" si="11"/>
        <v>0</v>
      </c>
      <c r="Q108" s="201">
        <v>9.1E-4</v>
      </c>
      <c r="R108" s="201">
        <f t="shared" si="12"/>
        <v>4.5499999999999999E-2</v>
      </c>
      <c r="S108" s="201">
        <v>0</v>
      </c>
      <c r="T108" s="202">
        <f t="shared" si="13"/>
        <v>0</v>
      </c>
      <c r="AR108" s="24" t="s">
        <v>252</v>
      </c>
      <c r="AT108" s="24" t="s">
        <v>150</v>
      </c>
      <c r="AU108" s="24" t="s">
        <v>83</v>
      </c>
      <c r="AY108" s="24" t="s">
        <v>148</v>
      </c>
      <c r="BE108" s="203">
        <f t="shared" si="14"/>
        <v>0</v>
      </c>
      <c r="BF108" s="203">
        <f t="shared" si="15"/>
        <v>0</v>
      </c>
      <c r="BG108" s="203">
        <f t="shared" si="16"/>
        <v>0</v>
      </c>
      <c r="BH108" s="203">
        <f t="shared" si="17"/>
        <v>0</v>
      </c>
      <c r="BI108" s="203">
        <f t="shared" si="18"/>
        <v>0</v>
      </c>
      <c r="BJ108" s="24" t="s">
        <v>81</v>
      </c>
      <c r="BK108" s="203">
        <f t="shared" si="19"/>
        <v>0</v>
      </c>
      <c r="BL108" s="24" t="s">
        <v>252</v>
      </c>
      <c r="BM108" s="24" t="s">
        <v>1623</v>
      </c>
    </row>
    <row r="109" spans="2:65" s="1" customFormat="1" ht="25.5" customHeight="1">
      <c r="B109" s="41"/>
      <c r="C109" s="192" t="s">
        <v>311</v>
      </c>
      <c r="D109" s="192" t="s">
        <v>150</v>
      </c>
      <c r="E109" s="193" t="s">
        <v>1624</v>
      </c>
      <c r="F109" s="194" t="s">
        <v>1625</v>
      </c>
      <c r="G109" s="195" t="s">
        <v>351</v>
      </c>
      <c r="H109" s="196">
        <v>65</v>
      </c>
      <c r="I109" s="197"/>
      <c r="J109" s="198">
        <f t="shared" si="10"/>
        <v>0</v>
      </c>
      <c r="K109" s="194" t="s">
        <v>154</v>
      </c>
      <c r="L109" s="61"/>
      <c r="M109" s="199" t="s">
        <v>21</v>
      </c>
      <c r="N109" s="200" t="s">
        <v>44</v>
      </c>
      <c r="O109" s="42"/>
      <c r="P109" s="201">
        <f t="shared" si="11"/>
        <v>0</v>
      </c>
      <c r="Q109" s="201">
        <v>1.1900000000000001E-3</v>
      </c>
      <c r="R109" s="201">
        <f t="shared" si="12"/>
        <v>7.7350000000000002E-2</v>
      </c>
      <c r="S109" s="201">
        <v>0</v>
      </c>
      <c r="T109" s="202">
        <f t="shared" si="13"/>
        <v>0</v>
      </c>
      <c r="AR109" s="24" t="s">
        <v>252</v>
      </c>
      <c r="AT109" s="24" t="s">
        <v>150</v>
      </c>
      <c r="AU109" s="24" t="s">
        <v>83</v>
      </c>
      <c r="AY109" s="24" t="s">
        <v>148</v>
      </c>
      <c r="BE109" s="203">
        <f t="shared" si="14"/>
        <v>0</v>
      </c>
      <c r="BF109" s="203">
        <f t="shared" si="15"/>
        <v>0</v>
      </c>
      <c r="BG109" s="203">
        <f t="shared" si="16"/>
        <v>0</v>
      </c>
      <c r="BH109" s="203">
        <f t="shared" si="17"/>
        <v>0</v>
      </c>
      <c r="BI109" s="203">
        <f t="shared" si="18"/>
        <v>0</v>
      </c>
      <c r="BJ109" s="24" t="s">
        <v>81</v>
      </c>
      <c r="BK109" s="203">
        <f t="shared" si="19"/>
        <v>0</v>
      </c>
      <c r="BL109" s="24" t="s">
        <v>252</v>
      </c>
      <c r="BM109" s="24" t="s">
        <v>1626</v>
      </c>
    </row>
    <row r="110" spans="2:65" s="1" customFormat="1" ht="25.5" customHeight="1">
      <c r="B110" s="41"/>
      <c r="C110" s="192" t="s">
        <v>323</v>
      </c>
      <c r="D110" s="192" t="s">
        <v>150</v>
      </c>
      <c r="E110" s="193" t="s">
        <v>1627</v>
      </c>
      <c r="F110" s="194" t="s">
        <v>1628</v>
      </c>
      <c r="G110" s="195" t="s">
        <v>351</v>
      </c>
      <c r="H110" s="196">
        <v>20</v>
      </c>
      <c r="I110" s="197"/>
      <c r="J110" s="198">
        <f t="shared" si="10"/>
        <v>0</v>
      </c>
      <c r="K110" s="194" t="s">
        <v>154</v>
      </c>
      <c r="L110" s="61"/>
      <c r="M110" s="199" t="s">
        <v>21</v>
      </c>
      <c r="N110" s="200" t="s">
        <v>44</v>
      </c>
      <c r="O110" s="42"/>
      <c r="P110" s="201">
        <f t="shared" si="11"/>
        <v>0</v>
      </c>
      <c r="Q110" s="201">
        <v>2.5200000000000001E-3</v>
      </c>
      <c r="R110" s="201">
        <f t="shared" si="12"/>
        <v>5.04E-2</v>
      </c>
      <c r="S110" s="201">
        <v>0</v>
      </c>
      <c r="T110" s="202">
        <f t="shared" si="13"/>
        <v>0</v>
      </c>
      <c r="AR110" s="24" t="s">
        <v>252</v>
      </c>
      <c r="AT110" s="24" t="s">
        <v>150</v>
      </c>
      <c r="AU110" s="24" t="s">
        <v>83</v>
      </c>
      <c r="AY110" s="24" t="s">
        <v>148</v>
      </c>
      <c r="BE110" s="203">
        <f t="shared" si="14"/>
        <v>0</v>
      </c>
      <c r="BF110" s="203">
        <f t="shared" si="15"/>
        <v>0</v>
      </c>
      <c r="BG110" s="203">
        <f t="shared" si="16"/>
        <v>0</v>
      </c>
      <c r="BH110" s="203">
        <f t="shared" si="17"/>
        <v>0</v>
      </c>
      <c r="BI110" s="203">
        <f t="shared" si="18"/>
        <v>0</v>
      </c>
      <c r="BJ110" s="24" t="s">
        <v>81</v>
      </c>
      <c r="BK110" s="203">
        <f t="shared" si="19"/>
        <v>0</v>
      </c>
      <c r="BL110" s="24" t="s">
        <v>252</v>
      </c>
      <c r="BM110" s="24" t="s">
        <v>1629</v>
      </c>
    </row>
    <row r="111" spans="2:65" s="1" customFormat="1" ht="25.5" customHeight="1">
      <c r="B111" s="41"/>
      <c r="C111" s="192" t="s">
        <v>342</v>
      </c>
      <c r="D111" s="192" t="s">
        <v>150</v>
      </c>
      <c r="E111" s="193" t="s">
        <v>1630</v>
      </c>
      <c r="F111" s="194" t="s">
        <v>1631</v>
      </c>
      <c r="G111" s="195" t="s">
        <v>351</v>
      </c>
      <c r="H111" s="196">
        <v>25</v>
      </c>
      <c r="I111" s="197"/>
      <c r="J111" s="198">
        <f t="shared" si="10"/>
        <v>0</v>
      </c>
      <c r="K111" s="194" t="s">
        <v>154</v>
      </c>
      <c r="L111" s="61"/>
      <c r="M111" s="199" t="s">
        <v>21</v>
      </c>
      <c r="N111" s="200" t="s">
        <v>44</v>
      </c>
      <c r="O111" s="42"/>
      <c r="P111" s="201">
        <f t="shared" si="11"/>
        <v>0</v>
      </c>
      <c r="Q111" s="201">
        <v>3.5000000000000001E-3</v>
      </c>
      <c r="R111" s="201">
        <f t="shared" si="12"/>
        <v>8.7500000000000008E-2</v>
      </c>
      <c r="S111" s="201">
        <v>0</v>
      </c>
      <c r="T111" s="202">
        <f t="shared" si="13"/>
        <v>0</v>
      </c>
      <c r="AR111" s="24" t="s">
        <v>252</v>
      </c>
      <c r="AT111" s="24" t="s">
        <v>150</v>
      </c>
      <c r="AU111" s="24" t="s">
        <v>83</v>
      </c>
      <c r="AY111" s="24" t="s">
        <v>148</v>
      </c>
      <c r="BE111" s="203">
        <f t="shared" si="14"/>
        <v>0</v>
      </c>
      <c r="BF111" s="203">
        <f t="shared" si="15"/>
        <v>0</v>
      </c>
      <c r="BG111" s="203">
        <f t="shared" si="16"/>
        <v>0</v>
      </c>
      <c r="BH111" s="203">
        <f t="shared" si="17"/>
        <v>0</v>
      </c>
      <c r="BI111" s="203">
        <f t="shared" si="18"/>
        <v>0</v>
      </c>
      <c r="BJ111" s="24" t="s">
        <v>81</v>
      </c>
      <c r="BK111" s="203">
        <f t="shared" si="19"/>
        <v>0</v>
      </c>
      <c r="BL111" s="24" t="s">
        <v>252</v>
      </c>
      <c r="BM111" s="24" t="s">
        <v>1632</v>
      </c>
    </row>
    <row r="112" spans="2:65" s="1" customFormat="1" ht="25.5" customHeight="1">
      <c r="B112" s="41"/>
      <c r="C112" s="192" t="s">
        <v>348</v>
      </c>
      <c r="D112" s="192" t="s">
        <v>150</v>
      </c>
      <c r="E112" s="193" t="s">
        <v>1633</v>
      </c>
      <c r="F112" s="194" t="s">
        <v>1634</v>
      </c>
      <c r="G112" s="195" t="s">
        <v>351</v>
      </c>
      <c r="H112" s="196">
        <v>50</v>
      </c>
      <c r="I112" s="197"/>
      <c r="J112" s="198">
        <f t="shared" si="10"/>
        <v>0</v>
      </c>
      <c r="K112" s="194" t="s">
        <v>154</v>
      </c>
      <c r="L112" s="61"/>
      <c r="M112" s="199" t="s">
        <v>21</v>
      </c>
      <c r="N112" s="200" t="s">
        <v>44</v>
      </c>
      <c r="O112" s="42"/>
      <c r="P112" s="201">
        <f t="shared" si="11"/>
        <v>0</v>
      </c>
      <c r="Q112" s="201">
        <v>5.8599999999999998E-3</v>
      </c>
      <c r="R112" s="201">
        <f t="shared" si="12"/>
        <v>0.29299999999999998</v>
      </c>
      <c r="S112" s="201">
        <v>0</v>
      </c>
      <c r="T112" s="202">
        <f t="shared" si="13"/>
        <v>0</v>
      </c>
      <c r="AR112" s="24" t="s">
        <v>252</v>
      </c>
      <c r="AT112" s="24" t="s">
        <v>150</v>
      </c>
      <c r="AU112" s="24" t="s">
        <v>83</v>
      </c>
      <c r="AY112" s="24" t="s">
        <v>148</v>
      </c>
      <c r="BE112" s="203">
        <f t="shared" si="14"/>
        <v>0</v>
      </c>
      <c r="BF112" s="203">
        <f t="shared" si="15"/>
        <v>0</v>
      </c>
      <c r="BG112" s="203">
        <f t="shared" si="16"/>
        <v>0</v>
      </c>
      <c r="BH112" s="203">
        <f t="shared" si="17"/>
        <v>0</v>
      </c>
      <c r="BI112" s="203">
        <f t="shared" si="18"/>
        <v>0</v>
      </c>
      <c r="BJ112" s="24" t="s">
        <v>81</v>
      </c>
      <c r="BK112" s="203">
        <f t="shared" si="19"/>
        <v>0</v>
      </c>
      <c r="BL112" s="24" t="s">
        <v>252</v>
      </c>
      <c r="BM112" s="24" t="s">
        <v>1635</v>
      </c>
    </row>
    <row r="113" spans="2:65" s="1" customFormat="1" ht="25.5" customHeight="1">
      <c r="B113" s="41"/>
      <c r="C113" s="192" t="s">
        <v>376</v>
      </c>
      <c r="D113" s="192" t="s">
        <v>150</v>
      </c>
      <c r="E113" s="193" t="s">
        <v>1636</v>
      </c>
      <c r="F113" s="194" t="s">
        <v>1637</v>
      </c>
      <c r="G113" s="195" t="s">
        <v>351</v>
      </c>
      <c r="H113" s="196">
        <v>170</v>
      </c>
      <c r="I113" s="197"/>
      <c r="J113" s="198">
        <f t="shared" si="10"/>
        <v>0</v>
      </c>
      <c r="K113" s="194" t="s">
        <v>154</v>
      </c>
      <c r="L113" s="61"/>
      <c r="M113" s="199" t="s">
        <v>21</v>
      </c>
      <c r="N113" s="200" t="s">
        <v>44</v>
      </c>
      <c r="O113" s="42"/>
      <c r="P113" s="201">
        <f t="shared" si="11"/>
        <v>0</v>
      </c>
      <c r="Q113" s="201">
        <v>7.7999999999999999E-4</v>
      </c>
      <c r="R113" s="201">
        <f t="shared" si="12"/>
        <v>0.1326</v>
      </c>
      <c r="S113" s="201">
        <v>0</v>
      </c>
      <c r="T113" s="202">
        <f t="shared" si="13"/>
        <v>0</v>
      </c>
      <c r="AR113" s="24" t="s">
        <v>252</v>
      </c>
      <c r="AT113" s="24" t="s">
        <v>150</v>
      </c>
      <c r="AU113" s="24" t="s">
        <v>83</v>
      </c>
      <c r="AY113" s="24" t="s">
        <v>148</v>
      </c>
      <c r="BE113" s="203">
        <f t="shared" si="14"/>
        <v>0</v>
      </c>
      <c r="BF113" s="203">
        <f t="shared" si="15"/>
        <v>0</v>
      </c>
      <c r="BG113" s="203">
        <f t="shared" si="16"/>
        <v>0</v>
      </c>
      <c r="BH113" s="203">
        <f t="shared" si="17"/>
        <v>0</v>
      </c>
      <c r="BI113" s="203">
        <f t="shared" si="18"/>
        <v>0</v>
      </c>
      <c r="BJ113" s="24" t="s">
        <v>81</v>
      </c>
      <c r="BK113" s="203">
        <f t="shared" si="19"/>
        <v>0</v>
      </c>
      <c r="BL113" s="24" t="s">
        <v>252</v>
      </c>
      <c r="BM113" s="24" t="s">
        <v>1638</v>
      </c>
    </row>
    <row r="114" spans="2:65" s="1" customFormat="1" ht="25.5" customHeight="1">
      <c r="B114" s="41"/>
      <c r="C114" s="192" t="s">
        <v>383</v>
      </c>
      <c r="D114" s="192" t="s">
        <v>150</v>
      </c>
      <c r="E114" s="193" t="s">
        <v>1639</v>
      </c>
      <c r="F114" s="194" t="s">
        <v>1640</v>
      </c>
      <c r="G114" s="195" t="s">
        <v>351</v>
      </c>
      <c r="H114" s="196">
        <v>70</v>
      </c>
      <c r="I114" s="197"/>
      <c r="J114" s="198">
        <f t="shared" si="10"/>
        <v>0</v>
      </c>
      <c r="K114" s="194" t="s">
        <v>154</v>
      </c>
      <c r="L114" s="61"/>
      <c r="M114" s="199" t="s">
        <v>21</v>
      </c>
      <c r="N114" s="200" t="s">
        <v>44</v>
      </c>
      <c r="O114" s="42"/>
      <c r="P114" s="201">
        <f t="shared" si="11"/>
        <v>0</v>
      </c>
      <c r="Q114" s="201">
        <v>9.6000000000000002E-4</v>
      </c>
      <c r="R114" s="201">
        <f t="shared" si="12"/>
        <v>6.7199999999999996E-2</v>
      </c>
      <c r="S114" s="201">
        <v>0</v>
      </c>
      <c r="T114" s="202">
        <f t="shared" si="13"/>
        <v>0</v>
      </c>
      <c r="AR114" s="24" t="s">
        <v>252</v>
      </c>
      <c r="AT114" s="24" t="s">
        <v>150</v>
      </c>
      <c r="AU114" s="24" t="s">
        <v>83</v>
      </c>
      <c r="AY114" s="24" t="s">
        <v>148</v>
      </c>
      <c r="BE114" s="203">
        <f t="shared" si="14"/>
        <v>0</v>
      </c>
      <c r="BF114" s="203">
        <f t="shared" si="15"/>
        <v>0</v>
      </c>
      <c r="BG114" s="203">
        <f t="shared" si="16"/>
        <v>0</v>
      </c>
      <c r="BH114" s="203">
        <f t="shared" si="17"/>
        <v>0</v>
      </c>
      <c r="BI114" s="203">
        <f t="shared" si="18"/>
        <v>0</v>
      </c>
      <c r="BJ114" s="24" t="s">
        <v>81</v>
      </c>
      <c r="BK114" s="203">
        <f t="shared" si="19"/>
        <v>0</v>
      </c>
      <c r="BL114" s="24" t="s">
        <v>252</v>
      </c>
      <c r="BM114" s="24" t="s">
        <v>1641</v>
      </c>
    </row>
    <row r="115" spans="2:65" s="1" customFormat="1" ht="25.5" customHeight="1">
      <c r="B115" s="41"/>
      <c r="C115" s="192" t="s">
        <v>390</v>
      </c>
      <c r="D115" s="192" t="s">
        <v>150</v>
      </c>
      <c r="E115" s="193" t="s">
        <v>1642</v>
      </c>
      <c r="F115" s="194" t="s">
        <v>1643</v>
      </c>
      <c r="G115" s="195" t="s">
        <v>351</v>
      </c>
      <c r="H115" s="196">
        <v>50</v>
      </c>
      <c r="I115" s="197"/>
      <c r="J115" s="198">
        <f t="shared" si="10"/>
        <v>0</v>
      </c>
      <c r="K115" s="194" t="s">
        <v>154</v>
      </c>
      <c r="L115" s="61"/>
      <c r="M115" s="199" t="s">
        <v>21</v>
      </c>
      <c r="N115" s="200" t="s">
        <v>44</v>
      </c>
      <c r="O115" s="42"/>
      <c r="P115" s="201">
        <f t="shared" si="11"/>
        <v>0</v>
      </c>
      <c r="Q115" s="201">
        <v>1.25E-3</v>
      </c>
      <c r="R115" s="201">
        <f t="shared" si="12"/>
        <v>6.25E-2</v>
      </c>
      <c r="S115" s="201">
        <v>0</v>
      </c>
      <c r="T115" s="202">
        <f t="shared" si="13"/>
        <v>0</v>
      </c>
      <c r="AR115" s="24" t="s">
        <v>252</v>
      </c>
      <c r="AT115" s="24" t="s">
        <v>150</v>
      </c>
      <c r="AU115" s="24" t="s">
        <v>83</v>
      </c>
      <c r="AY115" s="24" t="s">
        <v>148</v>
      </c>
      <c r="BE115" s="203">
        <f t="shared" si="14"/>
        <v>0</v>
      </c>
      <c r="BF115" s="203">
        <f t="shared" si="15"/>
        <v>0</v>
      </c>
      <c r="BG115" s="203">
        <f t="shared" si="16"/>
        <v>0</v>
      </c>
      <c r="BH115" s="203">
        <f t="shared" si="17"/>
        <v>0</v>
      </c>
      <c r="BI115" s="203">
        <f t="shared" si="18"/>
        <v>0</v>
      </c>
      <c r="BJ115" s="24" t="s">
        <v>81</v>
      </c>
      <c r="BK115" s="203">
        <f t="shared" si="19"/>
        <v>0</v>
      </c>
      <c r="BL115" s="24" t="s">
        <v>252</v>
      </c>
      <c r="BM115" s="24" t="s">
        <v>1644</v>
      </c>
    </row>
    <row r="116" spans="2:65" s="1" customFormat="1" ht="25.5" customHeight="1">
      <c r="B116" s="41"/>
      <c r="C116" s="192" t="s">
        <v>396</v>
      </c>
      <c r="D116" s="192" t="s">
        <v>150</v>
      </c>
      <c r="E116" s="193" t="s">
        <v>1645</v>
      </c>
      <c r="F116" s="194" t="s">
        <v>1646</v>
      </c>
      <c r="G116" s="195" t="s">
        <v>351</v>
      </c>
      <c r="H116" s="196">
        <v>25</v>
      </c>
      <c r="I116" s="197"/>
      <c r="J116" s="198">
        <f t="shared" si="10"/>
        <v>0</v>
      </c>
      <c r="K116" s="194" t="s">
        <v>154</v>
      </c>
      <c r="L116" s="61"/>
      <c r="M116" s="199" t="s">
        <v>21</v>
      </c>
      <c r="N116" s="200" t="s">
        <v>44</v>
      </c>
      <c r="O116" s="42"/>
      <c r="P116" s="201">
        <f t="shared" si="11"/>
        <v>0</v>
      </c>
      <c r="Q116" s="201">
        <v>2.5600000000000002E-3</v>
      </c>
      <c r="R116" s="201">
        <f t="shared" si="12"/>
        <v>6.4000000000000001E-2</v>
      </c>
      <c r="S116" s="201">
        <v>0</v>
      </c>
      <c r="T116" s="202">
        <f t="shared" si="13"/>
        <v>0</v>
      </c>
      <c r="AR116" s="24" t="s">
        <v>252</v>
      </c>
      <c r="AT116" s="24" t="s">
        <v>150</v>
      </c>
      <c r="AU116" s="24" t="s">
        <v>83</v>
      </c>
      <c r="AY116" s="24" t="s">
        <v>148</v>
      </c>
      <c r="BE116" s="203">
        <f t="shared" si="14"/>
        <v>0</v>
      </c>
      <c r="BF116" s="203">
        <f t="shared" si="15"/>
        <v>0</v>
      </c>
      <c r="BG116" s="203">
        <f t="shared" si="16"/>
        <v>0</v>
      </c>
      <c r="BH116" s="203">
        <f t="shared" si="17"/>
        <v>0</v>
      </c>
      <c r="BI116" s="203">
        <f t="shared" si="18"/>
        <v>0</v>
      </c>
      <c r="BJ116" s="24" t="s">
        <v>81</v>
      </c>
      <c r="BK116" s="203">
        <f t="shared" si="19"/>
        <v>0</v>
      </c>
      <c r="BL116" s="24" t="s">
        <v>252</v>
      </c>
      <c r="BM116" s="24" t="s">
        <v>1647</v>
      </c>
    </row>
    <row r="117" spans="2:65" s="1" customFormat="1" ht="25.5" customHeight="1">
      <c r="B117" s="41"/>
      <c r="C117" s="192" t="s">
        <v>402</v>
      </c>
      <c r="D117" s="192" t="s">
        <v>150</v>
      </c>
      <c r="E117" s="193" t="s">
        <v>1648</v>
      </c>
      <c r="F117" s="194" t="s">
        <v>1649</v>
      </c>
      <c r="G117" s="195" t="s">
        <v>351</v>
      </c>
      <c r="H117" s="196">
        <v>25</v>
      </c>
      <c r="I117" s="197"/>
      <c r="J117" s="198">
        <f t="shared" si="10"/>
        <v>0</v>
      </c>
      <c r="K117" s="194" t="s">
        <v>154</v>
      </c>
      <c r="L117" s="61"/>
      <c r="M117" s="199" t="s">
        <v>21</v>
      </c>
      <c r="N117" s="200" t="s">
        <v>44</v>
      </c>
      <c r="O117" s="42"/>
      <c r="P117" s="201">
        <f t="shared" si="11"/>
        <v>0</v>
      </c>
      <c r="Q117" s="201">
        <v>3.64E-3</v>
      </c>
      <c r="R117" s="201">
        <f t="shared" si="12"/>
        <v>9.0999999999999998E-2</v>
      </c>
      <c r="S117" s="201">
        <v>0</v>
      </c>
      <c r="T117" s="202">
        <f t="shared" si="13"/>
        <v>0</v>
      </c>
      <c r="AR117" s="24" t="s">
        <v>252</v>
      </c>
      <c r="AT117" s="24" t="s">
        <v>150</v>
      </c>
      <c r="AU117" s="24" t="s">
        <v>83</v>
      </c>
      <c r="AY117" s="24" t="s">
        <v>148</v>
      </c>
      <c r="BE117" s="203">
        <f t="shared" si="14"/>
        <v>0</v>
      </c>
      <c r="BF117" s="203">
        <f t="shared" si="15"/>
        <v>0</v>
      </c>
      <c r="BG117" s="203">
        <f t="shared" si="16"/>
        <v>0</v>
      </c>
      <c r="BH117" s="203">
        <f t="shared" si="17"/>
        <v>0</v>
      </c>
      <c r="BI117" s="203">
        <f t="shared" si="18"/>
        <v>0</v>
      </c>
      <c r="BJ117" s="24" t="s">
        <v>81</v>
      </c>
      <c r="BK117" s="203">
        <f t="shared" si="19"/>
        <v>0</v>
      </c>
      <c r="BL117" s="24" t="s">
        <v>252</v>
      </c>
      <c r="BM117" s="24" t="s">
        <v>1650</v>
      </c>
    </row>
    <row r="118" spans="2:65" s="1" customFormat="1" ht="25.5" customHeight="1">
      <c r="B118" s="41"/>
      <c r="C118" s="192" t="s">
        <v>411</v>
      </c>
      <c r="D118" s="192" t="s">
        <v>150</v>
      </c>
      <c r="E118" s="193" t="s">
        <v>1651</v>
      </c>
      <c r="F118" s="194" t="s">
        <v>1652</v>
      </c>
      <c r="G118" s="195" t="s">
        <v>351</v>
      </c>
      <c r="H118" s="196">
        <v>50</v>
      </c>
      <c r="I118" s="197"/>
      <c r="J118" s="198">
        <f t="shared" si="10"/>
        <v>0</v>
      </c>
      <c r="K118" s="194" t="s">
        <v>154</v>
      </c>
      <c r="L118" s="61"/>
      <c r="M118" s="199" t="s">
        <v>21</v>
      </c>
      <c r="N118" s="200" t="s">
        <v>44</v>
      </c>
      <c r="O118" s="42"/>
      <c r="P118" s="201">
        <f t="shared" si="11"/>
        <v>0</v>
      </c>
      <c r="Q118" s="201">
        <v>6.1000000000000004E-3</v>
      </c>
      <c r="R118" s="201">
        <f t="shared" si="12"/>
        <v>0.30499999999999999</v>
      </c>
      <c r="S118" s="201">
        <v>0</v>
      </c>
      <c r="T118" s="202">
        <f t="shared" si="13"/>
        <v>0</v>
      </c>
      <c r="AR118" s="24" t="s">
        <v>252</v>
      </c>
      <c r="AT118" s="24" t="s">
        <v>150</v>
      </c>
      <c r="AU118" s="24" t="s">
        <v>83</v>
      </c>
      <c r="AY118" s="24" t="s">
        <v>148</v>
      </c>
      <c r="BE118" s="203">
        <f t="shared" si="14"/>
        <v>0</v>
      </c>
      <c r="BF118" s="203">
        <f t="shared" si="15"/>
        <v>0</v>
      </c>
      <c r="BG118" s="203">
        <f t="shared" si="16"/>
        <v>0</v>
      </c>
      <c r="BH118" s="203">
        <f t="shared" si="17"/>
        <v>0</v>
      </c>
      <c r="BI118" s="203">
        <f t="shared" si="18"/>
        <v>0</v>
      </c>
      <c r="BJ118" s="24" t="s">
        <v>81</v>
      </c>
      <c r="BK118" s="203">
        <f t="shared" si="19"/>
        <v>0</v>
      </c>
      <c r="BL118" s="24" t="s">
        <v>252</v>
      </c>
      <c r="BM118" s="24" t="s">
        <v>1653</v>
      </c>
    </row>
    <row r="119" spans="2:65" s="1" customFormat="1" ht="25.5" customHeight="1">
      <c r="B119" s="41"/>
      <c r="C119" s="192" t="s">
        <v>417</v>
      </c>
      <c r="D119" s="192" t="s">
        <v>150</v>
      </c>
      <c r="E119" s="193" t="s">
        <v>1654</v>
      </c>
      <c r="F119" s="194" t="s">
        <v>1655</v>
      </c>
      <c r="G119" s="195" t="s">
        <v>351</v>
      </c>
      <c r="H119" s="196">
        <v>6</v>
      </c>
      <c r="I119" s="197"/>
      <c r="J119" s="198">
        <f t="shared" si="10"/>
        <v>0</v>
      </c>
      <c r="K119" s="194" t="s">
        <v>154</v>
      </c>
      <c r="L119" s="61"/>
      <c r="M119" s="199" t="s">
        <v>21</v>
      </c>
      <c r="N119" s="200" t="s">
        <v>44</v>
      </c>
      <c r="O119" s="42"/>
      <c r="P119" s="201">
        <f t="shared" si="11"/>
        <v>0</v>
      </c>
      <c r="Q119" s="201">
        <v>1.4840000000000001E-2</v>
      </c>
      <c r="R119" s="201">
        <f t="shared" si="12"/>
        <v>8.9040000000000008E-2</v>
      </c>
      <c r="S119" s="201">
        <v>0</v>
      </c>
      <c r="T119" s="202">
        <f t="shared" si="13"/>
        <v>0</v>
      </c>
      <c r="AR119" s="24" t="s">
        <v>252</v>
      </c>
      <c r="AT119" s="24" t="s">
        <v>150</v>
      </c>
      <c r="AU119" s="24" t="s">
        <v>83</v>
      </c>
      <c r="AY119" s="24" t="s">
        <v>148</v>
      </c>
      <c r="BE119" s="203">
        <f t="shared" si="14"/>
        <v>0</v>
      </c>
      <c r="BF119" s="203">
        <f t="shared" si="15"/>
        <v>0</v>
      </c>
      <c r="BG119" s="203">
        <f t="shared" si="16"/>
        <v>0</v>
      </c>
      <c r="BH119" s="203">
        <f t="shared" si="17"/>
        <v>0</v>
      </c>
      <c r="BI119" s="203">
        <f t="shared" si="18"/>
        <v>0</v>
      </c>
      <c r="BJ119" s="24" t="s">
        <v>81</v>
      </c>
      <c r="BK119" s="203">
        <f t="shared" si="19"/>
        <v>0</v>
      </c>
      <c r="BL119" s="24" t="s">
        <v>252</v>
      </c>
      <c r="BM119" s="24" t="s">
        <v>1656</v>
      </c>
    </row>
    <row r="120" spans="2:65" s="1" customFormat="1" ht="38.25" customHeight="1">
      <c r="B120" s="41"/>
      <c r="C120" s="192" t="s">
        <v>422</v>
      </c>
      <c r="D120" s="192" t="s">
        <v>150</v>
      </c>
      <c r="E120" s="193" t="s">
        <v>1657</v>
      </c>
      <c r="F120" s="194" t="s">
        <v>1658</v>
      </c>
      <c r="G120" s="195" t="s">
        <v>351</v>
      </c>
      <c r="H120" s="196">
        <v>520</v>
      </c>
      <c r="I120" s="197"/>
      <c r="J120" s="198">
        <f t="shared" si="10"/>
        <v>0</v>
      </c>
      <c r="K120" s="194" t="s">
        <v>154</v>
      </c>
      <c r="L120" s="61"/>
      <c r="M120" s="199" t="s">
        <v>21</v>
      </c>
      <c r="N120" s="200" t="s">
        <v>44</v>
      </c>
      <c r="O120" s="42"/>
      <c r="P120" s="201">
        <f t="shared" si="11"/>
        <v>0</v>
      </c>
      <c r="Q120" s="201">
        <v>2.4000000000000001E-4</v>
      </c>
      <c r="R120" s="201">
        <f t="shared" si="12"/>
        <v>0.12480000000000001</v>
      </c>
      <c r="S120" s="201">
        <v>0</v>
      </c>
      <c r="T120" s="202">
        <f t="shared" si="13"/>
        <v>0</v>
      </c>
      <c r="AR120" s="24" t="s">
        <v>252</v>
      </c>
      <c r="AT120" s="24" t="s">
        <v>150</v>
      </c>
      <c r="AU120" s="24" t="s">
        <v>83</v>
      </c>
      <c r="AY120" s="24" t="s">
        <v>148</v>
      </c>
      <c r="BE120" s="203">
        <f t="shared" si="14"/>
        <v>0</v>
      </c>
      <c r="BF120" s="203">
        <f t="shared" si="15"/>
        <v>0</v>
      </c>
      <c r="BG120" s="203">
        <f t="shared" si="16"/>
        <v>0</v>
      </c>
      <c r="BH120" s="203">
        <f t="shared" si="17"/>
        <v>0</v>
      </c>
      <c r="BI120" s="203">
        <f t="shared" si="18"/>
        <v>0</v>
      </c>
      <c r="BJ120" s="24" t="s">
        <v>81</v>
      </c>
      <c r="BK120" s="203">
        <f t="shared" si="19"/>
        <v>0</v>
      </c>
      <c r="BL120" s="24" t="s">
        <v>252</v>
      </c>
      <c r="BM120" s="24" t="s">
        <v>1659</v>
      </c>
    </row>
    <row r="121" spans="2:65" s="12" customFormat="1">
      <c r="B121" s="217"/>
      <c r="C121" s="218"/>
      <c r="D121" s="204" t="s">
        <v>162</v>
      </c>
      <c r="E121" s="219" t="s">
        <v>21</v>
      </c>
      <c r="F121" s="220" t="s">
        <v>1660</v>
      </c>
      <c r="G121" s="218"/>
      <c r="H121" s="221">
        <v>520</v>
      </c>
      <c r="I121" s="222"/>
      <c r="J121" s="218"/>
      <c r="K121" s="218"/>
      <c r="L121" s="223"/>
      <c r="M121" s="224"/>
      <c r="N121" s="225"/>
      <c r="O121" s="225"/>
      <c r="P121" s="225"/>
      <c r="Q121" s="225"/>
      <c r="R121" s="225"/>
      <c r="S121" s="225"/>
      <c r="T121" s="226"/>
      <c r="AT121" s="227" t="s">
        <v>162</v>
      </c>
      <c r="AU121" s="227" t="s">
        <v>83</v>
      </c>
      <c r="AV121" s="12" t="s">
        <v>83</v>
      </c>
      <c r="AW121" s="12" t="s">
        <v>36</v>
      </c>
      <c r="AX121" s="12" t="s">
        <v>81</v>
      </c>
      <c r="AY121" s="227" t="s">
        <v>148</v>
      </c>
    </row>
    <row r="122" spans="2:65" s="1" customFormat="1" ht="38.25" customHeight="1">
      <c r="B122" s="41"/>
      <c r="C122" s="192" t="s">
        <v>471</v>
      </c>
      <c r="D122" s="192" t="s">
        <v>150</v>
      </c>
      <c r="E122" s="193" t="s">
        <v>1661</v>
      </c>
      <c r="F122" s="194" t="s">
        <v>1662</v>
      </c>
      <c r="G122" s="195" t="s">
        <v>351</v>
      </c>
      <c r="H122" s="196">
        <v>156</v>
      </c>
      <c r="I122" s="197"/>
      <c r="J122" s="198">
        <f t="shared" ref="J122:J142" si="20">ROUND(I122*H122,2)</f>
        <v>0</v>
      </c>
      <c r="K122" s="194" t="s">
        <v>154</v>
      </c>
      <c r="L122" s="61"/>
      <c r="M122" s="199" t="s">
        <v>21</v>
      </c>
      <c r="N122" s="200" t="s">
        <v>44</v>
      </c>
      <c r="O122" s="42"/>
      <c r="P122" s="201">
        <f t="shared" ref="P122:P142" si="21">O122*H122</f>
        <v>0</v>
      </c>
      <c r="Q122" s="201">
        <v>3.4000000000000002E-4</v>
      </c>
      <c r="R122" s="201">
        <f t="shared" ref="R122:R142" si="22">Q122*H122</f>
        <v>5.3040000000000004E-2</v>
      </c>
      <c r="S122" s="201">
        <v>0</v>
      </c>
      <c r="T122" s="202">
        <f t="shared" ref="T122:T142" si="23">S122*H122</f>
        <v>0</v>
      </c>
      <c r="AR122" s="24" t="s">
        <v>252</v>
      </c>
      <c r="AT122" s="24" t="s">
        <v>150</v>
      </c>
      <c r="AU122" s="24" t="s">
        <v>83</v>
      </c>
      <c r="AY122" s="24" t="s">
        <v>148</v>
      </c>
      <c r="BE122" s="203">
        <f t="shared" ref="BE122:BE142" si="24">IF(N122="základní",J122,0)</f>
        <v>0</v>
      </c>
      <c r="BF122" s="203">
        <f t="shared" ref="BF122:BF142" si="25">IF(N122="snížená",J122,0)</f>
        <v>0</v>
      </c>
      <c r="BG122" s="203">
        <f t="shared" ref="BG122:BG142" si="26">IF(N122="zákl. přenesená",J122,0)</f>
        <v>0</v>
      </c>
      <c r="BH122" s="203">
        <f t="shared" ref="BH122:BH142" si="27">IF(N122="sníž. přenesená",J122,0)</f>
        <v>0</v>
      </c>
      <c r="BI122" s="203">
        <f t="shared" ref="BI122:BI142" si="28">IF(N122="nulová",J122,0)</f>
        <v>0</v>
      </c>
      <c r="BJ122" s="24" t="s">
        <v>81</v>
      </c>
      <c r="BK122" s="203">
        <f t="shared" ref="BK122:BK142" si="29">ROUND(I122*H122,2)</f>
        <v>0</v>
      </c>
      <c r="BL122" s="24" t="s">
        <v>252</v>
      </c>
      <c r="BM122" s="24" t="s">
        <v>1663</v>
      </c>
    </row>
    <row r="123" spans="2:65" s="1" customFormat="1" ht="16.5" customHeight="1">
      <c r="B123" s="41"/>
      <c r="C123" s="192" t="s">
        <v>477</v>
      </c>
      <c r="D123" s="192" t="s">
        <v>150</v>
      </c>
      <c r="E123" s="193" t="s">
        <v>1664</v>
      </c>
      <c r="F123" s="194" t="s">
        <v>1665</v>
      </c>
      <c r="G123" s="195" t="s">
        <v>247</v>
      </c>
      <c r="H123" s="196">
        <v>30</v>
      </c>
      <c r="I123" s="197"/>
      <c r="J123" s="198">
        <f t="shared" si="20"/>
        <v>0</v>
      </c>
      <c r="K123" s="194" t="s">
        <v>154</v>
      </c>
      <c r="L123" s="61"/>
      <c r="M123" s="199" t="s">
        <v>21</v>
      </c>
      <c r="N123" s="200" t="s">
        <v>44</v>
      </c>
      <c r="O123" s="42"/>
      <c r="P123" s="201">
        <f t="shared" si="21"/>
        <v>0</v>
      </c>
      <c r="Q123" s="201">
        <v>1.2999999999999999E-4</v>
      </c>
      <c r="R123" s="201">
        <f t="shared" si="22"/>
        <v>3.8999999999999998E-3</v>
      </c>
      <c r="S123" s="201">
        <v>0</v>
      </c>
      <c r="T123" s="202">
        <f t="shared" si="23"/>
        <v>0</v>
      </c>
      <c r="AR123" s="24" t="s">
        <v>252</v>
      </c>
      <c r="AT123" s="24" t="s">
        <v>150</v>
      </c>
      <c r="AU123" s="24" t="s">
        <v>83</v>
      </c>
      <c r="AY123" s="24" t="s">
        <v>148</v>
      </c>
      <c r="BE123" s="203">
        <f t="shared" si="24"/>
        <v>0</v>
      </c>
      <c r="BF123" s="203">
        <f t="shared" si="25"/>
        <v>0</v>
      </c>
      <c r="BG123" s="203">
        <f t="shared" si="26"/>
        <v>0</v>
      </c>
      <c r="BH123" s="203">
        <f t="shared" si="27"/>
        <v>0</v>
      </c>
      <c r="BI123" s="203">
        <f t="shared" si="28"/>
        <v>0</v>
      </c>
      <c r="BJ123" s="24" t="s">
        <v>81</v>
      </c>
      <c r="BK123" s="203">
        <f t="shared" si="29"/>
        <v>0</v>
      </c>
      <c r="BL123" s="24" t="s">
        <v>252</v>
      </c>
      <c r="BM123" s="24" t="s">
        <v>1666</v>
      </c>
    </row>
    <row r="124" spans="2:65" s="1" customFormat="1" ht="16.5" customHeight="1">
      <c r="B124" s="41"/>
      <c r="C124" s="192" t="s">
        <v>482</v>
      </c>
      <c r="D124" s="192" t="s">
        <v>150</v>
      </c>
      <c r="E124" s="193" t="s">
        <v>1667</v>
      </c>
      <c r="F124" s="194" t="s">
        <v>1668</v>
      </c>
      <c r="G124" s="195" t="s">
        <v>1669</v>
      </c>
      <c r="H124" s="196">
        <v>63</v>
      </c>
      <c r="I124" s="197"/>
      <c r="J124" s="198">
        <f t="shared" si="20"/>
        <v>0</v>
      </c>
      <c r="K124" s="194" t="s">
        <v>154</v>
      </c>
      <c r="L124" s="61"/>
      <c r="M124" s="199" t="s">
        <v>21</v>
      </c>
      <c r="N124" s="200" t="s">
        <v>44</v>
      </c>
      <c r="O124" s="42"/>
      <c r="P124" s="201">
        <f t="shared" si="21"/>
        <v>0</v>
      </c>
      <c r="Q124" s="201">
        <v>2.5000000000000001E-4</v>
      </c>
      <c r="R124" s="201">
        <f t="shared" si="22"/>
        <v>1.575E-2</v>
      </c>
      <c r="S124" s="201">
        <v>0</v>
      </c>
      <c r="T124" s="202">
        <f t="shared" si="23"/>
        <v>0</v>
      </c>
      <c r="AR124" s="24" t="s">
        <v>252</v>
      </c>
      <c r="AT124" s="24" t="s">
        <v>150</v>
      </c>
      <c r="AU124" s="24" t="s">
        <v>83</v>
      </c>
      <c r="AY124" s="24" t="s">
        <v>148</v>
      </c>
      <c r="BE124" s="203">
        <f t="shared" si="24"/>
        <v>0</v>
      </c>
      <c r="BF124" s="203">
        <f t="shared" si="25"/>
        <v>0</v>
      </c>
      <c r="BG124" s="203">
        <f t="shared" si="26"/>
        <v>0</v>
      </c>
      <c r="BH124" s="203">
        <f t="shared" si="27"/>
        <v>0</v>
      </c>
      <c r="BI124" s="203">
        <f t="shared" si="28"/>
        <v>0</v>
      </c>
      <c r="BJ124" s="24" t="s">
        <v>81</v>
      </c>
      <c r="BK124" s="203">
        <f t="shared" si="29"/>
        <v>0</v>
      </c>
      <c r="BL124" s="24" t="s">
        <v>252</v>
      </c>
      <c r="BM124" s="24" t="s">
        <v>1670</v>
      </c>
    </row>
    <row r="125" spans="2:65" s="1" customFormat="1" ht="16.5" customHeight="1">
      <c r="B125" s="41"/>
      <c r="C125" s="192" t="s">
        <v>486</v>
      </c>
      <c r="D125" s="192" t="s">
        <v>150</v>
      </c>
      <c r="E125" s="193" t="s">
        <v>1671</v>
      </c>
      <c r="F125" s="194" t="s">
        <v>1672</v>
      </c>
      <c r="G125" s="195" t="s">
        <v>1669</v>
      </c>
      <c r="H125" s="196">
        <v>7</v>
      </c>
      <c r="I125" s="197"/>
      <c r="J125" s="198">
        <f t="shared" si="20"/>
        <v>0</v>
      </c>
      <c r="K125" s="194" t="s">
        <v>154</v>
      </c>
      <c r="L125" s="61"/>
      <c r="M125" s="199" t="s">
        <v>21</v>
      </c>
      <c r="N125" s="200" t="s">
        <v>44</v>
      </c>
      <c r="O125" s="42"/>
      <c r="P125" s="201">
        <f t="shared" si="21"/>
        <v>0</v>
      </c>
      <c r="Q125" s="201">
        <v>4.2999999999999999E-4</v>
      </c>
      <c r="R125" s="201">
        <f t="shared" si="22"/>
        <v>3.0100000000000001E-3</v>
      </c>
      <c r="S125" s="201">
        <v>0</v>
      </c>
      <c r="T125" s="202">
        <f t="shared" si="23"/>
        <v>0</v>
      </c>
      <c r="AR125" s="24" t="s">
        <v>252</v>
      </c>
      <c r="AT125" s="24" t="s">
        <v>150</v>
      </c>
      <c r="AU125" s="24" t="s">
        <v>83</v>
      </c>
      <c r="AY125" s="24" t="s">
        <v>148</v>
      </c>
      <c r="BE125" s="203">
        <f t="shared" si="24"/>
        <v>0</v>
      </c>
      <c r="BF125" s="203">
        <f t="shared" si="25"/>
        <v>0</v>
      </c>
      <c r="BG125" s="203">
        <f t="shared" si="26"/>
        <v>0</v>
      </c>
      <c r="BH125" s="203">
        <f t="shared" si="27"/>
        <v>0</v>
      </c>
      <c r="BI125" s="203">
        <f t="shared" si="28"/>
        <v>0</v>
      </c>
      <c r="BJ125" s="24" t="s">
        <v>81</v>
      </c>
      <c r="BK125" s="203">
        <f t="shared" si="29"/>
        <v>0</v>
      </c>
      <c r="BL125" s="24" t="s">
        <v>252</v>
      </c>
      <c r="BM125" s="24" t="s">
        <v>1673</v>
      </c>
    </row>
    <row r="126" spans="2:65" s="1" customFormat="1" ht="25.5" customHeight="1">
      <c r="B126" s="41"/>
      <c r="C126" s="192" t="s">
        <v>500</v>
      </c>
      <c r="D126" s="192" t="s">
        <v>150</v>
      </c>
      <c r="E126" s="193" t="s">
        <v>1674</v>
      </c>
      <c r="F126" s="194" t="s">
        <v>1675</v>
      </c>
      <c r="G126" s="195" t="s">
        <v>247</v>
      </c>
      <c r="H126" s="196">
        <v>1</v>
      </c>
      <c r="I126" s="197"/>
      <c r="J126" s="198">
        <f t="shared" si="20"/>
        <v>0</v>
      </c>
      <c r="K126" s="194" t="s">
        <v>154</v>
      </c>
      <c r="L126" s="61"/>
      <c r="M126" s="199" t="s">
        <v>21</v>
      </c>
      <c r="N126" s="200" t="s">
        <v>44</v>
      </c>
      <c r="O126" s="42"/>
      <c r="P126" s="201">
        <f t="shared" si="21"/>
        <v>0</v>
      </c>
      <c r="Q126" s="201">
        <v>2.0000000000000002E-5</v>
      </c>
      <c r="R126" s="201">
        <f t="shared" si="22"/>
        <v>2.0000000000000002E-5</v>
      </c>
      <c r="S126" s="201">
        <v>0</v>
      </c>
      <c r="T126" s="202">
        <f t="shared" si="23"/>
        <v>0</v>
      </c>
      <c r="AR126" s="24" t="s">
        <v>252</v>
      </c>
      <c r="AT126" s="24" t="s">
        <v>150</v>
      </c>
      <c r="AU126" s="24" t="s">
        <v>83</v>
      </c>
      <c r="AY126" s="24" t="s">
        <v>148</v>
      </c>
      <c r="BE126" s="203">
        <f t="shared" si="24"/>
        <v>0</v>
      </c>
      <c r="BF126" s="203">
        <f t="shared" si="25"/>
        <v>0</v>
      </c>
      <c r="BG126" s="203">
        <f t="shared" si="26"/>
        <v>0</v>
      </c>
      <c r="BH126" s="203">
        <f t="shared" si="27"/>
        <v>0</v>
      </c>
      <c r="BI126" s="203">
        <f t="shared" si="28"/>
        <v>0</v>
      </c>
      <c r="BJ126" s="24" t="s">
        <v>81</v>
      </c>
      <c r="BK126" s="203">
        <f t="shared" si="29"/>
        <v>0</v>
      </c>
      <c r="BL126" s="24" t="s">
        <v>252</v>
      </c>
      <c r="BM126" s="24" t="s">
        <v>1676</v>
      </c>
    </row>
    <row r="127" spans="2:65" s="1" customFormat="1" ht="16.5" customHeight="1">
      <c r="B127" s="41"/>
      <c r="C127" s="239" t="s">
        <v>510</v>
      </c>
      <c r="D127" s="239" t="s">
        <v>271</v>
      </c>
      <c r="E127" s="240" t="s">
        <v>1020</v>
      </c>
      <c r="F127" s="241" t="s">
        <v>1677</v>
      </c>
      <c r="G127" s="242" t="s">
        <v>247</v>
      </c>
      <c r="H127" s="243">
        <v>1</v>
      </c>
      <c r="I127" s="244"/>
      <c r="J127" s="245">
        <f t="shared" si="20"/>
        <v>0</v>
      </c>
      <c r="K127" s="241" t="s">
        <v>1590</v>
      </c>
      <c r="L127" s="246"/>
      <c r="M127" s="247" t="s">
        <v>21</v>
      </c>
      <c r="N127" s="248" t="s">
        <v>44</v>
      </c>
      <c r="O127" s="42"/>
      <c r="P127" s="201">
        <f t="shared" si="21"/>
        <v>0</v>
      </c>
      <c r="Q127" s="201">
        <v>0</v>
      </c>
      <c r="R127" s="201">
        <f t="shared" si="22"/>
        <v>0</v>
      </c>
      <c r="S127" s="201">
        <v>0</v>
      </c>
      <c r="T127" s="202">
        <f t="shared" si="23"/>
        <v>0</v>
      </c>
      <c r="AR127" s="24" t="s">
        <v>396</v>
      </c>
      <c r="AT127" s="24" t="s">
        <v>271</v>
      </c>
      <c r="AU127" s="24" t="s">
        <v>83</v>
      </c>
      <c r="AY127" s="24" t="s">
        <v>148</v>
      </c>
      <c r="BE127" s="203">
        <f t="shared" si="24"/>
        <v>0</v>
      </c>
      <c r="BF127" s="203">
        <f t="shared" si="25"/>
        <v>0</v>
      </c>
      <c r="BG127" s="203">
        <f t="shared" si="26"/>
        <v>0</v>
      </c>
      <c r="BH127" s="203">
        <f t="shared" si="27"/>
        <v>0</v>
      </c>
      <c r="BI127" s="203">
        <f t="shared" si="28"/>
        <v>0</v>
      </c>
      <c r="BJ127" s="24" t="s">
        <v>81</v>
      </c>
      <c r="BK127" s="203">
        <f t="shared" si="29"/>
        <v>0</v>
      </c>
      <c r="BL127" s="24" t="s">
        <v>252</v>
      </c>
      <c r="BM127" s="24" t="s">
        <v>1678</v>
      </c>
    </row>
    <row r="128" spans="2:65" s="1" customFormat="1" ht="25.5" customHeight="1">
      <c r="B128" s="41"/>
      <c r="C128" s="192" t="s">
        <v>517</v>
      </c>
      <c r="D128" s="192" t="s">
        <v>150</v>
      </c>
      <c r="E128" s="193" t="s">
        <v>1679</v>
      </c>
      <c r="F128" s="194" t="s">
        <v>1680</v>
      </c>
      <c r="G128" s="195" t="s">
        <v>247</v>
      </c>
      <c r="H128" s="196">
        <v>1</v>
      </c>
      <c r="I128" s="197"/>
      <c r="J128" s="198">
        <f t="shared" si="20"/>
        <v>0</v>
      </c>
      <c r="K128" s="194" t="s">
        <v>154</v>
      </c>
      <c r="L128" s="61"/>
      <c r="M128" s="199" t="s">
        <v>21</v>
      </c>
      <c r="N128" s="200" t="s">
        <v>44</v>
      </c>
      <c r="O128" s="42"/>
      <c r="P128" s="201">
        <f t="shared" si="21"/>
        <v>0</v>
      </c>
      <c r="Q128" s="201">
        <v>2.0000000000000002E-5</v>
      </c>
      <c r="R128" s="201">
        <f t="shared" si="22"/>
        <v>2.0000000000000002E-5</v>
      </c>
      <c r="S128" s="201">
        <v>0</v>
      </c>
      <c r="T128" s="202">
        <f t="shared" si="23"/>
        <v>0</v>
      </c>
      <c r="AR128" s="24" t="s">
        <v>252</v>
      </c>
      <c r="AT128" s="24" t="s">
        <v>150</v>
      </c>
      <c r="AU128" s="24" t="s">
        <v>83</v>
      </c>
      <c r="AY128" s="24" t="s">
        <v>148</v>
      </c>
      <c r="BE128" s="203">
        <f t="shared" si="24"/>
        <v>0</v>
      </c>
      <c r="BF128" s="203">
        <f t="shared" si="25"/>
        <v>0</v>
      </c>
      <c r="BG128" s="203">
        <f t="shared" si="26"/>
        <v>0</v>
      </c>
      <c r="BH128" s="203">
        <f t="shared" si="27"/>
        <v>0</v>
      </c>
      <c r="BI128" s="203">
        <f t="shared" si="28"/>
        <v>0</v>
      </c>
      <c r="BJ128" s="24" t="s">
        <v>81</v>
      </c>
      <c r="BK128" s="203">
        <f t="shared" si="29"/>
        <v>0</v>
      </c>
      <c r="BL128" s="24" t="s">
        <v>252</v>
      </c>
      <c r="BM128" s="24" t="s">
        <v>1681</v>
      </c>
    </row>
    <row r="129" spans="2:65" s="1" customFormat="1" ht="16.5" customHeight="1">
      <c r="B129" s="41"/>
      <c r="C129" s="239" t="s">
        <v>521</v>
      </c>
      <c r="D129" s="239" t="s">
        <v>271</v>
      </c>
      <c r="E129" s="240" t="s">
        <v>1079</v>
      </c>
      <c r="F129" s="241" t="s">
        <v>1682</v>
      </c>
      <c r="G129" s="242" t="s">
        <v>247</v>
      </c>
      <c r="H129" s="243">
        <v>1</v>
      </c>
      <c r="I129" s="244"/>
      <c r="J129" s="245">
        <f t="shared" si="20"/>
        <v>0</v>
      </c>
      <c r="K129" s="241" t="s">
        <v>1590</v>
      </c>
      <c r="L129" s="246"/>
      <c r="M129" s="247" t="s">
        <v>21</v>
      </c>
      <c r="N129" s="248" t="s">
        <v>44</v>
      </c>
      <c r="O129" s="42"/>
      <c r="P129" s="201">
        <f t="shared" si="21"/>
        <v>0</v>
      </c>
      <c r="Q129" s="201">
        <v>0</v>
      </c>
      <c r="R129" s="201">
        <f t="shared" si="22"/>
        <v>0</v>
      </c>
      <c r="S129" s="201">
        <v>0</v>
      </c>
      <c r="T129" s="202">
        <f t="shared" si="23"/>
        <v>0</v>
      </c>
      <c r="AR129" s="24" t="s">
        <v>396</v>
      </c>
      <c r="AT129" s="24" t="s">
        <v>271</v>
      </c>
      <c r="AU129" s="24" t="s">
        <v>83</v>
      </c>
      <c r="AY129" s="24" t="s">
        <v>148</v>
      </c>
      <c r="BE129" s="203">
        <f t="shared" si="24"/>
        <v>0</v>
      </c>
      <c r="BF129" s="203">
        <f t="shared" si="25"/>
        <v>0</v>
      </c>
      <c r="BG129" s="203">
        <f t="shared" si="26"/>
        <v>0</v>
      </c>
      <c r="BH129" s="203">
        <f t="shared" si="27"/>
        <v>0</v>
      </c>
      <c r="BI129" s="203">
        <f t="shared" si="28"/>
        <v>0</v>
      </c>
      <c r="BJ129" s="24" t="s">
        <v>81</v>
      </c>
      <c r="BK129" s="203">
        <f t="shared" si="29"/>
        <v>0</v>
      </c>
      <c r="BL129" s="24" t="s">
        <v>252</v>
      </c>
      <c r="BM129" s="24" t="s">
        <v>1683</v>
      </c>
    </row>
    <row r="130" spans="2:65" s="1" customFormat="1" ht="16.5" customHeight="1">
      <c r="B130" s="41"/>
      <c r="C130" s="192" t="s">
        <v>525</v>
      </c>
      <c r="D130" s="192" t="s">
        <v>150</v>
      </c>
      <c r="E130" s="193" t="s">
        <v>1684</v>
      </c>
      <c r="F130" s="194" t="s">
        <v>1685</v>
      </c>
      <c r="G130" s="195" t="s">
        <v>247</v>
      </c>
      <c r="H130" s="196">
        <v>10</v>
      </c>
      <c r="I130" s="197"/>
      <c r="J130" s="198">
        <f t="shared" si="20"/>
        <v>0</v>
      </c>
      <c r="K130" s="194" t="s">
        <v>154</v>
      </c>
      <c r="L130" s="61"/>
      <c r="M130" s="199" t="s">
        <v>21</v>
      </c>
      <c r="N130" s="200" t="s">
        <v>44</v>
      </c>
      <c r="O130" s="42"/>
      <c r="P130" s="201">
        <f t="shared" si="21"/>
        <v>0</v>
      </c>
      <c r="Q130" s="201">
        <v>3.5E-4</v>
      </c>
      <c r="R130" s="201">
        <f t="shared" si="22"/>
        <v>3.5000000000000001E-3</v>
      </c>
      <c r="S130" s="201">
        <v>0</v>
      </c>
      <c r="T130" s="202">
        <f t="shared" si="23"/>
        <v>0</v>
      </c>
      <c r="AR130" s="24" t="s">
        <v>252</v>
      </c>
      <c r="AT130" s="24" t="s">
        <v>150</v>
      </c>
      <c r="AU130" s="24" t="s">
        <v>83</v>
      </c>
      <c r="AY130" s="24" t="s">
        <v>148</v>
      </c>
      <c r="BE130" s="203">
        <f t="shared" si="24"/>
        <v>0</v>
      </c>
      <c r="BF130" s="203">
        <f t="shared" si="25"/>
        <v>0</v>
      </c>
      <c r="BG130" s="203">
        <f t="shared" si="26"/>
        <v>0</v>
      </c>
      <c r="BH130" s="203">
        <f t="shared" si="27"/>
        <v>0</v>
      </c>
      <c r="BI130" s="203">
        <f t="shared" si="28"/>
        <v>0</v>
      </c>
      <c r="BJ130" s="24" t="s">
        <v>81</v>
      </c>
      <c r="BK130" s="203">
        <f t="shared" si="29"/>
        <v>0</v>
      </c>
      <c r="BL130" s="24" t="s">
        <v>252</v>
      </c>
      <c r="BM130" s="24" t="s">
        <v>1686</v>
      </c>
    </row>
    <row r="131" spans="2:65" s="1" customFormat="1" ht="16.5" customHeight="1">
      <c r="B131" s="41"/>
      <c r="C131" s="192" t="s">
        <v>529</v>
      </c>
      <c r="D131" s="192" t="s">
        <v>150</v>
      </c>
      <c r="E131" s="193" t="s">
        <v>1687</v>
      </c>
      <c r="F131" s="194" t="s">
        <v>1688</v>
      </c>
      <c r="G131" s="195" t="s">
        <v>247</v>
      </c>
      <c r="H131" s="196">
        <v>6</v>
      </c>
      <c r="I131" s="197"/>
      <c r="J131" s="198">
        <f t="shared" si="20"/>
        <v>0</v>
      </c>
      <c r="K131" s="194" t="s">
        <v>154</v>
      </c>
      <c r="L131" s="61"/>
      <c r="M131" s="199" t="s">
        <v>21</v>
      </c>
      <c r="N131" s="200" t="s">
        <v>44</v>
      </c>
      <c r="O131" s="42"/>
      <c r="P131" s="201">
        <f t="shared" si="21"/>
        <v>0</v>
      </c>
      <c r="Q131" s="201">
        <v>5.6999999999999998E-4</v>
      </c>
      <c r="R131" s="201">
        <f t="shared" si="22"/>
        <v>3.4199999999999999E-3</v>
      </c>
      <c r="S131" s="201">
        <v>0</v>
      </c>
      <c r="T131" s="202">
        <f t="shared" si="23"/>
        <v>0</v>
      </c>
      <c r="AR131" s="24" t="s">
        <v>252</v>
      </c>
      <c r="AT131" s="24" t="s">
        <v>150</v>
      </c>
      <c r="AU131" s="24" t="s">
        <v>83</v>
      </c>
      <c r="AY131" s="24" t="s">
        <v>148</v>
      </c>
      <c r="BE131" s="203">
        <f t="shared" si="24"/>
        <v>0</v>
      </c>
      <c r="BF131" s="203">
        <f t="shared" si="25"/>
        <v>0</v>
      </c>
      <c r="BG131" s="203">
        <f t="shared" si="26"/>
        <v>0</v>
      </c>
      <c r="BH131" s="203">
        <f t="shared" si="27"/>
        <v>0</v>
      </c>
      <c r="BI131" s="203">
        <f t="shared" si="28"/>
        <v>0</v>
      </c>
      <c r="BJ131" s="24" t="s">
        <v>81</v>
      </c>
      <c r="BK131" s="203">
        <f t="shared" si="29"/>
        <v>0</v>
      </c>
      <c r="BL131" s="24" t="s">
        <v>252</v>
      </c>
      <c r="BM131" s="24" t="s">
        <v>1689</v>
      </c>
    </row>
    <row r="132" spans="2:65" s="1" customFormat="1" ht="16.5" customHeight="1">
      <c r="B132" s="41"/>
      <c r="C132" s="192" t="s">
        <v>533</v>
      </c>
      <c r="D132" s="192" t="s">
        <v>150</v>
      </c>
      <c r="E132" s="193" t="s">
        <v>1690</v>
      </c>
      <c r="F132" s="194" t="s">
        <v>1691</v>
      </c>
      <c r="G132" s="195" t="s">
        <v>247</v>
      </c>
      <c r="H132" s="196">
        <v>8</v>
      </c>
      <c r="I132" s="197"/>
      <c r="J132" s="198">
        <f t="shared" si="20"/>
        <v>0</v>
      </c>
      <c r="K132" s="194" t="s">
        <v>154</v>
      </c>
      <c r="L132" s="61"/>
      <c r="M132" s="199" t="s">
        <v>21</v>
      </c>
      <c r="N132" s="200" t="s">
        <v>44</v>
      </c>
      <c r="O132" s="42"/>
      <c r="P132" s="201">
        <f t="shared" si="21"/>
        <v>0</v>
      </c>
      <c r="Q132" s="201">
        <v>7.2000000000000005E-4</v>
      </c>
      <c r="R132" s="201">
        <f t="shared" si="22"/>
        <v>5.7600000000000004E-3</v>
      </c>
      <c r="S132" s="201">
        <v>0</v>
      </c>
      <c r="T132" s="202">
        <f t="shared" si="23"/>
        <v>0</v>
      </c>
      <c r="AR132" s="24" t="s">
        <v>252</v>
      </c>
      <c r="AT132" s="24" t="s">
        <v>150</v>
      </c>
      <c r="AU132" s="24" t="s">
        <v>83</v>
      </c>
      <c r="AY132" s="24" t="s">
        <v>148</v>
      </c>
      <c r="BE132" s="203">
        <f t="shared" si="24"/>
        <v>0</v>
      </c>
      <c r="BF132" s="203">
        <f t="shared" si="25"/>
        <v>0</v>
      </c>
      <c r="BG132" s="203">
        <f t="shared" si="26"/>
        <v>0</v>
      </c>
      <c r="BH132" s="203">
        <f t="shared" si="27"/>
        <v>0</v>
      </c>
      <c r="BI132" s="203">
        <f t="shared" si="28"/>
        <v>0</v>
      </c>
      <c r="BJ132" s="24" t="s">
        <v>81</v>
      </c>
      <c r="BK132" s="203">
        <f t="shared" si="29"/>
        <v>0</v>
      </c>
      <c r="BL132" s="24" t="s">
        <v>252</v>
      </c>
      <c r="BM132" s="24" t="s">
        <v>1692</v>
      </c>
    </row>
    <row r="133" spans="2:65" s="1" customFormat="1" ht="16.5" customHeight="1">
      <c r="B133" s="41"/>
      <c r="C133" s="192" t="s">
        <v>538</v>
      </c>
      <c r="D133" s="192" t="s">
        <v>150</v>
      </c>
      <c r="E133" s="193" t="s">
        <v>1693</v>
      </c>
      <c r="F133" s="194" t="s">
        <v>1694</v>
      </c>
      <c r="G133" s="195" t="s">
        <v>247</v>
      </c>
      <c r="H133" s="196">
        <v>4</v>
      </c>
      <c r="I133" s="197"/>
      <c r="J133" s="198">
        <f t="shared" si="20"/>
        <v>0</v>
      </c>
      <c r="K133" s="194" t="s">
        <v>154</v>
      </c>
      <c r="L133" s="61"/>
      <c r="M133" s="199" t="s">
        <v>21</v>
      </c>
      <c r="N133" s="200" t="s">
        <v>44</v>
      </c>
      <c r="O133" s="42"/>
      <c r="P133" s="201">
        <f t="shared" si="21"/>
        <v>0</v>
      </c>
      <c r="Q133" s="201">
        <v>1.32E-3</v>
      </c>
      <c r="R133" s="201">
        <f t="shared" si="22"/>
        <v>5.28E-3</v>
      </c>
      <c r="S133" s="201">
        <v>0</v>
      </c>
      <c r="T133" s="202">
        <f t="shared" si="23"/>
        <v>0</v>
      </c>
      <c r="AR133" s="24" t="s">
        <v>252</v>
      </c>
      <c r="AT133" s="24" t="s">
        <v>150</v>
      </c>
      <c r="AU133" s="24" t="s">
        <v>83</v>
      </c>
      <c r="AY133" s="24" t="s">
        <v>148</v>
      </c>
      <c r="BE133" s="203">
        <f t="shared" si="24"/>
        <v>0</v>
      </c>
      <c r="BF133" s="203">
        <f t="shared" si="25"/>
        <v>0</v>
      </c>
      <c r="BG133" s="203">
        <f t="shared" si="26"/>
        <v>0</v>
      </c>
      <c r="BH133" s="203">
        <f t="shared" si="27"/>
        <v>0</v>
      </c>
      <c r="BI133" s="203">
        <f t="shared" si="28"/>
        <v>0</v>
      </c>
      <c r="BJ133" s="24" t="s">
        <v>81</v>
      </c>
      <c r="BK133" s="203">
        <f t="shared" si="29"/>
        <v>0</v>
      </c>
      <c r="BL133" s="24" t="s">
        <v>252</v>
      </c>
      <c r="BM133" s="24" t="s">
        <v>1695</v>
      </c>
    </row>
    <row r="134" spans="2:65" s="1" customFormat="1" ht="16.5" customHeight="1">
      <c r="B134" s="41"/>
      <c r="C134" s="192" t="s">
        <v>543</v>
      </c>
      <c r="D134" s="192" t="s">
        <v>150</v>
      </c>
      <c r="E134" s="193" t="s">
        <v>1696</v>
      </c>
      <c r="F134" s="194" t="s">
        <v>1697</v>
      </c>
      <c r="G134" s="195" t="s">
        <v>247</v>
      </c>
      <c r="H134" s="196">
        <v>2</v>
      </c>
      <c r="I134" s="197"/>
      <c r="J134" s="198">
        <f t="shared" si="20"/>
        <v>0</v>
      </c>
      <c r="K134" s="194" t="s">
        <v>154</v>
      </c>
      <c r="L134" s="61"/>
      <c r="M134" s="199" t="s">
        <v>21</v>
      </c>
      <c r="N134" s="200" t="s">
        <v>44</v>
      </c>
      <c r="O134" s="42"/>
      <c r="P134" s="201">
        <f t="shared" si="21"/>
        <v>0</v>
      </c>
      <c r="Q134" s="201">
        <v>2.6199999999999999E-3</v>
      </c>
      <c r="R134" s="201">
        <f t="shared" si="22"/>
        <v>5.2399999999999999E-3</v>
      </c>
      <c r="S134" s="201">
        <v>0</v>
      </c>
      <c r="T134" s="202">
        <f t="shared" si="23"/>
        <v>0</v>
      </c>
      <c r="AR134" s="24" t="s">
        <v>252</v>
      </c>
      <c r="AT134" s="24" t="s">
        <v>150</v>
      </c>
      <c r="AU134" s="24" t="s">
        <v>83</v>
      </c>
      <c r="AY134" s="24" t="s">
        <v>148</v>
      </c>
      <c r="BE134" s="203">
        <f t="shared" si="24"/>
        <v>0</v>
      </c>
      <c r="BF134" s="203">
        <f t="shared" si="25"/>
        <v>0</v>
      </c>
      <c r="BG134" s="203">
        <f t="shared" si="26"/>
        <v>0</v>
      </c>
      <c r="BH134" s="203">
        <f t="shared" si="27"/>
        <v>0</v>
      </c>
      <c r="BI134" s="203">
        <f t="shared" si="28"/>
        <v>0</v>
      </c>
      <c r="BJ134" s="24" t="s">
        <v>81</v>
      </c>
      <c r="BK134" s="203">
        <f t="shared" si="29"/>
        <v>0</v>
      </c>
      <c r="BL134" s="24" t="s">
        <v>252</v>
      </c>
      <c r="BM134" s="24" t="s">
        <v>1698</v>
      </c>
    </row>
    <row r="135" spans="2:65" s="1" customFormat="1" ht="25.5" customHeight="1">
      <c r="B135" s="41"/>
      <c r="C135" s="192" t="s">
        <v>547</v>
      </c>
      <c r="D135" s="192" t="s">
        <v>150</v>
      </c>
      <c r="E135" s="193" t="s">
        <v>1699</v>
      </c>
      <c r="F135" s="194" t="s">
        <v>1700</v>
      </c>
      <c r="G135" s="195" t="s">
        <v>247</v>
      </c>
      <c r="H135" s="196">
        <v>1</v>
      </c>
      <c r="I135" s="197"/>
      <c r="J135" s="198">
        <f t="shared" si="20"/>
        <v>0</v>
      </c>
      <c r="K135" s="194" t="s">
        <v>154</v>
      </c>
      <c r="L135" s="61"/>
      <c r="M135" s="199" t="s">
        <v>21</v>
      </c>
      <c r="N135" s="200" t="s">
        <v>44</v>
      </c>
      <c r="O135" s="42"/>
      <c r="P135" s="201">
        <f t="shared" si="21"/>
        <v>0</v>
      </c>
      <c r="Q135" s="201">
        <v>9.1E-4</v>
      </c>
      <c r="R135" s="201">
        <f t="shared" si="22"/>
        <v>9.1E-4</v>
      </c>
      <c r="S135" s="201">
        <v>0</v>
      </c>
      <c r="T135" s="202">
        <f t="shared" si="23"/>
        <v>0</v>
      </c>
      <c r="AR135" s="24" t="s">
        <v>252</v>
      </c>
      <c r="AT135" s="24" t="s">
        <v>150</v>
      </c>
      <c r="AU135" s="24" t="s">
        <v>83</v>
      </c>
      <c r="AY135" s="24" t="s">
        <v>148</v>
      </c>
      <c r="BE135" s="203">
        <f t="shared" si="24"/>
        <v>0</v>
      </c>
      <c r="BF135" s="203">
        <f t="shared" si="25"/>
        <v>0</v>
      </c>
      <c r="BG135" s="203">
        <f t="shared" si="26"/>
        <v>0</v>
      </c>
      <c r="BH135" s="203">
        <f t="shared" si="27"/>
        <v>0</v>
      </c>
      <c r="BI135" s="203">
        <f t="shared" si="28"/>
        <v>0</v>
      </c>
      <c r="BJ135" s="24" t="s">
        <v>81</v>
      </c>
      <c r="BK135" s="203">
        <f t="shared" si="29"/>
        <v>0</v>
      </c>
      <c r="BL135" s="24" t="s">
        <v>252</v>
      </c>
      <c r="BM135" s="24" t="s">
        <v>1701</v>
      </c>
    </row>
    <row r="136" spans="2:65" s="1" customFormat="1" ht="25.5" customHeight="1">
      <c r="B136" s="41"/>
      <c r="C136" s="192" t="s">
        <v>552</v>
      </c>
      <c r="D136" s="192" t="s">
        <v>150</v>
      </c>
      <c r="E136" s="193" t="s">
        <v>1702</v>
      </c>
      <c r="F136" s="194" t="s">
        <v>1703</v>
      </c>
      <c r="G136" s="195" t="s">
        <v>247</v>
      </c>
      <c r="H136" s="196">
        <v>1</v>
      </c>
      <c r="I136" s="197"/>
      <c r="J136" s="198">
        <f t="shared" si="20"/>
        <v>0</v>
      </c>
      <c r="K136" s="194" t="s">
        <v>154</v>
      </c>
      <c r="L136" s="61"/>
      <c r="M136" s="199" t="s">
        <v>21</v>
      </c>
      <c r="N136" s="200" t="s">
        <v>44</v>
      </c>
      <c r="O136" s="42"/>
      <c r="P136" s="201">
        <f t="shared" si="21"/>
        <v>0</v>
      </c>
      <c r="Q136" s="201">
        <v>3.0000000000000001E-5</v>
      </c>
      <c r="R136" s="201">
        <f t="shared" si="22"/>
        <v>3.0000000000000001E-5</v>
      </c>
      <c r="S136" s="201">
        <v>0</v>
      </c>
      <c r="T136" s="202">
        <f t="shared" si="23"/>
        <v>0</v>
      </c>
      <c r="AR136" s="24" t="s">
        <v>252</v>
      </c>
      <c r="AT136" s="24" t="s">
        <v>150</v>
      </c>
      <c r="AU136" s="24" t="s">
        <v>83</v>
      </c>
      <c r="AY136" s="24" t="s">
        <v>148</v>
      </c>
      <c r="BE136" s="203">
        <f t="shared" si="24"/>
        <v>0</v>
      </c>
      <c r="BF136" s="203">
        <f t="shared" si="25"/>
        <v>0</v>
      </c>
      <c r="BG136" s="203">
        <f t="shared" si="26"/>
        <v>0</v>
      </c>
      <c r="BH136" s="203">
        <f t="shared" si="27"/>
        <v>0</v>
      </c>
      <c r="BI136" s="203">
        <f t="shared" si="28"/>
        <v>0</v>
      </c>
      <c r="BJ136" s="24" t="s">
        <v>81</v>
      </c>
      <c r="BK136" s="203">
        <f t="shared" si="29"/>
        <v>0</v>
      </c>
      <c r="BL136" s="24" t="s">
        <v>252</v>
      </c>
      <c r="BM136" s="24" t="s">
        <v>1704</v>
      </c>
    </row>
    <row r="137" spans="2:65" s="1" customFormat="1" ht="25.5" customHeight="1">
      <c r="B137" s="41"/>
      <c r="C137" s="192" t="s">
        <v>556</v>
      </c>
      <c r="D137" s="192" t="s">
        <v>150</v>
      </c>
      <c r="E137" s="193" t="s">
        <v>1705</v>
      </c>
      <c r="F137" s="194" t="s">
        <v>1706</v>
      </c>
      <c r="G137" s="195" t="s">
        <v>1707</v>
      </c>
      <c r="H137" s="196">
        <v>1</v>
      </c>
      <c r="I137" s="197"/>
      <c r="J137" s="198">
        <f t="shared" si="20"/>
        <v>0</v>
      </c>
      <c r="K137" s="194" t="s">
        <v>154</v>
      </c>
      <c r="L137" s="61"/>
      <c r="M137" s="199" t="s">
        <v>21</v>
      </c>
      <c r="N137" s="200" t="s">
        <v>44</v>
      </c>
      <c r="O137" s="42"/>
      <c r="P137" s="201">
        <f t="shared" si="21"/>
        <v>0</v>
      </c>
      <c r="Q137" s="201">
        <v>2.9139999999999999E-2</v>
      </c>
      <c r="R137" s="201">
        <f t="shared" si="22"/>
        <v>2.9139999999999999E-2</v>
      </c>
      <c r="S137" s="201">
        <v>0</v>
      </c>
      <c r="T137" s="202">
        <f t="shared" si="23"/>
        <v>0</v>
      </c>
      <c r="AR137" s="24" t="s">
        <v>252</v>
      </c>
      <c r="AT137" s="24" t="s">
        <v>150</v>
      </c>
      <c r="AU137" s="24" t="s">
        <v>83</v>
      </c>
      <c r="AY137" s="24" t="s">
        <v>148</v>
      </c>
      <c r="BE137" s="203">
        <f t="shared" si="24"/>
        <v>0</v>
      </c>
      <c r="BF137" s="203">
        <f t="shared" si="25"/>
        <v>0</v>
      </c>
      <c r="BG137" s="203">
        <f t="shared" si="26"/>
        <v>0</v>
      </c>
      <c r="BH137" s="203">
        <f t="shared" si="27"/>
        <v>0</v>
      </c>
      <c r="BI137" s="203">
        <f t="shared" si="28"/>
        <v>0</v>
      </c>
      <c r="BJ137" s="24" t="s">
        <v>81</v>
      </c>
      <c r="BK137" s="203">
        <f t="shared" si="29"/>
        <v>0</v>
      </c>
      <c r="BL137" s="24" t="s">
        <v>252</v>
      </c>
      <c r="BM137" s="24" t="s">
        <v>1708</v>
      </c>
    </row>
    <row r="138" spans="2:65" s="1" customFormat="1" ht="25.5" customHeight="1">
      <c r="B138" s="41"/>
      <c r="C138" s="192" t="s">
        <v>563</v>
      </c>
      <c r="D138" s="192" t="s">
        <v>150</v>
      </c>
      <c r="E138" s="193" t="s">
        <v>1709</v>
      </c>
      <c r="F138" s="194" t="s">
        <v>1710</v>
      </c>
      <c r="G138" s="195" t="s">
        <v>351</v>
      </c>
      <c r="H138" s="196">
        <v>570</v>
      </c>
      <c r="I138" s="197"/>
      <c r="J138" s="198">
        <f t="shared" si="20"/>
        <v>0</v>
      </c>
      <c r="K138" s="194" t="s">
        <v>154</v>
      </c>
      <c r="L138" s="61"/>
      <c r="M138" s="199" t="s">
        <v>21</v>
      </c>
      <c r="N138" s="200" t="s">
        <v>44</v>
      </c>
      <c r="O138" s="42"/>
      <c r="P138" s="201">
        <f t="shared" si="21"/>
        <v>0</v>
      </c>
      <c r="Q138" s="201">
        <v>1.9000000000000001E-4</v>
      </c>
      <c r="R138" s="201">
        <f t="shared" si="22"/>
        <v>0.10830000000000001</v>
      </c>
      <c r="S138" s="201">
        <v>0</v>
      </c>
      <c r="T138" s="202">
        <f t="shared" si="23"/>
        <v>0</v>
      </c>
      <c r="AR138" s="24" t="s">
        <v>252</v>
      </c>
      <c r="AT138" s="24" t="s">
        <v>150</v>
      </c>
      <c r="AU138" s="24" t="s">
        <v>83</v>
      </c>
      <c r="AY138" s="24" t="s">
        <v>148</v>
      </c>
      <c r="BE138" s="203">
        <f t="shared" si="24"/>
        <v>0</v>
      </c>
      <c r="BF138" s="203">
        <f t="shared" si="25"/>
        <v>0</v>
      </c>
      <c r="BG138" s="203">
        <f t="shared" si="26"/>
        <v>0</v>
      </c>
      <c r="BH138" s="203">
        <f t="shared" si="27"/>
        <v>0</v>
      </c>
      <c r="BI138" s="203">
        <f t="shared" si="28"/>
        <v>0</v>
      </c>
      <c r="BJ138" s="24" t="s">
        <v>81</v>
      </c>
      <c r="BK138" s="203">
        <f t="shared" si="29"/>
        <v>0</v>
      </c>
      <c r="BL138" s="24" t="s">
        <v>252</v>
      </c>
      <c r="BM138" s="24" t="s">
        <v>1711</v>
      </c>
    </row>
    <row r="139" spans="2:65" s="1" customFormat="1" ht="25.5" customHeight="1">
      <c r="B139" s="41"/>
      <c r="C139" s="192" t="s">
        <v>567</v>
      </c>
      <c r="D139" s="192" t="s">
        <v>150</v>
      </c>
      <c r="E139" s="193" t="s">
        <v>1712</v>
      </c>
      <c r="F139" s="194" t="s">
        <v>1713</v>
      </c>
      <c r="G139" s="195" t="s">
        <v>351</v>
      </c>
      <c r="H139" s="196">
        <v>106</v>
      </c>
      <c r="I139" s="197"/>
      <c r="J139" s="198">
        <f t="shared" si="20"/>
        <v>0</v>
      </c>
      <c r="K139" s="194" t="s">
        <v>154</v>
      </c>
      <c r="L139" s="61"/>
      <c r="M139" s="199" t="s">
        <v>21</v>
      </c>
      <c r="N139" s="200" t="s">
        <v>44</v>
      </c>
      <c r="O139" s="42"/>
      <c r="P139" s="201">
        <f t="shared" si="21"/>
        <v>0</v>
      </c>
      <c r="Q139" s="201">
        <v>3.5E-4</v>
      </c>
      <c r="R139" s="201">
        <f t="shared" si="22"/>
        <v>3.7100000000000001E-2</v>
      </c>
      <c r="S139" s="201">
        <v>0</v>
      </c>
      <c r="T139" s="202">
        <f t="shared" si="23"/>
        <v>0</v>
      </c>
      <c r="AR139" s="24" t="s">
        <v>252</v>
      </c>
      <c r="AT139" s="24" t="s">
        <v>150</v>
      </c>
      <c r="AU139" s="24" t="s">
        <v>83</v>
      </c>
      <c r="AY139" s="24" t="s">
        <v>148</v>
      </c>
      <c r="BE139" s="203">
        <f t="shared" si="24"/>
        <v>0</v>
      </c>
      <c r="BF139" s="203">
        <f t="shared" si="25"/>
        <v>0</v>
      </c>
      <c r="BG139" s="203">
        <f t="shared" si="26"/>
        <v>0</v>
      </c>
      <c r="BH139" s="203">
        <f t="shared" si="27"/>
        <v>0</v>
      </c>
      <c r="BI139" s="203">
        <f t="shared" si="28"/>
        <v>0</v>
      </c>
      <c r="BJ139" s="24" t="s">
        <v>81</v>
      </c>
      <c r="BK139" s="203">
        <f t="shared" si="29"/>
        <v>0</v>
      </c>
      <c r="BL139" s="24" t="s">
        <v>252</v>
      </c>
      <c r="BM139" s="24" t="s">
        <v>1714</v>
      </c>
    </row>
    <row r="140" spans="2:65" s="1" customFormat="1" ht="25.5" customHeight="1">
      <c r="B140" s="41"/>
      <c r="C140" s="192" t="s">
        <v>571</v>
      </c>
      <c r="D140" s="192" t="s">
        <v>150</v>
      </c>
      <c r="E140" s="193" t="s">
        <v>1715</v>
      </c>
      <c r="F140" s="194" t="s">
        <v>1716</v>
      </c>
      <c r="G140" s="195" t="s">
        <v>351</v>
      </c>
      <c r="H140" s="196">
        <v>676</v>
      </c>
      <c r="I140" s="197"/>
      <c r="J140" s="198">
        <f t="shared" si="20"/>
        <v>0</v>
      </c>
      <c r="K140" s="194" t="s">
        <v>154</v>
      </c>
      <c r="L140" s="61"/>
      <c r="M140" s="199" t="s">
        <v>21</v>
      </c>
      <c r="N140" s="200" t="s">
        <v>44</v>
      </c>
      <c r="O140" s="42"/>
      <c r="P140" s="201">
        <f t="shared" si="21"/>
        <v>0</v>
      </c>
      <c r="Q140" s="201">
        <v>1.0000000000000001E-5</v>
      </c>
      <c r="R140" s="201">
        <f t="shared" si="22"/>
        <v>6.7600000000000004E-3</v>
      </c>
      <c r="S140" s="201">
        <v>0</v>
      </c>
      <c r="T140" s="202">
        <f t="shared" si="23"/>
        <v>0</v>
      </c>
      <c r="AR140" s="24" t="s">
        <v>252</v>
      </c>
      <c r="AT140" s="24" t="s">
        <v>150</v>
      </c>
      <c r="AU140" s="24" t="s">
        <v>83</v>
      </c>
      <c r="AY140" s="24" t="s">
        <v>148</v>
      </c>
      <c r="BE140" s="203">
        <f t="shared" si="24"/>
        <v>0</v>
      </c>
      <c r="BF140" s="203">
        <f t="shared" si="25"/>
        <v>0</v>
      </c>
      <c r="BG140" s="203">
        <f t="shared" si="26"/>
        <v>0</v>
      </c>
      <c r="BH140" s="203">
        <f t="shared" si="27"/>
        <v>0</v>
      </c>
      <c r="BI140" s="203">
        <f t="shared" si="28"/>
        <v>0</v>
      </c>
      <c r="BJ140" s="24" t="s">
        <v>81</v>
      </c>
      <c r="BK140" s="203">
        <f t="shared" si="29"/>
        <v>0</v>
      </c>
      <c r="BL140" s="24" t="s">
        <v>252</v>
      </c>
      <c r="BM140" s="24" t="s">
        <v>1717</v>
      </c>
    </row>
    <row r="141" spans="2:65" s="1" customFormat="1" ht="38.25" customHeight="1">
      <c r="B141" s="41"/>
      <c r="C141" s="192" t="s">
        <v>575</v>
      </c>
      <c r="D141" s="192" t="s">
        <v>150</v>
      </c>
      <c r="E141" s="193" t="s">
        <v>1718</v>
      </c>
      <c r="F141" s="194" t="s">
        <v>1719</v>
      </c>
      <c r="G141" s="195" t="s">
        <v>196</v>
      </c>
      <c r="H141" s="196">
        <v>1.8089999999999999</v>
      </c>
      <c r="I141" s="197"/>
      <c r="J141" s="198">
        <f t="shared" si="20"/>
        <v>0</v>
      </c>
      <c r="K141" s="194" t="s">
        <v>154</v>
      </c>
      <c r="L141" s="61"/>
      <c r="M141" s="199" t="s">
        <v>21</v>
      </c>
      <c r="N141" s="200" t="s">
        <v>44</v>
      </c>
      <c r="O141" s="42"/>
      <c r="P141" s="201">
        <f t="shared" si="21"/>
        <v>0</v>
      </c>
      <c r="Q141" s="201">
        <v>0</v>
      </c>
      <c r="R141" s="201">
        <f t="shared" si="22"/>
        <v>0</v>
      </c>
      <c r="S141" s="201">
        <v>0</v>
      </c>
      <c r="T141" s="202">
        <f t="shared" si="23"/>
        <v>0</v>
      </c>
      <c r="AR141" s="24" t="s">
        <v>252</v>
      </c>
      <c r="AT141" s="24" t="s">
        <v>150</v>
      </c>
      <c r="AU141" s="24" t="s">
        <v>83</v>
      </c>
      <c r="AY141" s="24" t="s">
        <v>148</v>
      </c>
      <c r="BE141" s="203">
        <f t="shared" si="24"/>
        <v>0</v>
      </c>
      <c r="BF141" s="203">
        <f t="shared" si="25"/>
        <v>0</v>
      </c>
      <c r="BG141" s="203">
        <f t="shared" si="26"/>
        <v>0</v>
      </c>
      <c r="BH141" s="203">
        <f t="shared" si="27"/>
        <v>0</v>
      </c>
      <c r="BI141" s="203">
        <f t="shared" si="28"/>
        <v>0</v>
      </c>
      <c r="BJ141" s="24" t="s">
        <v>81</v>
      </c>
      <c r="BK141" s="203">
        <f t="shared" si="29"/>
        <v>0</v>
      </c>
      <c r="BL141" s="24" t="s">
        <v>252</v>
      </c>
      <c r="BM141" s="24" t="s">
        <v>1720</v>
      </c>
    </row>
    <row r="142" spans="2:65" s="1" customFormat="1" ht="38.25" customHeight="1">
      <c r="B142" s="41"/>
      <c r="C142" s="192" t="s">
        <v>579</v>
      </c>
      <c r="D142" s="192" t="s">
        <v>150</v>
      </c>
      <c r="E142" s="193" t="s">
        <v>1721</v>
      </c>
      <c r="F142" s="194" t="s">
        <v>1722</v>
      </c>
      <c r="G142" s="195" t="s">
        <v>196</v>
      </c>
      <c r="H142" s="196">
        <v>1.8089999999999999</v>
      </c>
      <c r="I142" s="197"/>
      <c r="J142" s="198">
        <f t="shared" si="20"/>
        <v>0</v>
      </c>
      <c r="K142" s="194" t="s">
        <v>154</v>
      </c>
      <c r="L142" s="61"/>
      <c r="M142" s="199" t="s">
        <v>21</v>
      </c>
      <c r="N142" s="200" t="s">
        <v>44</v>
      </c>
      <c r="O142" s="42"/>
      <c r="P142" s="201">
        <f t="shared" si="21"/>
        <v>0</v>
      </c>
      <c r="Q142" s="201">
        <v>0</v>
      </c>
      <c r="R142" s="201">
        <f t="shared" si="22"/>
        <v>0</v>
      </c>
      <c r="S142" s="201">
        <v>0</v>
      </c>
      <c r="T142" s="202">
        <f t="shared" si="23"/>
        <v>0</v>
      </c>
      <c r="AR142" s="24" t="s">
        <v>252</v>
      </c>
      <c r="AT142" s="24" t="s">
        <v>150</v>
      </c>
      <c r="AU142" s="24" t="s">
        <v>83</v>
      </c>
      <c r="AY142" s="24" t="s">
        <v>148</v>
      </c>
      <c r="BE142" s="203">
        <f t="shared" si="24"/>
        <v>0</v>
      </c>
      <c r="BF142" s="203">
        <f t="shared" si="25"/>
        <v>0</v>
      </c>
      <c r="BG142" s="203">
        <f t="shared" si="26"/>
        <v>0</v>
      </c>
      <c r="BH142" s="203">
        <f t="shared" si="27"/>
        <v>0</v>
      </c>
      <c r="BI142" s="203">
        <f t="shared" si="28"/>
        <v>0</v>
      </c>
      <c r="BJ142" s="24" t="s">
        <v>81</v>
      </c>
      <c r="BK142" s="203">
        <f t="shared" si="29"/>
        <v>0</v>
      </c>
      <c r="BL142" s="24" t="s">
        <v>252</v>
      </c>
      <c r="BM142" s="24" t="s">
        <v>1723</v>
      </c>
    </row>
    <row r="143" spans="2:65" s="10" customFormat="1" ht="29.85" customHeight="1">
      <c r="B143" s="176"/>
      <c r="C143" s="177"/>
      <c r="D143" s="178" t="s">
        <v>72</v>
      </c>
      <c r="E143" s="190" t="s">
        <v>1724</v>
      </c>
      <c r="F143" s="190" t="s">
        <v>1725</v>
      </c>
      <c r="G143" s="177"/>
      <c r="H143" s="177"/>
      <c r="I143" s="180"/>
      <c r="J143" s="191">
        <f>BK143</f>
        <v>0</v>
      </c>
      <c r="K143" s="177"/>
      <c r="L143" s="182"/>
      <c r="M143" s="183"/>
      <c r="N143" s="184"/>
      <c r="O143" s="184"/>
      <c r="P143" s="185">
        <f>SUM(P144:P162)</f>
        <v>0</v>
      </c>
      <c r="Q143" s="184"/>
      <c r="R143" s="185">
        <f>SUM(R144:R162)</f>
        <v>0.90329999999999999</v>
      </c>
      <c r="S143" s="184"/>
      <c r="T143" s="186">
        <f>SUM(T144:T162)</f>
        <v>0</v>
      </c>
      <c r="AR143" s="187" t="s">
        <v>83</v>
      </c>
      <c r="AT143" s="188" t="s">
        <v>72</v>
      </c>
      <c r="AU143" s="188" t="s">
        <v>81</v>
      </c>
      <c r="AY143" s="187" t="s">
        <v>148</v>
      </c>
      <c r="BK143" s="189">
        <f>SUM(BK144:BK162)</f>
        <v>0</v>
      </c>
    </row>
    <row r="144" spans="2:65" s="1" customFormat="1" ht="25.5" customHeight="1">
      <c r="B144" s="41"/>
      <c r="C144" s="192" t="s">
        <v>583</v>
      </c>
      <c r="D144" s="192" t="s">
        <v>150</v>
      </c>
      <c r="E144" s="193" t="s">
        <v>1726</v>
      </c>
      <c r="F144" s="194" t="s">
        <v>1727</v>
      </c>
      <c r="G144" s="195" t="s">
        <v>1707</v>
      </c>
      <c r="H144" s="196">
        <v>10</v>
      </c>
      <c r="I144" s="197"/>
      <c r="J144" s="198">
        <f t="shared" ref="J144:J162" si="30">ROUND(I144*H144,2)</f>
        <v>0</v>
      </c>
      <c r="K144" s="194" t="s">
        <v>154</v>
      </c>
      <c r="L144" s="61"/>
      <c r="M144" s="199" t="s">
        <v>21</v>
      </c>
      <c r="N144" s="200" t="s">
        <v>44</v>
      </c>
      <c r="O144" s="42"/>
      <c r="P144" s="201">
        <f t="shared" ref="P144:P162" si="31">O144*H144</f>
        <v>0</v>
      </c>
      <c r="Q144" s="201">
        <v>1.6920000000000001E-2</v>
      </c>
      <c r="R144" s="201">
        <f t="shared" ref="R144:R162" si="32">Q144*H144</f>
        <v>0.16920000000000002</v>
      </c>
      <c r="S144" s="201">
        <v>0</v>
      </c>
      <c r="T144" s="202">
        <f t="shared" ref="T144:T162" si="33">S144*H144</f>
        <v>0</v>
      </c>
      <c r="AR144" s="24" t="s">
        <v>252</v>
      </c>
      <c r="AT144" s="24" t="s">
        <v>150</v>
      </c>
      <c r="AU144" s="24" t="s">
        <v>83</v>
      </c>
      <c r="AY144" s="24" t="s">
        <v>148</v>
      </c>
      <c r="BE144" s="203">
        <f t="shared" ref="BE144:BE162" si="34">IF(N144="základní",J144,0)</f>
        <v>0</v>
      </c>
      <c r="BF144" s="203">
        <f t="shared" ref="BF144:BF162" si="35">IF(N144="snížená",J144,0)</f>
        <v>0</v>
      </c>
      <c r="BG144" s="203">
        <f t="shared" ref="BG144:BG162" si="36">IF(N144="zákl. přenesená",J144,0)</f>
        <v>0</v>
      </c>
      <c r="BH144" s="203">
        <f t="shared" ref="BH144:BH162" si="37">IF(N144="sníž. přenesená",J144,0)</f>
        <v>0</v>
      </c>
      <c r="BI144" s="203">
        <f t="shared" ref="BI144:BI162" si="38">IF(N144="nulová",J144,0)</f>
        <v>0</v>
      </c>
      <c r="BJ144" s="24" t="s">
        <v>81</v>
      </c>
      <c r="BK144" s="203">
        <f t="shared" ref="BK144:BK162" si="39">ROUND(I144*H144,2)</f>
        <v>0</v>
      </c>
      <c r="BL144" s="24" t="s">
        <v>252</v>
      </c>
      <c r="BM144" s="24" t="s">
        <v>1728</v>
      </c>
    </row>
    <row r="145" spans="2:65" s="1" customFormat="1" ht="16.5" customHeight="1">
      <c r="B145" s="41"/>
      <c r="C145" s="192" t="s">
        <v>588</v>
      </c>
      <c r="D145" s="192" t="s">
        <v>150</v>
      </c>
      <c r="E145" s="193" t="s">
        <v>1729</v>
      </c>
      <c r="F145" s="194" t="s">
        <v>1730</v>
      </c>
      <c r="G145" s="195" t="s">
        <v>1707</v>
      </c>
      <c r="H145" s="196">
        <v>20</v>
      </c>
      <c r="I145" s="197"/>
      <c r="J145" s="198">
        <f t="shared" si="30"/>
        <v>0</v>
      </c>
      <c r="K145" s="194" t="s">
        <v>154</v>
      </c>
      <c r="L145" s="61"/>
      <c r="M145" s="199" t="s">
        <v>21</v>
      </c>
      <c r="N145" s="200" t="s">
        <v>44</v>
      </c>
      <c r="O145" s="42"/>
      <c r="P145" s="201">
        <f t="shared" si="31"/>
        <v>0</v>
      </c>
      <c r="Q145" s="201">
        <v>1.6080000000000001E-2</v>
      </c>
      <c r="R145" s="201">
        <f t="shared" si="32"/>
        <v>0.3216</v>
      </c>
      <c r="S145" s="201">
        <v>0</v>
      </c>
      <c r="T145" s="202">
        <f t="shared" si="33"/>
        <v>0</v>
      </c>
      <c r="AR145" s="24" t="s">
        <v>252</v>
      </c>
      <c r="AT145" s="24" t="s">
        <v>150</v>
      </c>
      <c r="AU145" s="24" t="s">
        <v>83</v>
      </c>
      <c r="AY145" s="24" t="s">
        <v>148</v>
      </c>
      <c r="BE145" s="203">
        <f t="shared" si="34"/>
        <v>0</v>
      </c>
      <c r="BF145" s="203">
        <f t="shared" si="35"/>
        <v>0</v>
      </c>
      <c r="BG145" s="203">
        <f t="shared" si="36"/>
        <v>0</v>
      </c>
      <c r="BH145" s="203">
        <f t="shared" si="37"/>
        <v>0</v>
      </c>
      <c r="BI145" s="203">
        <f t="shared" si="38"/>
        <v>0</v>
      </c>
      <c r="BJ145" s="24" t="s">
        <v>81</v>
      </c>
      <c r="BK145" s="203">
        <f t="shared" si="39"/>
        <v>0</v>
      </c>
      <c r="BL145" s="24" t="s">
        <v>252</v>
      </c>
      <c r="BM145" s="24" t="s">
        <v>1731</v>
      </c>
    </row>
    <row r="146" spans="2:65" s="1" customFormat="1" ht="38.25" customHeight="1">
      <c r="B146" s="41"/>
      <c r="C146" s="192" t="s">
        <v>593</v>
      </c>
      <c r="D146" s="192" t="s">
        <v>150</v>
      </c>
      <c r="E146" s="193" t="s">
        <v>1732</v>
      </c>
      <c r="F146" s="194" t="s">
        <v>1733</v>
      </c>
      <c r="G146" s="195" t="s">
        <v>1707</v>
      </c>
      <c r="H146" s="196">
        <v>16</v>
      </c>
      <c r="I146" s="197"/>
      <c r="J146" s="198">
        <f t="shared" si="30"/>
        <v>0</v>
      </c>
      <c r="K146" s="194" t="s">
        <v>154</v>
      </c>
      <c r="L146" s="61"/>
      <c r="M146" s="199" t="s">
        <v>21</v>
      </c>
      <c r="N146" s="200" t="s">
        <v>44</v>
      </c>
      <c r="O146" s="42"/>
      <c r="P146" s="201">
        <f t="shared" si="31"/>
        <v>0</v>
      </c>
      <c r="Q146" s="201">
        <v>1.375E-2</v>
      </c>
      <c r="R146" s="201">
        <f t="shared" si="32"/>
        <v>0.22</v>
      </c>
      <c r="S146" s="201">
        <v>0</v>
      </c>
      <c r="T146" s="202">
        <f t="shared" si="33"/>
        <v>0</v>
      </c>
      <c r="AR146" s="24" t="s">
        <v>252</v>
      </c>
      <c r="AT146" s="24" t="s">
        <v>150</v>
      </c>
      <c r="AU146" s="24" t="s">
        <v>83</v>
      </c>
      <c r="AY146" s="24" t="s">
        <v>148</v>
      </c>
      <c r="BE146" s="203">
        <f t="shared" si="34"/>
        <v>0</v>
      </c>
      <c r="BF146" s="203">
        <f t="shared" si="35"/>
        <v>0</v>
      </c>
      <c r="BG146" s="203">
        <f t="shared" si="36"/>
        <v>0</v>
      </c>
      <c r="BH146" s="203">
        <f t="shared" si="37"/>
        <v>0</v>
      </c>
      <c r="BI146" s="203">
        <f t="shared" si="38"/>
        <v>0</v>
      </c>
      <c r="BJ146" s="24" t="s">
        <v>81</v>
      </c>
      <c r="BK146" s="203">
        <f t="shared" si="39"/>
        <v>0</v>
      </c>
      <c r="BL146" s="24" t="s">
        <v>252</v>
      </c>
      <c r="BM146" s="24" t="s">
        <v>1734</v>
      </c>
    </row>
    <row r="147" spans="2:65" s="1" customFormat="1" ht="25.5" customHeight="1">
      <c r="B147" s="41"/>
      <c r="C147" s="192" t="s">
        <v>600</v>
      </c>
      <c r="D147" s="192" t="s">
        <v>150</v>
      </c>
      <c r="E147" s="193" t="s">
        <v>1735</v>
      </c>
      <c r="F147" s="194" t="s">
        <v>1736</v>
      </c>
      <c r="G147" s="195" t="s">
        <v>1707</v>
      </c>
      <c r="H147" s="196">
        <v>2</v>
      </c>
      <c r="I147" s="197"/>
      <c r="J147" s="198">
        <f t="shared" si="30"/>
        <v>0</v>
      </c>
      <c r="K147" s="194" t="s">
        <v>154</v>
      </c>
      <c r="L147" s="61"/>
      <c r="M147" s="199" t="s">
        <v>21</v>
      </c>
      <c r="N147" s="200" t="s">
        <v>44</v>
      </c>
      <c r="O147" s="42"/>
      <c r="P147" s="201">
        <f t="shared" si="31"/>
        <v>0</v>
      </c>
      <c r="Q147" s="201">
        <v>1.47E-2</v>
      </c>
      <c r="R147" s="201">
        <f t="shared" si="32"/>
        <v>2.9399999999999999E-2</v>
      </c>
      <c r="S147" s="201">
        <v>0</v>
      </c>
      <c r="T147" s="202">
        <f t="shared" si="33"/>
        <v>0</v>
      </c>
      <c r="AR147" s="24" t="s">
        <v>252</v>
      </c>
      <c r="AT147" s="24" t="s">
        <v>150</v>
      </c>
      <c r="AU147" s="24" t="s">
        <v>83</v>
      </c>
      <c r="AY147" s="24" t="s">
        <v>148</v>
      </c>
      <c r="BE147" s="203">
        <f t="shared" si="34"/>
        <v>0</v>
      </c>
      <c r="BF147" s="203">
        <f t="shared" si="35"/>
        <v>0</v>
      </c>
      <c r="BG147" s="203">
        <f t="shared" si="36"/>
        <v>0</v>
      </c>
      <c r="BH147" s="203">
        <f t="shared" si="37"/>
        <v>0</v>
      </c>
      <c r="BI147" s="203">
        <f t="shared" si="38"/>
        <v>0</v>
      </c>
      <c r="BJ147" s="24" t="s">
        <v>81</v>
      </c>
      <c r="BK147" s="203">
        <f t="shared" si="39"/>
        <v>0</v>
      </c>
      <c r="BL147" s="24" t="s">
        <v>252</v>
      </c>
      <c r="BM147" s="24" t="s">
        <v>1737</v>
      </c>
    </row>
    <row r="148" spans="2:65" s="1" customFormat="1" ht="16.5" customHeight="1">
      <c r="B148" s="41"/>
      <c r="C148" s="192" t="s">
        <v>605</v>
      </c>
      <c r="D148" s="192" t="s">
        <v>150</v>
      </c>
      <c r="E148" s="193" t="s">
        <v>1738</v>
      </c>
      <c r="F148" s="194" t="s">
        <v>1739</v>
      </c>
      <c r="G148" s="195" t="s">
        <v>1707</v>
      </c>
      <c r="H148" s="196">
        <v>20</v>
      </c>
      <c r="I148" s="197"/>
      <c r="J148" s="198">
        <f t="shared" si="30"/>
        <v>0</v>
      </c>
      <c r="K148" s="194" t="s">
        <v>154</v>
      </c>
      <c r="L148" s="61"/>
      <c r="M148" s="199" t="s">
        <v>21</v>
      </c>
      <c r="N148" s="200" t="s">
        <v>44</v>
      </c>
      <c r="O148" s="42"/>
      <c r="P148" s="201">
        <f t="shared" si="31"/>
        <v>0</v>
      </c>
      <c r="Q148" s="201">
        <v>1.89E-3</v>
      </c>
      <c r="R148" s="201">
        <f t="shared" si="32"/>
        <v>3.78E-2</v>
      </c>
      <c r="S148" s="201">
        <v>0</v>
      </c>
      <c r="T148" s="202">
        <f t="shared" si="33"/>
        <v>0</v>
      </c>
      <c r="AR148" s="24" t="s">
        <v>252</v>
      </c>
      <c r="AT148" s="24" t="s">
        <v>150</v>
      </c>
      <c r="AU148" s="24" t="s">
        <v>83</v>
      </c>
      <c r="AY148" s="24" t="s">
        <v>148</v>
      </c>
      <c r="BE148" s="203">
        <f t="shared" si="34"/>
        <v>0</v>
      </c>
      <c r="BF148" s="203">
        <f t="shared" si="35"/>
        <v>0</v>
      </c>
      <c r="BG148" s="203">
        <f t="shared" si="36"/>
        <v>0</v>
      </c>
      <c r="BH148" s="203">
        <f t="shared" si="37"/>
        <v>0</v>
      </c>
      <c r="BI148" s="203">
        <f t="shared" si="38"/>
        <v>0</v>
      </c>
      <c r="BJ148" s="24" t="s">
        <v>81</v>
      </c>
      <c r="BK148" s="203">
        <f t="shared" si="39"/>
        <v>0</v>
      </c>
      <c r="BL148" s="24" t="s">
        <v>252</v>
      </c>
      <c r="BM148" s="24" t="s">
        <v>1740</v>
      </c>
    </row>
    <row r="149" spans="2:65" s="1" customFormat="1" ht="25.5" customHeight="1">
      <c r="B149" s="41"/>
      <c r="C149" s="192" t="s">
        <v>609</v>
      </c>
      <c r="D149" s="192" t="s">
        <v>150</v>
      </c>
      <c r="E149" s="193" t="s">
        <v>1741</v>
      </c>
      <c r="F149" s="194" t="s">
        <v>1742</v>
      </c>
      <c r="G149" s="195" t="s">
        <v>1707</v>
      </c>
      <c r="H149" s="196">
        <v>2</v>
      </c>
      <c r="I149" s="197"/>
      <c r="J149" s="198">
        <f t="shared" si="30"/>
        <v>0</v>
      </c>
      <c r="K149" s="194" t="s">
        <v>154</v>
      </c>
      <c r="L149" s="61"/>
      <c r="M149" s="199" t="s">
        <v>21</v>
      </c>
      <c r="N149" s="200" t="s">
        <v>44</v>
      </c>
      <c r="O149" s="42"/>
      <c r="P149" s="201">
        <f t="shared" si="31"/>
        <v>0</v>
      </c>
      <c r="Q149" s="201">
        <v>1.9599999999999999E-3</v>
      </c>
      <c r="R149" s="201">
        <f t="shared" si="32"/>
        <v>3.9199999999999999E-3</v>
      </c>
      <c r="S149" s="201">
        <v>0</v>
      </c>
      <c r="T149" s="202">
        <f t="shared" si="33"/>
        <v>0</v>
      </c>
      <c r="AR149" s="24" t="s">
        <v>252</v>
      </c>
      <c r="AT149" s="24" t="s">
        <v>150</v>
      </c>
      <c r="AU149" s="24" t="s">
        <v>83</v>
      </c>
      <c r="AY149" s="24" t="s">
        <v>148</v>
      </c>
      <c r="BE149" s="203">
        <f t="shared" si="34"/>
        <v>0</v>
      </c>
      <c r="BF149" s="203">
        <f t="shared" si="35"/>
        <v>0</v>
      </c>
      <c r="BG149" s="203">
        <f t="shared" si="36"/>
        <v>0</v>
      </c>
      <c r="BH149" s="203">
        <f t="shared" si="37"/>
        <v>0</v>
      </c>
      <c r="BI149" s="203">
        <f t="shared" si="38"/>
        <v>0</v>
      </c>
      <c r="BJ149" s="24" t="s">
        <v>81</v>
      </c>
      <c r="BK149" s="203">
        <f t="shared" si="39"/>
        <v>0</v>
      </c>
      <c r="BL149" s="24" t="s">
        <v>252</v>
      </c>
      <c r="BM149" s="24" t="s">
        <v>1743</v>
      </c>
    </row>
    <row r="150" spans="2:65" s="1" customFormat="1" ht="16.5" customHeight="1">
      <c r="B150" s="41"/>
      <c r="C150" s="192" t="s">
        <v>613</v>
      </c>
      <c r="D150" s="192" t="s">
        <v>150</v>
      </c>
      <c r="E150" s="193" t="s">
        <v>1744</v>
      </c>
      <c r="F150" s="194" t="s">
        <v>1745</v>
      </c>
      <c r="G150" s="195" t="s">
        <v>1707</v>
      </c>
      <c r="H150" s="196">
        <v>17</v>
      </c>
      <c r="I150" s="197"/>
      <c r="J150" s="198">
        <f t="shared" si="30"/>
        <v>0</v>
      </c>
      <c r="K150" s="194" t="s">
        <v>154</v>
      </c>
      <c r="L150" s="61"/>
      <c r="M150" s="199" t="s">
        <v>21</v>
      </c>
      <c r="N150" s="200" t="s">
        <v>44</v>
      </c>
      <c r="O150" s="42"/>
      <c r="P150" s="201">
        <f t="shared" si="31"/>
        <v>0</v>
      </c>
      <c r="Q150" s="201">
        <v>1.8400000000000001E-3</v>
      </c>
      <c r="R150" s="201">
        <f t="shared" si="32"/>
        <v>3.1280000000000002E-2</v>
      </c>
      <c r="S150" s="201">
        <v>0</v>
      </c>
      <c r="T150" s="202">
        <f t="shared" si="33"/>
        <v>0</v>
      </c>
      <c r="AR150" s="24" t="s">
        <v>252</v>
      </c>
      <c r="AT150" s="24" t="s">
        <v>150</v>
      </c>
      <c r="AU150" s="24" t="s">
        <v>83</v>
      </c>
      <c r="AY150" s="24" t="s">
        <v>148</v>
      </c>
      <c r="BE150" s="203">
        <f t="shared" si="34"/>
        <v>0</v>
      </c>
      <c r="BF150" s="203">
        <f t="shared" si="35"/>
        <v>0</v>
      </c>
      <c r="BG150" s="203">
        <f t="shared" si="36"/>
        <v>0</v>
      </c>
      <c r="BH150" s="203">
        <f t="shared" si="37"/>
        <v>0</v>
      </c>
      <c r="BI150" s="203">
        <f t="shared" si="38"/>
        <v>0</v>
      </c>
      <c r="BJ150" s="24" t="s">
        <v>81</v>
      </c>
      <c r="BK150" s="203">
        <f t="shared" si="39"/>
        <v>0</v>
      </c>
      <c r="BL150" s="24" t="s">
        <v>252</v>
      </c>
      <c r="BM150" s="24" t="s">
        <v>1746</v>
      </c>
    </row>
    <row r="151" spans="2:65" s="1" customFormat="1" ht="25.5" customHeight="1">
      <c r="B151" s="41"/>
      <c r="C151" s="192" t="s">
        <v>619</v>
      </c>
      <c r="D151" s="192" t="s">
        <v>150</v>
      </c>
      <c r="E151" s="193" t="s">
        <v>1747</v>
      </c>
      <c r="F151" s="194" t="s">
        <v>1748</v>
      </c>
      <c r="G151" s="195" t="s">
        <v>1707</v>
      </c>
      <c r="H151" s="196">
        <v>1</v>
      </c>
      <c r="I151" s="197"/>
      <c r="J151" s="198">
        <f t="shared" si="30"/>
        <v>0</v>
      </c>
      <c r="K151" s="194" t="s">
        <v>154</v>
      </c>
      <c r="L151" s="61"/>
      <c r="M151" s="199" t="s">
        <v>21</v>
      </c>
      <c r="N151" s="200" t="s">
        <v>44</v>
      </c>
      <c r="O151" s="42"/>
      <c r="P151" s="201">
        <f t="shared" si="31"/>
        <v>0</v>
      </c>
      <c r="Q151" s="201">
        <v>2.8400000000000001E-3</v>
      </c>
      <c r="R151" s="201">
        <f t="shared" si="32"/>
        <v>2.8400000000000001E-3</v>
      </c>
      <c r="S151" s="201">
        <v>0</v>
      </c>
      <c r="T151" s="202">
        <f t="shared" si="33"/>
        <v>0</v>
      </c>
      <c r="AR151" s="24" t="s">
        <v>252</v>
      </c>
      <c r="AT151" s="24" t="s">
        <v>150</v>
      </c>
      <c r="AU151" s="24" t="s">
        <v>83</v>
      </c>
      <c r="AY151" s="24" t="s">
        <v>148</v>
      </c>
      <c r="BE151" s="203">
        <f t="shared" si="34"/>
        <v>0</v>
      </c>
      <c r="BF151" s="203">
        <f t="shared" si="35"/>
        <v>0</v>
      </c>
      <c r="BG151" s="203">
        <f t="shared" si="36"/>
        <v>0</v>
      </c>
      <c r="BH151" s="203">
        <f t="shared" si="37"/>
        <v>0</v>
      </c>
      <c r="BI151" s="203">
        <f t="shared" si="38"/>
        <v>0</v>
      </c>
      <c r="BJ151" s="24" t="s">
        <v>81</v>
      </c>
      <c r="BK151" s="203">
        <f t="shared" si="39"/>
        <v>0</v>
      </c>
      <c r="BL151" s="24" t="s">
        <v>252</v>
      </c>
      <c r="BM151" s="24" t="s">
        <v>1749</v>
      </c>
    </row>
    <row r="152" spans="2:65" s="1" customFormat="1" ht="16.5" customHeight="1">
      <c r="B152" s="41"/>
      <c r="C152" s="192" t="s">
        <v>623</v>
      </c>
      <c r="D152" s="192" t="s">
        <v>150</v>
      </c>
      <c r="E152" s="193" t="s">
        <v>1750</v>
      </c>
      <c r="F152" s="194" t="s">
        <v>1751</v>
      </c>
      <c r="G152" s="195" t="s">
        <v>1707</v>
      </c>
      <c r="H152" s="196">
        <v>41</v>
      </c>
      <c r="I152" s="197"/>
      <c r="J152" s="198">
        <f t="shared" si="30"/>
        <v>0</v>
      </c>
      <c r="K152" s="194" t="s">
        <v>154</v>
      </c>
      <c r="L152" s="61"/>
      <c r="M152" s="199" t="s">
        <v>21</v>
      </c>
      <c r="N152" s="200" t="s">
        <v>44</v>
      </c>
      <c r="O152" s="42"/>
      <c r="P152" s="201">
        <f t="shared" si="31"/>
        <v>0</v>
      </c>
      <c r="Q152" s="201">
        <v>1.8400000000000001E-3</v>
      </c>
      <c r="R152" s="201">
        <f t="shared" si="32"/>
        <v>7.5440000000000007E-2</v>
      </c>
      <c r="S152" s="201">
        <v>0</v>
      </c>
      <c r="T152" s="202">
        <f t="shared" si="33"/>
        <v>0</v>
      </c>
      <c r="AR152" s="24" t="s">
        <v>252</v>
      </c>
      <c r="AT152" s="24" t="s">
        <v>150</v>
      </c>
      <c r="AU152" s="24" t="s">
        <v>83</v>
      </c>
      <c r="AY152" s="24" t="s">
        <v>148</v>
      </c>
      <c r="BE152" s="203">
        <f t="shared" si="34"/>
        <v>0</v>
      </c>
      <c r="BF152" s="203">
        <f t="shared" si="35"/>
        <v>0</v>
      </c>
      <c r="BG152" s="203">
        <f t="shared" si="36"/>
        <v>0</v>
      </c>
      <c r="BH152" s="203">
        <f t="shared" si="37"/>
        <v>0</v>
      </c>
      <c r="BI152" s="203">
        <f t="shared" si="38"/>
        <v>0</v>
      </c>
      <c r="BJ152" s="24" t="s">
        <v>81</v>
      </c>
      <c r="BK152" s="203">
        <f t="shared" si="39"/>
        <v>0</v>
      </c>
      <c r="BL152" s="24" t="s">
        <v>252</v>
      </c>
      <c r="BM152" s="24" t="s">
        <v>1752</v>
      </c>
    </row>
    <row r="153" spans="2:65" s="1" customFormat="1" ht="16.5" customHeight="1">
      <c r="B153" s="41"/>
      <c r="C153" s="192" t="s">
        <v>628</v>
      </c>
      <c r="D153" s="192" t="s">
        <v>150</v>
      </c>
      <c r="E153" s="193" t="s">
        <v>1753</v>
      </c>
      <c r="F153" s="194" t="s">
        <v>1754</v>
      </c>
      <c r="G153" s="195" t="s">
        <v>1707</v>
      </c>
      <c r="H153" s="196">
        <v>1</v>
      </c>
      <c r="I153" s="197"/>
      <c r="J153" s="198">
        <f t="shared" si="30"/>
        <v>0</v>
      </c>
      <c r="K153" s="194" t="s">
        <v>154</v>
      </c>
      <c r="L153" s="61"/>
      <c r="M153" s="199" t="s">
        <v>21</v>
      </c>
      <c r="N153" s="200" t="s">
        <v>44</v>
      </c>
      <c r="O153" s="42"/>
      <c r="P153" s="201">
        <f t="shared" si="31"/>
        <v>0</v>
      </c>
      <c r="Q153" s="201">
        <v>3.5400000000000002E-3</v>
      </c>
      <c r="R153" s="201">
        <f t="shared" si="32"/>
        <v>3.5400000000000002E-3</v>
      </c>
      <c r="S153" s="201">
        <v>0</v>
      </c>
      <c r="T153" s="202">
        <f t="shared" si="33"/>
        <v>0</v>
      </c>
      <c r="AR153" s="24" t="s">
        <v>252</v>
      </c>
      <c r="AT153" s="24" t="s">
        <v>150</v>
      </c>
      <c r="AU153" s="24" t="s">
        <v>83</v>
      </c>
      <c r="AY153" s="24" t="s">
        <v>148</v>
      </c>
      <c r="BE153" s="203">
        <f t="shared" si="34"/>
        <v>0</v>
      </c>
      <c r="BF153" s="203">
        <f t="shared" si="35"/>
        <v>0</v>
      </c>
      <c r="BG153" s="203">
        <f t="shared" si="36"/>
        <v>0</v>
      </c>
      <c r="BH153" s="203">
        <f t="shared" si="37"/>
        <v>0</v>
      </c>
      <c r="BI153" s="203">
        <f t="shared" si="38"/>
        <v>0</v>
      </c>
      <c r="BJ153" s="24" t="s">
        <v>81</v>
      </c>
      <c r="BK153" s="203">
        <f t="shared" si="39"/>
        <v>0</v>
      </c>
      <c r="BL153" s="24" t="s">
        <v>252</v>
      </c>
      <c r="BM153" s="24" t="s">
        <v>1755</v>
      </c>
    </row>
    <row r="154" spans="2:65" s="1" customFormat="1" ht="16.5" customHeight="1">
      <c r="B154" s="41"/>
      <c r="C154" s="192" t="s">
        <v>634</v>
      </c>
      <c r="D154" s="192" t="s">
        <v>150</v>
      </c>
      <c r="E154" s="193" t="s">
        <v>1756</v>
      </c>
      <c r="F154" s="194" t="s">
        <v>1757</v>
      </c>
      <c r="G154" s="195" t="s">
        <v>247</v>
      </c>
      <c r="H154" s="196">
        <v>16</v>
      </c>
      <c r="I154" s="197"/>
      <c r="J154" s="198">
        <f t="shared" si="30"/>
        <v>0</v>
      </c>
      <c r="K154" s="194" t="s">
        <v>154</v>
      </c>
      <c r="L154" s="61"/>
      <c r="M154" s="199" t="s">
        <v>21</v>
      </c>
      <c r="N154" s="200" t="s">
        <v>44</v>
      </c>
      <c r="O154" s="42"/>
      <c r="P154" s="201">
        <f t="shared" si="31"/>
        <v>0</v>
      </c>
      <c r="Q154" s="201">
        <v>2.3000000000000001E-4</v>
      </c>
      <c r="R154" s="201">
        <f t="shared" si="32"/>
        <v>3.6800000000000001E-3</v>
      </c>
      <c r="S154" s="201">
        <v>0</v>
      </c>
      <c r="T154" s="202">
        <f t="shared" si="33"/>
        <v>0</v>
      </c>
      <c r="AR154" s="24" t="s">
        <v>252</v>
      </c>
      <c r="AT154" s="24" t="s">
        <v>150</v>
      </c>
      <c r="AU154" s="24" t="s">
        <v>83</v>
      </c>
      <c r="AY154" s="24" t="s">
        <v>148</v>
      </c>
      <c r="BE154" s="203">
        <f t="shared" si="34"/>
        <v>0</v>
      </c>
      <c r="BF154" s="203">
        <f t="shared" si="35"/>
        <v>0</v>
      </c>
      <c r="BG154" s="203">
        <f t="shared" si="36"/>
        <v>0</v>
      </c>
      <c r="BH154" s="203">
        <f t="shared" si="37"/>
        <v>0</v>
      </c>
      <c r="BI154" s="203">
        <f t="shared" si="38"/>
        <v>0</v>
      </c>
      <c r="BJ154" s="24" t="s">
        <v>81</v>
      </c>
      <c r="BK154" s="203">
        <f t="shared" si="39"/>
        <v>0</v>
      </c>
      <c r="BL154" s="24" t="s">
        <v>252</v>
      </c>
      <c r="BM154" s="24" t="s">
        <v>1758</v>
      </c>
    </row>
    <row r="155" spans="2:65" s="1" customFormat="1" ht="25.5" customHeight="1">
      <c r="B155" s="41"/>
      <c r="C155" s="192" t="s">
        <v>652</v>
      </c>
      <c r="D155" s="192" t="s">
        <v>150</v>
      </c>
      <c r="E155" s="193" t="s">
        <v>1759</v>
      </c>
      <c r="F155" s="194" t="s">
        <v>1760</v>
      </c>
      <c r="G155" s="195" t="s">
        <v>247</v>
      </c>
      <c r="H155" s="196">
        <v>2</v>
      </c>
      <c r="I155" s="197"/>
      <c r="J155" s="198">
        <f t="shared" si="30"/>
        <v>0</v>
      </c>
      <c r="K155" s="194" t="s">
        <v>154</v>
      </c>
      <c r="L155" s="61"/>
      <c r="M155" s="199" t="s">
        <v>21</v>
      </c>
      <c r="N155" s="200" t="s">
        <v>44</v>
      </c>
      <c r="O155" s="42"/>
      <c r="P155" s="201">
        <f t="shared" si="31"/>
        <v>0</v>
      </c>
      <c r="Q155" s="201">
        <v>3.8000000000000002E-4</v>
      </c>
      <c r="R155" s="201">
        <f t="shared" si="32"/>
        <v>7.6000000000000004E-4</v>
      </c>
      <c r="S155" s="201">
        <v>0</v>
      </c>
      <c r="T155" s="202">
        <f t="shared" si="33"/>
        <v>0</v>
      </c>
      <c r="AR155" s="24" t="s">
        <v>252</v>
      </c>
      <c r="AT155" s="24" t="s">
        <v>150</v>
      </c>
      <c r="AU155" s="24" t="s">
        <v>83</v>
      </c>
      <c r="AY155" s="24" t="s">
        <v>148</v>
      </c>
      <c r="BE155" s="203">
        <f t="shared" si="34"/>
        <v>0</v>
      </c>
      <c r="BF155" s="203">
        <f t="shared" si="35"/>
        <v>0</v>
      </c>
      <c r="BG155" s="203">
        <f t="shared" si="36"/>
        <v>0</v>
      </c>
      <c r="BH155" s="203">
        <f t="shared" si="37"/>
        <v>0</v>
      </c>
      <c r="BI155" s="203">
        <f t="shared" si="38"/>
        <v>0</v>
      </c>
      <c r="BJ155" s="24" t="s">
        <v>81</v>
      </c>
      <c r="BK155" s="203">
        <f t="shared" si="39"/>
        <v>0</v>
      </c>
      <c r="BL155" s="24" t="s">
        <v>252</v>
      </c>
      <c r="BM155" s="24" t="s">
        <v>1761</v>
      </c>
    </row>
    <row r="156" spans="2:65" s="1" customFormat="1" ht="25.5" customHeight="1">
      <c r="B156" s="41"/>
      <c r="C156" s="192" t="s">
        <v>657</v>
      </c>
      <c r="D156" s="192" t="s">
        <v>150</v>
      </c>
      <c r="E156" s="193" t="s">
        <v>1762</v>
      </c>
      <c r="F156" s="194" t="s">
        <v>1763</v>
      </c>
      <c r="G156" s="195" t="s">
        <v>247</v>
      </c>
      <c r="H156" s="196">
        <v>3</v>
      </c>
      <c r="I156" s="197"/>
      <c r="J156" s="198">
        <f t="shared" si="30"/>
        <v>0</v>
      </c>
      <c r="K156" s="194" t="s">
        <v>154</v>
      </c>
      <c r="L156" s="61"/>
      <c r="M156" s="199" t="s">
        <v>21</v>
      </c>
      <c r="N156" s="200" t="s">
        <v>44</v>
      </c>
      <c r="O156" s="42"/>
      <c r="P156" s="201">
        <f t="shared" si="31"/>
        <v>0</v>
      </c>
      <c r="Q156" s="201">
        <v>1.2800000000000001E-3</v>
      </c>
      <c r="R156" s="201">
        <f t="shared" si="32"/>
        <v>3.8400000000000005E-3</v>
      </c>
      <c r="S156" s="201">
        <v>0</v>
      </c>
      <c r="T156" s="202">
        <f t="shared" si="33"/>
        <v>0</v>
      </c>
      <c r="AR156" s="24" t="s">
        <v>252</v>
      </c>
      <c r="AT156" s="24" t="s">
        <v>150</v>
      </c>
      <c r="AU156" s="24" t="s">
        <v>83</v>
      </c>
      <c r="AY156" s="24" t="s">
        <v>148</v>
      </c>
      <c r="BE156" s="203">
        <f t="shared" si="34"/>
        <v>0</v>
      </c>
      <c r="BF156" s="203">
        <f t="shared" si="35"/>
        <v>0</v>
      </c>
      <c r="BG156" s="203">
        <f t="shared" si="36"/>
        <v>0</v>
      </c>
      <c r="BH156" s="203">
        <f t="shared" si="37"/>
        <v>0</v>
      </c>
      <c r="BI156" s="203">
        <f t="shared" si="38"/>
        <v>0</v>
      </c>
      <c r="BJ156" s="24" t="s">
        <v>81</v>
      </c>
      <c r="BK156" s="203">
        <f t="shared" si="39"/>
        <v>0</v>
      </c>
      <c r="BL156" s="24" t="s">
        <v>252</v>
      </c>
      <c r="BM156" s="24" t="s">
        <v>1764</v>
      </c>
    </row>
    <row r="157" spans="2:65" s="1" customFormat="1" ht="16.5" customHeight="1">
      <c r="B157" s="41"/>
      <c r="C157" s="192" t="s">
        <v>666</v>
      </c>
      <c r="D157" s="192" t="s">
        <v>150</v>
      </c>
      <c r="E157" s="193" t="s">
        <v>1765</v>
      </c>
      <c r="F157" s="194" t="s">
        <v>1766</v>
      </c>
      <c r="G157" s="195" t="s">
        <v>247</v>
      </c>
      <c r="H157" s="196">
        <v>2</v>
      </c>
      <c r="I157" s="197"/>
      <c r="J157" s="198">
        <f t="shared" si="30"/>
        <v>0</v>
      </c>
      <c r="K157" s="194" t="s">
        <v>1590</v>
      </c>
      <c r="L157" s="61"/>
      <c r="M157" s="199" t="s">
        <v>21</v>
      </c>
      <c r="N157" s="200" t="s">
        <v>44</v>
      </c>
      <c r="O157" s="42"/>
      <c r="P157" s="201">
        <f t="shared" si="31"/>
        <v>0</v>
      </c>
      <c r="Q157" s="201">
        <v>0</v>
      </c>
      <c r="R157" s="201">
        <f t="shared" si="32"/>
        <v>0</v>
      </c>
      <c r="S157" s="201">
        <v>0</v>
      </c>
      <c r="T157" s="202">
        <f t="shared" si="33"/>
        <v>0</v>
      </c>
      <c r="AR157" s="24" t="s">
        <v>252</v>
      </c>
      <c r="AT157" s="24" t="s">
        <v>150</v>
      </c>
      <c r="AU157" s="24" t="s">
        <v>83</v>
      </c>
      <c r="AY157" s="24" t="s">
        <v>148</v>
      </c>
      <c r="BE157" s="203">
        <f t="shared" si="34"/>
        <v>0</v>
      </c>
      <c r="BF157" s="203">
        <f t="shared" si="35"/>
        <v>0</v>
      </c>
      <c r="BG157" s="203">
        <f t="shared" si="36"/>
        <v>0</v>
      </c>
      <c r="BH157" s="203">
        <f t="shared" si="37"/>
        <v>0</v>
      </c>
      <c r="BI157" s="203">
        <f t="shared" si="38"/>
        <v>0</v>
      </c>
      <c r="BJ157" s="24" t="s">
        <v>81</v>
      </c>
      <c r="BK157" s="203">
        <f t="shared" si="39"/>
        <v>0</v>
      </c>
      <c r="BL157" s="24" t="s">
        <v>252</v>
      </c>
      <c r="BM157" s="24" t="s">
        <v>1767</v>
      </c>
    </row>
    <row r="158" spans="2:65" s="1" customFormat="1" ht="16.5" customHeight="1">
      <c r="B158" s="41"/>
      <c r="C158" s="192" t="s">
        <v>670</v>
      </c>
      <c r="D158" s="192" t="s">
        <v>150</v>
      </c>
      <c r="E158" s="193" t="s">
        <v>1768</v>
      </c>
      <c r="F158" s="194" t="s">
        <v>1769</v>
      </c>
      <c r="G158" s="195" t="s">
        <v>247</v>
      </c>
      <c r="H158" s="196">
        <v>7</v>
      </c>
      <c r="I158" s="197"/>
      <c r="J158" s="198">
        <f t="shared" si="30"/>
        <v>0</v>
      </c>
      <c r="K158" s="194" t="s">
        <v>1590</v>
      </c>
      <c r="L158" s="61"/>
      <c r="M158" s="199" t="s">
        <v>21</v>
      </c>
      <c r="N158" s="200" t="s">
        <v>44</v>
      </c>
      <c r="O158" s="42"/>
      <c r="P158" s="201">
        <f t="shared" si="31"/>
        <v>0</v>
      </c>
      <c r="Q158" s="201">
        <v>0</v>
      </c>
      <c r="R158" s="201">
        <f t="shared" si="32"/>
        <v>0</v>
      </c>
      <c r="S158" s="201">
        <v>0</v>
      </c>
      <c r="T158" s="202">
        <f t="shared" si="33"/>
        <v>0</v>
      </c>
      <c r="AR158" s="24" t="s">
        <v>252</v>
      </c>
      <c r="AT158" s="24" t="s">
        <v>150</v>
      </c>
      <c r="AU158" s="24" t="s">
        <v>83</v>
      </c>
      <c r="AY158" s="24" t="s">
        <v>148</v>
      </c>
      <c r="BE158" s="203">
        <f t="shared" si="34"/>
        <v>0</v>
      </c>
      <c r="BF158" s="203">
        <f t="shared" si="35"/>
        <v>0</v>
      </c>
      <c r="BG158" s="203">
        <f t="shared" si="36"/>
        <v>0</v>
      </c>
      <c r="BH158" s="203">
        <f t="shared" si="37"/>
        <v>0</v>
      </c>
      <c r="BI158" s="203">
        <f t="shared" si="38"/>
        <v>0</v>
      </c>
      <c r="BJ158" s="24" t="s">
        <v>81</v>
      </c>
      <c r="BK158" s="203">
        <f t="shared" si="39"/>
        <v>0</v>
      </c>
      <c r="BL158" s="24" t="s">
        <v>252</v>
      </c>
      <c r="BM158" s="24" t="s">
        <v>1770</v>
      </c>
    </row>
    <row r="159" spans="2:65" s="1" customFormat="1" ht="16.5" customHeight="1">
      <c r="B159" s="41"/>
      <c r="C159" s="192" t="s">
        <v>679</v>
      </c>
      <c r="D159" s="192" t="s">
        <v>150</v>
      </c>
      <c r="E159" s="193" t="s">
        <v>1771</v>
      </c>
      <c r="F159" s="194" t="s">
        <v>1772</v>
      </c>
      <c r="G159" s="195" t="s">
        <v>247</v>
      </c>
      <c r="H159" s="196">
        <v>2</v>
      </c>
      <c r="I159" s="197"/>
      <c r="J159" s="198">
        <f t="shared" si="30"/>
        <v>0</v>
      </c>
      <c r="K159" s="194" t="s">
        <v>1590</v>
      </c>
      <c r="L159" s="61"/>
      <c r="M159" s="199" t="s">
        <v>21</v>
      </c>
      <c r="N159" s="200" t="s">
        <v>44</v>
      </c>
      <c r="O159" s="42"/>
      <c r="P159" s="201">
        <f t="shared" si="31"/>
        <v>0</v>
      </c>
      <c r="Q159" s="201">
        <v>0</v>
      </c>
      <c r="R159" s="201">
        <f t="shared" si="32"/>
        <v>0</v>
      </c>
      <c r="S159" s="201">
        <v>0</v>
      </c>
      <c r="T159" s="202">
        <f t="shared" si="33"/>
        <v>0</v>
      </c>
      <c r="AR159" s="24" t="s">
        <v>252</v>
      </c>
      <c r="AT159" s="24" t="s">
        <v>150</v>
      </c>
      <c r="AU159" s="24" t="s">
        <v>83</v>
      </c>
      <c r="AY159" s="24" t="s">
        <v>148</v>
      </c>
      <c r="BE159" s="203">
        <f t="shared" si="34"/>
        <v>0</v>
      </c>
      <c r="BF159" s="203">
        <f t="shared" si="35"/>
        <v>0</v>
      </c>
      <c r="BG159" s="203">
        <f t="shared" si="36"/>
        <v>0</v>
      </c>
      <c r="BH159" s="203">
        <f t="shared" si="37"/>
        <v>0</v>
      </c>
      <c r="BI159" s="203">
        <f t="shared" si="38"/>
        <v>0</v>
      </c>
      <c r="BJ159" s="24" t="s">
        <v>81</v>
      </c>
      <c r="BK159" s="203">
        <f t="shared" si="39"/>
        <v>0</v>
      </c>
      <c r="BL159" s="24" t="s">
        <v>252</v>
      </c>
      <c r="BM159" s="24" t="s">
        <v>1773</v>
      </c>
    </row>
    <row r="160" spans="2:65" s="1" customFormat="1" ht="16.5" customHeight="1">
      <c r="B160" s="41"/>
      <c r="C160" s="192" t="s">
        <v>684</v>
      </c>
      <c r="D160" s="192" t="s">
        <v>150</v>
      </c>
      <c r="E160" s="193" t="s">
        <v>1774</v>
      </c>
      <c r="F160" s="194" t="s">
        <v>1775</v>
      </c>
      <c r="G160" s="195" t="s">
        <v>247</v>
      </c>
      <c r="H160" s="196">
        <v>7</v>
      </c>
      <c r="I160" s="197"/>
      <c r="J160" s="198">
        <f t="shared" si="30"/>
        <v>0</v>
      </c>
      <c r="K160" s="194" t="s">
        <v>1590</v>
      </c>
      <c r="L160" s="61"/>
      <c r="M160" s="199" t="s">
        <v>21</v>
      </c>
      <c r="N160" s="200" t="s">
        <v>44</v>
      </c>
      <c r="O160" s="42"/>
      <c r="P160" s="201">
        <f t="shared" si="31"/>
        <v>0</v>
      </c>
      <c r="Q160" s="201">
        <v>0</v>
      </c>
      <c r="R160" s="201">
        <f t="shared" si="32"/>
        <v>0</v>
      </c>
      <c r="S160" s="201">
        <v>0</v>
      </c>
      <c r="T160" s="202">
        <f t="shared" si="33"/>
        <v>0</v>
      </c>
      <c r="AR160" s="24" t="s">
        <v>252</v>
      </c>
      <c r="AT160" s="24" t="s">
        <v>150</v>
      </c>
      <c r="AU160" s="24" t="s">
        <v>83</v>
      </c>
      <c r="AY160" s="24" t="s">
        <v>148</v>
      </c>
      <c r="BE160" s="203">
        <f t="shared" si="34"/>
        <v>0</v>
      </c>
      <c r="BF160" s="203">
        <f t="shared" si="35"/>
        <v>0</v>
      </c>
      <c r="BG160" s="203">
        <f t="shared" si="36"/>
        <v>0</v>
      </c>
      <c r="BH160" s="203">
        <f t="shared" si="37"/>
        <v>0</v>
      </c>
      <c r="BI160" s="203">
        <f t="shared" si="38"/>
        <v>0</v>
      </c>
      <c r="BJ160" s="24" t="s">
        <v>81</v>
      </c>
      <c r="BK160" s="203">
        <f t="shared" si="39"/>
        <v>0</v>
      </c>
      <c r="BL160" s="24" t="s">
        <v>252</v>
      </c>
      <c r="BM160" s="24" t="s">
        <v>1776</v>
      </c>
    </row>
    <row r="161" spans="2:65" s="1" customFormat="1" ht="38.25" customHeight="1">
      <c r="B161" s="41"/>
      <c r="C161" s="192" t="s">
        <v>689</v>
      </c>
      <c r="D161" s="192" t="s">
        <v>150</v>
      </c>
      <c r="E161" s="193" t="s">
        <v>1777</v>
      </c>
      <c r="F161" s="194" t="s">
        <v>1778</v>
      </c>
      <c r="G161" s="195" t="s">
        <v>196</v>
      </c>
      <c r="H161" s="196">
        <v>0.90300000000000002</v>
      </c>
      <c r="I161" s="197"/>
      <c r="J161" s="198">
        <f t="shared" si="30"/>
        <v>0</v>
      </c>
      <c r="K161" s="194" t="s">
        <v>154</v>
      </c>
      <c r="L161" s="61"/>
      <c r="M161" s="199" t="s">
        <v>21</v>
      </c>
      <c r="N161" s="200" t="s">
        <v>44</v>
      </c>
      <c r="O161" s="42"/>
      <c r="P161" s="201">
        <f t="shared" si="31"/>
        <v>0</v>
      </c>
      <c r="Q161" s="201">
        <v>0</v>
      </c>
      <c r="R161" s="201">
        <f t="shared" si="32"/>
        <v>0</v>
      </c>
      <c r="S161" s="201">
        <v>0</v>
      </c>
      <c r="T161" s="202">
        <f t="shared" si="33"/>
        <v>0</v>
      </c>
      <c r="AR161" s="24" t="s">
        <v>252</v>
      </c>
      <c r="AT161" s="24" t="s">
        <v>150</v>
      </c>
      <c r="AU161" s="24" t="s">
        <v>83</v>
      </c>
      <c r="AY161" s="24" t="s">
        <v>148</v>
      </c>
      <c r="BE161" s="203">
        <f t="shared" si="34"/>
        <v>0</v>
      </c>
      <c r="BF161" s="203">
        <f t="shared" si="35"/>
        <v>0</v>
      </c>
      <c r="BG161" s="203">
        <f t="shared" si="36"/>
        <v>0</v>
      </c>
      <c r="BH161" s="203">
        <f t="shared" si="37"/>
        <v>0</v>
      </c>
      <c r="BI161" s="203">
        <f t="shared" si="38"/>
        <v>0</v>
      </c>
      <c r="BJ161" s="24" t="s">
        <v>81</v>
      </c>
      <c r="BK161" s="203">
        <f t="shared" si="39"/>
        <v>0</v>
      </c>
      <c r="BL161" s="24" t="s">
        <v>252</v>
      </c>
      <c r="BM161" s="24" t="s">
        <v>1779</v>
      </c>
    </row>
    <row r="162" spans="2:65" s="1" customFormat="1" ht="38.25" customHeight="1">
      <c r="B162" s="41"/>
      <c r="C162" s="192" t="s">
        <v>697</v>
      </c>
      <c r="D162" s="192" t="s">
        <v>150</v>
      </c>
      <c r="E162" s="193" t="s">
        <v>1780</v>
      </c>
      <c r="F162" s="194" t="s">
        <v>1781</v>
      </c>
      <c r="G162" s="195" t="s">
        <v>196</v>
      </c>
      <c r="H162" s="196">
        <v>0.90300000000000002</v>
      </c>
      <c r="I162" s="197"/>
      <c r="J162" s="198">
        <f t="shared" si="30"/>
        <v>0</v>
      </c>
      <c r="K162" s="194" t="s">
        <v>154</v>
      </c>
      <c r="L162" s="61"/>
      <c r="M162" s="199" t="s">
        <v>21</v>
      </c>
      <c r="N162" s="200" t="s">
        <v>44</v>
      </c>
      <c r="O162" s="42"/>
      <c r="P162" s="201">
        <f t="shared" si="31"/>
        <v>0</v>
      </c>
      <c r="Q162" s="201">
        <v>0</v>
      </c>
      <c r="R162" s="201">
        <f t="shared" si="32"/>
        <v>0</v>
      </c>
      <c r="S162" s="201">
        <v>0</v>
      </c>
      <c r="T162" s="202">
        <f t="shared" si="33"/>
        <v>0</v>
      </c>
      <c r="AR162" s="24" t="s">
        <v>252</v>
      </c>
      <c r="AT162" s="24" t="s">
        <v>150</v>
      </c>
      <c r="AU162" s="24" t="s">
        <v>83</v>
      </c>
      <c r="AY162" s="24" t="s">
        <v>148</v>
      </c>
      <c r="BE162" s="203">
        <f t="shared" si="34"/>
        <v>0</v>
      </c>
      <c r="BF162" s="203">
        <f t="shared" si="35"/>
        <v>0</v>
      </c>
      <c r="BG162" s="203">
        <f t="shared" si="36"/>
        <v>0</v>
      </c>
      <c r="BH162" s="203">
        <f t="shared" si="37"/>
        <v>0</v>
      </c>
      <c r="BI162" s="203">
        <f t="shared" si="38"/>
        <v>0</v>
      </c>
      <c r="BJ162" s="24" t="s">
        <v>81</v>
      </c>
      <c r="BK162" s="203">
        <f t="shared" si="39"/>
        <v>0</v>
      </c>
      <c r="BL162" s="24" t="s">
        <v>252</v>
      </c>
      <c r="BM162" s="24" t="s">
        <v>1782</v>
      </c>
    </row>
    <row r="163" spans="2:65" s="10" customFormat="1" ht="29.85" customHeight="1">
      <c r="B163" s="176"/>
      <c r="C163" s="177"/>
      <c r="D163" s="178" t="s">
        <v>72</v>
      </c>
      <c r="E163" s="190" t="s">
        <v>1783</v>
      </c>
      <c r="F163" s="190" t="s">
        <v>1784</v>
      </c>
      <c r="G163" s="177"/>
      <c r="H163" s="177"/>
      <c r="I163" s="180"/>
      <c r="J163" s="191">
        <f>BK163</f>
        <v>0</v>
      </c>
      <c r="K163" s="177"/>
      <c r="L163" s="182"/>
      <c r="M163" s="183"/>
      <c r="N163" s="184"/>
      <c r="O163" s="184"/>
      <c r="P163" s="185">
        <f>SUM(P164:P166)</f>
        <v>0</v>
      </c>
      <c r="Q163" s="184"/>
      <c r="R163" s="185">
        <f>SUM(R164:R166)</f>
        <v>0.156</v>
      </c>
      <c r="S163" s="184"/>
      <c r="T163" s="186">
        <f>SUM(T164:T166)</f>
        <v>0</v>
      </c>
      <c r="AR163" s="187" t="s">
        <v>83</v>
      </c>
      <c r="AT163" s="188" t="s">
        <v>72</v>
      </c>
      <c r="AU163" s="188" t="s">
        <v>81</v>
      </c>
      <c r="AY163" s="187" t="s">
        <v>148</v>
      </c>
      <c r="BK163" s="189">
        <f>SUM(BK164:BK166)</f>
        <v>0</v>
      </c>
    </row>
    <row r="164" spans="2:65" s="1" customFormat="1" ht="25.5" customHeight="1">
      <c r="B164" s="41"/>
      <c r="C164" s="192" t="s">
        <v>707</v>
      </c>
      <c r="D164" s="192" t="s">
        <v>150</v>
      </c>
      <c r="E164" s="193" t="s">
        <v>1785</v>
      </c>
      <c r="F164" s="194" t="s">
        <v>1786</v>
      </c>
      <c r="G164" s="195" t="s">
        <v>1707</v>
      </c>
      <c r="H164" s="196">
        <v>10</v>
      </c>
      <c r="I164" s="197"/>
      <c r="J164" s="198">
        <f>ROUND(I164*H164,2)</f>
        <v>0</v>
      </c>
      <c r="K164" s="194" t="s">
        <v>154</v>
      </c>
      <c r="L164" s="61"/>
      <c r="M164" s="199" t="s">
        <v>21</v>
      </c>
      <c r="N164" s="200" t="s">
        <v>44</v>
      </c>
      <c r="O164" s="42"/>
      <c r="P164" s="201">
        <f>O164*H164</f>
        <v>0</v>
      </c>
      <c r="Q164" s="201">
        <v>1.5599999999999999E-2</v>
      </c>
      <c r="R164" s="201">
        <f>Q164*H164</f>
        <v>0.156</v>
      </c>
      <c r="S164" s="201">
        <v>0</v>
      </c>
      <c r="T164" s="202">
        <f>S164*H164</f>
        <v>0</v>
      </c>
      <c r="AR164" s="24" t="s">
        <v>252</v>
      </c>
      <c r="AT164" s="24" t="s">
        <v>150</v>
      </c>
      <c r="AU164" s="24" t="s">
        <v>83</v>
      </c>
      <c r="AY164" s="24" t="s">
        <v>148</v>
      </c>
      <c r="BE164" s="203">
        <f>IF(N164="základní",J164,0)</f>
        <v>0</v>
      </c>
      <c r="BF164" s="203">
        <f>IF(N164="snížená",J164,0)</f>
        <v>0</v>
      </c>
      <c r="BG164" s="203">
        <f>IF(N164="zákl. přenesená",J164,0)</f>
        <v>0</v>
      </c>
      <c r="BH164" s="203">
        <f>IF(N164="sníž. přenesená",J164,0)</f>
        <v>0</v>
      </c>
      <c r="BI164" s="203">
        <f>IF(N164="nulová",J164,0)</f>
        <v>0</v>
      </c>
      <c r="BJ164" s="24" t="s">
        <v>81</v>
      </c>
      <c r="BK164" s="203">
        <f>ROUND(I164*H164,2)</f>
        <v>0</v>
      </c>
      <c r="BL164" s="24" t="s">
        <v>252</v>
      </c>
      <c r="BM164" s="24" t="s">
        <v>1787</v>
      </c>
    </row>
    <row r="165" spans="2:65" s="1" customFormat="1" ht="38.25" customHeight="1">
      <c r="B165" s="41"/>
      <c r="C165" s="192" t="s">
        <v>713</v>
      </c>
      <c r="D165" s="192" t="s">
        <v>150</v>
      </c>
      <c r="E165" s="193" t="s">
        <v>1788</v>
      </c>
      <c r="F165" s="194" t="s">
        <v>1789</v>
      </c>
      <c r="G165" s="195" t="s">
        <v>196</v>
      </c>
      <c r="H165" s="196">
        <v>0.156</v>
      </c>
      <c r="I165" s="197"/>
      <c r="J165" s="198">
        <f>ROUND(I165*H165,2)</f>
        <v>0</v>
      </c>
      <c r="K165" s="194" t="s">
        <v>154</v>
      </c>
      <c r="L165" s="61"/>
      <c r="M165" s="199" t="s">
        <v>21</v>
      </c>
      <c r="N165" s="200" t="s">
        <v>44</v>
      </c>
      <c r="O165" s="42"/>
      <c r="P165" s="201">
        <f>O165*H165</f>
        <v>0</v>
      </c>
      <c r="Q165" s="201">
        <v>0</v>
      </c>
      <c r="R165" s="201">
        <f>Q165*H165</f>
        <v>0</v>
      </c>
      <c r="S165" s="201">
        <v>0</v>
      </c>
      <c r="T165" s="202">
        <f>S165*H165</f>
        <v>0</v>
      </c>
      <c r="AR165" s="24" t="s">
        <v>252</v>
      </c>
      <c r="AT165" s="24" t="s">
        <v>150</v>
      </c>
      <c r="AU165" s="24" t="s">
        <v>83</v>
      </c>
      <c r="AY165" s="24" t="s">
        <v>148</v>
      </c>
      <c r="BE165" s="203">
        <f>IF(N165="základní",J165,0)</f>
        <v>0</v>
      </c>
      <c r="BF165" s="203">
        <f>IF(N165="snížená",J165,0)</f>
        <v>0</v>
      </c>
      <c r="BG165" s="203">
        <f>IF(N165="zákl. přenesená",J165,0)</f>
        <v>0</v>
      </c>
      <c r="BH165" s="203">
        <f>IF(N165="sníž. přenesená",J165,0)</f>
        <v>0</v>
      </c>
      <c r="BI165" s="203">
        <f>IF(N165="nulová",J165,0)</f>
        <v>0</v>
      </c>
      <c r="BJ165" s="24" t="s">
        <v>81</v>
      </c>
      <c r="BK165" s="203">
        <f>ROUND(I165*H165,2)</f>
        <v>0</v>
      </c>
      <c r="BL165" s="24" t="s">
        <v>252</v>
      </c>
      <c r="BM165" s="24" t="s">
        <v>1790</v>
      </c>
    </row>
    <row r="166" spans="2:65" s="1" customFormat="1" ht="38.25" customHeight="1">
      <c r="B166" s="41"/>
      <c r="C166" s="192" t="s">
        <v>719</v>
      </c>
      <c r="D166" s="192" t="s">
        <v>150</v>
      </c>
      <c r="E166" s="193" t="s">
        <v>1791</v>
      </c>
      <c r="F166" s="194" t="s">
        <v>1792</v>
      </c>
      <c r="G166" s="195" t="s">
        <v>196</v>
      </c>
      <c r="H166" s="196">
        <v>0.156</v>
      </c>
      <c r="I166" s="197"/>
      <c r="J166" s="198">
        <f>ROUND(I166*H166,2)</f>
        <v>0</v>
      </c>
      <c r="K166" s="194" t="s">
        <v>154</v>
      </c>
      <c r="L166" s="61"/>
      <c r="M166" s="199" t="s">
        <v>21</v>
      </c>
      <c r="N166" s="263" t="s">
        <v>44</v>
      </c>
      <c r="O166" s="264"/>
      <c r="P166" s="265">
        <f>O166*H166</f>
        <v>0</v>
      </c>
      <c r="Q166" s="265">
        <v>0</v>
      </c>
      <c r="R166" s="265">
        <f>Q166*H166</f>
        <v>0</v>
      </c>
      <c r="S166" s="265">
        <v>0</v>
      </c>
      <c r="T166" s="266">
        <f>S166*H166</f>
        <v>0</v>
      </c>
      <c r="AR166" s="24" t="s">
        <v>252</v>
      </c>
      <c r="AT166" s="24" t="s">
        <v>150</v>
      </c>
      <c r="AU166" s="24" t="s">
        <v>83</v>
      </c>
      <c r="AY166" s="24" t="s">
        <v>148</v>
      </c>
      <c r="BE166" s="203">
        <f>IF(N166="základní",J166,0)</f>
        <v>0</v>
      </c>
      <c r="BF166" s="203">
        <f>IF(N166="snížená",J166,0)</f>
        <v>0</v>
      </c>
      <c r="BG166" s="203">
        <f>IF(N166="zákl. přenesená",J166,0)</f>
        <v>0</v>
      </c>
      <c r="BH166" s="203">
        <f>IF(N166="sníž. přenesená",J166,0)</f>
        <v>0</v>
      </c>
      <c r="BI166" s="203">
        <f>IF(N166="nulová",J166,0)</f>
        <v>0</v>
      </c>
      <c r="BJ166" s="24" t="s">
        <v>81</v>
      </c>
      <c r="BK166" s="203">
        <f>ROUND(I166*H166,2)</f>
        <v>0</v>
      </c>
      <c r="BL166" s="24" t="s">
        <v>252</v>
      </c>
      <c r="BM166" s="24" t="s">
        <v>1793</v>
      </c>
    </row>
    <row r="167" spans="2:65" s="1" customFormat="1" ht="6.95" customHeight="1">
      <c r="B167" s="56"/>
      <c r="C167" s="57"/>
      <c r="D167" s="57"/>
      <c r="E167" s="57"/>
      <c r="F167" s="57"/>
      <c r="G167" s="57"/>
      <c r="H167" s="57"/>
      <c r="I167" s="139"/>
      <c r="J167" s="57"/>
      <c r="K167" s="57"/>
      <c r="L167" s="61"/>
    </row>
  </sheetData>
  <sheetProtection algorithmName="SHA-512" hashValue="l0eRgr/qweBQRa9KSnx1o3q646DUvsnyi79nA+bQ6d+vKVmvmaJZpsSKiHQDZSp8QLQX1GvKnghYTZpgNLTdNA==" saltValue="5d5ecwIUCvUrwEObIg0GMX/n/ROZo5ciUo4w3TUu0PdrigQ/DtHCpSTM1LuyJn7tXzV2seMOP8ro709Y/6mTmw==" spinCount="100000" sheet="1" objects="1" scenarios="1" formatColumns="0" formatRows="0" autoFilter="0"/>
  <autoFilter ref="C80:K166"/>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96</v>
      </c>
      <c r="G1" s="390" t="s">
        <v>97</v>
      </c>
      <c r="H1" s="390"/>
      <c r="I1" s="115"/>
      <c r="J1" s="114" t="s">
        <v>98</v>
      </c>
      <c r="K1" s="113" t="s">
        <v>99</v>
      </c>
      <c r="L1" s="114" t="s">
        <v>100</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95</v>
      </c>
    </row>
    <row r="3" spans="1:70" ht="6.95" customHeight="1">
      <c r="B3" s="25"/>
      <c r="C3" s="26"/>
      <c r="D3" s="26"/>
      <c r="E3" s="26"/>
      <c r="F3" s="26"/>
      <c r="G3" s="26"/>
      <c r="H3" s="26"/>
      <c r="I3" s="116"/>
      <c r="J3" s="26"/>
      <c r="K3" s="27"/>
      <c r="AT3" s="24" t="s">
        <v>83</v>
      </c>
    </row>
    <row r="4" spans="1:70" ht="36.950000000000003" customHeight="1">
      <c r="B4" s="28"/>
      <c r="C4" s="29"/>
      <c r="D4" s="30" t="s">
        <v>101</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16.5" customHeight="1">
      <c r="B7" s="28"/>
      <c r="C7" s="29"/>
      <c r="D7" s="29"/>
      <c r="E7" s="391" t="str">
        <f>'Rekapitulace stavby'!K6</f>
        <v>Zimní stadion - Stavební úpravy šaten Sokolov, č.p. 2527, k.ú. Sokolov</v>
      </c>
      <c r="F7" s="392"/>
      <c r="G7" s="392"/>
      <c r="H7" s="392"/>
      <c r="I7" s="117"/>
      <c r="J7" s="29"/>
      <c r="K7" s="31"/>
    </row>
    <row r="8" spans="1:70" s="1" customFormat="1" ht="15">
      <c r="B8" s="41"/>
      <c r="C8" s="42"/>
      <c r="D8" s="37" t="s">
        <v>102</v>
      </c>
      <c r="E8" s="42"/>
      <c r="F8" s="42"/>
      <c r="G8" s="42"/>
      <c r="H8" s="42"/>
      <c r="I8" s="118"/>
      <c r="J8" s="42"/>
      <c r="K8" s="45"/>
    </row>
    <row r="9" spans="1:70" s="1" customFormat="1" ht="36.950000000000003" customHeight="1">
      <c r="B9" s="41"/>
      <c r="C9" s="42"/>
      <c r="D9" s="42"/>
      <c r="E9" s="393" t="s">
        <v>1794</v>
      </c>
      <c r="F9" s="394"/>
      <c r="G9" s="394"/>
      <c r="H9" s="394"/>
      <c r="I9" s="118"/>
      <c r="J9" s="42"/>
      <c r="K9" s="45"/>
    </row>
    <row r="10" spans="1:70" s="1" customFormat="1">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6. 3. 2018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
        <v>34</v>
      </c>
      <c r="K20" s="45"/>
    </row>
    <row r="21" spans="2:11" s="1" customFormat="1" ht="18" customHeight="1">
      <c r="B21" s="41"/>
      <c r="C21" s="42"/>
      <c r="D21" s="42"/>
      <c r="E21" s="35" t="s">
        <v>35</v>
      </c>
      <c r="F21" s="42"/>
      <c r="G21" s="42"/>
      <c r="H21" s="42"/>
      <c r="I21" s="119" t="s">
        <v>30</v>
      </c>
      <c r="J21" s="35" t="s">
        <v>21</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82" t="s">
        <v>21</v>
      </c>
      <c r="F24" s="382"/>
      <c r="G24" s="382"/>
      <c r="H24" s="38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ROUND(J80,2)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ROUND(SUM(BE80:BE89), 2)</f>
        <v>0</v>
      </c>
      <c r="G30" s="42"/>
      <c r="H30" s="42"/>
      <c r="I30" s="131">
        <v>0.21</v>
      </c>
      <c r="J30" s="130">
        <f>ROUND(ROUND((SUM(BE80:BE89)), 2)*I30, 2)</f>
        <v>0</v>
      </c>
      <c r="K30" s="45"/>
    </row>
    <row r="31" spans="2:11" s="1" customFormat="1" ht="14.45" customHeight="1">
      <c r="B31" s="41"/>
      <c r="C31" s="42"/>
      <c r="D31" s="42"/>
      <c r="E31" s="49" t="s">
        <v>45</v>
      </c>
      <c r="F31" s="130">
        <f>ROUND(SUM(BF80:BF89), 2)</f>
        <v>0</v>
      </c>
      <c r="G31" s="42"/>
      <c r="H31" s="42"/>
      <c r="I31" s="131">
        <v>0.15</v>
      </c>
      <c r="J31" s="130">
        <f>ROUND(ROUND((SUM(BF80:BF89)), 2)*I31, 2)</f>
        <v>0</v>
      </c>
      <c r="K31" s="45"/>
    </row>
    <row r="32" spans="2:11" s="1" customFormat="1" ht="14.45" hidden="1" customHeight="1">
      <c r="B32" s="41"/>
      <c r="C32" s="42"/>
      <c r="D32" s="42"/>
      <c r="E32" s="49" t="s">
        <v>46</v>
      </c>
      <c r="F32" s="130">
        <f>ROUND(SUM(BG80:BG89), 2)</f>
        <v>0</v>
      </c>
      <c r="G32" s="42"/>
      <c r="H32" s="42"/>
      <c r="I32" s="131">
        <v>0.21</v>
      </c>
      <c r="J32" s="130">
        <v>0</v>
      </c>
      <c r="K32" s="45"/>
    </row>
    <row r="33" spans="2:11" s="1" customFormat="1" ht="14.45" hidden="1" customHeight="1">
      <c r="B33" s="41"/>
      <c r="C33" s="42"/>
      <c r="D33" s="42"/>
      <c r="E33" s="49" t="s">
        <v>47</v>
      </c>
      <c r="F33" s="130">
        <f>ROUND(SUM(BH80:BH89), 2)</f>
        <v>0</v>
      </c>
      <c r="G33" s="42"/>
      <c r="H33" s="42"/>
      <c r="I33" s="131">
        <v>0.15</v>
      </c>
      <c r="J33" s="130">
        <v>0</v>
      </c>
      <c r="K33" s="45"/>
    </row>
    <row r="34" spans="2:11" s="1" customFormat="1" ht="14.45" hidden="1" customHeight="1">
      <c r="B34" s="41"/>
      <c r="C34" s="42"/>
      <c r="D34" s="42"/>
      <c r="E34" s="49" t="s">
        <v>48</v>
      </c>
      <c r="F34" s="130">
        <f>ROUND(SUM(BI80:BI89),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104</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91" t="str">
        <f>E7</f>
        <v>Zimní stadion - Stavební úpravy šaten Sokolov, č.p. 2527, k.ú. Sokolov</v>
      </c>
      <c r="F45" s="392"/>
      <c r="G45" s="392"/>
      <c r="H45" s="392"/>
      <c r="I45" s="118"/>
      <c r="J45" s="42"/>
      <c r="K45" s="45"/>
    </row>
    <row r="46" spans="2:11" s="1" customFormat="1" ht="14.45" customHeight="1">
      <c r="B46" s="41"/>
      <c r="C46" s="37" t="s">
        <v>102</v>
      </c>
      <c r="D46" s="42"/>
      <c r="E46" s="42"/>
      <c r="F46" s="42"/>
      <c r="G46" s="42"/>
      <c r="H46" s="42"/>
      <c r="I46" s="118"/>
      <c r="J46" s="42"/>
      <c r="K46" s="45"/>
    </row>
    <row r="47" spans="2:11" s="1" customFormat="1" ht="17.25" customHeight="1">
      <c r="B47" s="41"/>
      <c r="C47" s="42"/>
      <c r="D47" s="42"/>
      <c r="E47" s="393" t="str">
        <f>E9</f>
        <v>VRN - Vedlejší rozpočtové náklady</v>
      </c>
      <c r="F47" s="394"/>
      <c r="G47" s="394"/>
      <c r="H47" s="394"/>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Sokolov</v>
      </c>
      <c r="G49" s="42"/>
      <c r="H49" s="42"/>
      <c r="I49" s="119" t="s">
        <v>25</v>
      </c>
      <c r="J49" s="120" t="str">
        <f>IF(J12="","",J12)</f>
        <v>6. 3. 2018</v>
      </c>
      <c r="K49" s="45"/>
    </row>
    <row r="50" spans="2:47" s="1" customFormat="1" ht="6.95" customHeight="1">
      <c r="B50" s="41"/>
      <c r="C50" s="42"/>
      <c r="D50" s="42"/>
      <c r="E50" s="42"/>
      <c r="F50" s="42"/>
      <c r="G50" s="42"/>
      <c r="H50" s="42"/>
      <c r="I50" s="118"/>
      <c r="J50" s="42"/>
      <c r="K50" s="45"/>
    </row>
    <row r="51" spans="2:47" s="1" customFormat="1" ht="15">
      <c r="B51" s="41"/>
      <c r="C51" s="37" t="s">
        <v>27</v>
      </c>
      <c r="D51" s="42"/>
      <c r="E51" s="42"/>
      <c r="F51" s="35" t="str">
        <f>E15</f>
        <v>Město Sokolov, Rokycanova 1929</v>
      </c>
      <c r="G51" s="42"/>
      <c r="H51" s="42"/>
      <c r="I51" s="119" t="s">
        <v>33</v>
      </c>
      <c r="J51" s="382" t="str">
        <f>E21</f>
        <v>Ing. Roman Gajdoš - G.Projekt</v>
      </c>
      <c r="K51" s="45"/>
    </row>
    <row r="52" spans="2:47" s="1" customFormat="1" ht="14.45" customHeight="1">
      <c r="B52" s="41"/>
      <c r="C52" s="37" t="s">
        <v>31</v>
      </c>
      <c r="D52" s="42"/>
      <c r="E52" s="42"/>
      <c r="F52" s="35" t="str">
        <f>IF(E18="","",E18)</f>
        <v/>
      </c>
      <c r="G52" s="42"/>
      <c r="H52" s="42"/>
      <c r="I52" s="118"/>
      <c r="J52" s="386"/>
      <c r="K52" s="45"/>
    </row>
    <row r="53" spans="2:47" s="1" customFormat="1" ht="10.35" customHeight="1">
      <c r="B53" s="41"/>
      <c r="C53" s="42"/>
      <c r="D53" s="42"/>
      <c r="E53" s="42"/>
      <c r="F53" s="42"/>
      <c r="G53" s="42"/>
      <c r="H53" s="42"/>
      <c r="I53" s="118"/>
      <c r="J53" s="42"/>
      <c r="K53" s="45"/>
    </row>
    <row r="54" spans="2:47" s="1" customFormat="1" ht="29.25" customHeight="1">
      <c r="B54" s="41"/>
      <c r="C54" s="144" t="s">
        <v>105</v>
      </c>
      <c r="D54" s="132"/>
      <c r="E54" s="132"/>
      <c r="F54" s="132"/>
      <c r="G54" s="132"/>
      <c r="H54" s="132"/>
      <c r="I54" s="145"/>
      <c r="J54" s="146" t="s">
        <v>106</v>
      </c>
      <c r="K54" s="147"/>
    </row>
    <row r="55" spans="2:47" s="1" customFormat="1" ht="10.35" customHeight="1">
      <c r="B55" s="41"/>
      <c r="C55" s="42"/>
      <c r="D55" s="42"/>
      <c r="E55" s="42"/>
      <c r="F55" s="42"/>
      <c r="G55" s="42"/>
      <c r="H55" s="42"/>
      <c r="I55" s="118"/>
      <c r="J55" s="42"/>
      <c r="K55" s="45"/>
    </row>
    <row r="56" spans="2:47" s="1" customFormat="1" ht="29.25" customHeight="1">
      <c r="B56" s="41"/>
      <c r="C56" s="148" t="s">
        <v>107</v>
      </c>
      <c r="D56" s="42"/>
      <c r="E56" s="42"/>
      <c r="F56" s="42"/>
      <c r="G56" s="42"/>
      <c r="H56" s="42"/>
      <c r="I56" s="118"/>
      <c r="J56" s="128">
        <f>J80</f>
        <v>0</v>
      </c>
      <c r="K56" s="45"/>
      <c r="AU56" s="24" t="s">
        <v>108</v>
      </c>
    </row>
    <row r="57" spans="2:47" s="7" customFormat="1" ht="24.95" customHeight="1">
      <c r="B57" s="149"/>
      <c r="C57" s="150"/>
      <c r="D57" s="151" t="s">
        <v>1794</v>
      </c>
      <c r="E57" s="152"/>
      <c r="F57" s="152"/>
      <c r="G57" s="152"/>
      <c r="H57" s="152"/>
      <c r="I57" s="153"/>
      <c r="J57" s="154">
        <f>J81</f>
        <v>0</v>
      </c>
      <c r="K57" s="155"/>
    </row>
    <row r="58" spans="2:47" s="8" customFormat="1" ht="19.899999999999999" customHeight="1">
      <c r="B58" s="156"/>
      <c r="C58" s="157"/>
      <c r="D58" s="158" t="s">
        <v>1795</v>
      </c>
      <c r="E58" s="159"/>
      <c r="F58" s="159"/>
      <c r="G58" s="159"/>
      <c r="H58" s="159"/>
      <c r="I58" s="160"/>
      <c r="J58" s="161">
        <f>J82</f>
        <v>0</v>
      </c>
      <c r="K58" s="162"/>
    </row>
    <row r="59" spans="2:47" s="8" customFormat="1" ht="19.899999999999999" customHeight="1">
      <c r="B59" s="156"/>
      <c r="C59" s="157"/>
      <c r="D59" s="158" t="s">
        <v>1796</v>
      </c>
      <c r="E59" s="159"/>
      <c r="F59" s="159"/>
      <c r="G59" s="159"/>
      <c r="H59" s="159"/>
      <c r="I59" s="160"/>
      <c r="J59" s="161">
        <f>J86</f>
        <v>0</v>
      </c>
      <c r="K59" s="162"/>
    </row>
    <row r="60" spans="2:47" s="8" customFormat="1" ht="19.899999999999999" customHeight="1">
      <c r="B60" s="156"/>
      <c r="C60" s="157"/>
      <c r="D60" s="158" t="s">
        <v>1797</v>
      </c>
      <c r="E60" s="159"/>
      <c r="F60" s="159"/>
      <c r="G60" s="159"/>
      <c r="H60" s="159"/>
      <c r="I60" s="160"/>
      <c r="J60" s="161">
        <f>J88</f>
        <v>0</v>
      </c>
      <c r="K60" s="162"/>
    </row>
    <row r="61" spans="2:47" s="1" customFormat="1" ht="21.75" customHeight="1">
      <c r="B61" s="41"/>
      <c r="C61" s="42"/>
      <c r="D61" s="42"/>
      <c r="E61" s="42"/>
      <c r="F61" s="42"/>
      <c r="G61" s="42"/>
      <c r="H61" s="42"/>
      <c r="I61" s="118"/>
      <c r="J61" s="42"/>
      <c r="K61" s="45"/>
    </row>
    <row r="62" spans="2:47" s="1" customFormat="1" ht="6.95" customHeight="1">
      <c r="B62" s="56"/>
      <c r="C62" s="57"/>
      <c r="D62" s="57"/>
      <c r="E62" s="57"/>
      <c r="F62" s="57"/>
      <c r="G62" s="57"/>
      <c r="H62" s="57"/>
      <c r="I62" s="139"/>
      <c r="J62" s="57"/>
      <c r="K62" s="58"/>
    </row>
    <row r="66" spans="2:63" s="1" customFormat="1" ht="6.95" customHeight="1">
      <c r="B66" s="59"/>
      <c r="C66" s="60"/>
      <c r="D66" s="60"/>
      <c r="E66" s="60"/>
      <c r="F66" s="60"/>
      <c r="G66" s="60"/>
      <c r="H66" s="60"/>
      <c r="I66" s="142"/>
      <c r="J66" s="60"/>
      <c r="K66" s="60"/>
      <c r="L66" s="61"/>
    </row>
    <row r="67" spans="2:63" s="1" customFormat="1" ht="36.950000000000003" customHeight="1">
      <c r="B67" s="41"/>
      <c r="C67" s="62" t="s">
        <v>132</v>
      </c>
      <c r="D67" s="63"/>
      <c r="E67" s="63"/>
      <c r="F67" s="63"/>
      <c r="G67" s="63"/>
      <c r="H67" s="63"/>
      <c r="I67" s="163"/>
      <c r="J67" s="63"/>
      <c r="K67" s="63"/>
      <c r="L67" s="61"/>
    </row>
    <row r="68" spans="2:63" s="1" customFormat="1" ht="6.95" customHeight="1">
      <c r="B68" s="41"/>
      <c r="C68" s="63"/>
      <c r="D68" s="63"/>
      <c r="E68" s="63"/>
      <c r="F68" s="63"/>
      <c r="G68" s="63"/>
      <c r="H68" s="63"/>
      <c r="I68" s="163"/>
      <c r="J68" s="63"/>
      <c r="K68" s="63"/>
      <c r="L68" s="61"/>
    </row>
    <row r="69" spans="2:63" s="1" customFormat="1" ht="14.45" customHeight="1">
      <c r="B69" s="41"/>
      <c r="C69" s="65" t="s">
        <v>18</v>
      </c>
      <c r="D69" s="63"/>
      <c r="E69" s="63"/>
      <c r="F69" s="63"/>
      <c r="G69" s="63"/>
      <c r="H69" s="63"/>
      <c r="I69" s="163"/>
      <c r="J69" s="63"/>
      <c r="K69" s="63"/>
      <c r="L69" s="61"/>
    </row>
    <row r="70" spans="2:63" s="1" customFormat="1" ht="16.5" customHeight="1">
      <c r="B70" s="41"/>
      <c r="C70" s="63"/>
      <c r="D70" s="63"/>
      <c r="E70" s="387" t="str">
        <f>E7</f>
        <v>Zimní stadion - Stavební úpravy šaten Sokolov, č.p. 2527, k.ú. Sokolov</v>
      </c>
      <c r="F70" s="388"/>
      <c r="G70" s="388"/>
      <c r="H70" s="388"/>
      <c r="I70" s="163"/>
      <c r="J70" s="63"/>
      <c r="K70" s="63"/>
      <c r="L70" s="61"/>
    </row>
    <row r="71" spans="2:63" s="1" customFormat="1" ht="14.45" customHeight="1">
      <c r="B71" s="41"/>
      <c r="C71" s="65" t="s">
        <v>102</v>
      </c>
      <c r="D71" s="63"/>
      <c r="E71" s="63"/>
      <c r="F71" s="63"/>
      <c r="G71" s="63"/>
      <c r="H71" s="63"/>
      <c r="I71" s="163"/>
      <c r="J71" s="63"/>
      <c r="K71" s="63"/>
      <c r="L71" s="61"/>
    </row>
    <row r="72" spans="2:63" s="1" customFormat="1" ht="17.25" customHeight="1">
      <c r="B72" s="41"/>
      <c r="C72" s="63"/>
      <c r="D72" s="63"/>
      <c r="E72" s="354" t="str">
        <f>E9</f>
        <v>VRN - Vedlejší rozpočtové náklady</v>
      </c>
      <c r="F72" s="389"/>
      <c r="G72" s="389"/>
      <c r="H72" s="389"/>
      <c r="I72" s="163"/>
      <c r="J72" s="63"/>
      <c r="K72" s="63"/>
      <c r="L72" s="61"/>
    </row>
    <row r="73" spans="2:63" s="1" customFormat="1" ht="6.95" customHeight="1">
      <c r="B73" s="41"/>
      <c r="C73" s="63"/>
      <c r="D73" s="63"/>
      <c r="E73" s="63"/>
      <c r="F73" s="63"/>
      <c r="G73" s="63"/>
      <c r="H73" s="63"/>
      <c r="I73" s="163"/>
      <c r="J73" s="63"/>
      <c r="K73" s="63"/>
      <c r="L73" s="61"/>
    </row>
    <row r="74" spans="2:63" s="1" customFormat="1" ht="18" customHeight="1">
      <c r="B74" s="41"/>
      <c r="C74" s="65" t="s">
        <v>23</v>
      </c>
      <c r="D74" s="63"/>
      <c r="E74" s="63"/>
      <c r="F74" s="164" t="str">
        <f>F12</f>
        <v>Sokolov</v>
      </c>
      <c r="G74" s="63"/>
      <c r="H74" s="63"/>
      <c r="I74" s="165" t="s">
        <v>25</v>
      </c>
      <c r="J74" s="73" t="str">
        <f>IF(J12="","",J12)</f>
        <v>6. 3. 2018</v>
      </c>
      <c r="K74" s="63"/>
      <c r="L74" s="61"/>
    </row>
    <row r="75" spans="2:63" s="1" customFormat="1" ht="6.95" customHeight="1">
      <c r="B75" s="41"/>
      <c r="C75" s="63"/>
      <c r="D75" s="63"/>
      <c r="E75" s="63"/>
      <c r="F75" s="63"/>
      <c r="G75" s="63"/>
      <c r="H75" s="63"/>
      <c r="I75" s="163"/>
      <c r="J75" s="63"/>
      <c r="K75" s="63"/>
      <c r="L75" s="61"/>
    </row>
    <row r="76" spans="2:63" s="1" customFormat="1" ht="15">
      <c r="B76" s="41"/>
      <c r="C76" s="65" t="s">
        <v>27</v>
      </c>
      <c r="D76" s="63"/>
      <c r="E76" s="63"/>
      <c r="F76" s="164" t="str">
        <f>E15</f>
        <v>Město Sokolov, Rokycanova 1929</v>
      </c>
      <c r="G76" s="63"/>
      <c r="H76" s="63"/>
      <c r="I76" s="165" t="s">
        <v>33</v>
      </c>
      <c r="J76" s="164" t="str">
        <f>E21</f>
        <v>Ing. Roman Gajdoš - G.Projekt</v>
      </c>
      <c r="K76" s="63"/>
      <c r="L76" s="61"/>
    </row>
    <row r="77" spans="2:63" s="1" customFormat="1" ht="14.45" customHeight="1">
      <c r="B77" s="41"/>
      <c r="C77" s="65" t="s">
        <v>31</v>
      </c>
      <c r="D77" s="63"/>
      <c r="E77" s="63"/>
      <c r="F77" s="164" t="str">
        <f>IF(E18="","",E18)</f>
        <v/>
      </c>
      <c r="G77" s="63"/>
      <c r="H77" s="63"/>
      <c r="I77" s="163"/>
      <c r="J77" s="63"/>
      <c r="K77" s="63"/>
      <c r="L77" s="61"/>
    </row>
    <row r="78" spans="2:63" s="1" customFormat="1" ht="10.35" customHeight="1">
      <c r="B78" s="41"/>
      <c r="C78" s="63"/>
      <c r="D78" s="63"/>
      <c r="E78" s="63"/>
      <c r="F78" s="63"/>
      <c r="G78" s="63"/>
      <c r="H78" s="63"/>
      <c r="I78" s="163"/>
      <c r="J78" s="63"/>
      <c r="K78" s="63"/>
      <c r="L78" s="61"/>
    </row>
    <row r="79" spans="2:63" s="9" customFormat="1" ht="29.25" customHeight="1">
      <c r="B79" s="166"/>
      <c r="C79" s="167" t="s">
        <v>133</v>
      </c>
      <c r="D79" s="168" t="s">
        <v>58</v>
      </c>
      <c r="E79" s="168" t="s">
        <v>54</v>
      </c>
      <c r="F79" s="168" t="s">
        <v>134</v>
      </c>
      <c r="G79" s="168" t="s">
        <v>135</v>
      </c>
      <c r="H79" s="168" t="s">
        <v>136</v>
      </c>
      <c r="I79" s="169" t="s">
        <v>137</v>
      </c>
      <c r="J79" s="168" t="s">
        <v>106</v>
      </c>
      <c r="K79" s="170" t="s">
        <v>138</v>
      </c>
      <c r="L79" s="171"/>
      <c r="M79" s="81" t="s">
        <v>139</v>
      </c>
      <c r="N79" s="82" t="s">
        <v>43</v>
      </c>
      <c r="O79" s="82" t="s">
        <v>140</v>
      </c>
      <c r="P79" s="82" t="s">
        <v>141</v>
      </c>
      <c r="Q79" s="82" t="s">
        <v>142</v>
      </c>
      <c r="R79" s="82" t="s">
        <v>143</v>
      </c>
      <c r="S79" s="82" t="s">
        <v>144</v>
      </c>
      <c r="T79" s="83" t="s">
        <v>145</v>
      </c>
    </row>
    <row r="80" spans="2:63" s="1" customFormat="1" ht="29.25" customHeight="1">
      <c r="B80" s="41"/>
      <c r="C80" s="87" t="s">
        <v>107</v>
      </c>
      <c r="D80" s="63"/>
      <c r="E80" s="63"/>
      <c r="F80" s="63"/>
      <c r="G80" s="63"/>
      <c r="H80" s="63"/>
      <c r="I80" s="163"/>
      <c r="J80" s="172">
        <f>BK80</f>
        <v>0</v>
      </c>
      <c r="K80" s="63"/>
      <c r="L80" s="61"/>
      <c r="M80" s="84"/>
      <c r="N80" s="85"/>
      <c r="O80" s="85"/>
      <c r="P80" s="173">
        <f>P81</f>
        <v>0</v>
      </c>
      <c r="Q80" s="85"/>
      <c r="R80" s="173">
        <f>R81</f>
        <v>0</v>
      </c>
      <c r="S80" s="85"/>
      <c r="T80" s="174">
        <f>T81</f>
        <v>0</v>
      </c>
      <c r="AT80" s="24" t="s">
        <v>72</v>
      </c>
      <c r="AU80" s="24" t="s">
        <v>108</v>
      </c>
      <c r="BK80" s="175">
        <f>BK81</f>
        <v>0</v>
      </c>
    </row>
    <row r="81" spans="2:65" s="10" customFormat="1" ht="37.35" customHeight="1">
      <c r="B81" s="176"/>
      <c r="C81" s="177"/>
      <c r="D81" s="178" t="s">
        <v>72</v>
      </c>
      <c r="E81" s="179" t="s">
        <v>93</v>
      </c>
      <c r="F81" s="179" t="s">
        <v>94</v>
      </c>
      <c r="G81" s="177"/>
      <c r="H81" s="177"/>
      <c r="I81" s="180"/>
      <c r="J81" s="181">
        <f>BK81</f>
        <v>0</v>
      </c>
      <c r="K81" s="177"/>
      <c r="L81" s="182"/>
      <c r="M81" s="183"/>
      <c r="N81" s="184"/>
      <c r="O81" s="184"/>
      <c r="P81" s="185">
        <f>P82+P86+P88</f>
        <v>0</v>
      </c>
      <c r="Q81" s="184"/>
      <c r="R81" s="185">
        <f>R82+R86+R88</f>
        <v>0</v>
      </c>
      <c r="S81" s="184"/>
      <c r="T81" s="186">
        <f>T82+T86+T88</f>
        <v>0</v>
      </c>
      <c r="AR81" s="187" t="s">
        <v>176</v>
      </c>
      <c r="AT81" s="188" t="s">
        <v>72</v>
      </c>
      <c r="AU81" s="188" t="s">
        <v>73</v>
      </c>
      <c r="AY81" s="187" t="s">
        <v>148</v>
      </c>
      <c r="BK81" s="189">
        <f>BK82+BK86+BK88</f>
        <v>0</v>
      </c>
    </row>
    <row r="82" spans="2:65" s="10" customFormat="1" ht="19.899999999999999" customHeight="1">
      <c r="B82" s="176"/>
      <c r="C82" s="177"/>
      <c r="D82" s="178" t="s">
        <v>72</v>
      </c>
      <c r="E82" s="190" t="s">
        <v>1798</v>
      </c>
      <c r="F82" s="190" t="s">
        <v>1799</v>
      </c>
      <c r="G82" s="177"/>
      <c r="H82" s="177"/>
      <c r="I82" s="180"/>
      <c r="J82" s="191">
        <f>BK82</f>
        <v>0</v>
      </c>
      <c r="K82" s="177"/>
      <c r="L82" s="182"/>
      <c r="M82" s="183"/>
      <c r="N82" s="184"/>
      <c r="O82" s="184"/>
      <c r="P82" s="185">
        <f>SUM(P83:P85)</f>
        <v>0</v>
      </c>
      <c r="Q82" s="184"/>
      <c r="R82" s="185">
        <f>SUM(R83:R85)</f>
        <v>0</v>
      </c>
      <c r="S82" s="184"/>
      <c r="T82" s="186">
        <f>SUM(T83:T85)</f>
        <v>0</v>
      </c>
      <c r="AR82" s="187" t="s">
        <v>176</v>
      </c>
      <c r="AT82" s="188" t="s">
        <v>72</v>
      </c>
      <c r="AU82" s="188" t="s">
        <v>81</v>
      </c>
      <c r="AY82" s="187" t="s">
        <v>148</v>
      </c>
      <c r="BK82" s="189">
        <f>SUM(BK83:BK85)</f>
        <v>0</v>
      </c>
    </row>
    <row r="83" spans="2:65" s="1" customFormat="1" ht="16.5" customHeight="1">
      <c r="B83" s="41"/>
      <c r="C83" s="192" t="s">
        <v>81</v>
      </c>
      <c r="D83" s="192" t="s">
        <v>150</v>
      </c>
      <c r="E83" s="193" t="s">
        <v>1800</v>
      </c>
      <c r="F83" s="194" t="s">
        <v>1801</v>
      </c>
      <c r="G83" s="195" t="s">
        <v>1802</v>
      </c>
      <c r="H83" s="269"/>
      <c r="I83" s="197"/>
      <c r="J83" s="198">
        <f>ROUND(I83*H83,2)</f>
        <v>0</v>
      </c>
      <c r="K83" s="194" t="s">
        <v>154</v>
      </c>
      <c r="L83" s="61"/>
      <c r="M83" s="199" t="s">
        <v>21</v>
      </c>
      <c r="N83" s="200" t="s">
        <v>44</v>
      </c>
      <c r="O83" s="42"/>
      <c r="P83" s="201">
        <f>O83*H83</f>
        <v>0</v>
      </c>
      <c r="Q83" s="201">
        <v>0</v>
      </c>
      <c r="R83" s="201">
        <f>Q83*H83</f>
        <v>0</v>
      </c>
      <c r="S83" s="201">
        <v>0</v>
      </c>
      <c r="T83" s="202">
        <f>S83*H83</f>
        <v>0</v>
      </c>
      <c r="AR83" s="24" t="s">
        <v>1803</v>
      </c>
      <c r="AT83" s="24" t="s">
        <v>150</v>
      </c>
      <c r="AU83" s="24" t="s">
        <v>83</v>
      </c>
      <c r="AY83" s="24" t="s">
        <v>148</v>
      </c>
      <c r="BE83" s="203">
        <f>IF(N83="základní",J83,0)</f>
        <v>0</v>
      </c>
      <c r="BF83" s="203">
        <f>IF(N83="snížená",J83,0)</f>
        <v>0</v>
      </c>
      <c r="BG83" s="203">
        <f>IF(N83="zákl. přenesená",J83,0)</f>
        <v>0</v>
      </c>
      <c r="BH83" s="203">
        <f>IF(N83="sníž. přenesená",J83,0)</f>
        <v>0</v>
      </c>
      <c r="BI83" s="203">
        <f>IF(N83="nulová",J83,0)</f>
        <v>0</v>
      </c>
      <c r="BJ83" s="24" t="s">
        <v>81</v>
      </c>
      <c r="BK83" s="203">
        <f>ROUND(I83*H83,2)</f>
        <v>0</v>
      </c>
      <c r="BL83" s="24" t="s">
        <v>1803</v>
      </c>
      <c r="BM83" s="24" t="s">
        <v>1804</v>
      </c>
    </row>
    <row r="84" spans="2:65" s="1" customFormat="1" ht="16.5" customHeight="1">
      <c r="B84" s="41"/>
      <c r="C84" s="192" t="s">
        <v>83</v>
      </c>
      <c r="D84" s="192" t="s">
        <v>150</v>
      </c>
      <c r="E84" s="193" t="s">
        <v>1805</v>
      </c>
      <c r="F84" s="194" t="s">
        <v>1806</v>
      </c>
      <c r="G84" s="195" t="s">
        <v>789</v>
      </c>
      <c r="H84" s="196">
        <v>1</v>
      </c>
      <c r="I84" s="197"/>
      <c r="J84" s="198">
        <f>ROUND(I84*H84,2)</f>
        <v>0</v>
      </c>
      <c r="K84" s="194" t="s">
        <v>154</v>
      </c>
      <c r="L84" s="61"/>
      <c r="M84" s="199" t="s">
        <v>21</v>
      </c>
      <c r="N84" s="200" t="s">
        <v>44</v>
      </c>
      <c r="O84" s="42"/>
      <c r="P84" s="201">
        <f>O84*H84</f>
        <v>0</v>
      </c>
      <c r="Q84" s="201">
        <v>0</v>
      </c>
      <c r="R84" s="201">
        <f>Q84*H84</f>
        <v>0</v>
      </c>
      <c r="S84" s="201">
        <v>0</v>
      </c>
      <c r="T84" s="202">
        <f>S84*H84</f>
        <v>0</v>
      </c>
      <c r="AR84" s="24" t="s">
        <v>1803</v>
      </c>
      <c r="AT84" s="24" t="s">
        <v>150</v>
      </c>
      <c r="AU84" s="24" t="s">
        <v>83</v>
      </c>
      <c r="AY84" s="24" t="s">
        <v>148</v>
      </c>
      <c r="BE84" s="203">
        <f>IF(N84="základní",J84,0)</f>
        <v>0</v>
      </c>
      <c r="BF84" s="203">
        <f>IF(N84="snížená",J84,0)</f>
        <v>0</v>
      </c>
      <c r="BG84" s="203">
        <f>IF(N84="zákl. přenesená",J84,0)</f>
        <v>0</v>
      </c>
      <c r="BH84" s="203">
        <f>IF(N84="sníž. přenesená",J84,0)</f>
        <v>0</v>
      </c>
      <c r="BI84" s="203">
        <f>IF(N84="nulová",J84,0)</f>
        <v>0</v>
      </c>
      <c r="BJ84" s="24" t="s">
        <v>81</v>
      </c>
      <c r="BK84" s="203">
        <f>ROUND(I84*H84,2)</f>
        <v>0</v>
      </c>
      <c r="BL84" s="24" t="s">
        <v>1803</v>
      </c>
      <c r="BM84" s="24" t="s">
        <v>1807</v>
      </c>
    </row>
    <row r="85" spans="2:65" s="1" customFormat="1" ht="16.5" customHeight="1">
      <c r="B85" s="41"/>
      <c r="C85" s="192" t="s">
        <v>165</v>
      </c>
      <c r="D85" s="192" t="s">
        <v>150</v>
      </c>
      <c r="E85" s="193" t="s">
        <v>1808</v>
      </c>
      <c r="F85" s="194" t="s">
        <v>1809</v>
      </c>
      <c r="G85" s="195" t="s">
        <v>789</v>
      </c>
      <c r="H85" s="196">
        <v>1</v>
      </c>
      <c r="I85" s="197"/>
      <c r="J85" s="198">
        <f>ROUND(I85*H85,2)</f>
        <v>0</v>
      </c>
      <c r="K85" s="194" t="s">
        <v>154</v>
      </c>
      <c r="L85" s="61"/>
      <c r="M85" s="199" t="s">
        <v>21</v>
      </c>
      <c r="N85" s="200" t="s">
        <v>44</v>
      </c>
      <c r="O85" s="42"/>
      <c r="P85" s="201">
        <f>O85*H85</f>
        <v>0</v>
      </c>
      <c r="Q85" s="201">
        <v>0</v>
      </c>
      <c r="R85" s="201">
        <f>Q85*H85</f>
        <v>0</v>
      </c>
      <c r="S85" s="201">
        <v>0</v>
      </c>
      <c r="T85" s="202">
        <f>S85*H85</f>
        <v>0</v>
      </c>
      <c r="AR85" s="24" t="s">
        <v>1803</v>
      </c>
      <c r="AT85" s="24" t="s">
        <v>150</v>
      </c>
      <c r="AU85" s="24" t="s">
        <v>83</v>
      </c>
      <c r="AY85" s="24" t="s">
        <v>148</v>
      </c>
      <c r="BE85" s="203">
        <f>IF(N85="základní",J85,0)</f>
        <v>0</v>
      </c>
      <c r="BF85" s="203">
        <f>IF(N85="snížená",J85,0)</f>
        <v>0</v>
      </c>
      <c r="BG85" s="203">
        <f>IF(N85="zákl. přenesená",J85,0)</f>
        <v>0</v>
      </c>
      <c r="BH85" s="203">
        <f>IF(N85="sníž. přenesená",J85,0)</f>
        <v>0</v>
      </c>
      <c r="BI85" s="203">
        <f>IF(N85="nulová",J85,0)</f>
        <v>0</v>
      </c>
      <c r="BJ85" s="24" t="s">
        <v>81</v>
      </c>
      <c r="BK85" s="203">
        <f>ROUND(I85*H85,2)</f>
        <v>0</v>
      </c>
      <c r="BL85" s="24" t="s">
        <v>1803</v>
      </c>
      <c r="BM85" s="24" t="s">
        <v>1810</v>
      </c>
    </row>
    <row r="86" spans="2:65" s="10" customFormat="1" ht="29.85" customHeight="1">
      <c r="B86" s="176"/>
      <c r="C86" s="177"/>
      <c r="D86" s="178" t="s">
        <v>72</v>
      </c>
      <c r="E86" s="190" t="s">
        <v>1811</v>
      </c>
      <c r="F86" s="190" t="s">
        <v>1812</v>
      </c>
      <c r="G86" s="177"/>
      <c r="H86" s="177"/>
      <c r="I86" s="180"/>
      <c r="J86" s="191">
        <f>BK86</f>
        <v>0</v>
      </c>
      <c r="K86" s="177"/>
      <c r="L86" s="182"/>
      <c r="M86" s="183"/>
      <c r="N86" s="184"/>
      <c r="O86" s="184"/>
      <c r="P86" s="185">
        <f>P87</f>
        <v>0</v>
      </c>
      <c r="Q86" s="184"/>
      <c r="R86" s="185">
        <f>R87</f>
        <v>0</v>
      </c>
      <c r="S86" s="184"/>
      <c r="T86" s="186">
        <f>T87</f>
        <v>0</v>
      </c>
      <c r="AR86" s="187" t="s">
        <v>176</v>
      </c>
      <c r="AT86" s="188" t="s">
        <v>72</v>
      </c>
      <c r="AU86" s="188" t="s">
        <v>81</v>
      </c>
      <c r="AY86" s="187" t="s">
        <v>148</v>
      </c>
      <c r="BK86" s="189">
        <f>BK87</f>
        <v>0</v>
      </c>
    </row>
    <row r="87" spans="2:65" s="1" customFormat="1" ht="25.5" customHeight="1">
      <c r="B87" s="41"/>
      <c r="C87" s="192" t="s">
        <v>155</v>
      </c>
      <c r="D87" s="192" t="s">
        <v>150</v>
      </c>
      <c r="E87" s="193" t="s">
        <v>1813</v>
      </c>
      <c r="F87" s="194" t="s">
        <v>1814</v>
      </c>
      <c r="G87" s="195" t="s">
        <v>789</v>
      </c>
      <c r="H87" s="196">
        <v>1</v>
      </c>
      <c r="I87" s="197"/>
      <c r="J87" s="198">
        <f>ROUND(I87*H87,2)</f>
        <v>0</v>
      </c>
      <c r="K87" s="194" t="s">
        <v>154</v>
      </c>
      <c r="L87" s="61"/>
      <c r="M87" s="199" t="s">
        <v>21</v>
      </c>
      <c r="N87" s="200" t="s">
        <v>44</v>
      </c>
      <c r="O87" s="42"/>
      <c r="P87" s="201">
        <f>O87*H87</f>
        <v>0</v>
      </c>
      <c r="Q87" s="201">
        <v>0</v>
      </c>
      <c r="R87" s="201">
        <f>Q87*H87</f>
        <v>0</v>
      </c>
      <c r="S87" s="201">
        <v>0</v>
      </c>
      <c r="T87" s="202">
        <f>S87*H87</f>
        <v>0</v>
      </c>
      <c r="AR87" s="24" t="s">
        <v>1803</v>
      </c>
      <c r="AT87" s="24" t="s">
        <v>150</v>
      </c>
      <c r="AU87" s="24" t="s">
        <v>83</v>
      </c>
      <c r="AY87" s="24" t="s">
        <v>148</v>
      </c>
      <c r="BE87" s="203">
        <f>IF(N87="základní",J87,0)</f>
        <v>0</v>
      </c>
      <c r="BF87" s="203">
        <f>IF(N87="snížená",J87,0)</f>
        <v>0</v>
      </c>
      <c r="BG87" s="203">
        <f>IF(N87="zákl. přenesená",J87,0)</f>
        <v>0</v>
      </c>
      <c r="BH87" s="203">
        <f>IF(N87="sníž. přenesená",J87,0)</f>
        <v>0</v>
      </c>
      <c r="BI87" s="203">
        <f>IF(N87="nulová",J87,0)</f>
        <v>0</v>
      </c>
      <c r="BJ87" s="24" t="s">
        <v>81</v>
      </c>
      <c r="BK87" s="203">
        <f>ROUND(I87*H87,2)</f>
        <v>0</v>
      </c>
      <c r="BL87" s="24" t="s">
        <v>1803</v>
      </c>
      <c r="BM87" s="24" t="s">
        <v>1815</v>
      </c>
    </row>
    <row r="88" spans="2:65" s="10" customFormat="1" ht="29.85" customHeight="1">
      <c r="B88" s="176"/>
      <c r="C88" s="177"/>
      <c r="D88" s="178" t="s">
        <v>72</v>
      </c>
      <c r="E88" s="190" t="s">
        <v>1816</v>
      </c>
      <c r="F88" s="190" t="s">
        <v>1817</v>
      </c>
      <c r="G88" s="177"/>
      <c r="H88" s="177"/>
      <c r="I88" s="180"/>
      <c r="J88" s="191">
        <f>BK88</f>
        <v>0</v>
      </c>
      <c r="K88" s="177"/>
      <c r="L88" s="182"/>
      <c r="M88" s="183"/>
      <c r="N88" s="184"/>
      <c r="O88" s="184"/>
      <c r="P88" s="185">
        <f>P89</f>
        <v>0</v>
      </c>
      <c r="Q88" s="184"/>
      <c r="R88" s="185">
        <f>R89</f>
        <v>0</v>
      </c>
      <c r="S88" s="184"/>
      <c r="T88" s="186">
        <f>T89</f>
        <v>0</v>
      </c>
      <c r="AR88" s="187" t="s">
        <v>176</v>
      </c>
      <c r="AT88" s="188" t="s">
        <v>72</v>
      </c>
      <c r="AU88" s="188" t="s">
        <v>81</v>
      </c>
      <c r="AY88" s="187" t="s">
        <v>148</v>
      </c>
      <c r="BK88" s="189">
        <f>BK89</f>
        <v>0</v>
      </c>
    </row>
    <row r="89" spans="2:65" s="1" customFormat="1" ht="25.5" customHeight="1">
      <c r="B89" s="41"/>
      <c r="C89" s="192" t="s">
        <v>176</v>
      </c>
      <c r="D89" s="192" t="s">
        <v>150</v>
      </c>
      <c r="E89" s="193" t="s">
        <v>1818</v>
      </c>
      <c r="F89" s="194" t="s">
        <v>1819</v>
      </c>
      <c r="G89" s="195" t="s">
        <v>1802</v>
      </c>
      <c r="H89" s="269"/>
      <c r="I89" s="197"/>
      <c r="J89" s="198">
        <f>ROUND(I89*H89,2)</f>
        <v>0</v>
      </c>
      <c r="K89" s="194" t="s">
        <v>154</v>
      </c>
      <c r="L89" s="61"/>
      <c r="M89" s="199" t="s">
        <v>21</v>
      </c>
      <c r="N89" s="263" t="s">
        <v>44</v>
      </c>
      <c r="O89" s="264"/>
      <c r="P89" s="265">
        <f>O89*H89</f>
        <v>0</v>
      </c>
      <c r="Q89" s="265">
        <v>0</v>
      </c>
      <c r="R89" s="265">
        <f>Q89*H89</f>
        <v>0</v>
      </c>
      <c r="S89" s="265">
        <v>0</v>
      </c>
      <c r="T89" s="266">
        <f>S89*H89</f>
        <v>0</v>
      </c>
      <c r="AR89" s="24" t="s">
        <v>1803</v>
      </c>
      <c r="AT89" s="24" t="s">
        <v>150</v>
      </c>
      <c r="AU89" s="24" t="s">
        <v>83</v>
      </c>
      <c r="AY89" s="24" t="s">
        <v>148</v>
      </c>
      <c r="BE89" s="203">
        <f>IF(N89="základní",J89,0)</f>
        <v>0</v>
      </c>
      <c r="BF89" s="203">
        <f>IF(N89="snížená",J89,0)</f>
        <v>0</v>
      </c>
      <c r="BG89" s="203">
        <f>IF(N89="zákl. přenesená",J89,0)</f>
        <v>0</v>
      </c>
      <c r="BH89" s="203">
        <f>IF(N89="sníž. přenesená",J89,0)</f>
        <v>0</v>
      </c>
      <c r="BI89" s="203">
        <f>IF(N89="nulová",J89,0)</f>
        <v>0</v>
      </c>
      <c r="BJ89" s="24" t="s">
        <v>81</v>
      </c>
      <c r="BK89" s="203">
        <f>ROUND(I89*H89,2)</f>
        <v>0</v>
      </c>
      <c r="BL89" s="24" t="s">
        <v>1803</v>
      </c>
      <c r="BM89" s="24" t="s">
        <v>1820</v>
      </c>
    </row>
    <row r="90" spans="2:65" s="1" customFormat="1" ht="6.95" customHeight="1">
      <c r="B90" s="56"/>
      <c r="C90" s="57"/>
      <c r="D90" s="57"/>
      <c r="E90" s="57"/>
      <c r="F90" s="57"/>
      <c r="G90" s="57"/>
      <c r="H90" s="57"/>
      <c r="I90" s="139"/>
      <c r="J90" s="57"/>
      <c r="K90" s="57"/>
      <c r="L90" s="61"/>
    </row>
  </sheetData>
  <sheetProtection algorithmName="SHA-512" hashValue="vJqm7exFYvX37ttHfmbvL5B+Eicdzl/AhClGNzg4vNrhv+WfW77fUV2dwRVljoZonLJhF4BFiPaC9LQHVWl2VA==" saltValue="j4mVJnLMxNtYfmty6ZXWSJ7/NHCxh2bIyPyoXLFHFdWB/Uhv39g37w4ZD9W2zoSiAkhPFKllc7IHQr2uMBO+ow==" spinCount="100000" sheet="1" objects="1" scenarios="1" formatColumns="0" formatRows="0" autoFilter="0"/>
  <autoFilter ref="C79:K89"/>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0" customWidth="1"/>
    <col min="2" max="2" width="1.6640625" style="270" customWidth="1"/>
    <col min="3" max="4" width="5" style="270" customWidth="1"/>
    <col min="5" max="5" width="11.6640625" style="270" customWidth="1"/>
    <col min="6" max="6" width="9.1640625" style="270" customWidth="1"/>
    <col min="7" max="7" width="5" style="270" customWidth="1"/>
    <col min="8" max="8" width="77.83203125" style="270" customWidth="1"/>
    <col min="9" max="10" width="20" style="270" customWidth="1"/>
    <col min="11" max="11" width="1.6640625" style="270" customWidth="1"/>
  </cols>
  <sheetData>
    <row r="1" spans="2:11" ht="37.5" customHeight="1"/>
    <row r="2" spans="2:11" ht="7.5" customHeight="1">
      <c r="B2" s="271"/>
      <c r="C2" s="272"/>
      <c r="D2" s="272"/>
      <c r="E2" s="272"/>
      <c r="F2" s="272"/>
      <c r="G2" s="272"/>
      <c r="H2" s="272"/>
      <c r="I2" s="272"/>
      <c r="J2" s="272"/>
      <c r="K2" s="273"/>
    </row>
    <row r="3" spans="2:11" s="15" customFormat="1" ht="45" customHeight="1">
      <c r="B3" s="274"/>
      <c r="C3" s="396" t="s">
        <v>1821</v>
      </c>
      <c r="D3" s="396"/>
      <c r="E3" s="396"/>
      <c r="F3" s="396"/>
      <c r="G3" s="396"/>
      <c r="H3" s="396"/>
      <c r="I3" s="396"/>
      <c r="J3" s="396"/>
      <c r="K3" s="275"/>
    </row>
    <row r="4" spans="2:11" ht="25.5" customHeight="1">
      <c r="B4" s="276"/>
      <c r="C4" s="397" t="s">
        <v>1822</v>
      </c>
      <c r="D4" s="397"/>
      <c r="E4" s="397"/>
      <c r="F4" s="397"/>
      <c r="G4" s="397"/>
      <c r="H4" s="397"/>
      <c r="I4" s="397"/>
      <c r="J4" s="397"/>
      <c r="K4" s="277"/>
    </row>
    <row r="5" spans="2:11" ht="5.25" customHeight="1">
      <c r="B5" s="276"/>
      <c r="C5" s="278"/>
      <c r="D5" s="278"/>
      <c r="E5" s="278"/>
      <c r="F5" s="278"/>
      <c r="G5" s="278"/>
      <c r="H5" s="278"/>
      <c r="I5" s="278"/>
      <c r="J5" s="278"/>
      <c r="K5" s="277"/>
    </row>
    <row r="6" spans="2:11" ht="15" customHeight="1">
      <c r="B6" s="276"/>
      <c r="C6" s="395" t="s">
        <v>1823</v>
      </c>
      <c r="D6" s="395"/>
      <c r="E6" s="395"/>
      <c r="F6" s="395"/>
      <c r="G6" s="395"/>
      <c r="H6" s="395"/>
      <c r="I6" s="395"/>
      <c r="J6" s="395"/>
      <c r="K6" s="277"/>
    </row>
    <row r="7" spans="2:11" ht="15" customHeight="1">
      <c r="B7" s="280"/>
      <c r="C7" s="395" t="s">
        <v>1824</v>
      </c>
      <c r="D7" s="395"/>
      <c r="E7" s="395"/>
      <c r="F7" s="395"/>
      <c r="G7" s="395"/>
      <c r="H7" s="395"/>
      <c r="I7" s="395"/>
      <c r="J7" s="395"/>
      <c r="K7" s="277"/>
    </row>
    <row r="8" spans="2:11" ht="12.75" customHeight="1">
      <c r="B8" s="280"/>
      <c r="C8" s="279"/>
      <c r="D8" s="279"/>
      <c r="E8" s="279"/>
      <c r="F8" s="279"/>
      <c r="G8" s="279"/>
      <c r="H8" s="279"/>
      <c r="I8" s="279"/>
      <c r="J8" s="279"/>
      <c r="K8" s="277"/>
    </row>
    <row r="9" spans="2:11" ht="15" customHeight="1">
      <c r="B9" s="280"/>
      <c r="C9" s="395" t="s">
        <v>1825</v>
      </c>
      <c r="D9" s="395"/>
      <c r="E9" s="395"/>
      <c r="F9" s="395"/>
      <c r="G9" s="395"/>
      <c r="H9" s="395"/>
      <c r="I9" s="395"/>
      <c r="J9" s="395"/>
      <c r="K9" s="277"/>
    </row>
    <row r="10" spans="2:11" ht="15" customHeight="1">
      <c r="B10" s="280"/>
      <c r="C10" s="279"/>
      <c r="D10" s="395" t="s">
        <v>1826</v>
      </c>
      <c r="E10" s="395"/>
      <c r="F10" s="395"/>
      <c r="G10" s="395"/>
      <c r="H10" s="395"/>
      <c r="I10" s="395"/>
      <c r="J10" s="395"/>
      <c r="K10" s="277"/>
    </row>
    <row r="11" spans="2:11" ht="15" customHeight="1">
      <c r="B11" s="280"/>
      <c r="C11" s="281"/>
      <c r="D11" s="395" t="s">
        <v>1827</v>
      </c>
      <c r="E11" s="395"/>
      <c r="F11" s="395"/>
      <c r="G11" s="395"/>
      <c r="H11" s="395"/>
      <c r="I11" s="395"/>
      <c r="J11" s="395"/>
      <c r="K11" s="277"/>
    </row>
    <row r="12" spans="2:11" ht="12.75" customHeight="1">
      <c r="B12" s="280"/>
      <c r="C12" s="281"/>
      <c r="D12" s="281"/>
      <c r="E12" s="281"/>
      <c r="F12" s="281"/>
      <c r="G12" s="281"/>
      <c r="H12" s="281"/>
      <c r="I12" s="281"/>
      <c r="J12" s="281"/>
      <c r="K12" s="277"/>
    </row>
    <row r="13" spans="2:11" ht="15" customHeight="1">
      <c r="B13" s="280"/>
      <c r="C13" s="281"/>
      <c r="D13" s="395" t="s">
        <v>1828</v>
      </c>
      <c r="E13" s="395"/>
      <c r="F13" s="395"/>
      <c r="G13" s="395"/>
      <c r="H13" s="395"/>
      <c r="I13" s="395"/>
      <c r="J13" s="395"/>
      <c r="K13" s="277"/>
    </row>
    <row r="14" spans="2:11" ht="15" customHeight="1">
      <c r="B14" s="280"/>
      <c r="C14" s="281"/>
      <c r="D14" s="395" t="s">
        <v>1829</v>
      </c>
      <c r="E14" s="395"/>
      <c r="F14" s="395"/>
      <c r="G14" s="395"/>
      <c r="H14" s="395"/>
      <c r="I14" s="395"/>
      <c r="J14" s="395"/>
      <c r="K14" s="277"/>
    </row>
    <row r="15" spans="2:11" ht="15" customHeight="1">
      <c r="B15" s="280"/>
      <c r="C15" s="281"/>
      <c r="D15" s="395" t="s">
        <v>1830</v>
      </c>
      <c r="E15" s="395"/>
      <c r="F15" s="395"/>
      <c r="G15" s="395"/>
      <c r="H15" s="395"/>
      <c r="I15" s="395"/>
      <c r="J15" s="395"/>
      <c r="K15" s="277"/>
    </row>
    <row r="16" spans="2:11" ht="15" customHeight="1">
      <c r="B16" s="280"/>
      <c r="C16" s="281"/>
      <c r="D16" s="281"/>
      <c r="E16" s="282" t="s">
        <v>80</v>
      </c>
      <c r="F16" s="395" t="s">
        <v>1831</v>
      </c>
      <c r="G16" s="395"/>
      <c r="H16" s="395"/>
      <c r="I16" s="395"/>
      <c r="J16" s="395"/>
      <c r="K16" s="277"/>
    </row>
    <row r="17" spans="2:11" ht="15" customHeight="1">
      <c r="B17" s="280"/>
      <c r="C17" s="281"/>
      <c r="D17" s="281"/>
      <c r="E17" s="282" t="s">
        <v>1832</v>
      </c>
      <c r="F17" s="395" t="s">
        <v>1833</v>
      </c>
      <c r="G17" s="395"/>
      <c r="H17" s="395"/>
      <c r="I17" s="395"/>
      <c r="J17" s="395"/>
      <c r="K17" s="277"/>
    </row>
    <row r="18" spans="2:11" ht="15" customHeight="1">
      <c r="B18" s="280"/>
      <c r="C18" s="281"/>
      <c r="D18" s="281"/>
      <c r="E18" s="282" t="s">
        <v>1834</v>
      </c>
      <c r="F18" s="395" t="s">
        <v>1835</v>
      </c>
      <c r="G18" s="395"/>
      <c r="H18" s="395"/>
      <c r="I18" s="395"/>
      <c r="J18" s="395"/>
      <c r="K18" s="277"/>
    </row>
    <row r="19" spans="2:11" ht="15" customHeight="1">
      <c r="B19" s="280"/>
      <c r="C19" s="281"/>
      <c r="D19" s="281"/>
      <c r="E19" s="282" t="s">
        <v>1836</v>
      </c>
      <c r="F19" s="395" t="s">
        <v>1837</v>
      </c>
      <c r="G19" s="395"/>
      <c r="H19" s="395"/>
      <c r="I19" s="395"/>
      <c r="J19" s="395"/>
      <c r="K19" s="277"/>
    </row>
    <row r="20" spans="2:11" ht="15" customHeight="1">
      <c r="B20" s="280"/>
      <c r="C20" s="281"/>
      <c r="D20" s="281"/>
      <c r="E20" s="282" t="s">
        <v>1838</v>
      </c>
      <c r="F20" s="395" t="s">
        <v>1839</v>
      </c>
      <c r="G20" s="395"/>
      <c r="H20" s="395"/>
      <c r="I20" s="395"/>
      <c r="J20" s="395"/>
      <c r="K20" s="277"/>
    </row>
    <row r="21" spans="2:11" ht="15" customHeight="1">
      <c r="B21" s="280"/>
      <c r="C21" s="281"/>
      <c r="D21" s="281"/>
      <c r="E21" s="282" t="s">
        <v>1840</v>
      </c>
      <c r="F21" s="395" t="s">
        <v>1841</v>
      </c>
      <c r="G21" s="395"/>
      <c r="H21" s="395"/>
      <c r="I21" s="395"/>
      <c r="J21" s="395"/>
      <c r="K21" s="277"/>
    </row>
    <row r="22" spans="2:11" ht="12.75" customHeight="1">
      <c r="B22" s="280"/>
      <c r="C22" s="281"/>
      <c r="D22" s="281"/>
      <c r="E22" s="281"/>
      <c r="F22" s="281"/>
      <c r="G22" s="281"/>
      <c r="H22" s="281"/>
      <c r="I22" s="281"/>
      <c r="J22" s="281"/>
      <c r="K22" s="277"/>
    </row>
    <row r="23" spans="2:11" ht="15" customHeight="1">
      <c r="B23" s="280"/>
      <c r="C23" s="395" t="s">
        <v>1842</v>
      </c>
      <c r="D23" s="395"/>
      <c r="E23" s="395"/>
      <c r="F23" s="395"/>
      <c r="G23" s="395"/>
      <c r="H23" s="395"/>
      <c r="I23" s="395"/>
      <c r="J23" s="395"/>
      <c r="K23" s="277"/>
    </row>
    <row r="24" spans="2:11" ht="15" customHeight="1">
      <c r="B24" s="280"/>
      <c r="C24" s="395" t="s">
        <v>1843</v>
      </c>
      <c r="D24" s="395"/>
      <c r="E24" s="395"/>
      <c r="F24" s="395"/>
      <c r="G24" s="395"/>
      <c r="H24" s="395"/>
      <c r="I24" s="395"/>
      <c r="J24" s="395"/>
      <c r="K24" s="277"/>
    </row>
    <row r="25" spans="2:11" ht="15" customHeight="1">
      <c r="B25" s="280"/>
      <c r="C25" s="279"/>
      <c r="D25" s="395" t="s">
        <v>1844</v>
      </c>
      <c r="E25" s="395"/>
      <c r="F25" s="395"/>
      <c r="G25" s="395"/>
      <c r="H25" s="395"/>
      <c r="I25" s="395"/>
      <c r="J25" s="395"/>
      <c r="K25" s="277"/>
    </row>
    <row r="26" spans="2:11" ht="15" customHeight="1">
      <c r="B26" s="280"/>
      <c r="C26" s="281"/>
      <c r="D26" s="395" t="s">
        <v>1845</v>
      </c>
      <c r="E26" s="395"/>
      <c r="F26" s="395"/>
      <c r="G26" s="395"/>
      <c r="H26" s="395"/>
      <c r="I26" s="395"/>
      <c r="J26" s="395"/>
      <c r="K26" s="277"/>
    </row>
    <row r="27" spans="2:11" ht="12.75" customHeight="1">
      <c r="B27" s="280"/>
      <c r="C27" s="281"/>
      <c r="D27" s="281"/>
      <c r="E27" s="281"/>
      <c r="F27" s="281"/>
      <c r="G27" s="281"/>
      <c r="H27" s="281"/>
      <c r="I27" s="281"/>
      <c r="J27" s="281"/>
      <c r="K27" s="277"/>
    </row>
    <row r="28" spans="2:11" ht="15" customHeight="1">
      <c r="B28" s="280"/>
      <c r="C28" s="281"/>
      <c r="D28" s="395" t="s">
        <v>1846</v>
      </c>
      <c r="E28" s="395"/>
      <c r="F28" s="395"/>
      <c r="G28" s="395"/>
      <c r="H28" s="395"/>
      <c r="I28" s="395"/>
      <c r="J28" s="395"/>
      <c r="K28" s="277"/>
    </row>
    <row r="29" spans="2:11" ht="15" customHeight="1">
      <c r="B29" s="280"/>
      <c r="C29" s="281"/>
      <c r="D29" s="395" t="s">
        <v>1847</v>
      </c>
      <c r="E29" s="395"/>
      <c r="F29" s="395"/>
      <c r="G29" s="395"/>
      <c r="H29" s="395"/>
      <c r="I29" s="395"/>
      <c r="J29" s="395"/>
      <c r="K29" s="277"/>
    </row>
    <row r="30" spans="2:11" ht="12.75" customHeight="1">
      <c r="B30" s="280"/>
      <c r="C30" s="281"/>
      <c r="D30" s="281"/>
      <c r="E30" s="281"/>
      <c r="F30" s="281"/>
      <c r="G30" s="281"/>
      <c r="H30" s="281"/>
      <c r="I30" s="281"/>
      <c r="J30" s="281"/>
      <c r="K30" s="277"/>
    </row>
    <row r="31" spans="2:11" ht="15" customHeight="1">
      <c r="B31" s="280"/>
      <c r="C31" s="281"/>
      <c r="D31" s="395" t="s">
        <v>1848</v>
      </c>
      <c r="E31" s="395"/>
      <c r="F31" s="395"/>
      <c r="G31" s="395"/>
      <c r="H31" s="395"/>
      <c r="I31" s="395"/>
      <c r="J31" s="395"/>
      <c r="K31" s="277"/>
    </row>
    <row r="32" spans="2:11" ht="15" customHeight="1">
      <c r="B32" s="280"/>
      <c r="C32" s="281"/>
      <c r="D32" s="395" t="s">
        <v>1849</v>
      </c>
      <c r="E32" s="395"/>
      <c r="F32" s="395"/>
      <c r="G32" s="395"/>
      <c r="H32" s="395"/>
      <c r="I32" s="395"/>
      <c r="J32" s="395"/>
      <c r="K32" s="277"/>
    </row>
    <row r="33" spans="2:11" ht="15" customHeight="1">
      <c r="B33" s="280"/>
      <c r="C33" s="281"/>
      <c r="D33" s="395" t="s">
        <v>1850</v>
      </c>
      <c r="E33" s="395"/>
      <c r="F33" s="395"/>
      <c r="G33" s="395"/>
      <c r="H33" s="395"/>
      <c r="I33" s="395"/>
      <c r="J33" s="395"/>
      <c r="K33" s="277"/>
    </row>
    <row r="34" spans="2:11" ht="15" customHeight="1">
      <c r="B34" s="280"/>
      <c r="C34" s="281"/>
      <c r="D34" s="279"/>
      <c r="E34" s="283" t="s">
        <v>133</v>
      </c>
      <c r="F34" s="279"/>
      <c r="G34" s="395" t="s">
        <v>1851</v>
      </c>
      <c r="H34" s="395"/>
      <c r="I34" s="395"/>
      <c r="J34" s="395"/>
      <c r="K34" s="277"/>
    </row>
    <row r="35" spans="2:11" ht="30.75" customHeight="1">
      <c r="B35" s="280"/>
      <c r="C35" s="281"/>
      <c r="D35" s="279"/>
      <c r="E35" s="283" t="s">
        <v>1852</v>
      </c>
      <c r="F35" s="279"/>
      <c r="G35" s="395" t="s">
        <v>1853</v>
      </c>
      <c r="H35" s="395"/>
      <c r="I35" s="395"/>
      <c r="J35" s="395"/>
      <c r="K35" s="277"/>
    </row>
    <row r="36" spans="2:11" ht="15" customHeight="1">
      <c r="B36" s="280"/>
      <c r="C36" s="281"/>
      <c r="D36" s="279"/>
      <c r="E36" s="283" t="s">
        <v>54</v>
      </c>
      <c r="F36" s="279"/>
      <c r="G36" s="395" t="s">
        <v>1854</v>
      </c>
      <c r="H36" s="395"/>
      <c r="I36" s="395"/>
      <c r="J36" s="395"/>
      <c r="K36" s="277"/>
    </row>
    <row r="37" spans="2:11" ht="15" customHeight="1">
      <c r="B37" s="280"/>
      <c r="C37" s="281"/>
      <c r="D37" s="279"/>
      <c r="E37" s="283" t="s">
        <v>134</v>
      </c>
      <c r="F37" s="279"/>
      <c r="G37" s="395" t="s">
        <v>1855</v>
      </c>
      <c r="H37" s="395"/>
      <c r="I37" s="395"/>
      <c r="J37" s="395"/>
      <c r="K37" s="277"/>
    </row>
    <row r="38" spans="2:11" ht="15" customHeight="1">
      <c r="B38" s="280"/>
      <c r="C38" s="281"/>
      <c r="D38" s="279"/>
      <c r="E38" s="283" t="s">
        <v>135</v>
      </c>
      <c r="F38" s="279"/>
      <c r="G38" s="395" t="s">
        <v>1856</v>
      </c>
      <c r="H38" s="395"/>
      <c r="I38" s="395"/>
      <c r="J38" s="395"/>
      <c r="K38" s="277"/>
    </row>
    <row r="39" spans="2:11" ht="15" customHeight="1">
      <c r="B39" s="280"/>
      <c r="C39" s="281"/>
      <c r="D39" s="279"/>
      <c r="E39" s="283" t="s">
        <v>136</v>
      </c>
      <c r="F39" s="279"/>
      <c r="G39" s="395" t="s">
        <v>1857</v>
      </c>
      <c r="H39" s="395"/>
      <c r="I39" s="395"/>
      <c r="J39" s="395"/>
      <c r="K39" s="277"/>
    </row>
    <row r="40" spans="2:11" ht="15" customHeight="1">
      <c r="B40" s="280"/>
      <c r="C40" s="281"/>
      <c r="D40" s="279"/>
      <c r="E40" s="283" t="s">
        <v>1858</v>
      </c>
      <c r="F40" s="279"/>
      <c r="G40" s="395" t="s">
        <v>1859</v>
      </c>
      <c r="H40" s="395"/>
      <c r="I40" s="395"/>
      <c r="J40" s="395"/>
      <c r="K40" s="277"/>
    </row>
    <row r="41" spans="2:11" ht="15" customHeight="1">
      <c r="B41" s="280"/>
      <c r="C41" s="281"/>
      <c r="D41" s="279"/>
      <c r="E41" s="283"/>
      <c r="F41" s="279"/>
      <c r="G41" s="395" t="s">
        <v>1860</v>
      </c>
      <c r="H41" s="395"/>
      <c r="I41" s="395"/>
      <c r="J41" s="395"/>
      <c r="K41" s="277"/>
    </row>
    <row r="42" spans="2:11" ht="15" customHeight="1">
      <c r="B42" s="280"/>
      <c r="C42" s="281"/>
      <c r="D42" s="279"/>
      <c r="E42" s="283" t="s">
        <v>1861</v>
      </c>
      <c r="F42" s="279"/>
      <c r="G42" s="395" t="s">
        <v>1862</v>
      </c>
      <c r="H42" s="395"/>
      <c r="I42" s="395"/>
      <c r="J42" s="395"/>
      <c r="K42" s="277"/>
    </row>
    <row r="43" spans="2:11" ht="15" customHeight="1">
      <c r="B43" s="280"/>
      <c r="C43" s="281"/>
      <c r="D43" s="279"/>
      <c r="E43" s="283" t="s">
        <v>138</v>
      </c>
      <c r="F43" s="279"/>
      <c r="G43" s="395" t="s">
        <v>1863</v>
      </c>
      <c r="H43" s="395"/>
      <c r="I43" s="395"/>
      <c r="J43" s="395"/>
      <c r="K43" s="277"/>
    </row>
    <row r="44" spans="2:11" ht="12.75" customHeight="1">
      <c r="B44" s="280"/>
      <c r="C44" s="281"/>
      <c r="D44" s="279"/>
      <c r="E44" s="279"/>
      <c r="F44" s="279"/>
      <c r="G44" s="279"/>
      <c r="H44" s="279"/>
      <c r="I44" s="279"/>
      <c r="J44" s="279"/>
      <c r="K44" s="277"/>
    </row>
    <row r="45" spans="2:11" ht="15" customHeight="1">
      <c r="B45" s="280"/>
      <c r="C45" s="281"/>
      <c r="D45" s="395" t="s">
        <v>1864</v>
      </c>
      <c r="E45" s="395"/>
      <c r="F45" s="395"/>
      <c r="G45" s="395"/>
      <c r="H45" s="395"/>
      <c r="I45" s="395"/>
      <c r="J45" s="395"/>
      <c r="K45" s="277"/>
    </row>
    <row r="46" spans="2:11" ht="15" customHeight="1">
      <c r="B46" s="280"/>
      <c r="C46" s="281"/>
      <c r="D46" s="281"/>
      <c r="E46" s="395" t="s">
        <v>1865</v>
      </c>
      <c r="F46" s="395"/>
      <c r="G46" s="395"/>
      <c r="H46" s="395"/>
      <c r="I46" s="395"/>
      <c r="J46" s="395"/>
      <c r="K46" s="277"/>
    </row>
    <row r="47" spans="2:11" ht="15" customHeight="1">
      <c r="B47" s="280"/>
      <c r="C47" s="281"/>
      <c r="D47" s="281"/>
      <c r="E47" s="395" t="s">
        <v>1866</v>
      </c>
      <c r="F47" s="395"/>
      <c r="G47" s="395"/>
      <c r="H47" s="395"/>
      <c r="I47" s="395"/>
      <c r="J47" s="395"/>
      <c r="K47" s="277"/>
    </row>
    <row r="48" spans="2:11" ht="15" customHeight="1">
      <c r="B48" s="280"/>
      <c r="C48" s="281"/>
      <c r="D48" s="281"/>
      <c r="E48" s="395" t="s">
        <v>1867</v>
      </c>
      <c r="F48" s="395"/>
      <c r="G48" s="395"/>
      <c r="H48" s="395"/>
      <c r="I48" s="395"/>
      <c r="J48" s="395"/>
      <c r="K48" s="277"/>
    </row>
    <row r="49" spans="2:11" ht="15" customHeight="1">
      <c r="B49" s="280"/>
      <c r="C49" s="281"/>
      <c r="D49" s="395" t="s">
        <v>1868</v>
      </c>
      <c r="E49" s="395"/>
      <c r="F49" s="395"/>
      <c r="G49" s="395"/>
      <c r="H49" s="395"/>
      <c r="I49" s="395"/>
      <c r="J49" s="395"/>
      <c r="K49" s="277"/>
    </row>
    <row r="50" spans="2:11" ht="25.5" customHeight="1">
      <c r="B50" s="276"/>
      <c r="C50" s="397" t="s">
        <v>1869</v>
      </c>
      <c r="D50" s="397"/>
      <c r="E50" s="397"/>
      <c r="F50" s="397"/>
      <c r="G50" s="397"/>
      <c r="H50" s="397"/>
      <c r="I50" s="397"/>
      <c r="J50" s="397"/>
      <c r="K50" s="277"/>
    </row>
    <row r="51" spans="2:11" ht="5.25" customHeight="1">
      <c r="B51" s="276"/>
      <c r="C51" s="278"/>
      <c r="D51" s="278"/>
      <c r="E51" s="278"/>
      <c r="F51" s="278"/>
      <c r="G51" s="278"/>
      <c r="H51" s="278"/>
      <c r="I51" s="278"/>
      <c r="J51" s="278"/>
      <c r="K51" s="277"/>
    </row>
    <row r="52" spans="2:11" ht="15" customHeight="1">
      <c r="B52" s="276"/>
      <c r="C52" s="395" t="s">
        <v>1870</v>
      </c>
      <c r="D52" s="395"/>
      <c r="E52" s="395"/>
      <c r="F52" s="395"/>
      <c r="G52" s="395"/>
      <c r="H52" s="395"/>
      <c r="I52" s="395"/>
      <c r="J52" s="395"/>
      <c r="K52" s="277"/>
    </row>
    <row r="53" spans="2:11" ht="15" customHeight="1">
      <c r="B53" s="276"/>
      <c r="C53" s="395" t="s">
        <v>1871</v>
      </c>
      <c r="D53" s="395"/>
      <c r="E53" s="395"/>
      <c r="F53" s="395"/>
      <c r="G53" s="395"/>
      <c r="H53" s="395"/>
      <c r="I53" s="395"/>
      <c r="J53" s="395"/>
      <c r="K53" s="277"/>
    </row>
    <row r="54" spans="2:11" ht="12.75" customHeight="1">
      <c r="B54" s="276"/>
      <c r="C54" s="279"/>
      <c r="D54" s="279"/>
      <c r="E54" s="279"/>
      <c r="F54" s="279"/>
      <c r="G54" s="279"/>
      <c r="H54" s="279"/>
      <c r="I54" s="279"/>
      <c r="J54" s="279"/>
      <c r="K54" s="277"/>
    </row>
    <row r="55" spans="2:11" ht="15" customHeight="1">
      <c r="B55" s="276"/>
      <c r="C55" s="395" t="s">
        <v>1872</v>
      </c>
      <c r="D55" s="395"/>
      <c r="E55" s="395"/>
      <c r="F55" s="395"/>
      <c r="G55" s="395"/>
      <c r="H55" s="395"/>
      <c r="I55" s="395"/>
      <c r="J55" s="395"/>
      <c r="K55" s="277"/>
    </row>
    <row r="56" spans="2:11" ht="15" customHeight="1">
      <c r="B56" s="276"/>
      <c r="C56" s="281"/>
      <c r="D56" s="395" t="s">
        <v>1873</v>
      </c>
      <c r="E56" s="395"/>
      <c r="F56" s="395"/>
      <c r="G56" s="395"/>
      <c r="H56" s="395"/>
      <c r="I56" s="395"/>
      <c r="J56" s="395"/>
      <c r="K56" s="277"/>
    </row>
    <row r="57" spans="2:11" ht="15" customHeight="1">
      <c r="B57" s="276"/>
      <c r="C57" s="281"/>
      <c r="D57" s="395" t="s">
        <v>1874</v>
      </c>
      <c r="E57" s="395"/>
      <c r="F57" s="395"/>
      <c r="G57" s="395"/>
      <c r="H57" s="395"/>
      <c r="I57" s="395"/>
      <c r="J57" s="395"/>
      <c r="K57" s="277"/>
    </row>
    <row r="58" spans="2:11" ht="15" customHeight="1">
      <c r="B58" s="276"/>
      <c r="C58" s="281"/>
      <c r="D58" s="395" t="s">
        <v>1875</v>
      </c>
      <c r="E58" s="395"/>
      <c r="F58" s="395"/>
      <c r="G58" s="395"/>
      <c r="H58" s="395"/>
      <c r="I58" s="395"/>
      <c r="J58" s="395"/>
      <c r="K58" s="277"/>
    </row>
    <row r="59" spans="2:11" ht="15" customHeight="1">
      <c r="B59" s="276"/>
      <c r="C59" s="281"/>
      <c r="D59" s="395" t="s">
        <v>1876</v>
      </c>
      <c r="E59" s="395"/>
      <c r="F59" s="395"/>
      <c r="G59" s="395"/>
      <c r="H59" s="395"/>
      <c r="I59" s="395"/>
      <c r="J59" s="395"/>
      <c r="K59" s="277"/>
    </row>
    <row r="60" spans="2:11" ht="15" customHeight="1">
      <c r="B60" s="276"/>
      <c r="C60" s="281"/>
      <c r="D60" s="399" t="s">
        <v>1877</v>
      </c>
      <c r="E60" s="399"/>
      <c r="F60" s="399"/>
      <c r="G60" s="399"/>
      <c r="H60" s="399"/>
      <c r="I60" s="399"/>
      <c r="J60" s="399"/>
      <c r="K60" s="277"/>
    </row>
    <row r="61" spans="2:11" ht="15" customHeight="1">
      <c r="B61" s="276"/>
      <c r="C61" s="281"/>
      <c r="D61" s="395" t="s">
        <v>1878</v>
      </c>
      <c r="E61" s="395"/>
      <c r="F61" s="395"/>
      <c r="G61" s="395"/>
      <c r="H61" s="395"/>
      <c r="I61" s="395"/>
      <c r="J61" s="395"/>
      <c r="K61" s="277"/>
    </row>
    <row r="62" spans="2:11" ht="12.75" customHeight="1">
      <c r="B62" s="276"/>
      <c r="C62" s="281"/>
      <c r="D62" s="281"/>
      <c r="E62" s="284"/>
      <c r="F62" s="281"/>
      <c r="G62" s="281"/>
      <c r="H62" s="281"/>
      <c r="I62" s="281"/>
      <c r="J62" s="281"/>
      <c r="K62" s="277"/>
    </row>
    <row r="63" spans="2:11" ht="15" customHeight="1">
      <c r="B63" s="276"/>
      <c r="C63" s="281"/>
      <c r="D63" s="395" t="s">
        <v>1879</v>
      </c>
      <c r="E63" s="395"/>
      <c r="F63" s="395"/>
      <c r="G63" s="395"/>
      <c r="H63" s="395"/>
      <c r="I63" s="395"/>
      <c r="J63" s="395"/>
      <c r="K63" s="277"/>
    </row>
    <row r="64" spans="2:11" ht="15" customHeight="1">
      <c r="B64" s="276"/>
      <c r="C64" s="281"/>
      <c r="D64" s="399" t="s">
        <v>1880</v>
      </c>
      <c r="E64" s="399"/>
      <c r="F64" s="399"/>
      <c r="G64" s="399"/>
      <c r="H64" s="399"/>
      <c r="I64" s="399"/>
      <c r="J64" s="399"/>
      <c r="K64" s="277"/>
    </row>
    <row r="65" spans="2:11" ht="15" customHeight="1">
      <c r="B65" s="276"/>
      <c r="C65" s="281"/>
      <c r="D65" s="395" t="s">
        <v>1881</v>
      </c>
      <c r="E65" s="395"/>
      <c r="F65" s="395"/>
      <c r="G65" s="395"/>
      <c r="H65" s="395"/>
      <c r="I65" s="395"/>
      <c r="J65" s="395"/>
      <c r="K65" s="277"/>
    </row>
    <row r="66" spans="2:11" ht="15" customHeight="1">
      <c r="B66" s="276"/>
      <c r="C66" s="281"/>
      <c r="D66" s="395" t="s">
        <v>1882</v>
      </c>
      <c r="E66" s="395"/>
      <c r="F66" s="395"/>
      <c r="G66" s="395"/>
      <c r="H66" s="395"/>
      <c r="I66" s="395"/>
      <c r="J66" s="395"/>
      <c r="K66" s="277"/>
    </row>
    <row r="67" spans="2:11" ht="15" customHeight="1">
      <c r="B67" s="276"/>
      <c r="C67" s="281"/>
      <c r="D67" s="395" t="s">
        <v>1883</v>
      </c>
      <c r="E67" s="395"/>
      <c r="F67" s="395"/>
      <c r="G67" s="395"/>
      <c r="H67" s="395"/>
      <c r="I67" s="395"/>
      <c r="J67" s="395"/>
      <c r="K67" s="277"/>
    </row>
    <row r="68" spans="2:11" ht="15" customHeight="1">
      <c r="B68" s="276"/>
      <c r="C68" s="281"/>
      <c r="D68" s="395" t="s">
        <v>1884</v>
      </c>
      <c r="E68" s="395"/>
      <c r="F68" s="395"/>
      <c r="G68" s="395"/>
      <c r="H68" s="395"/>
      <c r="I68" s="395"/>
      <c r="J68" s="395"/>
      <c r="K68" s="277"/>
    </row>
    <row r="69" spans="2:11" ht="12.75" customHeight="1">
      <c r="B69" s="285"/>
      <c r="C69" s="286"/>
      <c r="D69" s="286"/>
      <c r="E69" s="286"/>
      <c r="F69" s="286"/>
      <c r="G69" s="286"/>
      <c r="H69" s="286"/>
      <c r="I69" s="286"/>
      <c r="J69" s="286"/>
      <c r="K69" s="287"/>
    </row>
    <row r="70" spans="2:11" ht="18.75" customHeight="1">
      <c r="B70" s="288"/>
      <c r="C70" s="288"/>
      <c r="D70" s="288"/>
      <c r="E70" s="288"/>
      <c r="F70" s="288"/>
      <c r="G70" s="288"/>
      <c r="H70" s="288"/>
      <c r="I70" s="288"/>
      <c r="J70" s="288"/>
      <c r="K70" s="289"/>
    </row>
    <row r="71" spans="2:11" ht="18.75" customHeight="1">
      <c r="B71" s="289"/>
      <c r="C71" s="289"/>
      <c r="D71" s="289"/>
      <c r="E71" s="289"/>
      <c r="F71" s="289"/>
      <c r="G71" s="289"/>
      <c r="H71" s="289"/>
      <c r="I71" s="289"/>
      <c r="J71" s="289"/>
      <c r="K71" s="289"/>
    </row>
    <row r="72" spans="2:11" ht="7.5" customHeight="1">
      <c r="B72" s="290"/>
      <c r="C72" s="291"/>
      <c r="D72" s="291"/>
      <c r="E72" s="291"/>
      <c r="F72" s="291"/>
      <c r="G72" s="291"/>
      <c r="H72" s="291"/>
      <c r="I72" s="291"/>
      <c r="J72" s="291"/>
      <c r="K72" s="292"/>
    </row>
    <row r="73" spans="2:11" ht="45" customHeight="1">
      <c r="B73" s="293"/>
      <c r="C73" s="400" t="s">
        <v>100</v>
      </c>
      <c r="D73" s="400"/>
      <c r="E73" s="400"/>
      <c r="F73" s="400"/>
      <c r="G73" s="400"/>
      <c r="H73" s="400"/>
      <c r="I73" s="400"/>
      <c r="J73" s="400"/>
      <c r="K73" s="294"/>
    </row>
    <row r="74" spans="2:11" ht="17.25" customHeight="1">
      <c r="B74" s="293"/>
      <c r="C74" s="295" t="s">
        <v>1885</v>
      </c>
      <c r="D74" s="295"/>
      <c r="E74" s="295"/>
      <c r="F74" s="295" t="s">
        <v>1886</v>
      </c>
      <c r="G74" s="296"/>
      <c r="H74" s="295" t="s">
        <v>134</v>
      </c>
      <c r="I74" s="295" t="s">
        <v>58</v>
      </c>
      <c r="J74" s="295" t="s">
        <v>1887</v>
      </c>
      <c r="K74" s="294"/>
    </row>
    <row r="75" spans="2:11" ht="17.25" customHeight="1">
      <c r="B75" s="293"/>
      <c r="C75" s="297" t="s">
        <v>1888</v>
      </c>
      <c r="D75" s="297"/>
      <c r="E75" s="297"/>
      <c r="F75" s="298" t="s">
        <v>1889</v>
      </c>
      <c r="G75" s="299"/>
      <c r="H75" s="297"/>
      <c r="I75" s="297"/>
      <c r="J75" s="297" t="s">
        <v>1890</v>
      </c>
      <c r="K75" s="294"/>
    </row>
    <row r="76" spans="2:11" ht="5.25" customHeight="1">
      <c r="B76" s="293"/>
      <c r="C76" s="300"/>
      <c r="D76" s="300"/>
      <c r="E76" s="300"/>
      <c r="F76" s="300"/>
      <c r="G76" s="301"/>
      <c r="H76" s="300"/>
      <c r="I76" s="300"/>
      <c r="J76" s="300"/>
      <c r="K76" s="294"/>
    </row>
    <row r="77" spans="2:11" ht="15" customHeight="1">
      <c r="B77" s="293"/>
      <c r="C77" s="283" t="s">
        <v>54</v>
      </c>
      <c r="D77" s="300"/>
      <c r="E77" s="300"/>
      <c r="F77" s="302" t="s">
        <v>1891</v>
      </c>
      <c r="G77" s="301"/>
      <c r="H77" s="283" t="s">
        <v>1892</v>
      </c>
      <c r="I77" s="283" t="s">
        <v>1893</v>
      </c>
      <c r="J77" s="283">
        <v>20</v>
      </c>
      <c r="K77" s="294"/>
    </row>
    <row r="78" spans="2:11" ht="15" customHeight="1">
      <c r="B78" s="293"/>
      <c r="C78" s="283" t="s">
        <v>1894</v>
      </c>
      <c r="D78" s="283"/>
      <c r="E78" s="283"/>
      <c r="F78" s="302" t="s">
        <v>1891</v>
      </c>
      <c r="G78" s="301"/>
      <c r="H78" s="283" t="s">
        <v>1895</v>
      </c>
      <c r="I78" s="283" t="s">
        <v>1893</v>
      </c>
      <c r="J78" s="283">
        <v>120</v>
      </c>
      <c r="K78" s="294"/>
    </row>
    <row r="79" spans="2:11" ht="15" customHeight="1">
      <c r="B79" s="303"/>
      <c r="C79" s="283" t="s">
        <v>1896</v>
      </c>
      <c r="D79" s="283"/>
      <c r="E79" s="283"/>
      <c r="F79" s="302" t="s">
        <v>1897</v>
      </c>
      <c r="G79" s="301"/>
      <c r="H79" s="283" t="s">
        <v>1898</v>
      </c>
      <c r="I79" s="283" t="s">
        <v>1893</v>
      </c>
      <c r="J79" s="283">
        <v>50</v>
      </c>
      <c r="K79" s="294"/>
    </row>
    <row r="80" spans="2:11" ht="15" customHeight="1">
      <c r="B80" s="303"/>
      <c r="C80" s="283" t="s">
        <v>1899</v>
      </c>
      <c r="D80" s="283"/>
      <c r="E80" s="283"/>
      <c r="F80" s="302" t="s">
        <v>1891</v>
      </c>
      <c r="G80" s="301"/>
      <c r="H80" s="283" t="s">
        <v>1900</v>
      </c>
      <c r="I80" s="283" t="s">
        <v>1901</v>
      </c>
      <c r="J80" s="283"/>
      <c r="K80" s="294"/>
    </row>
    <row r="81" spans="2:11" ht="15" customHeight="1">
      <c r="B81" s="303"/>
      <c r="C81" s="304" t="s">
        <v>1902</v>
      </c>
      <c r="D81" s="304"/>
      <c r="E81" s="304"/>
      <c r="F81" s="305" t="s">
        <v>1897</v>
      </c>
      <c r="G81" s="304"/>
      <c r="H81" s="304" t="s">
        <v>1903</v>
      </c>
      <c r="I81" s="304" t="s">
        <v>1893</v>
      </c>
      <c r="J81" s="304">
        <v>15</v>
      </c>
      <c r="K81" s="294"/>
    </row>
    <row r="82" spans="2:11" ht="15" customHeight="1">
      <c r="B82" s="303"/>
      <c r="C82" s="304" t="s">
        <v>1904</v>
      </c>
      <c r="D82" s="304"/>
      <c r="E82" s="304"/>
      <c r="F82" s="305" t="s">
        <v>1897</v>
      </c>
      <c r="G82" s="304"/>
      <c r="H82" s="304" t="s">
        <v>1905</v>
      </c>
      <c r="I82" s="304" t="s">
        <v>1893</v>
      </c>
      <c r="J82" s="304">
        <v>15</v>
      </c>
      <c r="K82" s="294"/>
    </row>
    <row r="83" spans="2:11" ht="15" customHeight="1">
      <c r="B83" s="303"/>
      <c r="C83" s="304" t="s">
        <v>1906</v>
      </c>
      <c r="D83" s="304"/>
      <c r="E83" s="304"/>
      <c r="F83" s="305" t="s">
        <v>1897</v>
      </c>
      <c r="G83" s="304"/>
      <c r="H83" s="304" t="s">
        <v>1907</v>
      </c>
      <c r="I83" s="304" t="s">
        <v>1893</v>
      </c>
      <c r="J83" s="304">
        <v>20</v>
      </c>
      <c r="K83" s="294"/>
    </row>
    <row r="84" spans="2:11" ht="15" customHeight="1">
      <c r="B84" s="303"/>
      <c r="C84" s="304" t="s">
        <v>1908</v>
      </c>
      <c r="D84" s="304"/>
      <c r="E84" s="304"/>
      <c r="F84" s="305" t="s">
        <v>1897</v>
      </c>
      <c r="G84" s="304"/>
      <c r="H84" s="304" t="s">
        <v>1909</v>
      </c>
      <c r="I84" s="304" t="s">
        <v>1893</v>
      </c>
      <c r="J84" s="304">
        <v>20</v>
      </c>
      <c r="K84" s="294"/>
    </row>
    <row r="85" spans="2:11" ht="15" customHeight="1">
      <c r="B85" s="303"/>
      <c r="C85" s="283" t="s">
        <v>1910</v>
      </c>
      <c r="D85" s="283"/>
      <c r="E85" s="283"/>
      <c r="F85" s="302" t="s">
        <v>1897</v>
      </c>
      <c r="G85" s="301"/>
      <c r="H85" s="283" t="s">
        <v>1911</v>
      </c>
      <c r="I85" s="283" t="s">
        <v>1893</v>
      </c>
      <c r="J85" s="283">
        <v>50</v>
      </c>
      <c r="K85" s="294"/>
    </row>
    <row r="86" spans="2:11" ht="15" customHeight="1">
      <c r="B86" s="303"/>
      <c r="C86" s="283" t="s">
        <v>1912</v>
      </c>
      <c r="D86" s="283"/>
      <c r="E86" s="283"/>
      <c r="F86" s="302" t="s">
        <v>1897</v>
      </c>
      <c r="G86" s="301"/>
      <c r="H86" s="283" t="s">
        <v>1913</v>
      </c>
      <c r="I86" s="283" t="s">
        <v>1893</v>
      </c>
      <c r="J86" s="283">
        <v>20</v>
      </c>
      <c r="K86" s="294"/>
    </row>
    <row r="87" spans="2:11" ht="15" customHeight="1">
      <c r="B87" s="303"/>
      <c r="C87" s="283" t="s">
        <v>1914</v>
      </c>
      <c r="D87" s="283"/>
      <c r="E87" s="283"/>
      <c r="F87" s="302" t="s">
        <v>1897</v>
      </c>
      <c r="G87" s="301"/>
      <c r="H87" s="283" t="s">
        <v>1915</v>
      </c>
      <c r="I87" s="283" t="s">
        <v>1893</v>
      </c>
      <c r="J87" s="283">
        <v>20</v>
      </c>
      <c r="K87" s="294"/>
    </row>
    <row r="88" spans="2:11" ht="15" customHeight="1">
      <c r="B88" s="303"/>
      <c r="C88" s="283" t="s">
        <v>1916</v>
      </c>
      <c r="D88" s="283"/>
      <c r="E88" s="283"/>
      <c r="F88" s="302" t="s">
        <v>1897</v>
      </c>
      <c r="G88" s="301"/>
      <c r="H88" s="283" t="s">
        <v>1917</v>
      </c>
      <c r="I88" s="283" t="s">
        <v>1893</v>
      </c>
      <c r="J88" s="283">
        <v>50</v>
      </c>
      <c r="K88" s="294"/>
    </row>
    <row r="89" spans="2:11" ht="15" customHeight="1">
      <c r="B89" s="303"/>
      <c r="C89" s="283" t="s">
        <v>1918</v>
      </c>
      <c r="D89" s="283"/>
      <c r="E89" s="283"/>
      <c r="F89" s="302" t="s">
        <v>1897</v>
      </c>
      <c r="G89" s="301"/>
      <c r="H89" s="283" t="s">
        <v>1918</v>
      </c>
      <c r="I89" s="283" t="s">
        <v>1893</v>
      </c>
      <c r="J89" s="283">
        <v>50</v>
      </c>
      <c r="K89" s="294"/>
    </row>
    <row r="90" spans="2:11" ht="15" customHeight="1">
      <c r="B90" s="303"/>
      <c r="C90" s="283" t="s">
        <v>139</v>
      </c>
      <c r="D90" s="283"/>
      <c r="E90" s="283"/>
      <c r="F90" s="302" t="s">
        <v>1897</v>
      </c>
      <c r="G90" s="301"/>
      <c r="H90" s="283" t="s">
        <v>1919</v>
      </c>
      <c r="I90" s="283" t="s">
        <v>1893</v>
      </c>
      <c r="J90" s="283">
        <v>255</v>
      </c>
      <c r="K90" s="294"/>
    </row>
    <row r="91" spans="2:11" ht="15" customHeight="1">
      <c r="B91" s="303"/>
      <c r="C91" s="283" t="s">
        <v>1920</v>
      </c>
      <c r="D91" s="283"/>
      <c r="E91" s="283"/>
      <c r="F91" s="302" t="s">
        <v>1891</v>
      </c>
      <c r="G91" s="301"/>
      <c r="H91" s="283" t="s">
        <v>1921</v>
      </c>
      <c r="I91" s="283" t="s">
        <v>1922</v>
      </c>
      <c r="J91" s="283"/>
      <c r="K91" s="294"/>
    </row>
    <row r="92" spans="2:11" ht="15" customHeight="1">
      <c r="B92" s="303"/>
      <c r="C92" s="283" t="s">
        <v>1923</v>
      </c>
      <c r="D92" s="283"/>
      <c r="E92" s="283"/>
      <c r="F92" s="302" t="s">
        <v>1891</v>
      </c>
      <c r="G92" s="301"/>
      <c r="H92" s="283" t="s">
        <v>1924</v>
      </c>
      <c r="I92" s="283" t="s">
        <v>1925</v>
      </c>
      <c r="J92" s="283"/>
      <c r="K92" s="294"/>
    </row>
    <row r="93" spans="2:11" ht="15" customHeight="1">
      <c r="B93" s="303"/>
      <c r="C93" s="283" t="s">
        <v>1926</v>
      </c>
      <c r="D93" s="283"/>
      <c r="E93" s="283"/>
      <c r="F93" s="302" t="s">
        <v>1891</v>
      </c>
      <c r="G93" s="301"/>
      <c r="H93" s="283" t="s">
        <v>1926</v>
      </c>
      <c r="I93" s="283" t="s">
        <v>1925</v>
      </c>
      <c r="J93" s="283"/>
      <c r="K93" s="294"/>
    </row>
    <row r="94" spans="2:11" ht="15" customHeight="1">
      <c r="B94" s="303"/>
      <c r="C94" s="283" t="s">
        <v>39</v>
      </c>
      <c r="D94" s="283"/>
      <c r="E94" s="283"/>
      <c r="F94" s="302" t="s">
        <v>1891</v>
      </c>
      <c r="G94" s="301"/>
      <c r="H94" s="283" t="s">
        <v>1927</v>
      </c>
      <c r="I94" s="283" t="s">
        <v>1925</v>
      </c>
      <c r="J94" s="283"/>
      <c r="K94" s="294"/>
    </row>
    <row r="95" spans="2:11" ht="15" customHeight="1">
      <c r="B95" s="303"/>
      <c r="C95" s="283" t="s">
        <v>49</v>
      </c>
      <c r="D95" s="283"/>
      <c r="E95" s="283"/>
      <c r="F95" s="302" t="s">
        <v>1891</v>
      </c>
      <c r="G95" s="301"/>
      <c r="H95" s="283" t="s">
        <v>1928</v>
      </c>
      <c r="I95" s="283" t="s">
        <v>1925</v>
      </c>
      <c r="J95" s="283"/>
      <c r="K95" s="294"/>
    </row>
    <row r="96" spans="2:11" ht="15" customHeight="1">
      <c r="B96" s="306"/>
      <c r="C96" s="307"/>
      <c r="D96" s="307"/>
      <c r="E96" s="307"/>
      <c r="F96" s="307"/>
      <c r="G96" s="307"/>
      <c r="H96" s="307"/>
      <c r="I96" s="307"/>
      <c r="J96" s="307"/>
      <c r="K96" s="308"/>
    </row>
    <row r="97" spans="2:11" ht="18.75" customHeight="1">
      <c r="B97" s="309"/>
      <c r="C97" s="310"/>
      <c r="D97" s="310"/>
      <c r="E97" s="310"/>
      <c r="F97" s="310"/>
      <c r="G97" s="310"/>
      <c r="H97" s="310"/>
      <c r="I97" s="310"/>
      <c r="J97" s="310"/>
      <c r="K97" s="309"/>
    </row>
    <row r="98" spans="2:11" ht="18.75" customHeight="1">
      <c r="B98" s="289"/>
      <c r="C98" s="289"/>
      <c r="D98" s="289"/>
      <c r="E98" s="289"/>
      <c r="F98" s="289"/>
      <c r="G98" s="289"/>
      <c r="H98" s="289"/>
      <c r="I98" s="289"/>
      <c r="J98" s="289"/>
      <c r="K98" s="289"/>
    </row>
    <row r="99" spans="2:11" ht="7.5" customHeight="1">
      <c r="B99" s="290"/>
      <c r="C99" s="291"/>
      <c r="D99" s="291"/>
      <c r="E99" s="291"/>
      <c r="F99" s="291"/>
      <c r="G99" s="291"/>
      <c r="H99" s="291"/>
      <c r="I99" s="291"/>
      <c r="J99" s="291"/>
      <c r="K99" s="292"/>
    </row>
    <row r="100" spans="2:11" ht="45" customHeight="1">
      <c r="B100" s="293"/>
      <c r="C100" s="400" t="s">
        <v>1929</v>
      </c>
      <c r="D100" s="400"/>
      <c r="E100" s="400"/>
      <c r="F100" s="400"/>
      <c r="G100" s="400"/>
      <c r="H100" s="400"/>
      <c r="I100" s="400"/>
      <c r="J100" s="400"/>
      <c r="K100" s="294"/>
    </row>
    <row r="101" spans="2:11" ht="17.25" customHeight="1">
      <c r="B101" s="293"/>
      <c r="C101" s="295" t="s">
        <v>1885</v>
      </c>
      <c r="D101" s="295"/>
      <c r="E101" s="295"/>
      <c r="F101" s="295" t="s">
        <v>1886</v>
      </c>
      <c r="G101" s="296"/>
      <c r="H101" s="295" t="s">
        <v>134</v>
      </c>
      <c r="I101" s="295" t="s">
        <v>58</v>
      </c>
      <c r="J101" s="295" t="s">
        <v>1887</v>
      </c>
      <c r="K101" s="294"/>
    </row>
    <row r="102" spans="2:11" ht="17.25" customHeight="1">
      <c r="B102" s="293"/>
      <c r="C102" s="297" t="s">
        <v>1888</v>
      </c>
      <c r="D102" s="297"/>
      <c r="E102" s="297"/>
      <c r="F102" s="298" t="s">
        <v>1889</v>
      </c>
      <c r="G102" s="299"/>
      <c r="H102" s="297"/>
      <c r="I102" s="297"/>
      <c r="J102" s="297" t="s">
        <v>1890</v>
      </c>
      <c r="K102" s="294"/>
    </row>
    <row r="103" spans="2:11" ht="5.25" customHeight="1">
      <c r="B103" s="293"/>
      <c r="C103" s="295"/>
      <c r="D103" s="295"/>
      <c r="E103" s="295"/>
      <c r="F103" s="295"/>
      <c r="G103" s="311"/>
      <c r="H103" s="295"/>
      <c r="I103" s="295"/>
      <c r="J103" s="295"/>
      <c r="K103" s="294"/>
    </row>
    <row r="104" spans="2:11" ht="15" customHeight="1">
      <c r="B104" s="293"/>
      <c r="C104" s="283" t="s">
        <v>54</v>
      </c>
      <c r="D104" s="300"/>
      <c r="E104" s="300"/>
      <c r="F104" s="302" t="s">
        <v>1891</v>
      </c>
      <c r="G104" s="311"/>
      <c r="H104" s="283" t="s">
        <v>1930</v>
      </c>
      <c r="I104" s="283" t="s">
        <v>1893</v>
      </c>
      <c r="J104" s="283">
        <v>20</v>
      </c>
      <c r="K104" s="294"/>
    </row>
    <row r="105" spans="2:11" ht="15" customHeight="1">
      <c r="B105" s="293"/>
      <c r="C105" s="283" t="s">
        <v>1894</v>
      </c>
      <c r="D105" s="283"/>
      <c r="E105" s="283"/>
      <c r="F105" s="302" t="s">
        <v>1891</v>
      </c>
      <c r="G105" s="283"/>
      <c r="H105" s="283" t="s">
        <v>1930</v>
      </c>
      <c r="I105" s="283" t="s">
        <v>1893</v>
      </c>
      <c r="J105" s="283">
        <v>120</v>
      </c>
      <c r="K105" s="294"/>
    </row>
    <row r="106" spans="2:11" ht="15" customHeight="1">
      <c r="B106" s="303"/>
      <c r="C106" s="283" t="s">
        <v>1896</v>
      </c>
      <c r="D106" s="283"/>
      <c r="E106" s="283"/>
      <c r="F106" s="302" t="s">
        <v>1897</v>
      </c>
      <c r="G106" s="283"/>
      <c r="H106" s="283" t="s">
        <v>1930</v>
      </c>
      <c r="I106" s="283" t="s">
        <v>1893</v>
      </c>
      <c r="J106" s="283">
        <v>50</v>
      </c>
      <c r="K106" s="294"/>
    </row>
    <row r="107" spans="2:11" ht="15" customHeight="1">
      <c r="B107" s="303"/>
      <c r="C107" s="283" t="s">
        <v>1899</v>
      </c>
      <c r="D107" s="283"/>
      <c r="E107" s="283"/>
      <c r="F107" s="302" t="s">
        <v>1891</v>
      </c>
      <c r="G107" s="283"/>
      <c r="H107" s="283" t="s">
        <v>1930</v>
      </c>
      <c r="I107" s="283" t="s">
        <v>1901</v>
      </c>
      <c r="J107" s="283"/>
      <c r="K107" s="294"/>
    </row>
    <row r="108" spans="2:11" ht="15" customHeight="1">
      <c r="B108" s="303"/>
      <c r="C108" s="283" t="s">
        <v>1910</v>
      </c>
      <c r="D108" s="283"/>
      <c r="E108" s="283"/>
      <c r="F108" s="302" t="s">
        <v>1897</v>
      </c>
      <c r="G108" s="283"/>
      <c r="H108" s="283" t="s">
        <v>1930</v>
      </c>
      <c r="I108" s="283" t="s">
        <v>1893</v>
      </c>
      <c r="J108" s="283">
        <v>50</v>
      </c>
      <c r="K108" s="294"/>
    </row>
    <row r="109" spans="2:11" ht="15" customHeight="1">
      <c r="B109" s="303"/>
      <c r="C109" s="283" t="s">
        <v>1918</v>
      </c>
      <c r="D109" s="283"/>
      <c r="E109" s="283"/>
      <c r="F109" s="302" t="s">
        <v>1897</v>
      </c>
      <c r="G109" s="283"/>
      <c r="H109" s="283" t="s">
        <v>1930</v>
      </c>
      <c r="I109" s="283" t="s">
        <v>1893</v>
      </c>
      <c r="J109" s="283">
        <v>50</v>
      </c>
      <c r="K109" s="294"/>
    </row>
    <row r="110" spans="2:11" ht="15" customHeight="1">
      <c r="B110" s="303"/>
      <c r="C110" s="283" t="s">
        <v>1916</v>
      </c>
      <c r="D110" s="283"/>
      <c r="E110" s="283"/>
      <c r="F110" s="302" t="s">
        <v>1897</v>
      </c>
      <c r="G110" s="283"/>
      <c r="H110" s="283" t="s">
        <v>1930</v>
      </c>
      <c r="I110" s="283" t="s">
        <v>1893</v>
      </c>
      <c r="J110" s="283">
        <v>50</v>
      </c>
      <c r="K110" s="294"/>
    </row>
    <row r="111" spans="2:11" ht="15" customHeight="1">
      <c r="B111" s="303"/>
      <c r="C111" s="283" t="s">
        <v>54</v>
      </c>
      <c r="D111" s="283"/>
      <c r="E111" s="283"/>
      <c r="F111" s="302" t="s">
        <v>1891</v>
      </c>
      <c r="G111" s="283"/>
      <c r="H111" s="283" t="s">
        <v>1931</v>
      </c>
      <c r="I111" s="283" t="s">
        <v>1893</v>
      </c>
      <c r="J111" s="283">
        <v>20</v>
      </c>
      <c r="K111" s="294"/>
    </row>
    <row r="112" spans="2:11" ht="15" customHeight="1">
      <c r="B112" s="303"/>
      <c r="C112" s="283" t="s">
        <v>1932</v>
      </c>
      <c r="D112" s="283"/>
      <c r="E112" s="283"/>
      <c r="F112" s="302" t="s">
        <v>1891</v>
      </c>
      <c r="G112" s="283"/>
      <c r="H112" s="283" t="s">
        <v>1933</v>
      </c>
      <c r="I112" s="283" t="s">
        <v>1893</v>
      </c>
      <c r="J112" s="283">
        <v>120</v>
      </c>
      <c r="K112" s="294"/>
    </row>
    <row r="113" spans="2:11" ht="15" customHeight="1">
      <c r="B113" s="303"/>
      <c r="C113" s="283" t="s">
        <v>39</v>
      </c>
      <c r="D113" s="283"/>
      <c r="E113" s="283"/>
      <c r="F113" s="302" t="s">
        <v>1891</v>
      </c>
      <c r="G113" s="283"/>
      <c r="H113" s="283" t="s">
        <v>1934</v>
      </c>
      <c r="I113" s="283" t="s">
        <v>1925</v>
      </c>
      <c r="J113" s="283"/>
      <c r="K113" s="294"/>
    </row>
    <row r="114" spans="2:11" ht="15" customHeight="1">
      <c r="B114" s="303"/>
      <c r="C114" s="283" t="s">
        <v>49</v>
      </c>
      <c r="D114" s="283"/>
      <c r="E114" s="283"/>
      <c r="F114" s="302" t="s">
        <v>1891</v>
      </c>
      <c r="G114" s="283"/>
      <c r="H114" s="283" t="s">
        <v>1935</v>
      </c>
      <c r="I114" s="283" t="s">
        <v>1925</v>
      </c>
      <c r="J114" s="283"/>
      <c r="K114" s="294"/>
    </row>
    <row r="115" spans="2:11" ht="15" customHeight="1">
      <c r="B115" s="303"/>
      <c r="C115" s="283" t="s">
        <v>58</v>
      </c>
      <c r="D115" s="283"/>
      <c r="E115" s="283"/>
      <c r="F115" s="302" t="s">
        <v>1891</v>
      </c>
      <c r="G115" s="283"/>
      <c r="H115" s="283" t="s">
        <v>1936</v>
      </c>
      <c r="I115" s="283" t="s">
        <v>1937</v>
      </c>
      <c r="J115" s="283"/>
      <c r="K115" s="294"/>
    </row>
    <row r="116" spans="2:11" ht="15" customHeight="1">
      <c r="B116" s="306"/>
      <c r="C116" s="312"/>
      <c r="D116" s="312"/>
      <c r="E116" s="312"/>
      <c r="F116" s="312"/>
      <c r="G116" s="312"/>
      <c r="H116" s="312"/>
      <c r="I116" s="312"/>
      <c r="J116" s="312"/>
      <c r="K116" s="308"/>
    </row>
    <row r="117" spans="2:11" ht="18.75" customHeight="1">
      <c r="B117" s="313"/>
      <c r="C117" s="279"/>
      <c r="D117" s="279"/>
      <c r="E117" s="279"/>
      <c r="F117" s="314"/>
      <c r="G117" s="279"/>
      <c r="H117" s="279"/>
      <c r="I117" s="279"/>
      <c r="J117" s="279"/>
      <c r="K117" s="313"/>
    </row>
    <row r="118" spans="2:11" ht="18.75" customHeight="1">
      <c r="B118" s="289"/>
      <c r="C118" s="289"/>
      <c r="D118" s="289"/>
      <c r="E118" s="289"/>
      <c r="F118" s="289"/>
      <c r="G118" s="289"/>
      <c r="H118" s="289"/>
      <c r="I118" s="289"/>
      <c r="J118" s="289"/>
      <c r="K118" s="289"/>
    </row>
    <row r="119" spans="2:11" ht="7.5" customHeight="1">
      <c r="B119" s="315"/>
      <c r="C119" s="316"/>
      <c r="D119" s="316"/>
      <c r="E119" s="316"/>
      <c r="F119" s="316"/>
      <c r="G119" s="316"/>
      <c r="H119" s="316"/>
      <c r="I119" s="316"/>
      <c r="J119" s="316"/>
      <c r="K119" s="317"/>
    </row>
    <row r="120" spans="2:11" ht="45" customHeight="1">
      <c r="B120" s="318"/>
      <c r="C120" s="396" t="s">
        <v>1938</v>
      </c>
      <c r="D120" s="396"/>
      <c r="E120" s="396"/>
      <c r="F120" s="396"/>
      <c r="G120" s="396"/>
      <c r="H120" s="396"/>
      <c r="I120" s="396"/>
      <c r="J120" s="396"/>
      <c r="K120" s="319"/>
    </row>
    <row r="121" spans="2:11" ht="17.25" customHeight="1">
      <c r="B121" s="320"/>
      <c r="C121" s="295" t="s">
        <v>1885</v>
      </c>
      <c r="D121" s="295"/>
      <c r="E121" s="295"/>
      <c r="F121" s="295" t="s">
        <v>1886</v>
      </c>
      <c r="G121" s="296"/>
      <c r="H121" s="295" t="s">
        <v>134</v>
      </c>
      <c r="I121" s="295" t="s">
        <v>58</v>
      </c>
      <c r="J121" s="295" t="s">
        <v>1887</v>
      </c>
      <c r="K121" s="321"/>
    </row>
    <row r="122" spans="2:11" ht="17.25" customHeight="1">
      <c r="B122" s="320"/>
      <c r="C122" s="297" t="s">
        <v>1888</v>
      </c>
      <c r="D122" s="297"/>
      <c r="E122" s="297"/>
      <c r="F122" s="298" t="s">
        <v>1889</v>
      </c>
      <c r="G122" s="299"/>
      <c r="H122" s="297"/>
      <c r="I122" s="297"/>
      <c r="J122" s="297" t="s">
        <v>1890</v>
      </c>
      <c r="K122" s="321"/>
    </row>
    <row r="123" spans="2:11" ht="5.25" customHeight="1">
      <c r="B123" s="322"/>
      <c r="C123" s="300"/>
      <c r="D123" s="300"/>
      <c r="E123" s="300"/>
      <c r="F123" s="300"/>
      <c r="G123" s="283"/>
      <c r="H123" s="300"/>
      <c r="I123" s="300"/>
      <c r="J123" s="300"/>
      <c r="K123" s="323"/>
    </row>
    <row r="124" spans="2:11" ht="15" customHeight="1">
      <c r="B124" s="322"/>
      <c r="C124" s="283" t="s">
        <v>1894</v>
      </c>
      <c r="D124" s="300"/>
      <c r="E124" s="300"/>
      <c r="F124" s="302" t="s">
        <v>1891</v>
      </c>
      <c r="G124" s="283"/>
      <c r="H124" s="283" t="s">
        <v>1930</v>
      </c>
      <c r="I124" s="283" t="s">
        <v>1893</v>
      </c>
      <c r="J124" s="283">
        <v>120</v>
      </c>
      <c r="K124" s="324"/>
    </row>
    <row r="125" spans="2:11" ht="15" customHeight="1">
      <c r="B125" s="322"/>
      <c r="C125" s="283" t="s">
        <v>1939</v>
      </c>
      <c r="D125" s="283"/>
      <c r="E125" s="283"/>
      <c r="F125" s="302" t="s">
        <v>1891</v>
      </c>
      <c r="G125" s="283"/>
      <c r="H125" s="283" t="s">
        <v>1940</v>
      </c>
      <c r="I125" s="283" t="s">
        <v>1893</v>
      </c>
      <c r="J125" s="283" t="s">
        <v>1941</v>
      </c>
      <c r="K125" s="324"/>
    </row>
    <row r="126" spans="2:11" ht="15" customHeight="1">
      <c r="B126" s="322"/>
      <c r="C126" s="283" t="s">
        <v>1840</v>
      </c>
      <c r="D126" s="283"/>
      <c r="E126" s="283"/>
      <c r="F126" s="302" t="s">
        <v>1891</v>
      </c>
      <c r="G126" s="283"/>
      <c r="H126" s="283" t="s">
        <v>1942</v>
      </c>
      <c r="I126" s="283" t="s">
        <v>1893</v>
      </c>
      <c r="J126" s="283" t="s">
        <v>1941</v>
      </c>
      <c r="K126" s="324"/>
    </row>
    <row r="127" spans="2:11" ht="15" customHeight="1">
      <c r="B127" s="322"/>
      <c r="C127" s="283" t="s">
        <v>1902</v>
      </c>
      <c r="D127" s="283"/>
      <c r="E127" s="283"/>
      <c r="F127" s="302" t="s">
        <v>1897</v>
      </c>
      <c r="G127" s="283"/>
      <c r="H127" s="283" t="s">
        <v>1903</v>
      </c>
      <c r="I127" s="283" t="s">
        <v>1893</v>
      </c>
      <c r="J127" s="283">
        <v>15</v>
      </c>
      <c r="K127" s="324"/>
    </row>
    <row r="128" spans="2:11" ht="15" customHeight="1">
      <c r="B128" s="322"/>
      <c r="C128" s="304" t="s">
        <v>1904</v>
      </c>
      <c r="D128" s="304"/>
      <c r="E128" s="304"/>
      <c r="F128" s="305" t="s">
        <v>1897</v>
      </c>
      <c r="G128" s="304"/>
      <c r="H128" s="304" t="s">
        <v>1905</v>
      </c>
      <c r="I128" s="304" t="s">
        <v>1893</v>
      </c>
      <c r="J128" s="304">
        <v>15</v>
      </c>
      <c r="K128" s="324"/>
    </row>
    <row r="129" spans="2:11" ht="15" customHeight="1">
      <c r="B129" s="322"/>
      <c r="C129" s="304" t="s">
        <v>1906</v>
      </c>
      <c r="D129" s="304"/>
      <c r="E129" s="304"/>
      <c r="F129" s="305" t="s">
        <v>1897</v>
      </c>
      <c r="G129" s="304"/>
      <c r="H129" s="304" t="s">
        <v>1907</v>
      </c>
      <c r="I129" s="304" t="s">
        <v>1893</v>
      </c>
      <c r="J129" s="304">
        <v>20</v>
      </c>
      <c r="K129" s="324"/>
    </row>
    <row r="130" spans="2:11" ht="15" customHeight="1">
      <c r="B130" s="322"/>
      <c r="C130" s="304" t="s">
        <v>1908</v>
      </c>
      <c r="D130" s="304"/>
      <c r="E130" s="304"/>
      <c r="F130" s="305" t="s">
        <v>1897</v>
      </c>
      <c r="G130" s="304"/>
      <c r="H130" s="304" t="s">
        <v>1909</v>
      </c>
      <c r="I130" s="304" t="s">
        <v>1893</v>
      </c>
      <c r="J130" s="304">
        <v>20</v>
      </c>
      <c r="K130" s="324"/>
    </row>
    <row r="131" spans="2:11" ht="15" customHeight="1">
      <c r="B131" s="322"/>
      <c r="C131" s="283" t="s">
        <v>1896</v>
      </c>
      <c r="D131" s="283"/>
      <c r="E131" s="283"/>
      <c r="F131" s="302" t="s">
        <v>1897</v>
      </c>
      <c r="G131" s="283"/>
      <c r="H131" s="283" t="s">
        <v>1930</v>
      </c>
      <c r="I131" s="283" t="s">
        <v>1893</v>
      </c>
      <c r="J131" s="283">
        <v>50</v>
      </c>
      <c r="K131" s="324"/>
    </row>
    <row r="132" spans="2:11" ht="15" customHeight="1">
      <c r="B132" s="322"/>
      <c r="C132" s="283" t="s">
        <v>1910</v>
      </c>
      <c r="D132" s="283"/>
      <c r="E132" s="283"/>
      <c r="F132" s="302" t="s">
        <v>1897</v>
      </c>
      <c r="G132" s="283"/>
      <c r="H132" s="283" t="s">
        <v>1930</v>
      </c>
      <c r="I132" s="283" t="s">
        <v>1893</v>
      </c>
      <c r="J132" s="283">
        <v>50</v>
      </c>
      <c r="K132" s="324"/>
    </row>
    <row r="133" spans="2:11" ht="15" customHeight="1">
      <c r="B133" s="322"/>
      <c r="C133" s="283" t="s">
        <v>1916</v>
      </c>
      <c r="D133" s="283"/>
      <c r="E133" s="283"/>
      <c r="F133" s="302" t="s">
        <v>1897</v>
      </c>
      <c r="G133" s="283"/>
      <c r="H133" s="283" t="s">
        <v>1930</v>
      </c>
      <c r="I133" s="283" t="s">
        <v>1893</v>
      </c>
      <c r="J133" s="283">
        <v>50</v>
      </c>
      <c r="K133" s="324"/>
    </row>
    <row r="134" spans="2:11" ht="15" customHeight="1">
      <c r="B134" s="322"/>
      <c r="C134" s="283" t="s">
        <v>1918</v>
      </c>
      <c r="D134" s="283"/>
      <c r="E134" s="283"/>
      <c r="F134" s="302" t="s">
        <v>1897</v>
      </c>
      <c r="G134" s="283"/>
      <c r="H134" s="283" t="s">
        <v>1930</v>
      </c>
      <c r="I134" s="283" t="s">
        <v>1893</v>
      </c>
      <c r="J134" s="283">
        <v>50</v>
      </c>
      <c r="K134" s="324"/>
    </row>
    <row r="135" spans="2:11" ht="15" customHeight="1">
      <c r="B135" s="322"/>
      <c r="C135" s="283" t="s">
        <v>139</v>
      </c>
      <c r="D135" s="283"/>
      <c r="E135" s="283"/>
      <c r="F135" s="302" t="s">
        <v>1897</v>
      </c>
      <c r="G135" s="283"/>
      <c r="H135" s="283" t="s">
        <v>1943</v>
      </c>
      <c r="I135" s="283" t="s">
        <v>1893</v>
      </c>
      <c r="J135" s="283">
        <v>255</v>
      </c>
      <c r="K135" s="324"/>
    </row>
    <row r="136" spans="2:11" ht="15" customHeight="1">
      <c r="B136" s="322"/>
      <c r="C136" s="283" t="s">
        <v>1920</v>
      </c>
      <c r="D136" s="283"/>
      <c r="E136" s="283"/>
      <c r="F136" s="302" t="s">
        <v>1891</v>
      </c>
      <c r="G136" s="283"/>
      <c r="H136" s="283" t="s">
        <v>1944</v>
      </c>
      <c r="I136" s="283" t="s">
        <v>1922</v>
      </c>
      <c r="J136" s="283"/>
      <c r="K136" s="324"/>
    </row>
    <row r="137" spans="2:11" ht="15" customHeight="1">
      <c r="B137" s="322"/>
      <c r="C137" s="283" t="s">
        <v>1923</v>
      </c>
      <c r="D137" s="283"/>
      <c r="E137" s="283"/>
      <c r="F137" s="302" t="s">
        <v>1891</v>
      </c>
      <c r="G137" s="283"/>
      <c r="H137" s="283" t="s">
        <v>1945</v>
      </c>
      <c r="I137" s="283" t="s">
        <v>1925</v>
      </c>
      <c r="J137" s="283"/>
      <c r="K137" s="324"/>
    </row>
    <row r="138" spans="2:11" ht="15" customHeight="1">
      <c r="B138" s="322"/>
      <c r="C138" s="283" t="s">
        <v>1926</v>
      </c>
      <c r="D138" s="283"/>
      <c r="E138" s="283"/>
      <c r="F138" s="302" t="s">
        <v>1891</v>
      </c>
      <c r="G138" s="283"/>
      <c r="H138" s="283" t="s">
        <v>1926</v>
      </c>
      <c r="I138" s="283" t="s">
        <v>1925</v>
      </c>
      <c r="J138" s="283"/>
      <c r="K138" s="324"/>
    </row>
    <row r="139" spans="2:11" ht="15" customHeight="1">
      <c r="B139" s="322"/>
      <c r="C139" s="283" t="s">
        <v>39</v>
      </c>
      <c r="D139" s="283"/>
      <c r="E139" s="283"/>
      <c r="F139" s="302" t="s">
        <v>1891</v>
      </c>
      <c r="G139" s="283"/>
      <c r="H139" s="283" t="s">
        <v>1946</v>
      </c>
      <c r="I139" s="283" t="s">
        <v>1925</v>
      </c>
      <c r="J139" s="283"/>
      <c r="K139" s="324"/>
    </row>
    <row r="140" spans="2:11" ht="15" customHeight="1">
      <c r="B140" s="322"/>
      <c r="C140" s="283" t="s">
        <v>1947</v>
      </c>
      <c r="D140" s="283"/>
      <c r="E140" s="283"/>
      <c r="F140" s="302" t="s">
        <v>1891</v>
      </c>
      <c r="G140" s="283"/>
      <c r="H140" s="283" t="s">
        <v>1948</v>
      </c>
      <c r="I140" s="283" t="s">
        <v>1925</v>
      </c>
      <c r="J140" s="283"/>
      <c r="K140" s="324"/>
    </row>
    <row r="141" spans="2:11" ht="15" customHeight="1">
      <c r="B141" s="325"/>
      <c r="C141" s="326"/>
      <c r="D141" s="326"/>
      <c r="E141" s="326"/>
      <c r="F141" s="326"/>
      <c r="G141" s="326"/>
      <c r="H141" s="326"/>
      <c r="I141" s="326"/>
      <c r="J141" s="326"/>
      <c r="K141" s="327"/>
    </row>
    <row r="142" spans="2:11" ht="18.75" customHeight="1">
      <c r="B142" s="279"/>
      <c r="C142" s="279"/>
      <c r="D142" s="279"/>
      <c r="E142" s="279"/>
      <c r="F142" s="314"/>
      <c r="G142" s="279"/>
      <c r="H142" s="279"/>
      <c r="I142" s="279"/>
      <c r="J142" s="279"/>
      <c r="K142" s="279"/>
    </row>
    <row r="143" spans="2:11" ht="18.75" customHeight="1">
      <c r="B143" s="289"/>
      <c r="C143" s="289"/>
      <c r="D143" s="289"/>
      <c r="E143" s="289"/>
      <c r="F143" s="289"/>
      <c r="G143" s="289"/>
      <c r="H143" s="289"/>
      <c r="I143" s="289"/>
      <c r="J143" s="289"/>
      <c r="K143" s="289"/>
    </row>
    <row r="144" spans="2:11" ht="7.5" customHeight="1">
      <c r="B144" s="290"/>
      <c r="C144" s="291"/>
      <c r="D144" s="291"/>
      <c r="E144" s="291"/>
      <c r="F144" s="291"/>
      <c r="G144" s="291"/>
      <c r="H144" s="291"/>
      <c r="I144" s="291"/>
      <c r="J144" s="291"/>
      <c r="K144" s="292"/>
    </row>
    <row r="145" spans="2:11" ht="45" customHeight="1">
      <c r="B145" s="293"/>
      <c r="C145" s="400" t="s">
        <v>1949</v>
      </c>
      <c r="D145" s="400"/>
      <c r="E145" s="400"/>
      <c r="F145" s="400"/>
      <c r="G145" s="400"/>
      <c r="H145" s="400"/>
      <c r="I145" s="400"/>
      <c r="J145" s="400"/>
      <c r="K145" s="294"/>
    </row>
    <row r="146" spans="2:11" ht="17.25" customHeight="1">
      <c r="B146" s="293"/>
      <c r="C146" s="295" t="s">
        <v>1885</v>
      </c>
      <c r="D146" s="295"/>
      <c r="E146" s="295"/>
      <c r="F146" s="295" t="s">
        <v>1886</v>
      </c>
      <c r="G146" s="296"/>
      <c r="H146" s="295" t="s">
        <v>134</v>
      </c>
      <c r="I146" s="295" t="s">
        <v>58</v>
      </c>
      <c r="J146" s="295" t="s">
        <v>1887</v>
      </c>
      <c r="K146" s="294"/>
    </row>
    <row r="147" spans="2:11" ht="17.25" customHeight="1">
      <c r="B147" s="293"/>
      <c r="C147" s="297" t="s">
        <v>1888</v>
      </c>
      <c r="D147" s="297"/>
      <c r="E147" s="297"/>
      <c r="F147" s="298" t="s">
        <v>1889</v>
      </c>
      <c r="G147" s="299"/>
      <c r="H147" s="297"/>
      <c r="I147" s="297"/>
      <c r="J147" s="297" t="s">
        <v>1890</v>
      </c>
      <c r="K147" s="294"/>
    </row>
    <row r="148" spans="2:11" ht="5.25" customHeight="1">
      <c r="B148" s="303"/>
      <c r="C148" s="300"/>
      <c r="D148" s="300"/>
      <c r="E148" s="300"/>
      <c r="F148" s="300"/>
      <c r="G148" s="301"/>
      <c r="H148" s="300"/>
      <c r="I148" s="300"/>
      <c r="J148" s="300"/>
      <c r="K148" s="324"/>
    </row>
    <row r="149" spans="2:11" ht="15" customHeight="1">
      <c r="B149" s="303"/>
      <c r="C149" s="328" t="s">
        <v>1894</v>
      </c>
      <c r="D149" s="283"/>
      <c r="E149" s="283"/>
      <c r="F149" s="329" t="s">
        <v>1891</v>
      </c>
      <c r="G149" s="283"/>
      <c r="H149" s="328" t="s">
        <v>1930</v>
      </c>
      <c r="I149" s="328" t="s">
        <v>1893</v>
      </c>
      <c r="J149" s="328">
        <v>120</v>
      </c>
      <c r="K149" s="324"/>
    </row>
    <row r="150" spans="2:11" ht="15" customHeight="1">
      <c r="B150" s="303"/>
      <c r="C150" s="328" t="s">
        <v>1939</v>
      </c>
      <c r="D150" s="283"/>
      <c r="E150" s="283"/>
      <c r="F150" s="329" t="s">
        <v>1891</v>
      </c>
      <c r="G150" s="283"/>
      <c r="H150" s="328" t="s">
        <v>1950</v>
      </c>
      <c r="I150" s="328" t="s">
        <v>1893</v>
      </c>
      <c r="J150" s="328" t="s">
        <v>1941</v>
      </c>
      <c r="K150" s="324"/>
    </row>
    <row r="151" spans="2:11" ht="15" customHeight="1">
      <c r="B151" s="303"/>
      <c r="C151" s="328" t="s">
        <v>1840</v>
      </c>
      <c r="D151" s="283"/>
      <c r="E151" s="283"/>
      <c r="F151" s="329" t="s">
        <v>1891</v>
      </c>
      <c r="G151" s="283"/>
      <c r="H151" s="328" t="s">
        <v>1951</v>
      </c>
      <c r="I151" s="328" t="s">
        <v>1893</v>
      </c>
      <c r="J151" s="328" t="s">
        <v>1941</v>
      </c>
      <c r="K151" s="324"/>
    </row>
    <row r="152" spans="2:11" ht="15" customHeight="1">
      <c r="B152" s="303"/>
      <c r="C152" s="328" t="s">
        <v>1896</v>
      </c>
      <c r="D152" s="283"/>
      <c r="E152" s="283"/>
      <c r="F152" s="329" t="s">
        <v>1897</v>
      </c>
      <c r="G152" s="283"/>
      <c r="H152" s="328" t="s">
        <v>1930</v>
      </c>
      <c r="I152" s="328" t="s">
        <v>1893</v>
      </c>
      <c r="J152" s="328">
        <v>50</v>
      </c>
      <c r="K152" s="324"/>
    </row>
    <row r="153" spans="2:11" ht="15" customHeight="1">
      <c r="B153" s="303"/>
      <c r="C153" s="328" t="s">
        <v>1899</v>
      </c>
      <c r="D153" s="283"/>
      <c r="E153" s="283"/>
      <c r="F153" s="329" t="s">
        <v>1891</v>
      </c>
      <c r="G153" s="283"/>
      <c r="H153" s="328" t="s">
        <v>1930</v>
      </c>
      <c r="I153" s="328" t="s">
        <v>1901</v>
      </c>
      <c r="J153" s="328"/>
      <c r="K153" s="324"/>
    </row>
    <row r="154" spans="2:11" ht="15" customHeight="1">
      <c r="B154" s="303"/>
      <c r="C154" s="328" t="s">
        <v>1910</v>
      </c>
      <c r="D154" s="283"/>
      <c r="E154" s="283"/>
      <c r="F154" s="329" t="s">
        <v>1897</v>
      </c>
      <c r="G154" s="283"/>
      <c r="H154" s="328" t="s">
        <v>1930</v>
      </c>
      <c r="I154" s="328" t="s">
        <v>1893</v>
      </c>
      <c r="J154" s="328">
        <v>50</v>
      </c>
      <c r="K154" s="324"/>
    </row>
    <row r="155" spans="2:11" ht="15" customHeight="1">
      <c r="B155" s="303"/>
      <c r="C155" s="328" t="s">
        <v>1918</v>
      </c>
      <c r="D155" s="283"/>
      <c r="E155" s="283"/>
      <c r="F155" s="329" t="s">
        <v>1897</v>
      </c>
      <c r="G155" s="283"/>
      <c r="H155" s="328" t="s">
        <v>1930</v>
      </c>
      <c r="I155" s="328" t="s">
        <v>1893</v>
      </c>
      <c r="J155" s="328">
        <v>50</v>
      </c>
      <c r="K155" s="324"/>
    </row>
    <row r="156" spans="2:11" ht="15" customHeight="1">
      <c r="B156" s="303"/>
      <c r="C156" s="328" t="s">
        <v>1916</v>
      </c>
      <c r="D156" s="283"/>
      <c r="E156" s="283"/>
      <c r="F156" s="329" t="s">
        <v>1897</v>
      </c>
      <c r="G156" s="283"/>
      <c r="H156" s="328" t="s">
        <v>1930</v>
      </c>
      <c r="I156" s="328" t="s">
        <v>1893</v>
      </c>
      <c r="J156" s="328">
        <v>50</v>
      </c>
      <c r="K156" s="324"/>
    </row>
    <row r="157" spans="2:11" ht="15" customHeight="1">
      <c r="B157" s="303"/>
      <c r="C157" s="328" t="s">
        <v>105</v>
      </c>
      <c r="D157" s="283"/>
      <c r="E157" s="283"/>
      <c r="F157" s="329" t="s">
        <v>1891</v>
      </c>
      <c r="G157" s="283"/>
      <c r="H157" s="328" t="s">
        <v>1952</v>
      </c>
      <c r="I157" s="328" t="s">
        <v>1893</v>
      </c>
      <c r="J157" s="328" t="s">
        <v>1953</v>
      </c>
      <c r="K157" s="324"/>
    </row>
    <row r="158" spans="2:11" ht="15" customHeight="1">
      <c r="B158" s="303"/>
      <c r="C158" s="328" t="s">
        <v>1954</v>
      </c>
      <c r="D158" s="283"/>
      <c r="E158" s="283"/>
      <c r="F158" s="329" t="s">
        <v>1891</v>
      </c>
      <c r="G158" s="283"/>
      <c r="H158" s="328" t="s">
        <v>1955</v>
      </c>
      <c r="I158" s="328" t="s">
        <v>1925</v>
      </c>
      <c r="J158" s="328"/>
      <c r="K158" s="324"/>
    </row>
    <row r="159" spans="2:11" ht="15" customHeight="1">
      <c r="B159" s="330"/>
      <c r="C159" s="312"/>
      <c r="D159" s="312"/>
      <c r="E159" s="312"/>
      <c r="F159" s="312"/>
      <c r="G159" s="312"/>
      <c r="H159" s="312"/>
      <c r="I159" s="312"/>
      <c r="J159" s="312"/>
      <c r="K159" s="331"/>
    </row>
    <row r="160" spans="2:11" ht="18.75" customHeight="1">
      <c r="B160" s="279"/>
      <c r="C160" s="283"/>
      <c r="D160" s="283"/>
      <c r="E160" s="283"/>
      <c r="F160" s="302"/>
      <c r="G160" s="283"/>
      <c r="H160" s="283"/>
      <c r="I160" s="283"/>
      <c r="J160" s="283"/>
      <c r="K160" s="279"/>
    </row>
    <row r="161" spans="2:11" ht="18.75" customHeight="1">
      <c r="B161" s="289"/>
      <c r="C161" s="289"/>
      <c r="D161" s="289"/>
      <c r="E161" s="289"/>
      <c r="F161" s="289"/>
      <c r="G161" s="289"/>
      <c r="H161" s="289"/>
      <c r="I161" s="289"/>
      <c r="J161" s="289"/>
      <c r="K161" s="289"/>
    </row>
    <row r="162" spans="2:11" ht="7.5" customHeight="1">
      <c r="B162" s="271"/>
      <c r="C162" s="272"/>
      <c r="D162" s="272"/>
      <c r="E162" s="272"/>
      <c r="F162" s="272"/>
      <c r="G162" s="272"/>
      <c r="H162" s="272"/>
      <c r="I162" s="272"/>
      <c r="J162" s="272"/>
      <c r="K162" s="273"/>
    </row>
    <row r="163" spans="2:11" ht="45" customHeight="1">
      <c r="B163" s="274"/>
      <c r="C163" s="396" t="s">
        <v>1956</v>
      </c>
      <c r="D163" s="396"/>
      <c r="E163" s="396"/>
      <c r="F163" s="396"/>
      <c r="G163" s="396"/>
      <c r="H163" s="396"/>
      <c r="I163" s="396"/>
      <c r="J163" s="396"/>
      <c r="K163" s="275"/>
    </row>
    <row r="164" spans="2:11" ht="17.25" customHeight="1">
      <c r="B164" s="274"/>
      <c r="C164" s="295" t="s">
        <v>1885</v>
      </c>
      <c r="D164" s="295"/>
      <c r="E164" s="295"/>
      <c r="F164" s="295" t="s">
        <v>1886</v>
      </c>
      <c r="G164" s="332"/>
      <c r="H164" s="333" t="s">
        <v>134</v>
      </c>
      <c r="I164" s="333" t="s">
        <v>58</v>
      </c>
      <c r="J164" s="295" t="s">
        <v>1887</v>
      </c>
      <c r="K164" s="275"/>
    </row>
    <row r="165" spans="2:11" ht="17.25" customHeight="1">
      <c r="B165" s="276"/>
      <c r="C165" s="297" t="s">
        <v>1888</v>
      </c>
      <c r="D165" s="297"/>
      <c r="E165" s="297"/>
      <c r="F165" s="298" t="s">
        <v>1889</v>
      </c>
      <c r="G165" s="334"/>
      <c r="H165" s="335"/>
      <c r="I165" s="335"/>
      <c r="J165" s="297" t="s">
        <v>1890</v>
      </c>
      <c r="K165" s="277"/>
    </row>
    <row r="166" spans="2:11" ht="5.25" customHeight="1">
      <c r="B166" s="303"/>
      <c r="C166" s="300"/>
      <c r="D166" s="300"/>
      <c r="E166" s="300"/>
      <c r="F166" s="300"/>
      <c r="G166" s="301"/>
      <c r="H166" s="300"/>
      <c r="I166" s="300"/>
      <c r="J166" s="300"/>
      <c r="K166" s="324"/>
    </row>
    <row r="167" spans="2:11" ht="15" customHeight="1">
      <c r="B167" s="303"/>
      <c r="C167" s="283" t="s">
        <v>1894</v>
      </c>
      <c r="D167" s="283"/>
      <c r="E167" s="283"/>
      <c r="F167" s="302" t="s">
        <v>1891</v>
      </c>
      <c r="G167" s="283"/>
      <c r="H167" s="283" t="s">
        <v>1930</v>
      </c>
      <c r="I167" s="283" t="s">
        <v>1893</v>
      </c>
      <c r="J167" s="283">
        <v>120</v>
      </c>
      <c r="K167" s="324"/>
    </row>
    <row r="168" spans="2:11" ht="15" customHeight="1">
      <c r="B168" s="303"/>
      <c r="C168" s="283" t="s">
        <v>1939</v>
      </c>
      <c r="D168" s="283"/>
      <c r="E168" s="283"/>
      <c r="F168" s="302" t="s">
        <v>1891</v>
      </c>
      <c r="G168" s="283"/>
      <c r="H168" s="283" t="s">
        <v>1940</v>
      </c>
      <c r="I168" s="283" t="s">
        <v>1893</v>
      </c>
      <c r="J168" s="283" t="s">
        <v>1941</v>
      </c>
      <c r="K168" s="324"/>
    </row>
    <row r="169" spans="2:11" ht="15" customHeight="1">
      <c r="B169" s="303"/>
      <c r="C169" s="283" t="s">
        <v>1840</v>
      </c>
      <c r="D169" s="283"/>
      <c r="E169" s="283"/>
      <c r="F169" s="302" t="s">
        <v>1891</v>
      </c>
      <c r="G169" s="283"/>
      <c r="H169" s="283" t="s">
        <v>1957</v>
      </c>
      <c r="I169" s="283" t="s">
        <v>1893</v>
      </c>
      <c r="J169" s="283" t="s">
        <v>1941</v>
      </c>
      <c r="K169" s="324"/>
    </row>
    <row r="170" spans="2:11" ht="15" customHeight="1">
      <c r="B170" s="303"/>
      <c r="C170" s="283" t="s">
        <v>1896</v>
      </c>
      <c r="D170" s="283"/>
      <c r="E170" s="283"/>
      <c r="F170" s="302" t="s">
        <v>1897</v>
      </c>
      <c r="G170" s="283"/>
      <c r="H170" s="283" t="s">
        <v>1957</v>
      </c>
      <c r="I170" s="283" t="s">
        <v>1893</v>
      </c>
      <c r="J170" s="283">
        <v>50</v>
      </c>
      <c r="K170" s="324"/>
    </row>
    <row r="171" spans="2:11" ht="15" customHeight="1">
      <c r="B171" s="303"/>
      <c r="C171" s="283" t="s">
        <v>1899</v>
      </c>
      <c r="D171" s="283"/>
      <c r="E171" s="283"/>
      <c r="F171" s="302" t="s">
        <v>1891</v>
      </c>
      <c r="G171" s="283"/>
      <c r="H171" s="283" t="s">
        <v>1957</v>
      </c>
      <c r="I171" s="283" t="s">
        <v>1901</v>
      </c>
      <c r="J171" s="283"/>
      <c r="K171" s="324"/>
    </row>
    <row r="172" spans="2:11" ht="15" customHeight="1">
      <c r="B172" s="303"/>
      <c r="C172" s="283" t="s">
        <v>1910</v>
      </c>
      <c r="D172" s="283"/>
      <c r="E172" s="283"/>
      <c r="F172" s="302" t="s">
        <v>1897</v>
      </c>
      <c r="G172" s="283"/>
      <c r="H172" s="283" t="s">
        <v>1957</v>
      </c>
      <c r="I172" s="283" t="s">
        <v>1893</v>
      </c>
      <c r="J172" s="283">
        <v>50</v>
      </c>
      <c r="K172" s="324"/>
    </row>
    <row r="173" spans="2:11" ht="15" customHeight="1">
      <c r="B173" s="303"/>
      <c r="C173" s="283" t="s">
        <v>1918</v>
      </c>
      <c r="D173" s="283"/>
      <c r="E173" s="283"/>
      <c r="F173" s="302" t="s">
        <v>1897</v>
      </c>
      <c r="G173" s="283"/>
      <c r="H173" s="283" t="s">
        <v>1957</v>
      </c>
      <c r="I173" s="283" t="s">
        <v>1893</v>
      </c>
      <c r="J173" s="283">
        <v>50</v>
      </c>
      <c r="K173" s="324"/>
    </row>
    <row r="174" spans="2:11" ht="15" customHeight="1">
      <c r="B174" s="303"/>
      <c r="C174" s="283" t="s">
        <v>1916</v>
      </c>
      <c r="D174" s="283"/>
      <c r="E174" s="283"/>
      <c r="F174" s="302" t="s">
        <v>1897</v>
      </c>
      <c r="G174" s="283"/>
      <c r="H174" s="283" t="s">
        <v>1957</v>
      </c>
      <c r="I174" s="283" t="s">
        <v>1893</v>
      </c>
      <c r="J174" s="283">
        <v>50</v>
      </c>
      <c r="K174" s="324"/>
    </row>
    <row r="175" spans="2:11" ht="15" customHeight="1">
      <c r="B175" s="303"/>
      <c r="C175" s="283" t="s">
        <v>133</v>
      </c>
      <c r="D175" s="283"/>
      <c r="E175" s="283"/>
      <c r="F175" s="302" t="s">
        <v>1891</v>
      </c>
      <c r="G175" s="283"/>
      <c r="H175" s="283" t="s">
        <v>1958</v>
      </c>
      <c r="I175" s="283" t="s">
        <v>1959</v>
      </c>
      <c r="J175" s="283"/>
      <c r="K175" s="324"/>
    </row>
    <row r="176" spans="2:11" ht="15" customHeight="1">
      <c r="B176" s="303"/>
      <c r="C176" s="283" t="s">
        <v>58</v>
      </c>
      <c r="D176" s="283"/>
      <c r="E176" s="283"/>
      <c r="F176" s="302" t="s">
        <v>1891</v>
      </c>
      <c r="G176" s="283"/>
      <c r="H176" s="283" t="s">
        <v>1960</v>
      </c>
      <c r="I176" s="283" t="s">
        <v>1961</v>
      </c>
      <c r="J176" s="283">
        <v>1</v>
      </c>
      <c r="K176" s="324"/>
    </row>
    <row r="177" spans="2:11" ht="15" customHeight="1">
      <c r="B177" s="303"/>
      <c r="C177" s="283" t="s">
        <v>54</v>
      </c>
      <c r="D177" s="283"/>
      <c r="E177" s="283"/>
      <c r="F177" s="302" t="s">
        <v>1891</v>
      </c>
      <c r="G177" s="283"/>
      <c r="H177" s="283" t="s">
        <v>1962</v>
      </c>
      <c r="I177" s="283" t="s">
        <v>1893</v>
      </c>
      <c r="J177" s="283">
        <v>20</v>
      </c>
      <c r="K177" s="324"/>
    </row>
    <row r="178" spans="2:11" ht="15" customHeight="1">
      <c r="B178" s="303"/>
      <c r="C178" s="283" t="s">
        <v>134</v>
      </c>
      <c r="D178" s="283"/>
      <c r="E178" s="283"/>
      <c r="F178" s="302" t="s">
        <v>1891</v>
      </c>
      <c r="G178" s="283"/>
      <c r="H178" s="283" t="s">
        <v>1963</v>
      </c>
      <c r="I178" s="283" t="s">
        <v>1893</v>
      </c>
      <c r="J178" s="283">
        <v>255</v>
      </c>
      <c r="K178" s="324"/>
    </row>
    <row r="179" spans="2:11" ht="15" customHeight="1">
      <c r="B179" s="303"/>
      <c r="C179" s="283" t="s">
        <v>135</v>
      </c>
      <c r="D179" s="283"/>
      <c r="E179" s="283"/>
      <c r="F179" s="302" t="s">
        <v>1891</v>
      </c>
      <c r="G179" s="283"/>
      <c r="H179" s="283" t="s">
        <v>1856</v>
      </c>
      <c r="I179" s="283" t="s">
        <v>1893</v>
      </c>
      <c r="J179" s="283">
        <v>10</v>
      </c>
      <c r="K179" s="324"/>
    </row>
    <row r="180" spans="2:11" ht="15" customHeight="1">
      <c r="B180" s="303"/>
      <c r="C180" s="283" t="s">
        <v>136</v>
      </c>
      <c r="D180" s="283"/>
      <c r="E180" s="283"/>
      <c r="F180" s="302" t="s">
        <v>1891</v>
      </c>
      <c r="G180" s="283"/>
      <c r="H180" s="283" t="s">
        <v>1964</v>
      </c>
      <c r="I180" s="283" t="s">
        <v>1925</v>
      </c>
      <c r="J180" s="283"/>
      <c r="K180" s="324"/>
    </row>
    <row r="181" spans="2:11" ht="15" customHeight="1">
      <c r="B181" s="303"/>
      <c r="C181" s="283" t="s">
        <v>1965</v>
      </c>
      <c r="D181" s="283"/>
      <c r="E181" s="283"/>
      <c r="F181" s="302" t="s">
        <v>1891</v>
      </c>
      <c r="G181" s="283"/>
      <c r="H181" s="283" t="s">
        <v>1966</v>
      </c>
      <c r="I181" s="283" t="s">
        <v>1925</v>
      </c>
      <c r="J181" s="283"/>
      <c r="K181" s="324"/>
    </row>
    <row r="182" spans="2:11" ht="15" customHeight="1">
      <c r="B182" s="303"/>
      <c r="C182" s="283" t="s">
        <v>1954</v>
      </c>
      <c r="D182" s="283"/>
      <c r="E182" s="283"/>
      <c r="F182" s="302" t="s">
        <v>1891</v>
      </c>
      <c r="G182" s="283"/>
      <c r="H182" s="283" t="s">
        <v>1967</v>
      </c>
      <c r="I182" s="283" t="s">
        <v>1925</v>
      </c>
      <c r="J182" s="283"/>
      <c r="K182" s="324"/>
    </row>
    <row r="183" spans="2:11" ht="15" customHeight="1">
      <c r="B183" s="303"/>
      <c r="C183" s="283" t="s">
        <v>138</v>
      </c>
      <c r="D183" s="283"/>
      <c r="E183" s="283"/>
      <c r="F183" s="302" t="s">
        <v>1897</v>
      </c>
      <c r="G183" s="283"/>
      <c r="H183" s="283" t="s">
        <v>1968</v>
      </c>
      <c r="I183" s="283" t="s">
        <v>1893</v>
      </c>
      <c r="J183" s="283">
        <v>50</v>
      </c>
      <c r="K183" s="324"/>
    </row>
    <row r="184" spans="2:11" ht="15" customHeight="1">
      <c r="B184" s="303"/>
      <c r="C184" s="283" t="s">
        <v>1969</v>
      </c>
      <c r="D184" s="283"/>
      <c r="E184" s="283"/>
      <c r="F184" s="302" t="s">
        <v>1897</v>
      </c>
      <c r="G184" s="283"/>
      <c r="H184" s="283" t="s">
        <v>1970</v>
      </c>
      <c r="I184" s="283" t="s">
        <v>1971</v>
      </c>
      <c r="J184" s="283"/>
      <c r="K184" s="324"/>
    </row>
    <row r="185" spans="2:11" ht="15" customHeight="1">
      <c r="B185" s="303"/>
      <c r="C185" s="283" t="s">
        <v>1972</v>
      </c>
      <c r="D185" s="283"/>
      <c r="E185" s="283"/>
      <c r="F185" s="302" t="s">
        <v>1897</v>
      </c>
      <c r="G185" s="283"/>
      <c r="H185" s="283" t="s">
        <v>1973</v>
      </c>
      <c r="I185" s="283" t="s">
        <v>1971</v>
      </c>
      <c r="J185" s="283"/>
      <c r="K185" s="324"/>
    </row>
    <row r="186" spans="2:11" ht="15" customHeight="1">
      <c r="B186" s="303"/>
      <c r="C186" s="283" t="s">
        <v>1974</v>
      </c>
      <c r="D186" s="283"/>
      <c r="E186" s="283"/>
      <c r="F186" s="302" t="s">
        <v>1897</v>
      </c>
      <c r="G186" s="283"/>
      <c r="H186" s="283" t="s">
        <v>1975</v>
      </c>
      <c r="I186" s="283" t="s">
        <v>1971</v>
      </c>
      <c r="J186" s="283"/>
      <c r="K186" s="324"/>
    </row>
    <row r="187" spans="2:11" ht="15" customHeight="1">
      <c r="B187" s="303"/>
      <c r="C187" s="336" t="s">
        <v>1976</v>
      </c>
      <c r="D187" s="283"/>
      <c r="E187" s="283"/>
      <c r="F187" s="302" t="s">
        <v>1897</v>
      </c>
      <c r="G187" s="283"/>
      <c r="H187" s="283" t="s">
        <v>1977</v>
      </c>
      <c r="I187" s="283" t="s">
        <v>1978</v>
      </c>
      <c r="J187" s="337" t="s">
        <v>1979</v>
      </c>
      <c r="K187" s="324"/>
    </row>
    <row r="188" spans="2:11" ht="15" customHeight="1">
      <c r="B188" s="303"/>
      <c r="C188" s="288" t="s">
        <v>43</v>
      </c>
      <c r="D188" s="283"/>
      <c r="E188" s="283"/>
      <c r="F188" s="302" t="s">
        <v>1891</v>
      </c>
      <c r="G188" s="283"/>
      <c r="H188" s="279" t="s">
        <v>1980</v>
      </c>
      <c r="I188" s="283" t="s">
        <v>1981</v>
      </c>
      <c r="J188" s="283"/>
      <c r="K188" s="324"/>
    </row>
    <row r="189" spans="2:11" ht="15" customHeight="1">
      <c r="B189" s="303"/>
      <c r="C189" s="288" t="s">
        <v>1982</v>
      </c>
      <c r="D189" s="283"/>
      <c r="E189" s="283"/>
      <c r="F189" s="302" t="s">
        <v>1891</v>
      </c>
      <c r="G189" s="283"/>
      <c r="H189" s="283" t="s">
        <v>1983</v>
      </c>
      <c r="I189" s="283" t="s">
        <v>1925</v>
      </c>
      <c r="J189" s="283"/>
      <c r="K189" s="324"/>
    </row>
    <row r="190" spans="2:11" ht="15" customHeight="1">
      <c r="B190" s="303"/>
      <c r="C190" s="288" t="s">
        <v>1984</v>
      </c>
      <c r="D190" s="283"/>
      <c r="E190" s="283"/>
      <c r="F190" s="302" t="s">
        <v>1891</v>
      </c>
      <c r="G190" s="283"/>
      <c r="H190" s="283" t="s">
        <v>1985</v>
      </c>
      <c r="I190" s="283" t="s">
        <v>1925</v>
      </c>
      <c r="J190" s="283"/>
      <c r="K190" s="324"/>
    </row>
    <row r="191" spans="2:11" ht="15" customHeight="1">
      <c r="B191" s="303"/>
      <c r="C191" s="288" t="s">
        <v>1986</v>
      </c>
      <c r="D191" s="283"/>
      <c r="E191" s="283"/>
      <c r="F191" s="302" t="s">
        <v>1897</v>
      </c>
      <c r="G191" s="283"/>
      <c r="H191" s="283" t="s">
        <v>1987</v>
      </c>
      <c r="I191" s="283" t="s">
        <v>1925</v>
      </c>
      <c r="J191" s="283"/>
      <c r="K191" s="324"/>
    </row>
    <row r="192" spans="2:11" ht="15" customHeight="1">
      <c r="B192" s="330"/>
      <c r="C192" s="338"/>
      <c r="D192" s="312"/>
      <c r="E192" s="312"/>
      <c r="F192" s="312"/>
      <c r="G192" s="312"/>
      <c r="H192" s="312"/>
      <c r="I192" s="312"/>
      <c r="J192" s="312"/>
      <c r="K192" s="331"/>
    </row>
    <row r="193" spans="2:11" ht="18.75" customHeight="1">
      <c r="B193" s="279"/>
      <c r="C193" s="283"/>
      <c r="D193" s="283"/>
      <c r="E193" s="283"/>
      <c r="F193" s="302"/>
      <c r="G193" s="283"/>
      <c r="H193" s="283"/>
      <c r="I193" s="283"/>
      <c r="J193" s="283"/>
      <c r="K193" s="279"/>
    </row>
    <row r="194" spans="2:11" ht="18.75" customHeight="1">
      <c r="B194" s="279"/>
      <c r="C194" s="283"/>
      <c r="D194" s="283"/>
      <c r="E194" s="283"/>
      <c r="F194" s="302"/>
      <c r="G194" s="283"/>
      <c r="H194" s="283"/>
      <c r="I194" s="283"/>
      <c r="J194" s="283"/>
      <c r="K194" s="279"/>
    </row>
    <row r="195" spans="2:11" ht="18.75" customHeight="1">
      <c r="B195" s="289"/>
      <c r="C195" s="289"/>
      <c r="D195" s="289"/>
      <c r="E195" s="289"/>
      <c r="F195" s="289"/>
      <c r="G195" s="289"/>
      <c r="H195" s="289"/>
      <c r="I195" s="289"/>
      <c r="J195" s="289"/>
      <c r="K195" s="289"/>
    </row>
    <row r="196" spans="2:11">
      <c r="B196" s="271"/>
      <c r="C196" s="272"/>
      <c r="D196" s="272"/>
      <c r="E196" s="272"/>
      <c r="F196" s="272"/>
      <c r="G196" s="272"/>
      <c r="H196" s="272"/>
      <c r="I196" s="272"/>
      <c r="J196" s="272"/>
      <c r="K196" s="273"/>
    </row>
    <row r="197" spans="2:11" ht="21">
      <c r="B197" s="274"/>
      <c r="C197" s="396" t="s">
        <v>1988</v>
      </c>
      <c r="D197" s="396"/>
      <c r="E197" s="396"/>
      <c r="F197" s="396"/>
      <c r="G197" s="396"/>
      <c r="H197" s="396"/>
      <c r="I197" s="396"/>
      <c r="J197" s="396"/>
      <c r="K197" s="275"/>
    </row>
    <row r="198" spans="2:11" ht="25.5" customHeight="1">
      <c r="B198" s="274"/>
      <c r="C198" s="339" t="s">
        <v>1989</v>
      </c>
      <c r="D198" s="339"/>
      <c r="E198" s="339"/>
      <c r="F198" s="339" t="s">
        <v>1990</v>
      </c>
      <c r="G198" s="340"/>
      <c r="H198" s="401" t="s">
        <v>1991</v>
      </c>
      <c r="I198" s="401"/>
      <c r="J198" s="401"/>
      <c r="K198" s="275"/>
    </row>
    <row r="199" spans="2:11" ht="5.25" customHeight="1">
      <c r="B199" s="303"/>
      <c r="C199" s="300"/>
      <c r="D199" s="300"/>
      <c r="E199" s="300"/>
      <c r="F199" s="300"/>
      <c r="G199" s="283"/>
      <c r="H199" s="300"/>
      <c r="I199" s="300"/>
      <c r="J199" s="300"/>
      <c r="K199" s="324"/>
    </row>
    <row r="200" spans="2:11" ht="15" customHeight="1">
      <c r="B200" s="303"/>
      <c r="C200" s="283" t="s">
        <v>1981</v>
      </c>
      <c r="D200" s="283"/>
      <c r="E200" s="283"/>
      <c r="F200" s="302" t="s">
        <v>44</v>
      </c>
      <c r="G200" s="283"/>
      <c r="H200" s="398" t="s">
        <v>1992</v>
      </c>
      <c r="I200" s="398"/>
      <c r="J200" s="398"/>
      <c r="K200" s="324"/>
    </row>
    <row r="201" spans="2:11" ht="15" customHeight="1">
      <c r="B201" s="303"/>
      <c r="C201" s="309"/>
      <c r="D201" s="283"/>
      <c r="E201" s="283"/>
      <c r="F201" s="302" t="s">
        <v>45</v>
      </c>
      <c r="G201" s="283"/>
      <c r="H201" s="398" t="s">
        <v>1993</v>
      </c>
      <c r="I201" s="398"/>
      <c r="J201" s="398"/>
      <c r="K201" s="324"/>
    </row>
    <row r="202" spans="2:11" ht="15" customHeight="1">
      <c r="B202" s="303"/>
      <c r="C202" s="309"/>
      <c r="D202" s="283"/>
      <c r="E202" s="283"/>
      <c r="F202" s="302" t="s">
        <v>48</v>
      </c>
      <c r="G202" s="283"/>
      <c r="H202" s="398" t="s">
        <v>1994</v>
      </c>
      <c r="I202" s="398"/>
      <c r="J202" s="398"/>
      <c r="K202" s="324"/>
    </row>
    <row r="203" spans="2:11" ht="15" customHeight="1">
      <c r="B203" s="303"/>
      <c r="C203" s="283"/>
      <c r="D203" s="283"/>
      <c r="E203" s="283"/>
      <c r="F203" s="302" t="s">
        <v>46</v>
      </c>
      <c r="G203" s="283"/>
      <c r="H203" s="398" t="s">
        <v>1995</v>
      </c>
      <c r="I203" s="398"/>
      <c r="J203" s="398"/>
      <c r="K203" s="324"/>
    </row>
    <row r="204" spans="2:11" ht="15" customHeight="1">
      <c r="B204" s="303"/>
      <c r="C204" s="283"/>
      <c r="D204" s="283"/>
      <c r="E204" s="283"/>
      <c r="F204" s="302" t="s">
        <v>47</v>
      </c>
      <c r="G204" s="283"/>
      <c r="H204" s="398" t="s">
        <v>1996</v>
      </c>
      <c r="I204" s="398"/>
      <c r="J204" s="398"/>
      <c r="K204" s="324"/>
    </row>
    <row r="205" spans="2:11" ht="15" customHeight="1">
      <c r="B205" s="303"/>
      <c r="C205" s="283"/>
      <c r="D205" s="283"/>
      <c r="E205" s="283"/>
      <c r="F205" s="302"/>
      <c r="G205" s="283"/>
      <c r="H205" s="283"/>
      <c r="I205" s="283"/>
      <c r="J205" s="283"/>
      <c r="K205" s="324"/>
    </row>
    <row r="206" spans="2:11" ht="15" customHeight="1">
      <c r="B206" s="303"/>
      <c r="C206" s="283" t="s">
        <v>1937</v>
      </c>
      <c r="D206" s="283"/>
      <c r="E206" s="283"/>
      <c r="F206" s="302" t="s">
        <v>80</v>
      </c>
      <c r="G206" s="283"/>
      <c r="H206" s="398" t="s">
        <v>1997</v>
      </c>
      <c r="I206" s="398"/>
      <c r="J206" s="398"/>
      <c r="K206" s="324"/>
    </row>
    <row r="207" spans="2:11" ht="15" customHeight="1">
      <c r="B207" s="303"/>
      <c r="C207" s="309"/>
      <c r="D207" s="283"/>
      <c r="E207" s="283"/>
      <c r="F207" s="302" t="s">
        <v>1834</v>
      </c>
      <c r="G207" s="283"/>
      <c r="H207" s="398" t="s">
        <v>1835</v>
      </c>
      <c r="I207" s="398"/>
      <c r="J207" s="398"/>
      <c r="K207" s="324"/>
    </row>
    <row r="208" spans="2:11" ht="15" customHeight="1">
      <c r="B208" s="303"/>
      <c r="C208" s="283"/>
      <c r="D208" s="283"/>
      <c r="E208" s="283"/>
      <c r="F208" s="302" t="s">
        <v>1832</v>
      </c>
      <c r="G208" s="283"/>
      <c r="H208" s="398" t="s">
        <v>1998</v>
      </c>
      <c r="I208" s="398"/>
      <c r="J208" s="398"/>
      <c r="K208" s="324"/>
    </row>
    <row r="209" spans="2:11" ht="15" customHeight="1">
      <c r="B209" s="341"/>
      <c r="C209" s="309"/>
      <c r="D209" s="309"/>
      <c r="E209" s="309"/>
      <c r="F209" s="302" t="s">
        <v>1836</v>
      </c>
      <c r="G209" s="288"/>
      <c r="H209" s="402" t="s">
        <v>1837</v>
      </c>
      <c r="I209" s="402"/>
      <c r="J209" s="402"/>
      <c r="K209" s="342"/>
    </row>
    <row r="210" spans="2:11" ht="15" customHeight="1">
      <c r="B210" s="341"/>
      <c r="C210" s="309"/>
      <c r="D210" s="309"/>
      <c r="E210" s="309"/>
      <c r="F210" s="302" t="s">
        <v>1838</v>
      </c>
      <c r="G210" s="288"/>
      <c r="H210" s="402" t="s">
        <v>1999</v>
      </c>
      <c r="I210" s="402"/>
      <c r="J210" s="402"/>
      <c r="K210" s="342"/>
    </row>
    <row r="211" spans="2:11" ht="15" customHeight="1">
      <c r="B211" s="341"/>
      <c r="C211" s="309"/>
      <c r="D211" s="309"/>
      <c r="E211" s="309"/>
      <c r="F211" s="343"/>
      <c r="G211" s="288"/>
      <c r="H211" s="344"/>
      <c r="I211" s="344"/>
      <c r="J211" s="344"/>
      <c r="K211" s="342"/>
    </row>
    <row r="212" spans="2:11" ht="15" customHeight="1">
      <c r="B212" s="341"/>
      <c r="C212" s="283" t="s">
        <v>1961</v>
      </c>
      <c r="D212" s="309"/>
      <c r="E212" s="309"/>
      <c r="F212" s="302">
        <v>1</v>
      </c>
      <c r="G212" s="288"/>
      <c r="H212" s="402" t="s">
        <v>2000</v>
      </c>
      <c r="I212" s="402"/>
      <c r="J212" s="402"/>
      <c r="K212" s="342"/>
    </row>
    <row r="213" spans="2:11" ht="15" customHeight="1">
      <c r="B213" s="341"/>
      <c r="C213" s="309"/>
      <c r="D213" s="309"/>
      <c r="E213" s="309"/>
      <c r="F213" s="302">
        <v>2</v>
      </c>
      <c r="G213" s="288"/>
      <c r="H213" s="402" t="s">
        <v>2001</v>
      </c>
      <c r="I213" s="402"/>
      <c r="J213" s="402"/>
      <c r="K213" s="342"/>
    </row>
    <row r="214" spans="2:11" ht="15" customHeight="1">
      <c r="B214" s="341"/>
      <c r="C214" s="309"/>
      <c r="D214" s="309"/>
      <c r="E214" s="309"/>
      <c r="F214" s="302">
        <v>3</v>
      </c>
      <c r="G214" s="288"/>
      <c r="H214" s="402" t="s">
        <v>2002</v>
      </c>
      <c r="I214" s="402"/>
      <c r="J214" s="402"/>
      <c r="K214" s="342"/>
    </row>
    <row r="215" spans="2:11" ht="15" customHeight="1">
      <c r="B215" s="341"/>
      <c r="C215" s="309"/>
      <c r="D215" s="309"/>
      <c r="E215" s="309"/>
      <c r="F215" s="302">
        <v>4</v>
      </c>
      <c r="G215" s="288"/>
      <c r="H215" s="402" t="s">
        <v>2003</v>
      </c>
      <c r="I215" s="402"/>
      <c r="J215" s="402"/>
      <c r="K215" s="342"/>
    </row>
    <row r="216" spans="2:11" ht="12.75" customHeight="1">
      <c r="B216" s="345"/>
      <c r="C216" s="346"/>
      <c r="D216" s="346"/>
      <c r="E216" s="346"/>
      <c r="F216" s="346"/>
      <c r="G216" s="346"/>
      <c r="H216" s="346"/>
      <c r="I216" s="346"/>
      <c r="J216" s="346"/>
      <c r="K216" s="347"/>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ST-1 - Stavební část vč. ...</vt:lpstr>
      <vt:lpstr>ZS - Zateplení střechy</vt:lpstr>
      <vt:lpstr>ZTI - Zdravotechnika</vt:lpstr>
      <vt:lpstr>VRN - Vedlejší rozpočtové...</vt:lpstr>
      <vt:lpstr>Pokyny pro vyplnění</vt:lpstr>
      <vt:lpstr>'Rekapitulace stavby'!Názvy_tisku</vt:lpstr>
      <vt:lpstr>'ST-1 - Stavební část vč. ...'!Názvy_tisku</vt:lpstr>
      <vt:lpstr>'VRN - Vedlejší rozpočtové...'!Názvy_tisku</vt:lpstr>
      <vt:lpstr>'ZS - Zateplení střechy'!Názvy_tisku</vt:lpstr>
      <vt:lpstr>'ZTI - Zdravotechnika'!Názvy_tisku</vt:lpstr>
      <vt:lpstr>'Pokyny pro vyplnění'!Oblast_tisku</vt:lpstr>
      <vt:lpstr>'Rekapitulace stavby'!Oblast_tisku</vt:lpstr>
      <vt:lpstr>'ST-1 - Stavební část vč. ...'!Oblast_tisku</vt:lpstr>
      <vt:lpstr>'VRN - Vedlejší rozpočtové...'!Oblast_tisku</vt:lpstr>
      <vt:lpstr>'ZS - Zateplení střechy'!Oblast_tisku</vt:lpstr>
      <vt:lpstr>'ZTI - Zdravotechnika'!Oblast_tisku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dc:creator>
  <cp:lastModifiedBy>Pudivítr, Josef</cp:lastModifiedBy>
  <dcterms:created xsi:type="dcterms:W3CDTF">2018-12-21T05:45:59Z</dcterms:created>
  <dcterms:modified xsi:type="dcterms:W3CDTF">2019-01-02T06:55:06Z</dcterms:modified>
</cp:coreProperties>
</file>