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2 - SO 102 Stezka" sheetId="2" r:id="rId2"/>
    <sheet name="SO 103 Stezka - SO 103" sheetId="3" r:id="rId3"/>
    <sheet name="SO 103B - SO 103B Krajnic..." sheetId="4" r:id="rId4"/>
    <sheet name="SO 104 - SO 104  Účelová ..." sheetId="5" r:id="rId5"/>
    <sheet name="SO 432 - SO 432 Přeložka ..." sheetId="6" r:id="rId6"/>
    <sheet name="SO 702 - SO 702 Mobiliář" sheetId="7" r:id="rId7"/>
    <sheet name="VRN - VRN Vedlejší rozpoč..." sheetId="8" r:id="rId8"/>
    <sheet name="Pokyny pro vyplnění" sheetId="9" r:id="rId9"/>
  </sheets>
  <definedNames>
    <definedName name="_xlnm.Print_Area" localSheetId="0">'Rekapitulace stavby'!$D$4:$AO$33,'Rekapitulace stavby'!$C$39:$AQ$59</definedName>
    <definedName name="_xlnm.Print_Titles" localSheetId="0">'Rekapitulace stavby'!$49:$49</definedName>
    <definedName name="_xlnm._FilterDatabase" localSheetId="1" hidden="1">'SO 102 - SO 102 Stezka'!$C$83:$K$303</definedName>
    <definedName name="_xlnm.Print_Area" localSheetId="1">'SO 102 - SO 102 Stezka'!$C$4:$J$36,'SO 102 - SO 102 Stezka'!$C$42:$J$65,'SO 102 - SO 102 Stezka'!$C$71:$K$303</definedName>
    <definedName name="_xlnm.Print_Titles" localSheetId="1">'SO 102 - SO 102 Stezka'!$83:$83</definedName>
    <definedName name="_xlnm._FilterDatabase" localSheetId="2" hidden="1">'SO 103 Stezka - SO 103'!$C$82:$K$336</definedName>
    <definedName name="_xlnm.Print_Area" localSheetId="2">'SO 103 Stezka - SO 103'!$C$4:$J$36,'SO 103 Stezka - SO 103'!$C$42:$J$64,'SO 103 Stezka - SO 103'!$C$70:$K$336</definedName>
    <definedName name="_xlnm.Print_Titles" localSheetId="2">'SO 103 Stezka - SO 103'!$82:$82</definedName>
    <definedName name="_xlnm._FilterDatabase" localSheetId="3" hidden="1">'SO 103B - SO 103B Krajnic...'!$C$85:$K$207</definedName>
    <definedName name="_xlnm.Print_Area" localSheetId="3">'SO 103B - SO 103B Krajnic...'!$C$4:$J$36,'SO 103B - SO 103B Krajnic...'!$C$42:$J$67,'SO 103B - SO 103B Krajnic...'!$C$73:$K$207</definedName>
    <definedName name="_xlnm.Print_Titles" localSheetId="3">'SO 103B - SO 103B Krajnic...'!$85:$85</definedName>
    <definedName name="_xlnm._FilterDatabase" localSheetId="4" hidden="1">'SO 104 - SO 104  Účelová ...'!$C$84:$K$240</definedName>
    <definedName name="_xlnm.Print_Area" localSheetId="4">'SO 104 - SO 104  Účelová ...'!$C$4:$J$36,'SO 104 - SO 104  Účelová ...'!$C$42:$J$66,'SO 104 - SO 104  Účelová ...'!$C$72:$K$240</definedName>
    <definedName name="_xlnm.Print_Titles" localSheetId="4">'SO 104 - SO 104  Účelová ...'!$84:$84</definedName>
    <definedName name="_xlnm._FilterDatabase" localSheetId="5" hidden="1">'SO 432 - SO 432 Přeložka ...'!$C$80:$K$278</definedName>
    <definedName name="_xlnm.Print_Area" localSheetId="5">'SO 432 - SO 432 Přeložka ...'!$C$4:$J$36,'SO 432 - SO 432 Přeložka ...'!$C$42:$J$62,'SO 432 - SO 432 Přeložka ...'!$C$68:$K$278</definedName>
    <definedName name="_xlnm.Print_Titles" localSheetId="5">'SO 432 - SO 432 Přeložka ...'!$80:$80</definedName>
    <definedName name="_xlnm._FilterDatabase" localSheetId="6" hidden="1">'SO 702 - SO 702 Mobiliář'!$C$79:$K$197</definedName>
    <definedName name="_xlnm.Print_Area" localSheetId="6">'SO 702 - SO 702 Mobiliář'!$C$4:$J$36,'SO 702 - SO 702 Mobiliář'!$C$42:$J$61,'SO 702 - SO 702 Mobiliář'!$C$67:$K$197</definedName>
    <definedName name="_xlnm.Print_Titles" localSheetId="6">'SO 702 - SO 702 Mobiliář'!$79:$79</definedName>
    <definedName name="_xlnm._FilterDatabase" localSheetId="7" hidden="1">'VRN - VRN Vedlejší rozpoč...'!$C$78:$K$108</definedName>
    <definedName name="_xlnm.Print_Area" localSheetId="7">'VRN - VRN Vedlejší rozpoč...'!$C$4:$J$36,'VRN - VRN Vedlejší rozpoč...'!$C$42:$J$60,'VRN - VRN Vedlejší rozpoč...'!$C$66:$K$108</definedName>
    <definedName name="_xlnm.Print_Titles" localSheetId="7">'VRN - VRN Vedlejší rozpoč...'!$78:$78</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8"/>
  <c r="AX58"/>
  <c i="8"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T93"/>
  <c r="R94"/>
  <c r="R93"/>
  <c r="P94"/>
  <c r="P93"/>
  <c r="BK94"/>
  <c r="BK93"/>
  <c r="J93"/>
  <c r="J94"/>
  <c r="BE94"/>
  <c r="J59"/>
  <c r="BI91"/>
  <c r="BH91"/>
  <c r="BG91"/>
  <c r="BF91"/>
  <c r="T91"/>
  <c r="R91"/>
  <c r="P91"/>
  <c r="BK91"/>
  <c r="J91"/>
  <c r="BE91"/>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4"/>
  <c i="1" r="BD58"/>
  <c i="8" r="BH82"/>
  <c r="F33"/>
  <c i="1" r="BC58"/>
  <c i="8" r="BG82"/>
  <c r="F32"/>
  <c i="1" r="BB58"/>
  <c i="8" r="BF82"/>
  <c r="J31"/>
  <c i="1" r="AW58"/>
  <c i="8" r="F31"/>
  <c i="1" r="BA58"/>
  <c i="8" r="T82"/>
  <c r="T81"/>
  <c r="T80"/>
  <c r="T79"/>
  <c r="R82"/>
  <c r="R81"/>
  <c r="R80"/>
  <c r="R79"/>
  <c r="P82"/>
  <c r="P81"/>
  <c r="P80"/>
  <c r="P79"/>
  <c i="1" r="AU58"/>
  <c i="8" r="BK82"/>
  <c r="BK81"/>
  <c r="J81"/>
  <c r="BK80"/>
  <c r="J80"/>
  <c r="BK79"/>
  <c r="J79"/>
  <c r="J56"/>
  <c r="J27"/>
  <c i="1" r="AG58"/>
  <c i="8" r="J82"/>
  <c r="BE82"/>
  <c r="J30"/>
  <c i="1" r="AV58"/>
  <c i="8" r="F30"/>
  <c i="1" r="AZ58"/>
  <c i="8" r="J58"/>
  <c r="J57"/>
  <c r="J75"/>
  <c r="F75"/>
  <c r="F73"/>
  <c r="E71"/>
  <c r="J51"/>
  <c r="F51"/>
  <c r="F49"/>
  <c r="E47"/>
  <c r="J36"/>
  <c r="J18"/>
  <c r="E18"/>
  <c r="F76"/>
  <c r="F52"/>
  <c r="J17"/>
  <c r="J12"/>
  <c r="J73"/>
  <c r="J49"/>
  <c r="E7"/>
  <c r="E69"/>
  <c r="E45"/>
  <c i="1" r="AY57"/>
  <c r="AX57"/>
  <c i="7"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6"/>
  <c r="BH186"/>
  <c r="BG186"/>
  <c r="BF186"/>
  <c r="T186"/>
  <c r="R186"/>
  <c r="P186"/>
  <c r="BK186"/>
  <c r="J186"/>
  <c r="BE186"/>
  <c r="BI183"/>
  <c r="BH183"/>
  <c r="BG183"/>
  <c r="BF183"/>
  <c r="T183"/>
  <c r="R183"/>
  <c r="P183"/>
  <c r="BK183"/>
  <c r="J183"/>
  <c r="BE183"/>
  <c r="BI179"/>
  <c r="BH179"/>
  <c r="BG179"/>
  <c r="BF179"/>
  <c r="T179"/>
  <c r="R179"/>
  <c r="P179"/>
  <c r="BK179"/>
  <c r="J179"/>
  <c r="BE179"/>
  <c r="BI177"/>
  <c r="BH177"/>
  <c r="BG177"/>
  <c r="BF177"/>
  <c r="T177"/>
  <c r="T176"/>
  <c r="R177"/>
  <c r="R176"/>
  <c r="P177"/>
  <c r="P176"/>
  <c r="BK177"/>
  <c r="BK176"/>
  <c r="J176"/>
  <c r="J177"/>
  <c r="BE177"/>
  <c r="J60"/>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2"/>
  <c r="BH162"/>
  <c r="BG162"/>
  <c r="BF162"/>
  <c r="T162"/>
  <c r="R162"/>
  <c r="P162"/>
  <c r="BK162"/>
  <c r="J162"/>
  <c r="BE162"/>
  <c r="BI161"/>
  <c r="BH161"/>
  <c r="BG161"/>
  <c r="BF161"/>
  <c r="T161"/>
  <c r="R161"/>
  <c r="P161"/>
  <c r="BK161"/>
  <c r="J161"/>
  <c r="BE161"/>
  <c r="BI159"/>
  <c r="BH159"/>
  <c r="BG159"/>
  <c r="BF159"/>
  <c r="T159"/>
  <c r="R159"/>
  <c r="P159"/>
  <c r="BK159"/>
  <c r="J159"/>
  <c r="BE159"/>
  <c r="BI155"/>
  <c r="BH155"/>
  <c r="BG155"/>
  <c r="BF155"/>
  <c r="T155"/>
  <c r="R155"/>
  <c r="P155"/>
  <c r="BK155"/>
  <c r="J155"/>
  <c r="BE155"/>
  <c r="BI153"/>
  <c r="BH153"/>
  <c r="BG153"/>
  <c r="BF153"/>
  <c r="T153"/>
  <c r="R153"/>
  <c r="P153"/>
  <c r="BK153"/>
  <c r="J153"/>
  <c r="BE153"/>
  <c r="BI151"/>
  <c r="BH151"/>
  <c r="BG151"/>
  <c r="BF151"/>
  <c r="T151"/>
  <c r="R151"/>
  <c r="P151"/>
  <c r="BK151"/>
  <c r="J151"/>
  <c r="BE151"/>
  <c r="BI148"/>
  <c r="BH148"/>
  <c r="BG148"/>
  <c r="BF148"/>
  <c r="T148"/>
  <c r="R148"/>
  <c r="P148"/>
  <c r="BK148"/>
  <c r="J148"/>
  <c r="BE148"/>
  <c r="BI144"/>
  <c r="BH144"/>
  <c r="BG144"/>
  <c r="BF144"/>
  <c r="T144"/>
  <c r="R144"/>
  <c r="P144"/>
  <c r="BK144"/>
  <c r="J144"/>
  <c r="BE144"/>
  <c r="BI142"/>
  <c r="BH142"/>
  <c r="BG142"/>
  <c r="BF142"/>
  <c r="T142"/>
  <c r="R142"/>
  <c r="P142"/>
  <c r="BK142"/>
  <c r="J142"/>
  <c r="BE142"/>
  <c r="BI140"/>
  <c r="BH140"/>
  <c r="BG140"/>
  <c r="BF140"/>
  <c r="T140"/>
  <c r="R140"/>
  <c r="P140"/>
  <c r="BK140"/>
  <c r="J140"/>
  <c r="BE140"/>
  <c r="BI139"/>
  <c r="BH139"/>
  <c r="BG139"/>
  <c r="BF139"/>
  <c r="T139"/>
  <c r="R139"/>
  <c r="P139"/>
  <c r="BK139"/>
  <c r="J139"/>
  <c r="BE139"/>
  <c r="BI135"/>
  <c r="BH135"/>
  <c r="BG135"/>
  <c r="BF135"/>
  <c r="T135"/>
  <c r="R135"/>
  <c r="P135"/>
  <c r="BK135"/>
  <c r="J135"/>
  <c r="BE135"/>
  <c r="BI133"/>
  <c r="BH133"/>
  <c r="BG133"/>
  <c r="BF133"/>
  <c r="T133"/>
  <c r="R133"/>
  <c r="P133"/>
  <c r="BK133"/>
  <c r="J133"/>
  <c r="BE133"/>
  <c r="BI131"/>
  <c r="BH131"/>
  <c r="BG131"/>
  <c r="BF131"/>
  <c r="T131"/>
  <c r="T130"/>
  <c r="R131"/>
  <c r="R130"/>
  <c r="P131"/>
  <c r="P130"/>
  <c r="BK131"/>
  <c r="BK130"/>
  <c r="J130"/>
  <c r="J131"/>
  <c r="BE131"/>
  <c r="J5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6"/>
  <c r="BH116"/>
  <c r="BG116"/>
  <c r="BF116"/>
  <c r="T116"/>
  <c r="R116"/>
  <c r="P116"/>
  <c r="BK116"/>
  <c r="J116"/>
  <c r="BE116"/>
  <c r="BI115"/>
  <c r="BH115"/>
  <c r="BG115"/>
  <c r="BF115"/>
  <c r="T115"/>
  <c r="R115"/>
  <c r="P115"/>
  <c r="BK115"/>
  <c r="J115"/>
  <c r="BE115"/>
  <c r="BI113"/>
  <c r="BH113"/>
  <c r="BG113"/>
  <c r="BF113"/>
  <c r="T113"/>
  <c r="R113"/>
  <c r="P113"/>
  <c r="BK113"/>
  <c r="J113"/>
  <c r="BE113"/>
  <c r="BI108"/>
  <c r="BH108"/>
  <c r="BG108"/>
  <c r="BF108"/>
  <c r="T108"/>
  <c r="R108"/>
  <c r="P108"/>
  <c r="BK108"/>
  <c r="J108"/>
  <c r="BE108"/>
  <c r="BI106"/>
  <c r="BH106"/>
  <c r="BG106"/>
  <c r="BF106"/>
  <c r="T106"/>
  <c r="R106"/>
  <c r="P106"/>
  <c r="BK106"/>
  <c r="J106"/>
  <c r="BE106"/>
  <c r="BI104"/>
  <c r="BH104"/>
  <c r="BG104"/>
  <c r="BF104"/>
  <c r="T104"/>
  <c r="R104"/>
  <c r="P104"/>
  <c r="BK104"/>
  <c r="J104"/>
  <c r="BE104"/>
  <c r="BI101"/>
  <c r="BH101"/>
  <c r="BG101"/>
  <c r="BF101"/>
  <c r="T101"/>
  <c r="R101"/>
  <c r="P101"/>
  <c r="BK101"/>
  <c r="J101"/>
  <c r="BE101"/>
  <c r="BI97"/>
  <c r="BH97"/>
  <c r="BG97"/>
  <c r="BF97"/>
  <c r="T97"/>
  <c r="R97"/>
  <c r="P97"/>
  <c r="BK97"/>
  <c r="J97"/>
  <c r="BE97"/>
  <c r="BI95"/>
  <c r="BH95"/>
  <c r="BG95"/>
  <c r="BF95"/>
  <c r="T95"/>
  <c r="R95"/>
  <c r="P95"/>
  <c r="BK95"/>
  <c r="J95"/>
  <c r="BE95"/>
  <c r="BI93"/>
  <c r="BH93"/>
  <c r="BG93"/>
  <c r="BF93"/>
  <c r="T93"/>
  <c r="R93"/>
  <c r="P93"/>
  <c r="BK93"/>
  <c r="J93"/>
  <c r="BE93"/>
  <c r="BI92"/>
  <c r="BH92"/>
  <c r="BG92"/>
  <c r="BF92"/>
  <c r="T92"/>
  <c r="R92"/>
  <c r="P92"/>
  <c r="BK92"/>
  <c r="J92"/>
  <c r="BE92"/>
  <c r="BI87"/>
  <c r="BH87"/>
  <c r="BG87"/>
  <c r="BF87"/>
  <c r="T87"/>
  <c r="R87"/>
  <c r="P87"/>
  <c r="BK87"/>
  <c r="J87"/>
  <c r="BE87"/>
  <c r="BI85"/>
  <c r="BH85"/>
  <c r="BG85"/>
  <c r="BF85"/>
  <c r="T85"/>
  <c r="R85"/>
  <c r="P85"/>
  <c r="BK85"/>
  <c r="J85"/>
  <c r="BE85"/>
  <c r="BI83"/>
  <c r="F34"/>
  <c i="1" r="BD57"/>
  <c i="7" r="BH83"/>
  <c r="F33"/>
  <c i="1" r="BC57"/>
  <c i="7" r="BG83"/>
  <c r="F32"/>
  <c i="1" r="BB57"/>
  <c i="7" r="BF83"/>
  <c r="J31"/>
  <c i="1" r="AW57"/>
  <c i="7" r="F31"/>
  <c i="1" r="BA57"/>
  <c i="7" r="T83"/>
  <c r="T82"/>
  <c r="T81"/>
  <c r="T80"/>
  <c r="R83"/>
  <c r="R82"/>
  <c r="R81"/>
  <c r="R80"/>
  <c r="P83"/>
  <c r="P82"/>
  <c r="P81"/>
  <c r="P80"/>
  <c i="1" r="AU57"/>
  <c i="7" r="BK83"/>
  <c r="BK82"/>
  <c r="J82"/>
  <c r="BK81"/>
  <c r="J81"/>
  <c r="BK80"/>
  <c r="J80"/>
  <c r="J56"/>
  <c r="J27"/>
  <c i="1" r="AG57"/>
  <c i="7" r="J83"/>
  <c r="BE83"/>
  <c r="J30"/>
  <c i="1" r="AV57"/>
  <c i="7" r="F30"/>
  <c i="1" r="AZ57"/>
  <c i="7" r="J58"/>
  <c r="J57"/>
  <c r="J76"/>
  <c r="F76"/>
  <c r="F74"/>
  <c r="E72"/>
  <c r="J51"/>
  <c r="F51"/>
  <c r="F49"/>
  <c r="E47"/>
  <c r="J36"/>
  <c r="J18"/>
  <c r="E18"/>
  <c r="F77"/>
  <c r="F52"/>
  <c r="J17"/>
  <c r="J12"/>
  <c r="J74"/>
  <c r="J49"/>
  <c r="E7"/>
  <c r="E70"/>
  <c r="E45"/>
  <c i="1" r="AY56"/>
  <c r="AX56"/>
  <c i="6" r="BI275"/>
  <c r="BH275"/>
  <c r="BG275"/>
  <c r="BF275"/>
  <c r="T275"/>
  <c r="R275"/>
  <c r="P275"/>
  <c r="BK275"/>
  <c r="J275"/>
  <c r="BE275"/>
  <c r="BI271"/>
  <c r="BH271"/>
  <c r="BG271"/>
  <c r="BF271"/>
  <c r="T271"/>
  <c r="R271"/>
  <c r="P271"/>
  <c r="BK271"/>
  <c r="J271"/>
  <c r="BE271"/>
  <c r="BI267"/>
  <c r="BH267"/>
  <c r="BG267"/>
  <c r="BF267"/>
  <c r="T267"/>
  <c r="R267"/>
  <c r="P267"/>
  <c r="BK267"/>
  <c r="J267"/>
  <c r="BE267"/>
  <c r="BI263"/>
  <c r="BH263"/>
  <c r="BG263"/>
  <c r="BF263"/>
  <c r="T263"/>
  <c r="R263"/>
  <c r="P263"/>
  <c r="BK263"/>
  <c r="J263"/>
  <c r="BE263"/>
  <c r="BI259"/>
  <c r="BH259"/>
  <c r="BG259"/>
  <c r="BF259"/>
  <c r="T259"/>
  <c r="R259"/>
  <c r="P259"/>
  <c r="BK259"/>
  <c r="J259"/>
  <c r="BE259"/>
  <c r="BI255"/>
  <c r="BH255"/>
  <c r="BG255"/>
  <c r="BF255"/>
  <c r="T255"/>
  <c r="T254"/>
  <c r="R255"/>
  <c r="R254"/>
  <c r="P255"/>
  <c r="P254"/>
  <c r="BK255"/>
  <c r="BK254"/>
  <c r="J254"/>
  <c r="J255"/>
  <c r="BE255"/>
  <c r="J61"/>
  <c r="BI250"/>
  <c r="BH250"/>
  <c r="BG250"/>
  <c r="BF250"/>
  <c r="T250"/>
  <c r="R250"/>
  <c r="P250"/>
  <c r="BK250"/>
  <c r="J250"/>
  <c r="BE250"/>
  <c r="BI246"/>
  <c r="BH246"/>
  <c r="BG246"/>
  <c r="BF246"/>
  <c r="T246"/>
  <c r="R246"/>
  <c r="P246"/>
  <c r="BK246"/>
  <c r="J246"/>
  <c r="BE246"/>
  <c r="BI242"/>
  <c r="BH242"/>
  <c r="BG242"/>
  <c r="BF242"/>
  <c r="T242"/>
  <c r="R242"/>
  <c r="P242"/>
  <c r="BK242"/>
  <c r="J242"/>
  <c r="BE242"/>
  <c r="BI238"/>
  <c r="BH238"/>
  <c r="BG238"/>
  <c r="BF238"/>
  <c r="T238"/>
  <c r="R238"/>
  <c r="P238"/>
  <c r="BK238"/>
  <c r="J238"/>
  <c r="BE238"/>
  <c r="BI234"/>
  <c r="BH234"/>
  <c r="BG234"/>
  <c r="BF234"/>
  <c r="T234"/>
  <c r="R234"/>
  <c r="P234"/>
  <c r="BK234"/>
  <c r="J234"/>
  <c r="BE234"/>
  <c r="BI230"/>
  <c r="BH230"/>
  <c r="BG230"/>
  <c r="BF230"/>
  <c r="T230"/>
  <c r="R230"/>
  <c r="P230"/>
  <c r="BK230"/>
  <c r="J230"/>
  <c r="BE230"/>
  <c r="BI226"/>
  <c r="BH226"/>
  <c r="BG226"/>
  <c r="BF226"/>
  <c r="T226"/>
  <c r="R226"/>
  <c r="P226"/>
  <c r="BK226"/>
  <c r="J226"/>
  <c r="BE226"/>
  <c r="BI222"/>
  <c r="BH222"/>
  <c r="BG222"/>
  <c r="BF222"/>
  <c r="T222"/>
  <c r="R222"/>
  <c r="P222"/>
  <c r="BK222"/>
  <c r="J222"/>
  <c r="BE222"/>
  <c r="BI218"/>
  <c r="BH218"/>
  <c r="BG218"/>
  <c r="BF218"/>
  <c r="T218"/>
  <c r="R218"/>
  <c r="P218"/>
  <c r="BK218"/>
  <c r="J218"/>
  <c r="BE218"/>
  <c r="BI214"/>
  <c r="BH214"/>
  <c r="BG214"/>
  <c r="BF214"/>
  <c r="T214"/>
  <c r="R214"/>
  <c r="P214"/>
  <c r="BK214"/>
  <c r="J214"/>
  <c r="BE214"/>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T196"/>
  <c r="R197"/>
  <c r="R196"/>
  <c r="P197"/>
  <c r="P196"/>
  <c r="BK197"/>
  <c r="BK196"/>
  <c r="J196"/>
  <c r="J197"/>
  <c r="BE197"/>
  <c r="J60"/>
  <c r="BI192"/>
  <c r="BH192"/>
  <c r="BG192"/>
  <c r="BF192"/>
  <c r="T192"/>
  <c r="R192"/>
  <c r="P192"/>
  <c r="BK192"/>
  <c r="J192"/>
  <c r="BE192"/>
  <c r="BI188"/>
  <c r="BH188"/>
  <c r="BG188"/>
  <c r="BF188"/>
  <c r="T188"/>
  <c r="R188"/>
  <c r="P188"/>
  <c r="BK188"/>
  <c r="J188"/>
  <c r="BE188"/>
  <c r="BI184"/>
  <c r="BH184"/>
  <c r="BG184"/>
  <c r="BF184"/>
  <c r="T184"/>
  <c r="R184"/>
  <c r="P184"/>
  <c r="BK184"/>
  <c r="J184"/>
  <c r="BE184"/>
  <c r="BI180"/>
  <c r="BH180"/>
  <c r="BG180"/>
  <c r="BF180"/>
  <c r="T180"/>
  <c r="R180"/>
  <c r="P180"/>
  <c r="BK180"/>
  <c r="J180"/>
  <c r="BE180"/>
  <c r="BI176"/>
  <c r="BH176"/>
  <c r="BG176"/>
  <c r="BF176"/>
  <c r="T176"/>
  <c r="R176"/>
  <c r="P176"/>
  <c r="BK176"/>
  <c r="J176"/>
  <c r="BE176"/>
  <c r="BI172"/>
  <c r="BH172"/>
  <c r="BG172"/>
  <c r="BF172"/>
  <c r="T172"/>
  <c r="R172"/>
  <c r="P172"/>
  <c r="BK172"/>
  <c r="J172"/>
  <c r="BE172"/>
  <c r="BI168"/>
  <c r="BH168"/>
  <c r="BG168"/>
  <c r="BF168"/>
  <c r="T168"/>
  <c r="R168"/>
  <c r="P168"/>
  <c r="BK168"/>
  <c r="J168"/>
  <c r="BE168"/>
  <c r="BI164"/>
  <c r="BH164"/>
  <c r="BG164"/>
  <c r="BF164"/>
  <c r="T164"/>
  <c r="R164"/>
  <c r="P164"/>
  <c r="BK164"/>
  <c r="J164"/>
  <c r="BE164"/>
  <c r="BI159"/>
  <c r="BH159"/>
  <c r="BG159"/>
  <c r="BF159"/>
  <c r="T159"/>
  <c r="R159"/>
  <c r="P159"/>
  <c r="BK159"/>
  <c r="J159"/>
  <c r="BE159"/>
  <c r="BI155"/>
  <c r="BH155"/>
  <c r="BG155"/>
  <c r="BF155"/>
  <c r="T155"/>
  <c r="R155"/>
  <c r="P155"/>
  <c r="BK155"/>
  <c r="J155"/>
  <c r="BE155"/>
  <c r="BI150"/>
  <c r="BH150"/>
  <c r="BG150"/>
  <c r="BF150"/>
  <c r="T150"/>
  <c r="R150"/>
  <c r="P150"/>
  <c r="BK150"/>
  <c r="J150"/>
  <c r="BE150"/>
  <c r="BI146"/>
  <c r="BH146"/>
  <c r="BG146"/>
  <c r="BF146"/>
  <c r="T146"/>
  <c r="R146"/>
  <c r="P146"/>
  <c r="BK146"/>
  <c r="J146"/>
  <c r="BE146"/>
  <c r="BI141"/>
  <c r="BH141"/>
  <c r="BG141"/>
  <c r="BF141"/>
  <c r="T141"/>
  <c r="R141"/>
  <c r="P141"/>
  <c r="BK141"/>
  <c r="J141"/>
  <c r="BE141"/>
  <c r="BI137"/>
  <c r="BH137"/>
  <c r="BG137"/>
  <c r="BF137"/>
  <c r="T137"/>
  <c r="R137"/>
  <c r="P137"/>
  <c r="BK137"/>
  <c r="J137"/>
  <c r="BE137"/>
  <c r="BI133"/>
  <c r="BH133"/>
  <c r="BG133"/>
  <c r="BF133"/>
  <c r="T133"/>
  <c r="R133"/>
  <c r="P133"/>
  <c r="BK133"/>
  <c r="J133"/>
  <c r="BE133"/>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1"/>
  <c r="BH101"/>
  <c r="BG101"/>
  <c r="BF101"/>
  <c r="T101"/>
  <c r="R101"/>
  <c r="P101"/>
  <c r="BK101"/>
  <c r="J101"/>
  <c r="BE101"/>
  <c r="BI97"/>
  <c r="BH97"/>
  <c r="BG97"/>
  <c r="BF97"/>
  <c r="T97"/>
  <c r="R97"/>
  <c r="P97"/>
  <c r="BK97"/>
  <c r="J97"/>
  <c r="BE97"/>
  <c r="BI93"/>
  <c r="BH93"/>
  <c r="BG93"/>
  <c r="BF93"/>
  <c r="T93"/>
  <c r="R93"/>
  <c r="P93"/>
  <c r="BK93"/>
  <c r="J93"/>
  <c r="BE93"/>
  <c r="BI89"/>
  <c r="BH89"/>
  <c r="BG89"/>
  <c r="BF89"/>
  <c r="T89"/>
  <c r="R89"/>
  <c r="P89"/>
  <c r="BK89"/>
  <c r="J89"/>
  <c r="BE89"/>
  <c r="BI85"/>
  <c r="F34"/>
  <c i="1" r="BD56"/>
  <c i="6" r="BH85"/>
  <c r="F33"/>
  <c i="1" r="BC56"/>
  <c i="6" r="BG85"/>
  <c r="F32"/>
  <c i="1" r="BB56"/>
  <c i="6" r="BF85"/>
  <c r="J31"/>
  <c i="1" r="AW56"/>
  <c i="6" r="F31"/>
  <c i="1" r="BA56"/>
  <c i="6" r="T85"/>
  <c r="T84"/>
  <c r="T83"/>
  <c r="T82"/>
  <c r="T81"/>
  <c r="R85"/>
  <c r="R84"/>
  <c r="R83"/>
  <c r="R82"/>
  <c r="R81"/>
  <c r="P85"/>
  <c r="P84"/>
  <c r="P83"/>
  <c r="P82"/>
  <c r="P81"/>
  <c i="1" r="AU56"/>
  <c i="6" r="BK85"/>
  <c r="BK84"/>
  <c r="J84"/>
  <c r="BK83"/>
  <c r="J83"/>
  <c r="BK82"/>
  <c r="J82"/>
  <c r="BK81"/>
  <c r="J81"/>
  <c r="J56"/>
  <c r="J27"/>
  <c i="1" r="AG56"/>
  <c i="6" r="J85"/>
  <c r="BE85"/>
  <c r="J30"/>
  <c i="1" r="AV56"/>
  <c i="6" r="F30"/>
  <c i="1" r="AZ56"/>
  <c i="6" r="J59"/>
  <c r="J58"/>
  <c r="J57"/>
  <c r="J77"/>
  <c r="F77"/>
  <c r="F75"/>
  <c r="E73"/>
  <c r="J51"/>
  <c r="F51"/>
  <c r="F49"/>
  <c r="E47"/>
  <c r="J36"/>
  <c r="J18"/>
  <c r="E18"/>
  <c r="F78"/>
  <c r="F52"/>
  <c r="J17"/>
  <c r="J12"/>
  <c r="J75"/>
  <c r="J49"/>
  <c r="E7"/>
  <c r="E71"/>
  <c r="E45"/>
  <c i="1" r="AY55"/>
  <c r="AX55"/>
  <c i="5" r="BI239"/>
  <c r="BH239"/>
  <c r="BG239"/>
  <c r="BF239"/>
  <c r="T239"/>
  <c r="T238"/>
  <c r="T237"/>
  <c r="R239"/>
  <c r="R238"/>
  <c r="R237"/>
  <c r="P239"/>
  <c r="P238"/>
  <c r="P237"/>
  <c r="BK239"/>
  <c r="BK238"/>
  <c r="J238"/>
  <c r="BK237"/>
  <c r="J237"/>
  <c r="J239"/>
  <c r="BE239"/>
  <c r="J65"/>
  <c r="J64"/>
  <c r="BI235"/>
  <c r="BH235"/>
  <c r="BG235"/>
  <c r="BF235"/>
  <c r="T235"/>
  <c r="R235"/>
  <c r="P235"/>
  <c r="BK235"/>
  <c r="J235"/>
  <c r="BE235"/>
  <c r="BI234"/>
  <c r="BH234"/>
  <c r="BG234"/>
  <c r="BF234"/>
  <c r="T234"/>
  <c r="R234"/>
  <c r="P234"/>
  <c r="BK234"/>
  <c r="J234"/>
  <c r="BE234"/>
  <c r="BI231"/>
  <c r="BH231"/>
  <c r="BG231"/>
  <c r="BF231"/>
  <c r="T231"/>
  <c r="R231"/>
  <c r="P231"/>
  <c r="BK231"/>
  <c r="J231"/>
  <c r="BE231"/>
  <c r="BI227"/>
  <c r="BH227"/>
  <c r="BG227"/>
  <c r="BF227"/>
  <c r="T227"/>
  <c r="R227"/>
  <c r="P227"/>
  <c r="BK227"/>
  <c r="J227"/>
  <c r="BE227"/>
  <c r="BI226"/>
  <c r="BH226"/>
  <c r="BG226"/>
  <c r="BF226"/>
  <c r="T226"/>
  <c r="R226"/>
  <c r="P226"/>
  <c r="BK226"/>
  <c r="J226"/>
  <c r="BE226"/>
  <c r="BI223"/>
  <c r="BH223"/>
  <c r="BG223"/>
  <c r="BF223"/>
  <c r="T223"/>
  <c r="T222"/>
  <c r="R223"/>
  <c r="R222"/>
  <c r="P223"/>
  <c r="P222"/>
  <c r="BK223"/>
  <c r="BK222"/>
  <c r="J222"/>
  <c r="J223"/>
  <c r="BE223"/>
  <c r="J63"/>
  <c r="BI221"/>
  <c r="BH221"/>
  <c r="BG221"/>
  <c r="BF221"/>
  <c r="T221"/>
  <c r="R221"/>
  <c r="P221"/>
  <c r="BK221"/>
  <c r="J221"/>
  <c r="BE221"/>
  <c r="BI220"/>
  <c r="BH220"/>
  <c r="BG220"/>
  <c r="BF220"/>
  <c r="T220"/>
  <c r="R220"/>
  <c r="P220"/>
  <c r="BK220"/>
  <c r="J220"/>
  <c r="BE220"/>
  <c r="BI218"/>
  <c r="BH218"/>
  <c r="BG218"/>
  <c r="BF218"/>
  <c r="T218"/>
  <c r="R218"/>
  <c r="P218"/>
  <c r="BK218"/>
  <c r="J218"/>
  <c r="BE218"/>
  <c r="BI214"/>
  <c r="BH214"/>
  <c r="BG214"/>
  <c r="BF214"/>
  <c r="T214"/>
  <c r="R214"/>
  <c r="P214"/>
  <c r="BK214"/>
  <c r="J214"/>
  <c r="BE214"/>
  <c r="BI211"/>
  <c r="BH211"/>
  <c r="BG211"/>
  <c r="BF211"/>
  <c r="T211"/>
  <c r="R211"/>
  <c r="P211"/>
  <c r="BK211"/>
  <c r="J211"/>
  <c r="BE211"/>
  <c r="BI208"/>
  <c r="BH208"/>
  <c r="BG208"/>
  <c r="BF208"/>
  <c r="T208"/>
  <c r="R208"/>
  <c r="P208"/>
  <c r="BK208"/>
  <c r="J208"/>
  <c r="BE208"/>
  <c r="BI207"/>
  <c r="BH207"/>
  <c r="BG207"/>
  <c r="BF207"/>
  <c r="T207"/>
  <c r="R207"/>
  <c r="P207"/>
  <c r="BK207"/>
  <c r="J207"/>
  <c r="BE207"/>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62"/>
  <c r="BI193"/>
  <c r="BH193"/>
  <c r="BG193"/>
  <c r="BF193"/>
  <c r="T193"/>
  <c r="R193"/>
  <c r="P193"/>
  <c r="BK193"/>
  <c r="J193"/>
  <c r="BE193"/>
  <c r="BI190"/>
  <c r="BH190"/>
  <c r="BG190"/>
  <c r="BF190"/>
  <c r="T190"/>
  <c r="R190"/>
  <c r="P190"/>
  <c r="BK190"/>
  <c r="J190"/>
  <c r="BE190"/>
  <c r="BI188"/>
  <c r="BH188"/>
  <c r="BG188"/>
  <c r="BF188"/>
  <c r="T188"/>
  <c r="R188"/>
  <c r="P188"/>
  <c r="BK188"/>
  <c r="J188"/>
  <c r="BE188"/>
  <c r="BI187"/>
  <c r="BH187"/>
  <c r="BG187"/>
  <c r="BF187"/>
  <c r="T187"/>
  <c r="R187"/>
  <c r="P187"/>
  <c r="BK187"/>
  <c r="J187"/>
  <c r="BE187"/>
  <c r="BI185"/>
  <c r="BH185"/>
  <c r="BG185"/>
  <c r="BF185"/>
  <c r="T185"/>
  <c r="R185"/>
  <c r="P185"/>
  <c r="BK185"/>
  <c r="J185"/>
  <c r="BE185"/>
  <c r="BI180"/>
  <c r="BH180"/>
  <c r="BG180"/>
  <c r="BF180"/>
  <c r="T180"/>
  <c r="R180"/>
  <c r="P180"/>
  <c r="BK180"/>
  <c r="J180"/>
  <c r="BE180"/>
  <c r="BI179"/>
  <c r="BH179"/>
  <c r="BG179"/>
  <c r="BF179"/>
  <c r="T179"/>
  <c r="R179"/>
  <c r="P179"/>
  <c r="BK179"/>
  <c r="J179"/>
  <c r="BE179"/>
  <c r="BI176"/>
  <c r="BH176"/>
  <c r="BG176"/>
  <c r="BF176"/>
  <c r="T176"/>
  <c r="R176"/>
  <c r="P176"/>
  <c r="BK176"/>
  <c r="J176"/>
  <c r="BE176"/>
  <c r="BI175"/>
  <c r="BH175"/>
  <c r="BG175"/>
  <c r="BF175"/>
  <c r="T175"/>
  <c r="R175"/>
  <c r="P175"/>
  <c r="BK175"/>
  <c r="J175"/>
  <c r="BE175"/>
  <c r="BI173"/>
  <c r="BH173"/>
  <c r="BG173"/>
  <c r="BF173"/>
  <c r="T173"/>
  <c r="R173"/>
  <c r="P173"/>
  <c r="BK173"/>
  <c r="J173"/>
  <c r="BE173"/>
  <c r="BI170"/>
  <c r="BH170"/>
  <c r="BG170"/>
  <c r="BF170"/>
  <c r="T170"/>
  <c r="R170"/>
  <c r="P170"/>
  <c r="BK170"/>
  <c r="J170"/>
  <c r="BE170"/>
  <c r="BI166"/>
  <c r="BH166"/>
  <c r="BG166"/>
  <c r="BF166"/>
  <c r="T166"/>
  <c r="T165"/>
  <c r="R166"/>
  <c r="R165"/>
  <c r="P166"/>
  <c r="P165"/>
  <c r="BK166"/>
  <c r="BK165"/>
  <c r="J165"/>
  <c r="J166"/>
  <c r="BE166"/>
  <c r="J61"/>
  <c r="BI161"/>
  <c r="BH161"/>
  <c r="BG161"/>
  <c r="BF161"/>
  <c r="T161"/>
  <c r="T160"/>
  <c r="R161"/>
  <c r="R160"/>
  <c r="P161"/>
  <c r="P160"/>
  <c r="BK161"/>
  <c r="BK160"/>
  <c r="J160"/>
  <c r="J161"/>
  <c r="BE161"/>
  <c r="J60"/>
  <c r="BI157"/>
  <c r="BH157"/>
  <c r="BG157"/>
  <c r="BF157"/>
  <c r="T157"/>
  <c r="T156"/>
  <c r="R157"/>
  <c r="R156"/>
  <c r="P157"/>
  <c r="P156"/>
  <c r="BK157"/>
  <c r="BK156"/>
  <c r="J156"/>
  <c r="J157"/>
  <c r="BE157"/>
  <c r="J59"/>
  <c r="BI154"/>
  <c r="BH154"/>
  <c r="BG154"/>
  <c r="BF154"/>
  <c r="T154"/>
  <c r="R154"/>
  <c r="P154"/>
  <c r="BK154"/>
  <c r="J154"/>
  <c r="BE154"/>
  <c r="BI150"/>
  <c r="BH150"/>
  <c r="BG150"/>
  <c r="BF150"/>
  <c r="T150"/>
  <c r="R150"/>
  <c r="P150"/>
  <c r="BK150"/>
  <c r="J150"/>
  <c r="BE150"/>
  <c r="BI148"/>
  <c r="BH148"/>
  <c r="BG148"/>
  <c r="BF148"/>
  <c r="T148"/>
  <c r="R148"/>
  <c r="P148"/>
  <c r="BK148"/>
  <c r="J148"/>
  <c r="BE148"/>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5"/>
  <c r="BH135"/>
  <c r="BG135"/>
  <c r="BF135"/>
  <c r="T135"/>
  <c r="R135"/>
  <c r="P135"/>
  <c r="BK135"/>
  <c r="J135"/>
  <c r="BE135"/>
  <c r="BI131"/>
  <c r="BH131"/>
  <c r="BG131"/>
  <c r="BF131"/>
  <c r="T131"/>
  <c r="R131"/>
  <c r="P131"/>
  <c r="BK131"/>
  <c r="J131"/>
  <c r="BE131"/>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R102"/>
  <c r="P102"/>
  <c r="BK102"/>
  <c r="J102"/>
  <c r="BE102"/>
  <c r="BI99"/>
  <c r="BH99"/>
  <c r="BG99"/>
  <c r="BF99"/>
  <c r="T99"/>
  <c r="R99"/>
  <c r="P99"/>
  <c r="BK99"/>
  <c r="J99"/>
  <c r="BE99"/>
  <c r="BI95"/>
  <c r="BH95"/>
  <c r="BG95"/>
  <c r="BF95"/>
  <c r="T95"/>
  <c r="R95"/>
  <c r="P95"/>
  <c r="BK95"/>
  <c r="J95"/>
  <c r="BE95"/>
  <c r="BI93"/>
  <c r="BH93"/>
  <c r="BG93"/>
  <c r="BF93"/>
  <c r="T93"/>
  <c r="R93"/>
  <c r="P93"/>
  <c r="BK93"/>
  <c r="J93"/>
  <c r="BE93"/>
  <c r="BI91"/>
  <c r="BH91"/>
  <c r="BG91"/>
  <c r="BF91"/>
  <c r="T91"/>
  <c r="R91"/>
  <c r="P91"/>
  <c r="BK91"/>
  <c r="J91"/>
  <c r="BE91"/>
  <c r="BI90"/>
  <c r="BH90"/>
  <c r="BG90"/>
  <c r="BF90"/>
  <c r="T90"/>
  <c r="R90"/>
  <c r="P90"/>
  <c r="BK90"/>
  <c r="J90"/>
  <c r="BE90"/>
  <c r="BI89"/>
  <c r="BH89"/>
  <c r="BG89"/>
  <c r="BF89"/>
  <c r="T89"/>
  <c r="R89"/>
  <c r="P89"/>
  <c r="BK89"/>
  <c r="J89"/>
  <c r="BE89"/>
  <c r="BI88"/>
  <c r="F34"/>
  <c i="1" r="BD55"/>
  <c i="5" r="BH88"/>
  <c r="F33"/>
  <c i="1" r="BC55"/>
  <c i="5" r="BG88"/>
  <c r="F32"/>
  <c i="1" r="BB55"/>
  <c i="5" r="BF88"/>
  <c r="J31"/>
  <c i="1" r="AW55"/>
  <c i="5" r="F31"/>
  <c i="1" r="BA55"/>
  <c i="5" r="T88"/>
  <c r="T87"/>
  <c r="T86"/>
  <c r="T85"/>
  <c r="R88"/>
  <c r="R87"/>
  <c r="R86"/>
  <c r="R85"/>
  <c r="P88"/>
  <c r="P87"/>
  <c r="P86"/>
  <c r="P85"/>
  <c i="1" r="AU55"/>
  <c i="5" r="BK88"/>
  <c r="BK87"/>
  <c r="J87"/>
  <c r="BK86"/>
  <c r="J86"/>
  <c r="BK85"/>
  <c r="J85"/>
  <c r="J56"/>
  <c r="J27"/>
  <c i="1" r="AG55"/>
  <c i="5" r="J88"/>
  <c r="BE88"/>
  <c r="J30"/>
  <c i="1" r="AV55"/>
  <c i="5" r="F30"/>
  <c i="1" r="AZ55"/>
  <c i="5" r="J58"/>
  <c r="J57"/>
  <c r="J81"/>
  <c r="F81"/>
  <c r="F79"/>
  <c r="E77"/>
  <c r="J51"/>
  <c r="F51"/>
  <c r="F49"/>
  <c r="E47"/>
  <c r="J36"/>
  <c r="J18"/>
  <c r="E18"/>
  <c r="F82"/>
  <c r="F52"/>
  <c r="J17"/>
  <c r="J12"/>
  <c r="J79"/>
  <c r="J49"/>
  <c r="E7"/>
  <c r="E75"/>
  <c r="E45"/>
  <c i="1" r="AY54"/>
  <c r="AX54"/>
  <c i="4" r="BI206"/>
  <c r="BH206"/>
  <c r="BG206"/>
  <c r="BF206"/>
  <c r="T206"/>
  <c r="R206"/>
  <c r="P206"/>
  <c r="BK206"/>
  <c r="J206"/>
  <c r="BE206"/>
  <c r="BI205"/>
  <c r="BH205"/>
  <c r="BG205"/>
  <c r="BF205"/>
  <c r="T205"/>
  <c r="T204"/>
  <c r="R205"/>
  <c r="R204"/>
  <c r="P205"/>
  <c r="P204"/>
  <c r="BK205"/>
  <c r="BK204"/>
  <c r="J204"/>
  <c r="J205"/>
  <c r="BE205"/>
  <c r="J66"/>
  <c r="BI203"/>
  <c r="BH203"/>
  <c r="BG203"/>
  <c r="BF203"/>
  <c r="T203"/>
  <c r="R203"/>
  <c r="P203"/>
  <c r="BK203"/>
  <c r="J203"/>
  <c r="BE203"/>
  <c r="BI202"/>
  <c r="BH202"/>
  <c r="BG202"/>
  <c r="BF202"/>
  <c r="T202"/>
  <c r="R202"/>
  <c r="P202"/>
  <c r="BK202"/>
  <c r="J202"/>
  <c r="BE202"/>
  <c r="BI200"/>
  <c r="BH200"/>
  <c r="BG200"/>
  <c r="BF200"/>
  <c r="T200"/>
  <c r="R200"/>
  <c r="P200"/>
  <c r="BK200"/>
  <c r="J200"/>
  <c r="BE200"/>
  <c r="BI197"/>
  <c r="BH197"/>
  <c r="BG197"/>
  <c r="BF197"/>
  <c r="T197"/>
  <c r="R197"/>
  <c r="P197"/>
  <c r="BK197"/>
  <c r="J197"/>
  <c r="BE197"/>
  <c r="BI196"/>
  <c r="BH196"/>
  <c r="BG196"/>
  <c r="BF196"/>
  <c r="T196"/>
  <c r="T195"/>
  <c r="R196"/>
  <c r="R195"/>
  <c r="P196"/>
  <c r="P195"/>
  <c r="BK196"/>
  <c r="BK195"/>
  <c r="J195"/>
  <c r="J196"/>
  <c r="BE196"/>
  <c r="J6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T184"/>
  <c r="R185"/>
  <c r="R184"/>
  <c r="P185"/>
  <c r="P184"/>
  <c r="BK185"/>
  <c r="BK184"/>
  <c r="J184"/>
  <c r="J185"/>
  <c r="BE185"/>
  <c r="J64"/>
  <c r="BI182"/>
  <c r="BH182"/>
  <c r="BG182"/>
  <c r="BF182"/>
  <c r="T182"/>
  <c r="R182"/>
  <c r="P182"/>
  <c r="BK182"/>
  <c r="J182"/>
  <c r="BE182"/>
  <c r="BI180"/>
  <c r="BH180"/>
  <c r="BG180"/>
  <c r="BF180"/>
  <c r="T180"/>
  <c r="R180"/>
  <c r="P180"/>
  <c r="BK180"/>
  <c r="J180"/>
  <c r="BE180"/>
  <c r="BI179"/>
  <c r="BH179"/>
  <c r="BG179"/>
  <c r="BF179"/>
  <c r="T179"/>
  <c r="R179"/>
  <c r="P179"/>
  <c r="BK179"/>
  <c r="J179"/>
  <c r="BE179"/>
  <c r="BI175"/>
  <c r="BH175"/>
  <c r="BG175"/>
  <c r="BF175"/>
  <c r="T175"/>
  <c r="R175"/>
  <c r="P175"/>
  <c r="BK175"/>
  <c r="J175"/>
  <c r="BE175"/>
  <c r="BI174"/>
  <c r="BH174"/>
  <c r="BG174"/>
  <c r="BF174"/>
  <c r="T174"/>
  <c r="R174"/>
  <c r="P174"/>
  <c r="BK174"/>
  <c r="J174"/>
  <c r="BE174"/>
  <c r="BI173"/>
  <c r="BH173"/>
  <c r="BG173"/>
  <c r="BF173"/>
  <c r="T173"/>
  <c r="R173"/>
  <c r="P173"/>
  <c r="BK173"/>
  <c r="J173"/>
  <c r="BE173"/>
  <c r="BI170"/>
  <c r="BH170"/>
  <c r="BG170"/>
  <c r="BF170"/>
  <c r="T170"/>
  <c r="R170"/>
  <c r="P170"/>
  <c r="BK170"/>
  <c r="J170"/>
  <c r="BE170"/>
  <c r="BI169"/>
  <c r="BH169"/>
  <c r="BG169"/>
  <c r="BF169"/>
  <c r="T169"/>
  <c r="R169"/>
  <c r="P169"/>
  <c r="BK169"/>
  <c r="J169"/>
  <c r="BE169"/>
  <c r="BI167"/>
  <c r="BH167"/>
  <c r="BG167"/>
  <c r="BF167"/>
  <c r="T167"/>
  <c r="R167"/>
  <c r="P167"/>
  <c r="BK167"/>
  <c r="J167"/>
  <c r="BE167"/>
  <c r="BI163"/>
  <c r="BH163"/>
  <c r="BG163"/>
  <c r="BF163"/>
  <c r="T163"/>
  <c r="T162"/>
  <c r="R163"/>
  <c r="R162"/>
  <c r="P163"/>
  <c r="P162"/>
  <c r="BK163"/>
  <c r="BK162"/>
  <c r="J162"/>
  <c r="J163"/>
  <c r="BE163"/>
  <c r="J63"/>
  <c r="BI159"/>
  <c r="BH159"/>
  <c r="BG159"/>
  <c r="BF159"/>
  <c r="T159"/>
  <c r="R159"/>
  <c r="P159"/>
  <c r="BK159"/>
  <c r="J159"/>
  <c r="BE159"/>
  <c r="BI157"/>
  <c r="BH157"/>
  <c r="BG157"/>
  <c r="BF157"/>
  <c r="T157"/>
  <c r="T156"/>
  <c r="R157"/>
  <c r="R156"/>
  <c r="P157"/>
  <c r="P156"/>
  <c r="BK157"/>
  <c r="BK156"/>
  <c r="J156"/>
  <c r="J157"/>
  <c r="BE157"/>
  <c r="J62"/>
  <c r="BI153"/>
  <c r="BH153"/>
  <c r="BG153"/>
  <c r="BF153"/>
  <c r="T153"/>
  <c r="R153"/>
  <c r="P153"/>
  <c r="BK153"/>
  <c r="J153"/>
  <c r="BE153"/>
  <c r="BI152"/>
  <c r="BH152"/>
  <c r="BG152"/>
  <c r="BF152"/>
  <c r="T152"/>
  <c r="R152"/>
  <c r="P152"/>
  <c r="BK152"/>
  <c r="J152"/>
  <c r="BE152"/>
  <c r="BI148"/>
  <c r="BH148"/>
  <c r="BG148"/>
  <c r="BF148"/>
  <c r="T148"/>
  <c r="R148"/>
  <c r="P148"/>
  <c r="BK148"/>
  <c r="J148"/>
  <c r="BE148"/>
  <c r="BI146"/>
  <c r="BH146"/>
  <c r="BG146"/>
  <c r="BF146"/>
  <c r="T146"/>
  <c r="R146"/>
  <c r="P146"/>
  <c r="BK146"/>
  <c r="J146"/>
  <c r="BE146"/>
  <c r="BI144"/>
  <c r="BH144"/>
  <c r="BG144"/>
  <c r="BF144"/>
  <c r="T144"/>
  <c r="R144"/>
  <c r="P144"/>
  <c r="BK144"/>
  <c r="J144"/>
  <c r="BE144"/>
  <c r="BI141"/>
  <c r="BH141"/>
  <c r="BG141"/>
  <c r="BF141"/>
  <c r="T141"/>
  <c r="R141"/>
  <c r="P141"/>
  <c r="BK141"/>
  <c r="J141"/>
  <c r="BE141"/>
  <c r="BI138"/>
  <c r="BH138"/>
  <c r="BG138"/>
  <c r="BF138"/>
  <c r="T138"/>
  <c r="T137"/>
  <c r="R138"/>
  <c r="R137"/>
  <c r="P138"/>
  <c r="P137"/>
  <c r="BK138"/>
  <c r="BK137"/>
  <c r="J137"/>
  <c r="J138"/>
  <c r="BE138"/>
  <c r="J61"/>
  <c r="BI136"/>
  <c r="BH136"/>
  <c r="BG136"/>
  <c r="BF136"/>
  <c r="T136"/>
  <c r="R136"/>
  <c r="P136"/>
  <c r="BK136"/>
  <c r="J136"/>
  <c r="BE136"/>
  <c r="BI133"/>
  <c r="BH133"/>
  <c r="BG133"/>
  <c r="BF133"/>
  <c r="T133"/>
  <c r="R133"/>
  <c r="P133"/>
  <c r="BK133"/>
  <c r="J133"/>
  <c r="BE133"/>
  <c r="BI130"/>
  <c r="BH130"/>
  <c r="BG130"/>
  <c r="BF130"/>
  <c r="T130"/>
  <c r="T129"/>
  <c r="R130"/>
  <c r="R129"/>
  <c r="P130"/>
  <c r="P129"/>
  <c r="BK130"/>
  <c r="BK129"/>
  <c r="J129"/>
  <c r="J130"/>
  <c r="BE130"/>
  <c r="J60"/>
  <c r="BI126"/>
  <c r="BH126"/>
  <c r="BG126"/>
  <c r="BF126"/>
  <c r="T126"/>
  <c r="R126"/>
  <c r="P126"/>
  <c r="BK126"/>
  <c r="J126"/>
  <c r="BE126"/>
  <c r="BI125"/>
  <c r="BH125"/>
  <c r="BG125"/>
  <c r="BF125"/>
  <c r="T125"/>
  <c r="T124"/>
  <c r="R125"/>
  <c r="R124"/>
  <c r="P125"/>
  <c r="P124"/>
  <c r="BK125"/>
  <c r="BK124"/>
  <c r="J124"/>
  <c r="J125"/>
  <c r="BE125"/>
  <c r="J59"/>
  <c r="BI123"/>
  <c r="BH123"/>
  <c r="BG123"/>
  <c r="BF123"/>
  <c r="T123"/>
  <c r="R123"/>
  <c r="P123"/>
  <c r="BK123"/>
  <c r="J123"/>
  <c r="BE123"/>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09"/>
  <c r="BH109"/>
  <c r="BG109"/>
  <c r="BF109"/>
  <c r="T109"/>
  <c r="R109"/>
  <c r="P109"/>
  <c r="BK109"/>
  <c r="J109"/>
  <c r="BE109"/>
  <c r="BI104"/>
  <c r="BH104"/>
  <c r="BG104"/>
  <c r="BF104"/>
  <c r="T104"/>
  <c r="R104"/>
  <c r="P104"/>
  <c r="BK104"/>
  <c r="J104"/>
  <c r="BE104"/>
  <c r="BI101"/>
  <c r="BH101"/>
  <c r="BG101"/>
  <c r="BF101"/>
  <c r="T101"/>
  <c r="R101"/>
  <c r="P101"/>
  <c r="BK101"/>
  <c r="J101"/>
  <c r="BE101"/>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2"/>
  <c r="BH92"/>
  <c r="BG92"/>
  <c r="BF92"/>
  <c r="T92"/>
  <c r="R92"/>
  <c r="P92"/>
  <c r="BK92"/>
  <c r="J92"/>
  <c r="BE92"/>
  <c r="BI91"/>
  <c r="BH91"/>
  <c r="BG91"/>
  <c r="BF91"/>
  <c r="T91"/>
  <c r="R91"/>
  <c r="P91"/>
  <c r="BK91"/>
  <c r="J91"/>
  <c r="BE91"/>
  <c r="BI90"/>
  <c r="BH90"/>
  <c r="BG90"/>
  <c r="BF90"/>
  <c r="T90"/>
  <c r="R90"/>
  <c r="P90"/>
  <c r="BK90"/>
  <c r="J90"/>
  <c r="BE90"/>
  <c r="BI89"/>
  <c r="F34"/>
  <c i="1" r="BD54"/>
  <c i="4" r="BH89"/>
  <c r="F33"/>
  <c i="1" r="BC54"/>
  <c i="4" r="BG89"/>
  <c r="F32"/>
  <c i="1" r="BB54"/>
  <c i="4" r="BF89"/>
  <c r="J31"/>
  <c i="1" r="AW54"/>
  <c i="4" r="F31"/>
  <c i="1" r="BA54"/>
  <c i="4" r="T89"/>
  <c r="T88"/>
  <c r="T87"/>
  <c r="T86"/>
  <c r="R89"/>
  <c r="R88"/>
  <c r="R87"/>
  <c r="R86"/>
  <c r="P89"/>
  <c r="P88"/>
  <c r="P87"/>
  <c r="P86"/>
  <c i="1" r="AU54"/>
  <c i="4" r="BK89"/>
  <c r="BK88"/>
  <c r="J88"/>
  <c r="BK87"/>
  <c r="J87"/>
  <c r="BK86"/>
  <c r="J86"/>
  <c r="J56"/>
  <c r="J27"/>
  <c i="1" r="AG54"/>
  <c i="4" r="J89"/>
  <c r="BE89"/>
  <c r="J30"/>
  <c i="1" r="AV54"/>
  <c i="4" r="F30"/>
  <c i="1" r="AZ54"/>
  <c i="4" r="J58"/>
  <c r="J57"/>
  <c r="J82"/>
  <c r="F82"/>
  <c r="F80"/>
  <c r="E78"/>
  <c r="J51"/>
  <c r="F51"/>
  <c r="F49"/>
  <c r="E47"/>
  <c r="J36"/>
  <c r="J18"/>
  <c r="E18"/>
  <c r="F83"/>
  <c r="F52"/>
  <c r="J17"/>
  <c r="J12"/>
  <c r="J80"/>
  <c r="J49"/>
  <c r="E7"/>
  <c r="E76"/>
  <c r="E45"/>
  <c i="1" r="AY53"/>
  <c r="AX53"/>
  <c i="3" r="BI335"/>
  <c r="BH335"/>
  <c r="BG335"/>
  <c r="BF335"/>
  <c r="T335"/>
  <c r="R335"/>
  <c r="P335"/>
  <c r="BK335"/>
  <c r="J335"/>
  <c r="BE335"/>
  <c r="BI332"/>
  <c r="BH332"/>
  <c r="BG332"/>
  <c r="BF332"/>
  <c r="T332"/>
  <c r="R332"/>
  <c r="P332"/>
  <c r="BK332"/>
  <c r="J332"/>
  <c r="BE332"/>
  <c r="BI329"/>
  <c r="BH329"/>
  <c r="BG329"/>
  <c r="BF329"/>
  <c r="T329"/>
  <c r="R329"/>
  <c r="P329"/>
  <c r="BK329"/>
  <c r="J329"/>
  <c r="BE329"/>
  <c r="BI325"/>
  <c r="BH325"/>
  <c r="BG325"/>
  <c r="BF325"/>
  <c r="T325"/>
  <c r="R325"/>
  <c r="P325"/>
  <c r="BK325"/>
  <c r="J325"/>
  <c r="BE325"/>
  <c r="BI322"/>
  <c r="BH322"/>
  <c r="BG322"/>
  <c r="BF322"/>
  <c r="T322"/>
  <c r="R322"/>
  <c r="P322"/>
  <c r="BK322"/>
  <c r="J322"/>
  <c r="BE322"/>
  <c r="BI320"/>
  <c r="BH320"/>
  <c r="BG320"/>
  <c r="BF320"/>
  <c r="T320"/>
  <c r="T319"/>
  <c r="R320"/>
  <c r="R319"/>
  <c r="P320"/>
  <c r="P319"/>
  <c r="BK320"/>
  <c r="BK319"/>
  <c r="J319"/>
  <c r="J320"/>
  <c r="BE320"/>
  <c r="J63"/>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6"/>
  <c r="BH296"/>
  <c r="BG296"/>
  <c r="BF296"/>
  <c r="T296"/>
  <c r="R296"/>
  <c r="P296"/>
  <c r="BK296"/>
  <c r="J296"/>
  <c r="BE296"/>
  <c r="BI294"/>
  <c r="BH294"/>
  <c r="BG294"/>
  <c r="BF294"/>
  <c r="T294"/>
  <c r="R294"/>
  <c r="P294"/>
  <c r="BK294"/>
  <c r="J294"/>
  <c r="BE294"/>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5"/>
  <c r="BH285"/>
  <c r="BG285"/>
  <c r="BF285"/>
  <c r="T285"/>
  <c r="R285"/>
  <c r="P285"/>
  <c r="BK285"/>
  <c r="J285"/>
  <c r="BE285"/>
  <c r="BI281"/>
  <c r="BH281"/>
  <c r="BG281"/>
  <c r="BF281"/>
  <c r="T281"/>
  <c r="R281"/>
  <c r="P281"/>
  <c r="BK281"/>
  <c r="J281"/>
  <c r="BE281"/>
  <c r="BI279"/>
  <c r="BH279"/>
  <c r="BG279"/>
  <c r="BF279"/>
  <c r="T279"/>
  <c r="R279"/>
  <c r="P279"/>
  <c r="BK279"/>
  <c r="J279"/>
  <c r="BE279"/>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4"/>
  <c r="BH264"/>
  <c r="BG264"/>
  <c r="BF264"/>
  <c r="T264"/>
  <c r="R264"/>
  <c r="P264"/>
  <c r="BK264"/>
  <c r="J264"/>
  <c r="BE264"/>
  <c r="BI263"/>
  <c r="BH263"/>
  <c r="BG263"/>
  <c r="BF263"/>
  <c r="T263"/>
  <c r="R263"/>
  <c r="P263"/>
  <c r="BK263"/>
  <c r="J263"/>
  <c r="BE263"/>
  <c r="BI262"/>
  <c r="BH262"/>
  <c r="BG262"/>
  <c r="BF262"/>
  <c r="T262"/>
  <c r="R262"/>
  <c r="P262"/>
  <c r="BK262"/>
  <c r="J262"/>
  <c r="BE262"/>
  <c r="BI260"/>
  <c r="BH260"/>
  <c r="BG260"/>
  <c r="BF260"/>
  <c r="T260"/>
  <c r="T259"/>
  <c r="R260"/>
  <c r="R259"/>
  <c r="P260"/>
  <c r="P259"/>
  <c r="BK260"/>
  <c r="BK259"/>
  <c r="J259"/>
  <c r="J260"/>
  <c r="BE260"/>
  <c r="J62"/>
  <c r="BI257"/>
  <c r="BH257"/>
  <c r="BG257"/>
  <c r="BF257"/>
  <c r="T257"/>
  <c r="R257"/>
  <c r="P257"/>
  <c r="BK257"/>
  <c r="J257"/>
  <c r="BE257"/>
  <c r="BI254"/>
  <c r="BH254"/>
  <c r="BG254"/>
  <c r="BF254"/>
  <c r="T254"/>
  <c r="R254"/>
  <c r="P254"/>
  <c r="BK254"/>
  <c r="J254"/>
  <c r="BE254"/>
  <c r="BI251"/>
  <c r="BH251"/>
  <c r="BG251"/>
  <c r="BF251"/>
  <c r="T251"/>
  <c r="R251"/>
  <c r="P251"/>
  <c r="BK251"/>
  <c r="J251"/>
  <c r="BE251"/>
  <c r="BI248"/>
  <c r="BH248"/>
  <c r="BG248"/>
  <c r="BF248"/>
  <c r="T248"/>
  <c r="R248"/>
  <c r="P248"/>
  <c r="BK248"/>
  <c r="J248"/>
  <c r="BE248"/>
  <c r="BI246"/>
  <c r="BH246"/>
  <c r="BG246"/>
  <c r="BF246"/>
  <c r="T246"/>
  <c r="R246"/>
  <c r="P246"/>
  <c r="BK246"/>
  <c r="J246"/>
  <c r="BE246"/>
  <c r="BI242"/>
  <c r="BH242"/>
  <c r="BG242"/>
  <c r="BF242"/>
  <c r="T242"/>
  <c r="R242"/>
  <c r="P242"/>
  <c r="BK242"/>
  <c r="J242"/>
  <c r="BE242"/>
  <c r="BI240"/>
  <c r="BH240"/>
  <c r="BG240"/>
  <c r="BF240"/>
  <c r="T240"/>
  <c r="R240"/>
  <c r="P240"/>
  <c r="BK240"/>
  <c r="J240"/>
  <c r="BE240"/>
  <c r="BI237"/>
  <c r="BH237"/>
  <c r="BG237"/>
  <c r="BF237"/>
  <c r="T237"/>
  <c r="R237"/>
  <c r="P237"/>
  <c r="BK237"/>
  <c r="J237"/>
  <c r="BE237"/>
  <c r="BI234"/>
  <c r="BH234"/>
  <c r="BG234"/>
  <c r="BF234"/>
  <c r="T234"/>
  <c r="R234"/>
  <c r="P234"/>
  <c r="BK234"/>
  <c r="J234"/>
  <c r="BE234"/>
  <c r="BI233"/>
  <c r="BH233"/>
  <c r="BG233"/>
  <c r="BF233"/>
  <c r="T233"/>
  <c r="R233"/>
  <c r="P233"/>
  <c r="BK233"/>
  <c r="J233"/>
  <c r="BE233"/>
  <c r="BI231"/>
  <c r="BH231"/>
  <c r="BG231"/>
  <c r="BF231"/>
  <c r="T231"/>
  <c r="R231"/>
  <c r="P231"/>
  <c r="BK231"/>
  <c r="J231"/>
  <c r="BE231"/>
  <c r="BI230"/>
  <c r="BH230"/>
  <c r="BG230"/>
  <c r="BF230"/>
  <c r="T230"/>
  <c r="R230"/>
  <c r="P230"/>
  <c r="BK230"/>
  <c r="J230"/>
  <c r="BE230"/>
  <c r="BI228"/>
  <c r="BH228"/>
  <c r="BG228"/>
  <c r="BF228"/>
  <c r="T228"/>
  <c r="R228"/>
  <c r="P228"/>
  <c r="BK228"/>
  <c r="J228"/>
  <c r="BE228"/>
  <c r="BI225"/>
  <c r="BH225"/>
  <c r="BG225"/>
  <c r="BF225"/>
  <c r="T225"/>
  <c r="R225"/>
  <c r="P225"/>
  <c r="BK225"/>
  <c r="J225"/>
  <c r="BE225"/>
  <c r="BI223"/>
  <c r="BH223"/>
  <c r="BG223"/>
  <c r="BF223"/>
  <c r="T223"/>
  <c r="R223"/>
  <c r="P223"/>
  <c r="BK223"/>
  <c r="J223"/>
  <c r="BE223"/>
  <c r="BI221"/>
  <c r="BH221"/>
  <c r="BG221"/>
  <c r="BF221"/>
  <c r="T221"/>
  <c r="R221"/>
  <c r="P221"/>
  <c r="BK221"/>
  <c r="J221"/>
  <c r="BE221"/>
  <c r="BI218"/>
  <c r="BH218"/>
  <c r="BG218"/>
  <c r="BF218"/>
  <c r="T218"/>
  <c r="R218"/>
  <c r="P218"/>
  <c r="BK218"/>
  <c r="J218"/>
  <c r="BE218"/>
  <c r="BI217"/>
  <c r="BH217"/>
  <c r="BG217"/>
  <c r="BF217"/>
  <c r="T217"/>
  <c r="R217"/>
  <c r="P217"/>
  <c r="BK217"/>
  <c r="J217"/>
  <c r="BE217"/>
  <c r="BI214"/>
  <c r="BH214"/>
  <c r="BG214"/>
  <c r="BF214"/>
  <c r="T214"/>
  <c r="R214"/>
  <c r="P214"/>
  <c r="BK214"/>
  <c r="J214"/>
  <c r="BE214"/>
  <c r="BI211"/>
  <c r="BH211"/>
  <c r="BG211"/>
  <c r="BF211"/>
  <c r="T211"/>
  <c r="R211"/>
  <c r="P211"/>
  <c r="BK211"/>
  <c r="J211"/>
  <c r="BE211"/>
  <c r="BI209"/>
  <c r="BH209"/>
  <c r="BG209"/>
  <c r="BF209"/>
  <c r="T209"/>
  <c r="R209"/>
  <c r="P209"/>
  <c r="BK209"/>
  <c r="J209"/>
  <c r="BE209"/>
  <c r="BI206"/>
  <c r="BH206"/>
  <c r="BG206"/>
  <c r="BF206"/>
  <c r="T206"/>
  <c r="T205"/>
  <c r="R206"/>
  <c r="R205"/>
  <c r="P206"/>
  <c r="P205"/>
  <c r="BK206"/>
  <c r="BK205"/>
  <c r="J205"/>
  <c r="J206"/>
  <c r="BE206"/>
  <c r="J61"/>
  <c r="BI202"/>
  <c r="BH202"/>
  <c r="BG202"/>
  <c r="BF202"/>
  <c r="T202"/>
  <c r="R202"/>
  <c r="P202"/>
  <c r="BK202"/>
  <c r="J202"/>
  <c r="BE202"/>
  <c r="BI199"/>
  <c r="BH199"/>
  <c r="BG199"/>
  <c r="BF199"/>
  <c r="T199"/>
  <c r="R199"/>
  <c r="P199"/>
  <c r="BK199"/>
  <c r="J199"/>
  <c r="BE199"/>
  <c r="BI197"/>
  <c r="BH197"/>
  <c r="BG197"/>
  <c r="BF197"/>
  <c r="T197"/>
  <c r="R197"/>
  <c r="P197"/>
  <c r="BK197"/>
  <c r="J197"/>
  <c r="BE197"/>
  <c r="BI195"/>
  <c r="BH195"/>
  <c r="BG195"/>
  <c r="BF195"/>
  <c r="T195"/>
  <c r="R195"/>
  <c r="P195"/>
  <c r="BK195"/>
  <c r="J195"/>
  <c r="BE195"/>
  <c r="BI192"/>
  <c r="BH192"/>
  <c r="BG192"/>
  <c r="BF192"/>
  <c r="T192"/>
  <c r="R192"/>
  <c r="P192"/>
  <c r="BK192"/>
  <c r="J192"/>
  <c r="BE192"/>
  <c r="BI187"/>
  <c r="BH187"/>
  <c r="BG187"/>
  <c r="BF187"/>
  <c r="T187"/>
  <c r="R187"/>
  <c r="P187"/>
  <c r="BK187"/>
  <c r="J187"/>
  <c r="BE187"/>
  <c r="BI182"/>
  <c r="BH182"/>
  <c r="BG182"/>
  <c r="BF182"/>
  <c r="T182"/>
  <c r="R182"/>
  <c r="P182"/>
  <c r="BK182"/>
  <c r="J182"/>
  <c r="BE182"/>
  <c r="BI177"/>
  <c r="BH177"/>
  <c r="BG177"/>
  <c r="BF177"/>
  <c r="T177"/>
  <c r="T176"/>
  <c r="R177"/>
  <c r="R176"/>
  <c r="P177"/>
  <c r="P176"/>
  <c r="BK177"/>
  <c r="BK176"/>
  <c r="J176"/>
  <c r="J177"/>
  <c r="BE177"/>
  <c r="J60"/>
  <c r="BI174"/>
  <c r="BH174"/>
  <c r="BG174"/>
  <c r="BF174"/>
  <c r="T174"/>
  <c r="R174"/>
  <c r="P174"/>
  <c r="BK174"/>
  <c r="J174"/>
  <c r="BE174"/>
  <c r="BI173"/>
  <c r="BH173"/>
  <c r="BG173"/>
  <c r="BF173"/>
  <c r="T173"/>
  <c r="R173"/>
  <c r="P173"/>
  <c r="BK173"/>
  <c r="J173"/>
  <c r="BE173"/>
  <c r="BI170"/>
  <c r="BH170"/>
  <c r="BG170"/>
  <c r="BF170"/>
  <c r="T170"/>
  <c r="R170"/>
  <c r="P170"/>
  <c r="BK170"/>
  <c r="J170"/>
  <c r="BE170"/>
  <c r="BI167"/>
  <c r="BH167"/>
  <c r="BG167"/>
  <c r="BF167"/>
  <c r="T167"/>
  <c r="R167"/>
  <c r="P167"/>
  <c r="BK167"/>
  <c r="J167"/>
  <c r="BE167"/>
  <c r="BI162"/>
  <c r="BH162"/>
  <c r="BG162"/>
  <c r="BF162"/>
  <c r="T162"/>
  <c r="T161"/>
  <c r="R162"/>
  <c r="R161"/>
  <c r="P162"/>
  <c r="P161"/>
  <c r="BK162"/>
  <c r="BK161"/>
  <c r="J161"/>
  <c r="J162"/>
  <c r="BE162"/>
  <c r="J59"/>
  <c r="BI160"/>
  <c r="BH160"/>
  <c r="BG160"/>
  <c r="BF160"/>
  <c r="T160"/>
  <c r="R160"/>
  <c r="P160"/>
  <c r="BK160"/>
  <c r="J160"/>
  <c r="BE160"/>
  <c r="BI156"/>
  <c r="BH156"/>
  <c r="BG156"/>
  <c r="BF156"/>
  <c r="T156"/>
  <c r="R156"/>
  <c r="P156"/>
  <c r="BK156"/>
  <c r="J156"/>
  <c r="BE156"/>
  <c r="BI154"/>
  <c r="BH154"/>
  <c r="BG154"/>
  <c r="BF154"/>
  <c r="T154"/>
  <c r="R154"/>
  <c r="P154"/>
  <c r="BK154"/>
  <c r="J154"/>
  <c r="BE154"/>
  <c r="BI151"/>
  <c r="BH151"/>
  <c r="BG151"/>
  <c r="BF151"/>
  <c r="T151"/>
  <c r="R151"/>
  <c r="P151"/>
  <c r="BK151"/>
  <c r="J151"/>
  <c r="BE151"/>
  <c r="BI148"/>
  <c r="BH148"/>
  <c r="BG148"/>
  <c r="BF148"/>
  <c r="T148"/>
  <c r="R148"/>
  <c r="P148"/>
  <c r="BK148"/>
  <c r="J148"/>
  <c r="BE148"/>
  <c r="BI146"/>
  <c r="BH146"/>
  <c r="BG146"/>
  <c r="BF146"/>
  <c r="T146"/>
  <c r="R146"/>
  <c r="P146"/>
  <c r="BK146"/>
  <c r="J146"/>
  <c r="BE146"/>
  <c r="BI143"/>
  <c r="BH143"/>
  <c r="BG143"/>
  <c r="BF143"/>
  <c r="T143"/>
  <c r="R143"/>
  <c r="P143"/>
  <c r="BK143"/>
  <c r="J143"/>
  <c r="BE143"/>
  <c r="BI140"/>
  <c r="BH140"/>
  <c r="BG140"/>
  <c r="BF140"/>
  <c r="T140"/>
  <c r="R140"/>
  <c r="P140"/>
  <c r="BK140"/>
  <c r="J140"/>
  <c r="BE140"/>
  <c r="BI138"/>
  <c r="BH138"/>
  <c r="BG138"/>
  <c r="BF138"/>
  <c r="T138"/>
  <c r="R138"/>
  <c r="P138"/>
  <c r="BK138"/>
  <c r="J138"/>
  <c r="BE138"/>
  <c r="BI135"/>
  <c r="BH135"/>
  <c r="BG135"/>
  <c r="BF135"/>
  <c r="T135"/>
  <c r="R135"/>
  <c r="P135"/>
  <c r="BK135"/>
  <c r="J135"/>
  <c r="BE135"/>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09"/>
  <c r="BH109"/>
  <c r="BG109"/>
  <c r="BF109"/>
  <c r="T109"/>
  <c r="R109"/>
  <c r="P109"/>
  <c r="BK109"/>
  <c r="J109"/>
  <c r="BE109"/>
  <c r="BI106"/>
  <c r="BH106"/>
  <c r="BG106"/>
  <c r="BF106"/>
  <c r="T106"/>
  <c r="R106"/>
  <c r="P106"/>
  <c r="BK106"/>
  <c r="J106"/>
  <c r="BE106"/>
  <c r="BI101"/>
  <c r="BH101"/>
  <c r="BG101"/>
  <c r="BF101"/>
  <c r="T101"/>
  <c r="R101"/>
  <c r="P101"/>
  <c r="BK101"/>
  <c r="J101"/>
  <c r="BE101"/>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8"/>
  <c r="BH88"/>
  <c r="BG88"/>
  <c r="BF88"/>
  <c r="T88"/>
  <c r="R88"/>
  <c r="P88"/>
  <c r="BK88"/>
  <c r="J88"/>
  <c r="BE88"/>
  <c r="BI87"/>
  <c r="BH87"/>
  <c r="BG87"/>
  <c r="BF87"/>
  <c r="T87"/>
  <c r="R87"/>
  <c r="P87"/>
  <c r="BK87"/>
  <c r="J87"/>
  <c r="BE87"/>
  <c r="BI86"/>
  <c r="F34"/>
  <c i="1" r="BD53"/>
  <c i="3" r="BH86"/>
  <c r="F33"/>
  <c i="1" r="BC53"/>
  <c i="3" r="BG86"/>
  <c r="F32"/>
  <c i="1" r="BB53"/>
  <c i="3" r="BF86"/>
  <c r="J31"/>
  <c i="1" r="AW53"/>
  <c i="3" r="F31"/>
  <c i="1" r="BA53"/>
  <c i="3" r="T86"/>
  <c r="T85"/>
  <c r="T84"/>
  <c r="T83"/>
  <c r="R86"/>
  <c r="R85"/>
  <c r="R84"/>
  <c r="R83"/>
  <c r="P86"/>
  <c r="P85"/>
  <c r="P84"/>
  <c r="P83"/>
  <c i="1" r="AU53"/>
  <c i="3" r="BK86"/>
  <c r="BK85"/>
  <c r="J85"/>
  <c r="BK84"/>
  <c r="J84"/>
  <c r="BK83"/>
  <c r="J83"/>
  <c r="J56"/>
  <c r="J27"/>
  <c i="1" r="AG53"/>
  <c i="3" r="J86"/>
  <c r="BE86"/>
  <c r="J30"/>
  <c i="1" r="AV53"/>
  <c i="3" r="F30"/>
  <c i="1" r="AZ53"/>
  <c i="3" r="J58"/>
  <c r="J57"/>
  <c r="J79"/>
  <c r="F79"/>
  <c r="F77"/>
  <c r="E75"/>
  <c r="J51"/>
  <c r="F51"/>
  <c r="F49"/>
  <c r="E47"/>
  <c r="J36"/>
  <c r="J18"/>
  <c r="E18"/>
  <c r="F80"/>
  <c r="F52"/>
  <c r="J17"/>
  <c r="J12"/>
  <c r="J77"/>
  <c r="J49"/>
  <c r="E7"/>
  <c r="E73"/>
  <c r="E45"/>
  <c i="1" r="AY52"/>
  <c r="AX52"/>
  <c i="2" r="BI302"/>
  <c r="BH302"/>
  <c r="BG302"/>
  <c r="BF302"/>
  <c r="T302"/>
  <c r="R302"/>
  <c r="P302"/>
  <c r="BK302"/>
  <c r="J302"/>
  <c r="BE302"/>
  <c r="BI298"/>
  <c r="BH298"/>
  <c r="BG298"/>
  <c r="BF298"/>
  <c r="T298"/>
  <c r="R298"/>
  <c r="P298"/>
  <c r="BK298"/>
  <c r="J298"/>
  <c r="BE298"/>
  <c r="BI294"/>
  <c r="BH294"/>
  <c r="BG294"/>
  <c r="BF294"/>
  <c r="T294"/>
  <c r="R294"/>
  <c r="P294"/>
  <c r="BK294"/>
  <c r="J294"/>
  <c r="BE294"/>
  <c r="BI292"/>
  <c r="BH292"/>
  <c r="BG292"/>
  <c r="BF292"/>
  <c r="T292"/>
  <c r="T291"/>
  <c r="R292"/>
  <c r="R291"/>
  <c r="P292"/>
  <c r="P291"/>
  <c r="BK292"/>
  <c r="BK291"/>
  <c r="J291"/>
  <c r="J292"/>
  <c r="BE292"/>
  <c r="J64"/>
  <c r="BI290"/>
  <c r="BH290"/>
  <c r="BG290"/>
  <c r="BF290"/>
  <c r="T290"/>
  <c r="T289"/>
  <c r="R290"/>
  <c r="R289"/>
  <c r="P290"/>
  <c r="P289"/>
  <c r="BK290"/>
  <c r="BK289"/>
  <c r="J289"/>
  <c r="J290"/>
  <c r="BE290"/>
  <c r="J63"/>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4"/>
  <c r="BH274"/>
  <c r="BG274"/>
  <c r="BF274"/>
  <c r="T274"/>
  <c r="R274"/>
  <c r="P274"/>
  <c r="BK274"/>
  <c r="J274"/>
  <c r="BE274"/>
  <c r="BI271"/>
  <c r="BH271"/>
  <c r="BG271"/>
  <c r="BF271"/>
  <c r="T271"/>
  <c r="R271"/>
  <c r="P271"/>
  <c r="BK271"/>
  <c r="J271"/>
  <c r="BE271"/>
  <c r="BI269"/>
  <c r="BH269"/>
  <c r="BG269"/>
  <c r="BF269"/>
  <c r="T269"/>
  <c r="R269"/>
  <c r="P269"/>
  <c r="BK269"/>
  <c r="J269"/>
  <c r="BE269"/>
  <c r="BI266"/>
  <c r="BH266"/>
  <c r="BG266"/>
  <c r="BF266"/>
  <c r="T266"/>
  <c r="R266"/>
  <c r="P266"/>
  <c r="BK266"/>
  <c r="J266"/>
  <c r="BE266"/>
  <c r="BI264"/>
  <c r="BH264"/>
  <c r="BG264"/>
  <c r="BF264"/>
  <c r="T264"/>
  <c r="R264"/>
  <c r="P264"/>
  <c r="BK264"/>
  <c r="J264"/>
  <c r="BE264"/>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6"/>
  <c r="BH256"/>
  <c r="BG256"/>
  <c r="BF256"/>
  <c r="T256"/>
  <c r="R256"/>
  <c r="P256"/>
  <c r="BK256"/>
  <c r="J256"/>
  <c r="BE256"/>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4"/>
  <c r="BH244"/>
  <c r="BG244"/>
  <c r="BF244"/>
  <c r="T244"/>
  <c r="R244"/>
  <c r="P244"/>
  <c r="BK244"/>
  <c r="J244"/>
  <c r="BE244"/>
  <c r="BI242"/>
  <c r="BH242"/>
  <c r="BG242"/>
  <c r="BF242"/>
  <c r="T242"/>
  <c r="R242"/>
  <c r="P242"/>
  <c r="BK242"/>
  <c r="J242"/>
  <c r="BE242"/>
  <c r="BI241"/>
  <c r="BH241"/>
  <c r="BG241"/>
  <c r="BF241"/>
  <c r="T241"/>
  <c r="T240"/>
  <c r="R241"/>
  <c r="R240"/>
  <c r="P241"/>
  <c r="P240"/>
  <c r="BK241"/>
  <c r="BK240"/>
  <c r="J240"/>
  <c r="J241"/>
  <c r="BE241"/>
  <c r="J62"/>
  <c r="BI239"/>
  <c r="BH239"/>
  <c r="BG239"/>
  <c r="BF239"/>
  <c r="T239"/>
  <c r="R239"/>
  <c r="P239"/>
  <c r="BK239"/>
  <c r="J239"/>
  <c r="BE239"/>
  <c r="BI238"/>
  <c r="BH238"/>
  <c r="BG238"/>
  <c r="BF238"/>
  <c r="T238"/>
  <c r="T237"/>
  <c r="R238"/>
  <c r="R237"/>
  <c r="P238"/>
  <c r="P237"/>
  <c r="BK238"/>
  <c r="BK237"/>
  <c r="J237"/>
  <c r="J238"/>
  <c r="BE238"/>
  <c r="J61"/>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1"/>
  <c r="BH221"/>
  <c r="BG221"/>
  <c r="BF221"/>
  <c r="T221"/>
  <c r="R221"/>
  <c r="P221"/>
  <c r="BK221"/>
  <c r="J221"/>
  <c r="BE221"/>
  <c r="BI219"/>
  <c r="BH219"/>
  <c r="BG219"/>
  <c r="BF219"/>
  <c r="T219"/>
  <c r="R219"/>
  <c r="P219"/>
  <c r="BK219"/>
  <c r="J219"/>
  <c r="BE219"/>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6"/>
  <c r="BH206"/>
  <c r="BG206"/>
  <c r="BF206"/>
  <c r="T206"/>
  <c r="R206"/>
  <c r="P206"/>
  <c r="BK206"/>
  <c r="J206"/>
  <c r="BE206"/>
  <c r="BI204"/>
  <c r="BH204"/>
  <c r="BG204"/>
  <c r="BF204"/>
  <c r="T204"/>
  <c r="R204"/>
  <c r="P204"/>
  <c r="BK204"/>
  <c r="J204"/>
  <c r="BE204"/>
  <c r="BI202"/>
  <c r="BH202"/>
  <c r="BG202"/>
  <c r="BF202"/>
  <c r="T202"/>
  <c r="R202"/>
  <c r="P202"/>
  <c r="BK202"/>
  <c r="J202"/>
  <c r="BE202"/>
  <c r="BI199"/>
  <c r="BH199"/>
  <c r="BG199"/>
  <c r="BF199"/>
  <c r="T199"/>
  <c r="R199"/>
  <c r="P199"/>
  <c r="BK199"/>
  <c r="J199"/>
  <c r="BE199"/>
  <c r="BI197"/>
  <c r="BH197"/>
  <c r="BG197"/>
  <c r="BF197"/>
  <c r="T197"/>
  <c r="R197"/>
  <c r="P197"/>
  <c r="BK197"/>
  <c r="J197"/>
  <c r="BE197"/>
  <c r="BI194"/>
  <c r="BH194"/>
  <c r="BG194"/>
  <c r="BF194"/>
  <c r="T194"/>
  <c r="R194"/>
  <c r="P194"/>
  <c r="BK194"/>
  <c r="J194"/>
  <c r="BE194"/>
  <c r="BI191"/>
  <c r="BH191"/>
  <c r="BG191"/>
  <c r="BF191"/>
  <c r="T191"/>
  <c r="R191"/>
  <c r="P191"/>
  <c r="BK191"/>
  <c r="J191"/>
  <c r="BE191"/>
  <c r="BI189"/>
  <c r="BH189"/>
  <c r="BG189"/>
  <c r="BF189"/>
  <c r="T189"/>
  <c r="R189"/>
  <c r="P189"/>
  <c r="BK189"/>
  <c r="J189"/>
  <c r="BE189"/>
  <c r="BI188"/>
  <c r="BH188"/>
  <c r="BG188"/>
  <c r="BF188"/>
  <c r="T188"/>
  <c r="T187"/>
  <c r="R188"/>
  <c r="R187"/>
  <c r="P188"/>
  <c r="P187"/>
  <c r="BK188"/>
  <c r="BK187"/>
  <c r="J187"/>
  <c r="J188"/>
  <c r="BE188"/>
  <c r="J60"/>
  <c r="BI186"/>
  <c r="BH186"/>
  <c r="BG186"/>
  <c r="BF186"/>
  <c r="T186"/>
  <c r="R186"/>
  <c r="P186"/>
  <c r="BK186"/>
  <c r="J186"/>
  <c r="BE186"/>
  <c r="BI185"/>
  <c r="BH185"/>
  <c r="BG185"/>
  <c r="BF185"/>
  <c r="T185"/>
  <c r="R185"/>
  <c r="P185"/>
  <c r="BK185"/>
  <c r="J185"/>
  <c r="BE185"/>
  <c r="BI182"/>
  <c r="BH182"/>
  <c r="BG182"/>
  <c r="BF182"/>
  <c r="T182"/>
  <c r="R182"/>
  <c r="P182"/>
  <c r="BK182"/>
  <c r="J182"/>
  <c r="BE182"/>
  <c r="BI178"/>
  <c r="BH178"/>
  <c r="BG178"/>
  <c r="BF178"/>
  <c r="T178"/>
  <c r="T177"/>
  <c r="R178"/>
  <c r="R177"/>
  <c r="P178"/>
  <c r="P177"/>
  <c r="BK178"/>
  <c r="BK177"/>
  <c r="J177"/>
  <c r="J178"/>
  <c r="BE178"/>
  <c r="J59"/>
  <c r="BI175"/>
  <c r="BH175"/>
  <c r="BG175"/>
  <c r="BF175"/>
  <c r="T175"/>
  <c r="R175"/>
  <c r="P175"/>
  <c r="BK175"/>
  <c r="J175"/>
  <c r="BE175"/>
  <c r="BI172"/>
  <c r="BH172"/>
  <c r="BG172"/>
  <c r="BF172"/>
  <c r="T172"/>
  <c r="R172"/>
  <c r="P172"/>
  <c r="BK172"/>
  <c r="J172"/>
  <c r="BE172"/>
  <c r="BI169"/>
  <c r="BH169"/>
  <c r="BG169"/>
  <c r="BF169"/>
  <c r="T169"/>
  <c r="R169"/>
  <c r="P169"/>
  <c r="BK169"/>
  <c r="J169"/>
  <c r="BE169"/>
  <c r="BI166"/>
  <c r="BH166"/>
  <c r="BG166"/>
  <c r="BF166"/>
  <c r="T166"/>
  <c r="R166"/>
  <c r="P166"/>
  <c r="BK166"/>
  <c r="J166"/>
  <c r="BE166"/>
  <c r="BI163"/>
  <c r="BH163"/>
  <c r="BG163"/>
  <c r="BF163"/>
  <c r="T163"/>
  <c r="R163"/>
  <c r="P163"/>
  <c r="BK163"/>
  <c r="J163"/>
  <c r="BE163"/>
  <c r="BI161"/>
  <c r="BH161"/>
  <c r="BG161"/>
  <c r="BF161"/>
  <c r="T161"/>
  <c r="R161"/>
  <c r="P161"/>
  <c r="BK161"/>
  <c r="J161"/>
  <c r="BE161"/>
  <c r="BI158"/>
  <c r="BH158"/>
  <c r="BG158"/>
  <c r="BF158"/>
  <c r="T158"/>
  <c r="R158"/>
  <c r="P158"/>
  <c r="BK158"/>
  <c r="J158"/>
  <c r="BE158"/>
  <c r="BI155"/>
  <c r="BH155"/>
  <c r="BG155"/>
  <c r="BF155"/>
  <c r="T155"/>
  <c r="R155"/>
  <c r="P155"/>
  <c r="BK155"/>
  <c r="J155"/>
  <c r="BE155"/>
  <c r="BI151"/>
  <c r="BH151"/>
  <c r="BG151"/>
  <c r="BF151"/>
  <c r="T151"/>
  <c r="R151"/>
  <c r="P151"/>
  <c r="BK151"/>
  <c r="J151"/>
  <c r="BE151"/>
  <c r="BI148"/>
  <c r="BH148"/>
  <c r="BG148"/>
  <c r="BF148"/>
  <c r="T148"/>
  <c r="R148"/>
  <c r="P148"/>
  <c r="BK148"/>
  <c r="J148"/>
  <c r="BE148"/>
  <c r="BI144"/>
  <c r="BH144"/>
  <c r="BG144"/>
  <c r="BF144"/>
  <c r="T144"/>
  <c r="R144"/>
  <c r="P144"/>
  <c r="BK144"/>
  <c r="J144"/>
  <c r="BE144"/>
  <c r="BI142"/>
  <c r="BH142"/>
  <c r="BG142"/>
  <c r="BF142"/>
  <c r="T142"/>
  <c r="R142"/>
  <c r="P142"/>
  <c r="BK142"/>
  <c r="J142"/>
  <c r="BE142"/>
  <c r="BI135"/>
  <c r="BH135"/>
  <c r="BG135"/>
  <c r="BF135"/>
  <c r="T135"/>
  <c r="R135"/>
  <c r="P135"/>
  <c r="BK135"/>
  <c r="J135"/>
  <c r="BE135"/>
  <c r="BI132"/>
  <c r="BH132"/>
  <c r="BG132"/>
  <c r="BF132"/>
  <c r="T132"/>
  <c r="R132"/>
  <c r="P132"/>
  <c r="BK132"/>
  <c r="J132"/>
  <c r="BE132"/>
  <c r="BI131"/>
  <c r="BH131"/>
  <c r="BG131"/>
  <c r="BF131"/>
  <c r="T131"/>
  <c r="R131"/>
  <c r="P131"/>
  <c r="BK131"/>
  <c r="J131"/>
  <c r="BE131"/>
  <c r="BI127"/>
  <c r="BH127"/>
  <c r="BG127"/>
  <c r="BF127"/>
  <c r="T127"/>
  <c r="R127"/>
  <c r="P127"/>
  <c r="BK127"/>
  <c r="J127"/>
  <c r="BE127"/>
  <c r="BI125"/>
  <c r="BH125"/>
  <c r="BG125"/>
  <c r="BF125"/>
  <c r="T125"/>
  <c r="R125"/>
  <c r="P125"/>
  <c r="BK125"/>
  <c r="J125"/>
  <c r="BE125"/>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08"/>
  <c r="BH108"/>
  <c r="BG108"/>
  <c r="BF108"/>
  <c r="T108"/>
  <c r="R108"/>
  <c r="P108"/>
  <c r="BK108"/>
  <c r="J108"/>
  <c r="BE108"/>
  <c r="BI102"/>
  <c r="BH102"/>
  <c r="BG102"/>
  <c r="BF102"/>
  <c r="T102"/>
  <c r="R102"/>
  <c r="P102"/>
  <c r="BK102"/>
  <c r="J102"/>
  <c r="BE102"/>
  <c r="BI98"/>
  <c r="BH98"/>
  <c r="BG98"/>
  <c r="BF98"/>
  <c r="T98"/>
  <c r="R98"/>
  <c r="P98"/>
  <c r="BK98"/>
  <c r="J98"/>
  <c r="BE98"/>
  <c r="BI94"/>
  <c r="BH94"/>
  <c r="BG94"/>
  <c r="BF94"/>
  <c r="T94"/>
  <c r="R94"/>
  <c r="P94"/>
  <c r="BK94"/>
  <c r="J94"/>
  <c r="BE94"/>
  <c r="BI91"/>
  <c r="BH91"/>
  <c r="BG91"/>
  <c r="BF91"/>
  <c r="T91"/>
  <c r="R91"/>
  <c r="P91"/>
  <c r="BK91"/>
  <c r="J91"/>
  <c r="BE91"/>
  <c r="BI89"/>
  <c r="BH89"/>
  <c r="BG89"/>
  <c r="BF89"/>
  <c r="T89"/>
  <c r="R89"/>
  <c r="P89"/>
  <c r="BK89"/>
  <c r="J89"/>
  <c r="BE89"/>
  <c r="BI88"/>
  <c r="BH88"/>
  <c r="BG88"/>
  <c r="BF88"/>
  <c r="T88"/>
  <c r="R88"/>
  <c r="P88"/>
  <c r="BK88"/>
  <c r="J88"/>
  <c r="BE88"/>
  <c r="BI87"/>
  <c r="F34"/>
  <c i="1" r="BD52"/>
  <c i="2" r="BH87"/>
  <c r="F33"/>
  <c i="1" r="BC52"/>
  <c i="2" r="BG87"/>
  <c r="F32"/>
  <c i="1" r="BB52"/>
  <c i="2" r="BF87"/>
  <c r="J31"/>
  <c i="1" r="AW52"/>
  <c i="2" r="F31"/>
  <c i="1" r="BA52"/>
  <c i="2" r="T87"/>
  <c r="T86"/>
  <c r="T85"/>
  <c r="T84"/>
  <c r="R87"/>
  <c r="R86"/>
  <c r="R85"/>
  <c r="R84"/>
  <c r="P87"/>
  <c r="P86"/>
  <c r="P85"/>
  <c r="P84"/>
  <c i="1" r="AU52"/>
  <c i="2" r="BK87"/>
  <c r="BK86"/>
  <c r="J86"/>
  <c r="BK85"/>
  <c r="J85"/>
  <c r="BK84"/>
  <c r="J84"/>
  <c r="J56"/>
  <c r="J27"/>
  <c i="1" r="AG52"/>
  <c i="2" r="J87"/>
  <c r="BE87"/>
  <c r="J30"/>
  <c i="1" r="AV52"/>
  <c i="2" r="F30"/>
  <c i="1" r="AZ52"/>
  <c i="2" r="J58"/>
  <c r="J57"/>
  <c r="J80"/>
  <c r="F80"/>
  <c r="F78"/>
  <c r="E76"/>
  <c r="J51"/>
  <c r="F51"/>
  <c r="F49"/>
  <c r="E47"/>
  <c r="J36"/>
  <c r="J18"/>
  <c r="E18"/>
  <c r="F81"/>
  <c r="F52"/>
  <c r="J17"/>
  <c r="J12"/>
  <c r="J78"/>
  <c r="J49"/>
  <c r="E7"/>
  <c r="E74"/>
  <c r="E45"/>
  <c i="1" r="BD51"/>
  <c r="W30"/>
  <c r="BC51"/>
  <c r="W29"/>
  <c r="BB51"/>
  <c r="W28"/>
  <c r="BA51"/>
  <c r="W27"/>
  <c r="AZ51"/>
  <c r="W26"/>
  <c r="AY51"/>
  <c r="AX51"/>
  <c r="AW51"/>
  <c r="AK27"/>
  <c r="AV51"/>
  <c r="AK26"/>
  <c r="AU51"/>
  <c r="AT51"/>
  <c r="AS51"/>
  <c r="AG51"/>
  <c r="AK23"/>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<sst xmlns="http://schemas.openxmlformats.org/spreadsheetml/2006/main">
  <si>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</si>
  <si>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</si>
  <si>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</si>
  <si>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</si>
  <si>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</si>
  <si>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</si>
  <si>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</si>
  <si>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{1ea7d8aa-c030-4726-b1b4-0a78fb8f4b89}</t>
  </si>
  <si>
    <t>0,01</t>
  </si>
  <si>
    <t>21</t>
  </si>
  <si>
    <t>15</t>
  </si>
  <si>
    <t>REKAPITULACE STAVBY</t>
  </si>
  <si>
    <t xml:space="preserve">v ---  níže se nacházejí doplnkové a pomocné údaje k sestavám  --- v</t>
  </si>
  <si>
    <t>Návod na vyplnění</t>
  </si>
  <si>
    <t>0,001</t>
  </si>
  <si>
    <t>Kód:</t>
  </si>
  <si>
    <t>922014C</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</si>
  <si>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</si>
  <si>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</si>
  <si>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Slavkovský les, úsek 113 Cyklotrasa P 1 - Dolní Rychnov - Sokolov</t>
  </si>
  <si>
    <t>0,1</t>
  </si>
  <si>
    <t>KSO:</t>
  </si>
  <si>
    <t>822</t>
  </si>
  <si>
    <t>CC-CZ:</t>
  </si>
  <si>
    <t>2</t>
  </si>
  <si>
    <t>1</t>
  </si>
  <si>
    <t>Místo:</t>
  </si>
  <si>
    <t xml:space="preserve">Sokolov        Cen. soustava: ÚRS I/2016</t>
  </si>
  <si>
    <t>Datum:</t>
  </si>
  <si>
    <t>5. 4. 2016</t>
  </si>
  <si>
    <t>10</t>
  </si>
  <si>
    <t>CZ-CPV:</t>
  </si>
  <si>
    <t>45000000-7</t>
  </si>
  <si>
    <t>CZ-CPA:</t>
  </si>
  <si>
    <t>42</t>
  </si>
  <si>
    <t>100</t>
  </si>
  <si>
    <t>Zadavatel:</t>
  </si>
  <si>
    <t>IČ:</t>
  </si>
  <si>
    <t/>
  </si>
  <si>
    <t>Město Sokolov</t>
  </si>
  <si>
    <t>DIČ:</t>
  </si>
  <si>
    <t>Uchazeč:</t>
  </si>
  <si>
    <t>Vyplň údaj</t>
  </si>
  <si>
    <t>Projektant:</t>
  </si>
  <si>
    <t>DSVA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</si>
  <si>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</si>
  <si>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</si>
  <si>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</si>
  <si>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</si>
  <si>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</si>
  <si>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</si>
  <si>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</si>
  <si>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</si>
  <si>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</si>
  <si>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</si>
  <si>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</si>
  <si>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</si>
  <si>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</si>
  <si>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</si>
  <si>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</si>
  <si>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</si>
  <si>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</si>
  <si>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</si>
  <si>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</si>
  <si>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</si>
  <si>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</si>
  <si>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</si>
  <si>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</si>
  <si>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</si>
  <si>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</si>
  <si>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</si>
  <si>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</si>
  <si>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</si>
  <si>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</si>
  <si>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</si>
  <si>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</si>
  <si>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</si>
  <si>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</si>
  <si>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</si>
  <si>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</si>
  <si>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</si>
  <si>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</si>
  <si>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</si>
  <si>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</si>
  <si>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</si>
  <si>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</si>
  <si>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102</t>
  </si>
  <si>
    <t>SO 102 Stezka</t>
  </si>
  <si>
    <t>STA</t>
  </si>
  <si>
    <t>{5bce0e8b-9038-4ebe-b8cd-7200426f710f}</t>
  </si>
  <si>
    <t>SO 103 Stezka</t>
  </si>
  <si>
    <t>SO 103</t>
  </si>
  <si>
    <t>{6419c347-d677-4461-be09-e91eb4bbc633}</t>
  </si>
  <si>
    <t>SO 103B</t>
  </si>
  <si>
    <t>SO 103B Krajnice, kruhová křižovatka</t>
  </si>
  <si>
    <t>{9307dff3-9c51-4bf4-800b-1df346c64c42}</t>
  </si>
  <si>
    <t>SO 104</t>
  </si>
  <si>
    <t xml:space="preserve">SO 104  Účelová komunikace + stezka</t>
  </si>
  <si>
    <t>{af128408-71cb-445a-861f-bf7b29036f09}</t>
  </si>
  <si>
    <t>SO 432</t>
  </si>
  <si>
    <t>SO 432 Přeložka VO u kruhové křižovatky včetně nasvícení přechodu</t>
  </si>
  <si>
    <t>{a9b423ae-31f6-44d0-8d76-ca13154a76d3}</t>
  </si>
  <si>
    <t>SO 702</t>
  </si>
  <si>
    <t>SO 702 Mobiliář</t>
  </si>
  <si>
    <t>{b2a40eb5-c3bd-4d59-a3ec-00c27371d5a5}</t>
  </si>
  <si>
    <t>VRN</t>
  </si>
  <si>
    <t>VRN Vedlejší rozpočtové náklady</t>
  </si>
  <si>
    <t>{3fcd0766-787a-47c0-be55-cd9fe68f69b9}</t>
  </si>
  <si>
    <t>1) Krycí list soupisu</t>
  </si>
  <si>
    <t>2) Rekapitulace</t>
  </si>
  <si>
    <t>3) Soupis prací</t>
  </si>
  <si>
    <t>Zpět na list:</t>
  </si>
  <si>
    <t>Rekapitulace stavby</t>
  </si>
  <si>
    <t>KRYCÍ LIST SOUPISU</t>
  </si>
  <si>
    <t>Objekt:</t>
  </si>
  <si>
    <t>SO 102 - SO 102 Stezka</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</si>
  <si>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</si>
  <si>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</si>
  <si>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</si>
  <si>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</si>
  <si>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</si>
  <si>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</si>
  <si>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</si>
  <si>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</si>
  <si>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t>
  </si>
  <si>
    <t xml:space="preserve">    8 - Trubní vedení</t>
  </si>
  <si>
    <t xml:space="preserve">    9 - Ostatní konstrukce a práce</t>
  </si>
  <si>
    <t xml:space="preserve">      99 - Přesun hmot</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</si>
  <si>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</si>
  <si>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</si>
  <si>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</si>
  <si>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</si>
  <si>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</si>
  <si>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</si>
  <si>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</si>
  <si>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</si>
  <si>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</si>
  <si>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</si>
  <si>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</si>
  <si>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</si>
  <si>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</si>
  <si>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</si>
  <si>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</si>
  <si>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</si>
  <si>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</si>
  <si>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</si>
  <si>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</si>
  <si>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</si>
  <si>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</si>
  <si>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</si>
  <si>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</si>
  <si>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2012 02</t>
  </si>
  <si>
    <t>4</t>
  </si>
  <si>
    <t>-887585045</t>
  </si>
  <si>
    <t>111201401</t>
  </si>
  <si>
    <t>Spálení křovin a stromů průměru kmene do 100 mm</t>
  </si>
  <si>
    <t>CS ÚRS 2013 01</t>
  </si>
  <si>
    <t>-235783444</t>
  </si>
  <si>
    <t>3</t>
  </si>
  <si>
    <t>112101102</t>
  </si>
  <si>
    <t xml:space="preserve">Kácení stromů  D kmene do 500 mm</t>
  </si>
  <si>
    <t>kus</t>
  </si>
  <si>
    <t>CS ÚRS 2016 01</t>
  </si>
  <si>
    <t>-561779262</t>
  </si>
  <si>
    <t>PSC</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</si>
  <si>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</si>
  <si>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112201102</t>
  </si>
  <si>
    <t>Odstranění pařezů D do 500 mm</t>
  </si>
  <si>
    <t>-1394653380</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</si>
  <si>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</si>
  <si>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P</t>
  </si>
  <si>
    <t>Poznámka k položce:
zásyp jam a likvidace stromu a pařezu na náklady zhotovitele</t>
  </si>
  <si>
    <t>5</t>
  </si>
  <si>
    <t>113107142</t>
  </si>
  <si>
    <t>Odstranění podkladu živičných tl 100 mm</t>
  </si>
  <si>
    <t>2027182393</t>
  </si>
  <si>
    <t>VV</t>
  </si>
  <si>
    <t>20*2+160*2</t>
  </si>
  <si>
    <t>620*0,5 "prac. prostor</t>
  </si>
  <si>
    <t>Součet</t>
  </si>
  <si>
    <t>6</t>
  </si>
  <si>
    <t>113151111</t>
  </si>
  <si>
    <t>Rozebrání zpevněných ploch ze silničních dílců</t>
  </si>
  <si>
    <t>-1721136444</t>
  </si>
  <si>
    <t>Poznámka k položce:
odvoz do 10 km</t>
  </si>
  <si>
    <t>47+48+105+170+8+298</t>
  </si>
  <si>
    <t>7</t>
  </si>
  <si>
    <t>113154113</t>
  </si>
  <si>
    <t xml:space="preserve">Frézování živičného krytu tl 50 mm </t>
  </si>
  <si>
    <t>-866177794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</si>
  <si>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</si>
  <si>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311"vozovka</t>
  </si>
  <si>
    <t>55"sjezd</t>
  </si>
  <si>
    <t>264+295+15+48+27"chodník</t>
  </si>
  <si>
    <t>8</t>
  </si>
  <si>
    <t>113201112</t>
  </si>
  <si>
    <t>Vytrhání obrub silničních ležatých</t>
  </si>
  <si>
    <t>m</t>
  </si>
  <si>
    <t>-1533208908</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</si>
  <si>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</si>
  <si>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Poznámka k položce:
betonová na skládku, kamenná do skladu investora do 5 km</t>
  </si>
  <si>
    <t>33 "silniční betonová š=150 mm</t>
  </si>
  <si>
    <t>81 "kamenná š = 200 mm</t>
  </si>
  <si>
    <t>9</t>
  </si>
  <si>
    <t>122201102</t>
  </si>
  <si>
    <t>Odkopávky a prokopávky nezapažené v hornině tř. 3 objem do 1000 m3</t>
  </si>
  <si>
    <t>m3</t>
  </si>
  <si>
    <t>-702785328</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</si>
  <si>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</si>
  <si>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122201109</t>
  </si>
  <si>
    <t>Příplatek za lepivost u odkopávek v hornině tř. 1 až 3</t>
  </si>
  <si>
    <t>2003341898</t>
  </si>
  <si>
    <t>11</t>
  </si>
  <si>
    <t>162701105-2</t>
  </si>
  <si>
    <t>Vodorovné přemístění do 10000 m výkopku/sypaniny z horniny tř. 3</t>
  </si>
  <si>
    <t>708208808</t>
  </si>
  <si>
    <t>350</t>
  </si>
  <si>
    <t>12</t>
  </si>
  <si>
    <t>171201201-2</t>
  </si>
  <si>
    <t>Uložení sypaniny na skládky tř. 3</t>
  </si>
  <si>
    <t>659474675</t>
  </si>
  <si>
    <t>13</t>
  </si>
  <si>
    <t>171201211-2</t>
  </si>
  <si>
    <t>Poplatek za uložení odpadu ze sypaniny na skládce tř. 3</t>
  </si>
  <si>
    <t>t</t>
  </si>
  <si>
    <t>921542315</t>
  </si>
  <si>
    <t>350*1,8</t>
  </si>
  <si>
    <t>14</t>
  </si>
  <si>
    <t>966003812</t>
  </si>
  <si>
    <t>Rozebrání oplocení sotes</t>
  </si>
  <si>
    <t>1928695970</t>
  </si>
  <si>
    <t>Poznámka k položce:
včetně sloupků</t>
  </si>
  <si>
    <t>976071111</t>
  </si>
  <si>
    <t>Vybourání kovových madel a zábradlí</t>
  </si>
  <si>
    <t>-1457985737</t>
  </si>
  <si>
    <t>Poznámka k položce:
včetně sloupků a betonových základů, zásyp jam</t>
  </si>
  <si>
    <t>10+14+18</t>
  </si>
  <si>
    <t>16</t>
  </si>
  <si>
    <t>976092322</t>
  </si>
  <si>
    <t>Vybourání vpusti s odpadním potrubím obrubníkových</t>
  </si>
  <si>
    <t>-1043398154</t>
  </si>
  <si>
    <t>17</t>
  </si>
  <si>
    <t>121101103</t>
  </si>
  <si>
    <t>Sejmutí ornice s přemístěním na vzdálenost do 250 m</t>
  </si>
  <si>
    <t>-1657266381</t>
  </si>
  <si>
    <t>(561+128+79+356+30+44)*0,15</t>
  </si>
  <si>
    <t>18</t>
  </si>
  <si>
    <t>122301102</t>
  </si>
  <si>
    <t>Odkopávky a prokopávky nezapažené v hornině tř. 4 objem do 1000 m3</t>
  </si>
  <si>
    <t>-1801221827</t>
  </si>
  <si>
    <t>1700*0,45</t>
  </si>
  <si>
    <t>1877*0,5</t>
  </si>
  <si>
    <t>220*0,45</t>
  </si>
  <si>
    <t>41*0,5</t>
  </si>
  <si>
    <t>19</t>
  </si>
  <si>
    <t>122301109</t>
  </si>
  <si>
    <t>Příplatek za lepivost u odkopávek nezapažených v hornině tř. 4</t>
  </si>
  <si>
    <t>-297222565</t>
  </si>
  <si>
    <t>20</t>
  </si>
  <si>
    <t>132301101</t>
  </si>
  <si>
    <t>Hloubení rýh š do 600 mm v hornině tř. 4 objemu do 100 m3</t>
  </si>
  <si>
    <t>928599180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</si>
  <si>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</si>
  <si>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68*0,6*0,6" palisády</t>
  </si>
  <si>
    <t>132301109</t>
  </si>
  <si>
    <t>Příplatek za lepivost k hloubení rýh š do 600 mm v hornině tř. 4</t>
  </si>
  <si>
    <t>1447197449</t>
  </si>
  <si>
    <t>25</t>
  </si>
  <si>
    <t>22</t>
  </si>
  <si>
    <t>162701105</t>
  </si>
  <si>
    <t>Vodorovné přemístění do 10000 m výkopku/sypaniny z horniny tř. 1 až 4</t>
  </si>
  <si>
    <t>-1785282061</t>
  </si>
  <si>
    <t>120 "přebytečná ornice a drny</t>
  </si>
  <si>
    <t>1823+25</t>
  </si>
  <si>
    <t>23</t>
  </si>
  <si>
    <t>171101103</t>
  </si>
  <si>
    <t>Uložení sypaniny z hornin soudržných do násypů zhutněných do 100 % PS</t>
  </si>
  <si>
    <t>431544174</t>
  </si>
  <si>
    <t>(27+508+598)*0,4*0,4 "zásyp nenamrzavým materialem</t>
  </si>
  <si>
    <t>24</t>
  </si>
  <si>
    <t>M</t>
  </si>
  <si>
    <t>583373320</t>
  </si>
  <si>
    <t>štěrkopísek frakce 0-22 třída C</t>
  </si>
  <si>
    <t>331264037</t>
  </si>
  <si>
    <t>181*2,2</t>
  </si>
  <si>
    <t>171201201</t>
  </si>
  <si>
    <t>Uložení sypaniny na skládky</t>
  </si>
  <si>
    <t>-314692801</t>
  </si>
  <si>
    <t>1968</t>
  </si>
  <si>
    <t>26</t>
  </si>
  <si>
    <t>171201211</t>
  </si>
  <si>
    <t>Poplatek za uložení odpadu ze sypaniny na skládce (skládkovné)</t>
  </si>
  <si>
    <t>-1597234637</t>
  </si>
  <si>
    <t>1968*1,8</t>
  </si>
  <si>
    <t>27</t>
  </si>
  <si>
    <t>181301101</t>
  </si>
  <si>
    <t>Rozprostření ornice tl vrstvy do 150 mm</t>
  </si>
  <si>
    <t>135103591</t>
  </si>
  <si>
    <t>576</t>
  </si>
  <si>
    <t>28</t>
  </si>
  <si>
    <t>181411131</t>
  </si>
  <si>
    <t>Založení parkového trávníku výsevem</t>
  </si>
  <si>
    <t>1829821941</t>
  </si>
  <si>
    <t>29</t>
  </si>
  <si>
    <t>005724100</t>
  </si>
  <si>
    <t>osivo směs travní parková</t>
  </si>
  <si>
    <t>kg</t>
  </si>
  <si>
    <t>-1212334490</t>
  </si>
  <si>
    <t>576*0,025 'Přepočtené koeficientem množství</t>
  </si>
  <si>
    <t>30</t>
  </si>
  <si>
    <t>181951102</t>
  </si>
  <si>
    <t>Úprava pláně v hornině tř. 1 až 4 se zhutněním</t>
  </si>
  <si>
    <t>1534181095</t>
  </si>
  <si>
    <t>2140</t>
  </si>
  <si>
    <t>Svislé a kompletní konstrukce</t>
  </si>
  <si>
    <t>31</t>
  </si>
  <si>
    <t>339921112</t>
  </si>
  <si>
    <t>Osazování betonových palisád do betonového základu jednotlivě výšky prvku přes 0,5 do 1 m</t>
  </si>
  <si>
    <t>-1664921515</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</si>
  <si>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</si>
  <si>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68*6</t>
  </si>
  <si>
    <t>32</t>
  </si>
  <si>
    <t>592284150</t>
  </si>
  <si>
    <t xml:space="preserve">betonová palisáda  přírodní 17,5X20X120 cm</t>
  </si>
  <si>
    <t>-944765905</t>
  </si>
  <si>
    <t>368</t>
  </si>
  <si>
    <t>33</t>
  </si>
  <si>
    <t>592284120</t>
  </si>
  <si>
    <t>palisáda betonová antracit 17,5X20X60 cm</t>
  </si>
  <si>
    <t>1176707383</t>
  </si>
  <si>
    <t>34</t>
  </si>
  <si>
    <t>592284130</t>
  </si>
  <si>
    <t>palisáda betonová antracit 17,5X20X80 cm</t>
  </si>
  <si>
    <t>938737488</t>
  </si>
  <si>
    <t>Komunikace</t>
  </si>
  <si>
    <t>35</t>
  </si>
  <si>
    <t>577143111</t>
  </si>
  <si>
    <t xml:space="preserve">Asfaltový beton vrstva obrusná ACO 8 (ABJ) tl 50 mm </t>
  </si>
  <si>
    <t>-910779263</t>
  </si>
  <si>
    <t>36</t>
  </si>
  <si>
    <t>573211111</t>
  </si>
  <si>
    <t>Postřik živičný spojovací z asfaltu v množství do 0,70 kg/m2</t>
  </si>
  <si>
    <t>-2031307993</t>
  </si>
  <si>
    <t>37</t>
  </si>
  <si>
    <t>565135111</t>
  </si>
  <si>
    <t>Asfaltový beton vrstva podkladní ACP 16 (obalované kamenivo OKS) tl 50 mm š do 3 m</t>
  </si>
  <si>
    <t>-1125866460</t>
  </si>
  <si>
    <t xml:space="preserve">Poznámka k souboru cen:_x000d_
1. ČSN EN 13108-1 připouští pro ACP 16 pouze tl. 50 až 80 mm. </t>
  </si>
  <si>
    <t>38</t>
  </si>
  <si>
    <t>564861111-1.1</t>
  </si>
  <si>
    <t xml:space="preserve">Podklad ze štěrkodrtě ŠD typ A 0/63tl 200 mm </t>
  </si>
  <si>
    <t>-245317974</t>
  </si>
  <si>
    <t>34*1,2</t>
  </si>
  <si>
    <t>39</t>
  </si>
  <si>
    <t>564772111</t>
  </si>
  <si>
    <t>Podklad z vibrovaného štěrku VŠ tl 250 mm - sanace</t>
  </si>
  <si>
    <t>1500834544</t>
  </si>
  <si>
    <t>41</t>
  </si>
  <si>
    <t>40</t>
  </si>
  <si>
    <t>577143111-2</t>
  </si>
  <si>
    <t>Asfaltový beton vrstva obrusná ACO 8 (ABJ) tl 50 mm - sjezdy</t>
  </si>
  <si>
    <t>1123293486</t>
  </si>
  <si>
    <t>183</t>
  </si>
  <si>
    <t>573211111-1</t>
  </si>
  <si>
    <t>1594821254</t>
  </si>
  <si>
    <t>565155111</t>
  </si>
  <si>
    <t>Asfaltový beton vrstva podkladní ACP 16 (obalované kamenivo OKS) tl 70 mm - sjezdy</t>
  </si>
  <si>
    <t>-497483316</t>
  </si>
  <si>
    <t>43</t>
  </si>
  <si>
    <t>564861111-1.12</t>
  </si>
  <si>
    <t>Podklad ze štěrkodrtě ŠD typ A 0/63tl 200 mm - sjezdy</t>
  </si>
  <si>
    <t>1091887749</t>
  </si>
  <si>
    <t>Poznámka k položce:
včetně slepecké dlažby</t>
  </si>
  <si>
    <t>183*1,2</t>
  </si>
  <si>
    <t>44</t>
  </si>
  <si>
    <t>564772111.1</t>
  </si>
  <si>
    <t>Podklad z vibrovaného štěrku VŠ tl 250 mm - sanace komunikace</t>
  </si>
  <si>
    <t>-493476323</t>
  </si>
  <si>
    <t>220</t>
  </si>
  <si>
    <t>45</t>
  </si>
  <si>
    <t>596211113</t>
  </si>
  <si>
    <t>Kladení zámkové dlažby komunikací pro pěší tl 80 mm - slepecká</t>
  </si>
  <si>
    <t>223449464</t>
  </si>
  <si>
    <t>29+9+220</t>
  </si>
  <si>
    <t>46</t>
  </si>
  <si>
    <t>592451190</t>
  </si>
  <si>
    <t>dlažba zámková slepecká 20x10x8 cm barevná</t>
  </si>
  <si>
    <t>-418762031</t>
  </si>
  <si>
    <t>47</t>
  </si>
  <si>
    <t>592453080-2</t>
  </si>
  <si>
    <t>dlažba 20 x 10 x 6 cm červená</t>
  </si>
  <si>
    <t>1232341532</t>
  </si>
  <si>
    <t>9*1,05</t>
  </si>
  <si>
    <t>48</t>
  </si>
  <si>
    <t>592453080</t>
  </si>
  <si>
    <t>dlažba 20 x 10 x 6 cm přírodní</t>
  </si>
  <si>
    <t>1043991523</t>
  </si>
  <si>
    <t>49</t>
  </si>
  <si>
    <t>564861111-1.16</t>
  </si>
  <si>
    <t>Podklad ze štěrkodrtě ŠD typ A 0/63tl 150 mm - dlažba tl 6 cm</t>
  </si>
  <si>
    <t>430885894</t>
  </si>
  <si>
    <t>220*1,2</t>
  </si>
  <si>
    <t>50</t>
  </si>
  <si>
    <t>564772111.16</t>
  </si>
  <si>
    <t>Podklad z vibrovaného štěrku VŠ tl 250 mm - sanace pod dlažbu 6 cm</t>
  </si>
  <si>
    <t>556414249</t>
  </si>
  <si>
    <t>264</t>
  </si>
  <si>
    <t>51</t>
  </si>
  <si>
    <t>577143111-5</t>
  </si>
  <si>
    <t>Asfaltový beton vrstva obrusná ACO 8 (ABJ) tl 50 mm - pokračování cyklostezky</t>
  </si>
  <si>
    <t>1763315359</t>
  </si>
  <si>
    <t>1344</t>
  </si>
  <si>
    <t>52</t>
  </si>
  <si>
    <t>573211111-5</t>
  </si>
  <si>
    <t>Postřik živičný spojovací z asfaltu v množství do 0,70 kg/m2 - pokračování cyklostezky</t>
  </si>
  <si>
    <t>-201739630</t>
  </si>
  <si>
    <t>53</t>
  </si>
  <si>
    <t>564911411-5</t>
  </si>
  <si>
    <t>Podklad z asfaltového recyklátu tl 50 mm - pokračování cyklostezky</t>
  </si>
  <si>
    <t>-2025131917</t>
  </si>
  <si>
    <t>54</t>
  </si>
  <si>
    <t>564861111-1.15</t>
  </si>
  <si>
    <t>356231120</t>
  </si>
  <si>
    <t>1344*1,2</t>
  </si>
  <si>
    <t>55</t>
  </si>
  <si>
    <t>564772111-5</t>
  </si>
  <si>
    <t>-1722195498</t>
  </si>
  <si>
    <t>1613</t>
  </si>
  <si>
    <t>Trubní vedení</t>
  </si>
  <si>
    <t>56</t>
  </si>
  <si>
    <t>899331111</t>
  </si>
  <si>
    <t>Výšková úprava uličního vstupu pro poklopy šachet</t>
  </si>
  <si>
    <t>1433044172</t>
  </si>
  <si>
    <t>57</t>
  </si>
  <si>
    <t>IP 12</t>
  </si>
  <si>
    <t>uliční vpust - nákup,doprava,montáž,napojení včetně potrubí</t>
  </si>
  <si>
    <t>1588617050</t>
  </si>
  <si>
    <t>Ostatní konstrukce a práce</t>
  </si>
  <si>
    <t>58</t>
  </si>
  <si>
    <t>914111121</t>
  </si>
  <si>
    <t>Montáž svislé dopravní značky do velikosti 2 m2 objímkami na sloupek nebo konzolu</t>
  </si>
  <si>
    <t>-1445938458</t>
  </si>
  <si>
    <t>59</t>
  </si>
  <si>
    <t>404442200</t>
  </si>
  <si>
    <t xml:space="preserve">značka svislá reflexní </t>
  </si>
  <si>
    <t>403034180</t>
  </si>
  <si>
    <t>Poznámka k položce:
včetně označníku</t>
  </si>
  <si>
    <t>60</t>
  </si>
  <si>
    <t>914511112</t>
  </si>
  <si>
    <t>Montáž sloupku dopravních značek délky do 3,5 m s betonovým základem a patkou</t>
  </si>
  <si>
    <t>-532321035</t>
  </si>
  <si>
    <t>61</t>
  </si>
  <si>
    <t>404452250</t>
  </si>
  <si>
    <t>sloupek Zn 60 - 350</t>
  </si>
  <si>
    <t>910078828</t>
  </si>
  <si>
    <t>62</t>
  </si>
  <si>
    <t>404452400</t>
  </si>
  <si>
    <t>patka hliníková HP 60</t>
  </si>
  <si>
    <t>-1789134554</t>
  </si>
  <si>
    <t>63</t>
  </si>
  <si>
    <t>404452530</t>
  </si>
  <si>
    <t>víčko plastové na sloupek 60</t>
  </si>
  <si>
    <t>2007399075</t>
  </si>
  <si>
    <t>64</t>
  </si>
  <si>
    <t>404452560</t>
  </si>
  <si>
    <t>upínací svorka na sloupek US 60</t>
  </si>
  <si>
    <t>725258220</t>
  </si>
  <si>
    <t>65</t>
  </si>
  <si>
    <t>404452600</t>
  </si>
  <si>
    <t xml:space="preserve">páska upínací   12,7 x 0,75 mm (50 m)</t>
  </si>
  <si>
    <t>-2098534691</t>
  </si>
  <si>
    <t>66</t>
  </si>
  <si>
    <t>915131112</t>
  </si>
  <si>
    <t>Vodorovné dopravní značení retroreflexní bílou barvou přechody pro chodce, šipky nebo symboly</t>
  </si>
  <si>
    <t>2052094433</t>
  </si>
  <si>
    <t>Poznámka k položce:
včetně předznačení</t>
  </si>
  <si>
    <t>25*3+8*3 "bus a přechod</t>
  </si>
  <si>
    <t>5 "černožluté zúžení cyklosteky</t>
  </si>
  <si>
    <t>67</t>
  </si>
  <si>
    <t>916131213</t>
  </si>
  <si>
    <t>Osazení silničního obrubníku betonového stojatého s boční opěrou do lože z betonu prostého</t>
  </si>
  <si>
    <t>-1354153532</t>
  </si>
  <si>
    <t>68</t>
  </si>
  <si>
    <t>592175300</t>
  </si>
  <si>
    <t>obrubník HK přímý 40x37x100 cm šedý</t>
  </si>
  <si>
    <t>-2093089114</t>
  </si>
  <si>
    <t>69</t>
  </si>
  <si>
    <t>592175310</t>
  </si>
  <si>
    <t>obrubník HK náběhový pravý 40x37-31x100 cm šedý</t>
  </si>
  <si>
    <t>-25335052</t>
  </si>
  <si>
    <t>70</t>
  </si>
  <si>
    <t>592175320</t>
  </si>
  <si>
    <t>obrubník HK náběhový levý 40x31-37x100 cm šedý</t>
  </si>
  <si>
    <t>1508644260</t>
  </si>
  <si>
    <t>71</t>
  </si>
  <si>
    <t>592174100</t>
  </si>
  <si>
    <t>obrubník betonový chodníkový ABO 100/10/25 II nat 100x10x25 cm</t>
  </si>
  <si>
    <t>1748298573</t>
  </si>
  <si>
    <t>557*1,1</t>
  </si>
  <si>
    <t>72</t>
  </si>
  <si>
    <t>916231113</t>
  </si>
  <si>
    <t>Osazení chodníkového obrubníku betonového ležatého s boční opěrou do lože z betonu prostého</t>
  </si>
  <si>
    <t>-414853763</t>
  </si>
  <si>
    <t>508</t>
  </si>
  <si>
    <t>73</t>
  </si>
  <si>
    <t>592175090</t>
  </si>
  <si>
    <t>obrubník 50x8x25 cm antracit</t>
  </si>
  <si>
    <t>1834693147</t>
  </si>
  <si>
    <t>508*2*1,1</t>
  </si>
  <si>
    <t>74</t>
  </si>
  <si>
    <t>916241113</t>
  </si>
  <si>
    <t>Osazení obrubníku kamenného ležatého s boční opěrou do lože z betonu prostého</t>
  </si>
  <si>
    <t>466694962</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</si>
  <si>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</si>
  <si>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75</t>
  </si>
  <si>
    <t>583803730</t>
  </si>
  <si>
    <t>obrubník kamenný přímý, (bPP) žula, OP6 15x25</t>
  </si>
  <si>
    <t>1304811704</t>
  </si>
  <si>
    <t>598*1,05</t>
  </si>
  <si>
    <t>76</t>
  </si>
  <si>
    <t>IP 128</t>
  </si>
  <si>
    <t>řezání kamenných obrub do oblouku, pro rovné hrany na sraz</t>
  </si>
  <si>
    <t>ks</t>
  </si>
  <si>
    <t>1691363651</t>
  </si>
  <si>
    <t>77</t>
  </si>
  <si>
    <t>919122122</t>
  </si>
  <si>
    <t>Těsnění spár zálivkou za tepla</t>
  </si>
  <si>
    <t>899382591</t>
  </si>
  <si>
    <t>624</t>
  </si>
  <si>
    <t>78</t>
  </si>
  <si>
    <t>919735112-1</t>
  </si>
  <si>
    <t>Řezání stávajícího živičného krytu hl do 100 mm</t>
  </si>
  <si>
    <t>-1572829598</t>
  </si>
  <si>
    <t>79</t>
  </si>
  <si>
    <t>IP 05</t>
  </si>
  <si>
    <t>likvidace bus přístřešku</t>
  </si>
  <si>
    <t>1182893424</t>
  </si>
  <si>
    <t>Poznámka k položce:
včetně zemních prací, základy a konstrukce na skládku</t>
  </si>
  <si>
    <t>80</t>
  </si>
  <si>
    <t>IP 14</t>
  </si>
  <si>
    <t>odstranění SDZ</t>
  </si>
  <si>
    <t>-1796946271</t>
  </si>
  <si>
    <t>Poznámka k položce:
včetně betonu, zemní práce, odvoz na skládku nebo přemístění</t>
  </si>
  <si>
    <t>81</t>
  </si>
  <si>
    <t>IP 15</t>
  </si>
  <si>
    <t>přemístění SDZ</t>
  </si>
  <si>
    <t>1339540865</t>
  </si>
  <si>
    <t>Poznámka k položce:
včetně betonáže, zemních prací</t>
  </si>
  <si>
    <t>82</t>
  </si>
  <si>
    <t>IP 17</t>
  </si>
  <si>
    <t>vrata - změna otevírání na otevírání dovniř</t>
  </si>
  <si>
    <t>-1508981048</t>
  </si>
  <si>
    <t>Poznámka k položce:
změna pantů - veškeré nutné práce a material</t>
  </si>
  <si>
    <t>83</t>
  </si>
  <si>
    <t>IP 21</t>
  </si>
  <si>
    <t>nové oplocení u Sotesu</t>
  </si>
  <si>
    <t>264585955</t>
  </si>
  <si>
    <t>Poznámka k položce:
nákup,doprava,zemní práce, betonáž,výplň kovové svislé pruty, výška do 2,50 m, včetně kovových sloupků po 2,50 m</t>
  </si>
  <si>
    <t>99</t>
  </si>
  <si>
    <t>Přesun hmot</t>
  </si>
  <si>
    <t>84</t>
  </si>
  <si>
    <t>998223011</t>
  </si>
  <si>
    <t>Přesun hmot pro pozemní komunikace s krytem dlážděným</t>
  </si>
  <si>
    <t>1060817341</t>
  </si>
  <si>
    <t>997</t>
  </si>
  <si>
    <t>Přesun sutě</t>
  </si>
  <si>
    <t>85</t>
  </si>
  <si>
    <t>997221561</t>
  </si>
  <si>
    <t>Vodorovná doprava suti z kusových materiálů do 1 km</t>
  </si>
  <si>
    <t>-1450126772</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</si>
  <si>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</si>
  <si>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86</t>
  </si>
  <si>
    <t>997221569</t>
  </si>
  <si>
    <t>Příplatek ZKD 1 km u vodorovné dopravy suti z kusových materiálů</t>
  </si>
  <si>
    <t>1329561972</t>
  </si>
  <si>
    <t>527*9</t>
  </si>
  <si>
    <t>87</t>
  </si>
  <si>
    <t>997221815</t>
  </si>
  <si>
    <t>Poplatek za uložení betonového odpadu na skládce (skládkovné)</t>
  </si>
  <si>
    <t>1979108411</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</si>
  <si>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</si>
  <si>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470-195</t>
  </si>
  <si>
    <t>88</t>
  </si>
  <si>
    <t>997221845-2</t>
  </si>
  <si>
    <t>Poplatek za uložení odpadu z asfaltových povrchů na skládce (skládkovné)</t>
  </si>
  <si>
    <t>1686623727</t>
  </si>
  <si>
    <t>310</t>
  </si>
  <si>
    <t>SO 103 Stezka - SO 103</t>
  </si>
  <si>
    <t xml:space="preserve">Sokolov    Cen. soustava: ÚRS I/2016</t>
  </si>
  <si>
    <t xml:space="preserve">    2 - Zakládání</t>
  </si>
  <si>
    <t xml:space="preserve">    998 - Přesun hmot a sutě</t>
  </si>
  <si>
    <t>-974777833</t>
  </si>
  <si>
    <t>-1820344274</t>
  </si>
  <si>
    <t>112101101</t>
  </si>
  <si>
    <t>Kácení stromů listnatých D kmene do 300 mm</t>
  </si>
  <si>
    <t>-1399102468</t>
  </si>
  <si>
    <t>112201101</t>
  </si>
  <si>
    <t>Odstranění pařezů D do 300 mm</t>
  </si>
  <si>
    <t>207678137</t>
  </si>
  <si>
    <t>Poznámka k položce:
pařez a strom včetně likvidace na náklady zhotovitele</t>
  </si>
  <si>
    <t>113106571</t>
  </si>
  <si>
    <t>Rozebrání dlažeb vozovek ze zámkové dlažby</t>
  </si>
  <si>
    <t>1444375737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</si>
  <si>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</si>
  <si>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113107122</t>
  </si>
  <si>
    <t>Odstranění podkladu z kameniva drceného tl 200 mm</t>
  </si>
  <si>
    <t>-1773465904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</si>
  <si>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</si>
  <si>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113107139</t>
  </si>
  <si>
    <t xml:space="preserve">Odstranění podkladu  z betonu vyztuženého sítěmi tl 500 mm - jímka</t>
  </si>
  <si>
    <t>-98038061</t>
  </si>
  <si>
    <t>113107141</t>
  </si>
  <si>
    <t>Odstranění podkladu živičných tl 50 mm</t>
  </si>
  <si>
    <t>-789758539</t>
  </si>
  <si>
    <t>443+584</t>
  </si>
  <si>
    <t>113107143</t>
  </si>
  <si>
    <t>Odstranění podkladu živičných tl 150 mm</t>
  </si>
  <si>
    <t>1581830659</t>
  </si>
  <si>
    <t>116 "prac. prostor</t>
  </si>
  <si>
    <t>108</t>
  </si>
  <si>
    <t>2090529884</t>
  </si>
  <si>
    <t>Poznámka k položce:
odvoz na skládku do 10 km</t>
  </si>
  <si>
    <t>354</t>
  </si>
  <si>
    <t>113204111</t>
  </si>
  <si>
    <t>Vytrhání obrub záhonových</t>
  </si>
  <si>
    <t>-502722326</t>
  </si>
  <si>
    <t>2002733576</t>
  </si>
  <si>
    <t>124</t>
  </si>
  <si>
    <t>1661809254</t>
  </si>
  <si>
    <t>-1059158189</t>
  </si>
  <si>
    <t>-589318119</t>
  </si>
  <si>
    <t>-2047971681</t>
  </si>
  <si>
    <t>436590896</t>
  </si>
  <si>
    <t>Odkopávky a prokopávky nezapažené v hornině tř. 4 objem</t>
  </si>
  <si>
    <t>-923384623</t>
  </si>
  <si>
    <t>910</t>
  </si>
  <si>
    <t>938988424</t>
  </si>
  <si>
    <t>132301202</t>
  </si>
  <si>
    <t>Hloubení rýh š do 2000 mm v hornině tř. 4 objemu do 1000 m3</t>
  </si>
  <si>
    <t>-1688298628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</si>
  <si>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</si>
  <si>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146*2,5/2 "příkop</t>
  </si>
  <si>
    <t>28*1*1 "sloupky</t>
  </si>
  <si>
    <t>48 "základy zed</t>
  </si>
  <si>
    <t>132301209</t>
  </si>
  <si>
    <t>Příplatek za lepivost k hloubení rýh š do 2000 mm v hornině tř. 4</t>
  </si>
  <si>
    <t>1039766049</t>
  </si>
  <si>
    <t>266</t>
  </si>
  <si>
    <t>-512255872</t>
  </si>
  <si>
    <t>1236</t>
  </si>
  <si>
    <t>1700219843</t>
  </si>
  <si>
    <t>1910*0,4*0,4 "zásyp nenamrzavým materialem</t>
  </si>
  <si>
    <t>169262445</t>
  </si>
  <si>
    <t>306*2,2</t>
  </si>
  <si>
    <t>285931079</t>
  </si>
  <si>
    <t>-193294024</t>
  </si>
  <si>
    <t>1236*1,8</t>
  </si>
  <si>
    <t xml:space="preserve">Rozprostření ornice tl vrstvy do 100 mm </t>
  </si>
  <si>
    <t>2107267606</t>
  </si>
  <si>
    <t>1304</t>
  </si>
  <si>
    <t xml:space="preserve">Založení parkového trávníku výsevem </t>
  </si>
  <si>
    <t>2015167828</t>
  </si>
  <si>
    <t>-1466893614</t>
  </si>
  <si>
    <t>1304*0,025 'Přepočtené koeficientem množství</t>
  </si>
  <si>
    <t>1233404414</t>
  </si>
  <si>
    <t>Zakládání</t>
  </si>
  <si>
    <t>279321348</t>
  </si>
  <si>
    <t>Základová zeď ze ŽB tř. C 30/37 bez výztuže</t>
  </si>
  <si>
    <t>741014</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</si>
  <si>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</si>
  <si>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0,7*1*68 "základy</t>
  </si>
  <si>
    <t>0,5*1*68"gravitační zed</t>
  </si>
  <si>
    <t>273361321</t>
  </si>
  <si>
    <t>Výztuž základových desek betonářskou ocelí 11 373 (EZ)</t>
  </si>
  <si>
    <t>135275375</t>
  </si>
  <si>
    <t xml:space="preserve">Poznámka k souboru cen:_x000d_
1. Ceny platí pro desky rovné, s náběhy, hřibové nebo upnuté do žeber včetně výztuže těchto žeber. </t>
  </si>
  <si>
    <t>272351215</t>
  </si>
  <si>
    <t xml:space="preserve">Zřízení bednění stěn </t>
  </si>
  <si>
    <t>278086651</t>
  </si>
  <si>
    <t>38*1,5*2+38*1*2+1*2*68+1*2*68</t>
  </si>
  <si>
    <t>272351216</t>
  </si>
  <si>
    <t>Odstranění bednění stěn základových kleneb</t>
  </si>
  <si>
    <t>944468896</t>
  </si>
  <si>
    <t>přeložení příkopu</t>
  </si>
  <si>
    <t>1897897244</t>
  </si>
  <si>
    <t>Poznámka k položce:
zemní práce, vysvahování, odvoz na skládku, práce celkem</t>
  </si>
  <si>
    <t>348262001</t>
  </si>
  <si>
    <t xml:space="preserve">Plot z betonových  bloků zeď š. do 50 mm jednořadá z betonových bloků vzhledu břidlice</t>
  </si>
  <si>
    <t>1879378557</t>
  </si>
  <si>
    <t xml:space="preserve">Poznámka k souboru cen:_x000d_
1. Plotová zeď dvouřadá má konstrukční výšku jedné vrstvy 400 mm a je kombinovaná z: 14 ks bloků JUMBO, 14 ks bloků FLAT, 4 ks bloků STANDART a 14 ks bloků PONY. 2. Plotová zeď třířadá má konstrukční výšku jedné vrstvy 600 mm a je kombinovaná z: 12 ks bloků JUMBO, 12 ks bloků FLAT, 12 ks bloků STANDART a 8 ks bloků PONY. 3. V cenách nejsou započteny náklady na uložení drenážní trubky, tyto se oceňují cenami souboru cen 212 57-2...Trativody z drenážních trubek katalogu 827-1. 4. Množství jednotek: a) plotových zdí se určuje v m2 plochy zdiva b) roh v m výšky zdiva c) plotových sloupků se určuje v m výšky jednotlivých sloupků d) krycí desky se určuje v m délky zdiva e) zákrytových desek se určuje v kusech jednotlivých dílů </t>
  </si>
  <si>
    <t xml:space="preserve">Poznámka k položce:
nákup, viz technická zpráva, dopručený MIMA ploty s.r.o.
Opatovická 139, CZ - 664 61 Rajhradice
</t>
  </si>
  <si>
    <t>56*2</t>
  </si>
  <si>
    <t>348273261</t>
  </si>
  <si>
    <t>Plotový sloupek 250/250mm z betonového prefabrikátu</t>
  </si>
  <si>
    <t>546228808</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</si>
  <si>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</si>
  <si>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Poznámka k položce:
nákup</t>
  </si>
  <si>
    <t>56/2</t>
  </si>
  <si>
    <t>278381156</t>
  </si>
  <si>
    <t>Základy z betonu prostého tř. C 25/30</t>
  </si>
  <si>
    <t>2018022590</t>
  </si>
  <si>
    <t xml:space="preserve">Poznámka k souboru cen:_x000d_
1. Základ o půdorysné ploše přes 2 m2 se oceňuje příslušnými cenami jednotlivých konstrukčních prvků. </t>
  </si>
  <si>
    <t>Poznámka k položce:
včteně podsypu ze štěrku</t>
  </si>
  <si>
    <t>28*0,6*0,6*1,17</t>
  </si>
  <si>
    <t>131301201</t>
  </si>
  <si>
    <t>Hloubení jam zapažených hor.4</t>
  </si>
  <si>
    <t>-1306448236</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</si>
  <si>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t>
  </si>
  <si>
    <t>Poznámka k položce:
položka včetně bednění a odbednění</t>
  </si>
  <si>
    <t>131301209</t>
  </si>
  <si>
    <t>Příplatek za lepivost u hloubení jam zapažených v hornině tř. 4</t>
  </si>
  <si>
    <t>-1748407117</t>
  </si>
  <si>
    <t>162701105-6</t>
  </si>
  <si>
    <t>-300539429</t>
  </si>
  <si>
    <t>171201211-6</t>
  </si>
  <si>
    <t>-490956956</t>
  </si>
  <si>
    <t>12*1,8</t>
  </si>
  <si>
    <t>348121121</t>
  </si>
  <si>
    <t>Osazování plotových dílců a sloupků</t>
  </si>
  <si>
    <t>1609266419</t>
  </si>
  <si>
    <t xml:space="preserve">Poznámka k souboru cen:_x000d_
1. V cenách nejsou započteny náklady na desky. Jejich dodání se oceňuje ve specifikaci. </t>
  </si>
  <si>
    <t>Poznámka k položce:
položka zahrnuje rovněž dopravu dílců na stavbu</t>
  </si>
  <si>
    <t>577134111</t>
  </si>
  <si>
    <t>Asfaltový beton vrstva obrusná ACO 11 (ABS) tř. I tl 40 mm š do 3 m z nemodifikovaného asfaltu</t>
  </si>
  <si>
    <t>-342867769</t>
  </si>
  <si>
    <t xml:space="preserve">Poznámka k souboru cen:_x000d_
1. ČSN EN 13108-1 připouští pro ACO 11 pouze tl. 35 až 50 mm. </t>
  </si>
  <si>
    <t>-1411204826</t>
  </si>
  <si>
    <t>565145111</t>
  </si>
  <si>
    <t xml:space="preserve">Asfaltový beton vrstva podkladní ACP 16  tl 60 mm </t>
  </si>
  <si>
    <t>700645027</t>
  </si>
  <si>
    <t>Podklad ze štěrkodrtě ŠD typ A 0/63tl 200 mm - účelová komunikace</t>
  </si>
  <si>
    <t>-1456448415</t>
  </si>
  <si>
    <t>20*1,2</t>
  </si>
  <si>
    <t>564772111.2</t>
  </si>
  <si>
    <t>-1811946793</t>
  </si>
  <si>
    <t>Asfaltový beton vrstva obrusná ACO 8 (ABJ) tl 50 mm</t>
  </si>
  <si>
    <t>1605344538</t>
  </si>
  <si>
    <t>151+34+8+169+59+117+78+224+164</t>
  </si>
  <si>
    <t>1904278671</t>
  </si>
  <si>
    <t>1004</t>
  </si>
  <si>
    <t>564911411.1</t>
  </si>
  <si>
    <t>Podklad z asfaltového recyklátu tl 50 mm</t>
  </si>
  <si>
    <t>569174271</t>
  </si>
  <si>
    <t>564861111-1</t>
  </si>
  <si>
    <t>1333772787</t>
  </si>
  <si>
    <t>1004*1,2</t>
  </si>
  <si>
    <t>Podklad z vibrovaného štěrku VŠ tl 250 mm - sanace stezky</t>
  </si>
  <si>
    <t>-1791012757</t>
  </si>
  <si>
    <t>1204</t>
  </si>
  <si>
    <t>577143111-10</t>
  </si>
  <si>
    <t>Asfaltový beton vrstva obrusná ACO 8 (ABJ) tl 50 mm - prac. prostor</t>
  </si>
  <si>
    <t>117403503</t>
  </si>
  <si>
    <t>573211111-10</t>
  </si>
  <si>
    <t>Postřik živičný spojovací z asfaltu v množství do 0,70 kg/m2-prac. prostor</t>
  </si>
  <si>
    <t>1572197216</t>
  </si>
  <si>
    <t>565176111-10</t>
  </si>
  <si>
    <t>Asfaltový beton vrstva podkladní ACP 22 (obalované kamenivo OKH) tl 100 mm - prac. prostor</t>
  </si>
  <si>
    <t>586733929</t>
  </si>
  <si>
    <t>564861111-11</t>
  </si>
  <si>
    <t>Podklad ze štěrkodrtě ŠD typ A 0/45tl 150 mm - prac. prostor</t>
  </si>
  <si>
    <t>-875892256</t>
  </si>
  <si>
    <t>108*1,2</t>
  </si>
  <si>
    <t>564861111-10</t>
  </si>
  <si>
    <t>Podklad ze štěrkodrtě ŠD typ A 0/63tl 200 mm - prac. prostor</t>
  </si>
  <si>
    <t>-715766739</t>
  </si>
  <si>
    <t>564772111-10</t>
  </si>
  <si>
    <t>Podklad z vibrovaného štěrku VŠ tl 250 mm - sanace prac. prostor</t>
  </si>
  <si>
    <t>659897531</t>
  </si>
  <si>
    <t>130</t>
  </si>
  <si>
    <t xml:space="preserve">Kladení zámkové dlažby komunikací pro pěší tl 60 mm </t>
  </si>
  <si>
    <t>1480535743</t>
  </si>
  <si>
    <t>43+2+6+216</t>
  </si>
  <si>
    <t>98 "bus zastávka</t>
  </si>
  <si>
    <t xml:space="preserve">dlažba zámková  slepecká 20x10x6 cm barevná</t>
  </si>
  <si>
    <t>1750009550</t>
  </si>
  <si>
    <t xml:space="preserve">dlažba  20 x 10 x 6 cm přírodní</t>
  </si>
  <si>
    <t>372378948</t>
  </si>
  <si>
    <t>(216+98)*1,05</t>
  </si>
  <si>
    <t>592453080-3</t>
  </si>
  <si>
    <t xml:space="preserve">dlažba  20 x 10 x 6 cm barevná</t>
  </si>
  <si>
    <t>-1978942335</t>
  </si>
  <si>
    <t>20*1,05</t>
  </si>
  <si>
    <t>564851111</t>
  </si>
  <si>
    <t>Podklad ze štěrkodrtě ŠD tl 150 mm</t>
  </si>
  <si>
    <t>1609389269</t>
  </si>
  <si>
    <t>365*1,2</t>
  </si>
  <si>
    <t>564772111-3</t>
  </si>
  <si>
    <t>-806908355</t>
  </si>
  <si>
    <t>438</t>
  </si>
  <si>
    <t>-1688724745</t>
  </si>
  <si>
    <t>1153706241</t>
  </si>
  <si>
    <t>Montáž sloupku dopravních značek délky do 4,5 m s betonovým základem a patkou</t>
  </si>
  <si>
    <t>157947335</t>
  </si>
  <si>
    <t>sloupek Zn 60 - 450</t>
  </si>
  <si>
    <t>-1903469129</t>
  </si>
  <si>
    <t>Poznámka k položce:
sloupek vyšší pro průjezd cyklisty</t>
  </si>
  <si>
    <t>553695927</t>
  </si>
  <si>
    <t>801902309</t>
  </si>
  <si>
    <t>-51935347</t>
  </si>
  <si>
    <t>páska upínací 12,7 x 0,75 mm (50 m)</t>
  </si>
  <si>
    <t>-1997888273</t>
  </si>
  <si>
    <t xml:space="preserve">Vodorovné dopravní značení retroreflexní  barvou přechody pro chodce, šipky nebo symboly, bus </t>
  </si>
  <si>
    <t>-244191208</t>
  </si>
  <si>
    <t>30"V11a</t>
  </si>
  <si>
    <t>8"V09</t>
  </si>
  <si>
    <t>27"V7</t>
  </si>
  <si>
    <t>23 "v8</t>
  </si>
  <si>
    <t>4*2 "VDZ pro chodce</t>
  </si>
  <si>
    <t>4*2"V14</t>
  </si>
  <si>
    <t>916111113</t>
  </si>
  <si>
    <t>Osazení obruby z velkých kostek s boční opěrou do lože z betonu prostého</t>
  </si>
  <si>
    <t>1630230853</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</si>
  <si>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</si>
  <si>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583801590</t>
  </si>
  <si>
    <t>kostka dlažební velká, žula velikost 15/17 třída II šedá</t>
  </si>
  <si>
    <t>-984813993</t>
  </si>
  <si>
    <t>Poznámka k položce:
1 t = 4,6 m2</t>
  </si>
  <si>
    <t>110/4</t>
  </si>
  <si>
    <t>-313655816</t>
  </si>
  <si>
    <t>78+27</t>
  </si>
  <si>
    <t>1794069282</t>
  </si>
  <si>
    <t>-1989035286</t>
  </si>
  <si>
    <t>1268693845</t>
  </si>
  <si>
    <t>-1542123666</t>
  </si>
  <si>
    <t>78*1,1</t>
  </si>
  <si>
    <t>-1381333176</t>
  </si>
  <si>
    <t>1191</t>
  </si>
  <si>
    <t>obrubník50x8x25 cm přírodní</t>
  </si>
  <si>
    <t>-1853357550</t>
  </si>
  <si>
    <t>1191*2</t>
  </si>
  <si>
    <t>916241213</t>
  </si>
  <si>
    <t>Osazení obrubníku kamenného stojatého s boční opěrou do lože z betonu prostého</t>
  </si>
  <si>
    <t>-486788769</t>
  </si>
  <si>
    <t>Poznámka k položce:
Pozor : cena bude vyšší, uložení do velkého betonového lože s kari sítí 8 mm včetně</t>
  </si>
  <si>
    <t>200117593</t>
  </si>
  <si>
    <t>Poznámka k položce:
5 m reserva pro řezání</t>
  </si>
  <si>
    <t xml:space="preserve">Těsnění spár zálivkou za tepla </t>
  </si>
  <si>
    <t>-1562707328</t>
  </si>
  <si>
    <t>245</t>
  </si>
  <si>
    <t>-775623975</t>
  </si>
  <si>
    <t>966072811</t>
  </si>
  <si>
    <t>Rozebrání rámového oplocení na ocelové sloupky výšky do 2m - včetně slouplů a zemních prací</t>
  </si>
  <si>
    <t>392454884</t>
  </si>
  <si>
    <t xml:space="preserve">Poznámka k souboru cen:_x000d_
1. V cenách nejsou započteny náklady na demontáž sloupků. </t>
  </si>
  <si>
    <t>89</t>
  </si>
  <si>
    <t>979094441</t>
  </si>
  <si>
    <t>Očištění vybouraných silničních dílců s původním spárováním z kameniva těženého</t>
  </si>
  <si>
    <t>-1522852224</t>
  </si>
  <si>
    <t>90</t>
  </si>
  <si>
    <t>2143594070</t>
  </si>
  <si>
    <t>Poznámka k položce:
včetně zemních prací a betonu, základy a konstrukce na skládku</t>
  </si>
  <si>
    <t>91</t>
  </si>
  <si>
    <t>724880186</t>
  </si>
  <si>
    <t>92</t>
  </si>
  <si>
    <t>2101652991</t>
  </si>
  <si>
    <t>93</t>
  </si>
  <si>
    <t>919442311</t>
  </si>
  <si>
    <t>Propustek do DN 600 s čely z lomového kamene s převýšením do 600 mm</t>
  </si>
  <si>
    <t>685301632</t>
  </si>
  <si>
    <t xml:space="preserve">Poznámka k souboru cen:_x000d_
1. Ceny jsou určeny pro hospodářský přejezd s čely o tloušťce zdiva do 600 mm. 2. V cenách jsou započteny i náklady na: a) lože ze štěrkopísku tl. 100 mm, b) bednění a odbednění čel z betonu, c) spárování cementovou maltou líce zdiva čel z lomového kamene. 3. V cenách nejsou započteny náklady na: a) zemní práce, které se oceňují cenami části A 01 katalogu 800-1 Zemní práce, b) příp. projektem předepsané obetonování trub, které se oceňuje cenou 919 53-5555 Obetonování trubního propustku, c) podsyp, podklad nebo kryt na přejezdu; tyto práce se oceňují cenami souborů cen stavebních dílů 56, 57, 58 a 59 tohoto katalogu, d) příp. projektem předepsaný obsyp trub, který se oceňuje cenami souborů cen části A 01 katalogu 800-1 Zemní práce. 4. Délka přejezdu se určí jako vzdálenost mezi líci čel v podélné ose trub. 5. Převýšením čela se rozumí svislá vzdálenost dna trouby a horní hrany čela. </t>
  </si>
  <si>
    <t>Poznámka k položce:
nákup,doprava,osazení,zemní práce, ostatní práce</t>
  </si>
  <si>
    <t>998</t>
  </si>
  <si>
    <t>Přesun hmot a sutě</t>
  </si>
  <si>
    <t>94</t>
  </si>
  <si>
    <t>997002511</t>
  </si>
  <si>
    <t>Vodorovné přemístění suti a vybouraných hmot bez naložení ale se složením a urovnáním do 1 km</t>
  </si>
  <si>
    <t>549221405</t>
  </si>
  <si>
    <t>Poznámka k položce:
panely do skladu investora</t>
  </si>
  <si>
    <t>95</t>
  </si>
  <si>
    <t>997002519</t>
  </si>
  <si>
    <t>Příplatek ZKD 1 km přemístění suti a vybouraných hmot</t>
  </si>
  <si>
    <t>792272552</t>
  </si>
  <si>
    <t>464*9</t>
  </si>
  <si>
    <t>96</t>
  </si>
  <si>
    <t>997221825</t>
  </si>
  <si>
    <t>Poplatek za uložení železobetonového odpadu na skládce (skládkovné)</t>
  </si>
  <si>
    <t>-906431388</t>
  </si>
  <si>
    <t>154</t>
  </si>
  <si>
    <t>97</t>
  </si>
  <si>
    <t>997221845.1</t>
  </si>
  <si>
    <t xml:space="preserve">Poplatek za uložení odpadu z asfaltových  povrchů na skládce (skládkovné)</t>
  </si>
  <si>
    <t>-1696890009</t>
  </si>
  <si>
    <t>180</t>
  </si>
  <si>
    <t>98</t>
  </si>
  <si>
    <t>997221855</t>
  </si>
  <si>
    <t>Poplatek za uložení odpadu z kameniva na skládce (skládkovné)</t>
  </si>
  <si>
    <t>1953380372</t>
  </si>
  <si>
    <t>137</t>
  </si>
  <si>
    <t>998225111</t>
  </si>
  <si>
    <t>Přesun hmot pro pozemní komunikace s krytem z kamene, monolitickým betonovým nebo živičným</t>
  </si>
  <si>
    <t>1798654819</t>
  </si>
  <si>
    <t>1124</t>
  </si>
  <si>
    <t>SO 103B - SO 103B Krajnice, kruhová křižovatka</t>
  </si>
  <si>
    <t xml:space="preserve">Sokolov      Cen. soustava: ÚRS I/2016</t>
  </si>
  <si>
    <t xml:space="preserve">    18 - Zemní práce - povrchové úpravy terénu</t>
  </si>
  <si>
    <t xml:space="preserve">    4 - Vodorovné konstrukce</t>
  </si>
  <si>
    <t xml:space="preserve">    998 - Přesun hmot</t>
  </si>
  <si>
    <t>111101101</t>
  </si>
  <si>
    <t>Odstranění travin z celkové plochy do 0,1 ha</t>
  </si>
  <si>
    <t>ha</t>
  </si>
  <si>
    <t>-1813349458</t>
  </si>
  <si>
    <t>Odstranění podkladu pl do 50 m2 živičných tl 100 mm</t>
  </si>
  <si>
    <t>-1583097967</t>
  </si>
  <si>
    <t>113202111</t>
  </si>
  <si>
    <t>Vytrhání obrub krajníků obrubníků stojatých</t>
  </si>
  <si>
    <t>-1158070739</t>
  </si>
  <si>
    <t>121101101</t>
  </si>
  <si>
    <t>Sejmutí ornice s přemístěním na vzdálenost do 50 m</t>
  </si>
  <si>
    <t>259695818</t>
  </si>
  <si>
    <t>95*0,1</t>
  </si>
  <si>
    <t>-1355884303</t>
  </si>
  <si>
    <t>912579943</t>
  </si>
  <si>
    <t>716121297</t>
  </si>
  <si>
    <t>250</t>
  </si>
  <si>
    <t>1202719349</t>
  </si>
  <si>
    <t>-1195742686</t>
  </si>
  <si>
    <t>250*1,8</t>
  </si>
  <si>
    <t>122301401</t>
  </si>
  <si>
    <t>Vykopávky v zemníku na suchu v hornině tř. 4 objem do 100 m3</t>
  </si>
  <si>
    <t>307951480</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</si>
  <si>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</si>
  <si>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24*0,7</t>
  </si>
  <si>
    <t>55*0,7</t>
  </si>
  <si>
    <t>131201102</t>
  </si>
  <si>
    <t>Hloubení jam nezapažených v hornině tř. 3 objemu do 1000 m3</t>
  </si>
  <si>
    <t>1439697765</t>
  </si>
  <si>
    <t>18+11</t>
  </si>
  <si>
    <t>0,4*0,4*73</t>
  </si>
  <si>
    <t>0,7*80*0,25</t>
  </si>
  <si>
    <t>103182220</t>
  </si>
  <si>
    <t>55,3+55+6 "včetně přebytečné ornice</t>
  </si>
  <si>
    <t>167101101</t>
  </si>
  <si>
    <t>Nakládání výkopku z hornin tř. 1 až 4 do 100 m3</t>
  </si>
  <si>
    <t>875639165</t>
  </si>
  <si>
    <t>116,3</t>
  </si>
  <si>
    <t>-639958307</t>
  </si>
  <si>
    <t>116,3*1,9</t>
  </si>
  <si>
    <t>181102302</t>
  </si>
  <si>
    <t>Úprava pláně v zářezech se zhutněním</t>
  </si>
  <si>
    <t>554715497</t>
  </si>
  <si>
    <t>Rozprostření ornice tl vrstvy do 100 mm pl do 500 m2 v rovině nebo ve svahu do 1:5</t>
  </si>
  <si>
    <t>-805303324</t>
  </si>
  <si>
    <t>Zemní práce - povrchové úpravy terénu</t>
  </si>
  <si>
    <t>Založení parkového trávníku výsevem plochy do 1000 m2 v rovině a ve svahu do 1:5</t>
  </si>
  <si>
    <t>615568334</t>
  </si>
  <si>
    <t>-352407089</t>
  </si>
  <si>
    <t xml:space="preserve">95*0,03  "Přepočtené koeficientem množství</t>
  </si>
  <si>
    <t>211971110</t>
  </si>
  <si>
    <t>Zřízení opláštění žeber nebo trativodů geotextilií v rýze nebo zářezu sklonu do 1:2</t>
  </si>
  <si>
    <t>-1743996236</t>
  </si>
  <si>
    <t>2*3,14*0,1*73</t>
  </si>
  <si>
    <t>693111460</t>
  </si>
  <si>
    <t>textilie pro opláštění</t>
  </si>
  <si>
    <t>-575384025</t>
  </si>
  <si>
    <t>212755214</t>
  </si>
  <si>
    <t>Trativody z drenážních trubek plastových flexibilních D 100 mm bez lože</t>
  </si>
  <si>
    <t>156481411</t>
  </si>
  <si>
    <t>327323128</t>
  </si>
  <si>
    <t>Opěrné zdi a valy ze ŽB tř. C 30/37</t>
  </si>
  <si>
    <t>1573316821</t>
  </si>
  <si>
    <t>327351211</t>
  </si>
  <si>
    <t>Bednění opěrných zdí a valů svislých i skloněných zřízení</t>
  </si>
  <si>
    <t>-571743144</t>
  </si>
  <si>
    <t>78*1*2</t>
  </si>
  <si>
    <t>327351221</t>
  </si>
  <si>
    <t>Bednění opěrných zdí a valů svislých i skloněných odstranění</t>
  </si>
  <si>
    <t>-1278072651</t>
  </si>
  <si>
    <t>156</t>
  </si>
  <si>
    <t>327361006</t>
  </si>
  <si>
    <t>Výztuž opěrných zdí a valů D 12 mm z betonářské oceli 10 505</t>
  </si>
  <si>
    <t>-182159457</t>
  </si>
  <si>
    <t>Poznámka k položce:
ocel B 500, průměr 10 a ocel B 500 průměr 8 mm, nákup, doprava,montáž</t>
  </si>
  <si>
    <t>451315135</t>
  </si>
  <si>
    <t>Podkladní vrstva z betonu C 16/20 tl do 200 mm</t>
  </si>
  <si>
    <t>1612212637</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</si>
  <si>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</si>
  <si>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38*0,7+40*0,7</t>
  </si>
  <si>
    <t>215901101</t>
  </si>
  <si>
    <t>Zhutnění podloží z hornin soudržných do 92% PS nebo nesoudržných sypkých I(d) do 0,8</t>
  </si>
  <si>
    <t>-883389514</t>
  </si>
  <si>
    <t>271572211</t>
  </si>
  <si>
    <t>Podsyp pod základové konstrukce se zhutněním z netříděného štěrkopísku</t>
  </si>
  <si>
    <t>1633915037</t>
  </si>
  <si>
    <t>55*0,15</t>
  </si>
  <si>
    <t>Vodorovné konstrukce</t>
  </si>
  <si>
    <t>465512428</t>
  </si>
  <si>
    <t>Dlažba z lomového kamene na sucho se zalitím spár maltou cementovou tl 400 mm</t>
  </si>
  <si>
    <t>1544554428</t>
  </si>
  <si>
    <t xml:space="preserve">Poznámka k souboru cen:_x000d_
1. Ceny -1228 až -1428 lze použít i pro zřízení dlažby ve vodě při sloupci vodního polštáře do 100 mm. 2. V cenách jsou započteny i náklady na: a) napojení nové dlažby na dlažbu dosavadní, b) zřízení dlažby na plochách kuželových, c) zhotovení dlažby u schodů. 3. V cenách nejsou započteny náklady na podkladní betonovou vrstvu, tato vrstva se oceňuje cenami souboru cen 451 31-51 Podkladní a výplňové vrstvy z betonu prostého. </t>
  </si>
  <si>
    <t>583806500</t>
  </si>
  <si>
    <t>kámen lomový žula,rula neupravený třída I netříděný žula,rula</t>
  </si>
  <si>
    <t>-527531105</t>
  </si>
  <si>
    <t>24*0,35*2,2</t>
  </si>
  <si>
    <t>569903311</t>
  </si>
  <si>
    <t>Zřízení zemních krajnic se zhutněním</t>
  </si>
  <si>
    <t>-796303648</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</si>
  <si>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</si>
  <si>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569951133</t>
  </si>
  <si>
    <t>Zpevnění krajnic asfaltovým recyklátem tl 150 mm</t>
  </si>
  <si>
    <t>-1897681403</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</si>
  <si>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</si>
  <si>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564952111-1</t>
  </si>
  <si>
    <t>Podklad z mechanicky zpevněného kameniva MZK tl 150 mm - krajnice</t>
  </si>
  <si>
    <t>1366605333</t>
  </si>
  <si>
    <t>564871111-1</t>
  </si>
  <si>
    <t>Podklad ze štěrkodrtě ŠD tl 250 mm-krajnice</t>
  </si>
  <si>
    <t>-1937299510</t>
  </si>
  <si>
    <t>564871119-1</t>
  </si>
  <si>
    <t>Podklad ze štěrkodrtě ŠD tl. 350 mm</t>
  </si>
  <si>
    <t>1730873839</t>
  </si>
  <si>
    <t>591141111</t>
  </si>
  <si>
    <t>Kladení dlažby z kostek velkých z kamene na MC tl 50 mm</t>
  </si>
  <si>
    <t>-534420706</t>
  </si>
  <si>
    <t>-1169472231</t>
  </si>
  <si>
    <t>Poznámka k položce:
Poznámka k položce:, 1 t = 2,4 m2</t>
  </si>
  <si>
    <t>24/5</t>
  </si>
  <si>
    <t>564952111</t>
  </si>
  <si>
    <t>Podklad z mechanicky zpevněného kameniva MZK tl 150 mm</t>
  </si>
  <si>
    <t>1869691687</t>
  </si>
  <si>
    <t>564871111</t>
  </si>
  <si>
    <t>Podklad ze štěrkodrtě ŠD tl 250 mm</t>
  </si>
  <si>
    <t>-313570288</t>
  </si>
  <si>
    <t>564871119</t>
  </si>
  <si>
    <t>1334129032</t>
  </si>
  <si>
    <t>912211111</t>
  </si>
  <si>
    <t>Montáž směrového sloupku silničního plastového prosté uložení bez betonového základu</t>
  </si>
  <si>
    <t>1281584901</t>
  </si>
  <si>
    <t>91221111R</t>
  </si>
  <si>
    <t>Demontáž směrového sloupku silničního plastového prosté uložení bez betonového základu</t>
  </si>
  <si>
    <t>2015589849</t>
  </si>
  <si>
    <t>914111111</t>
  </si>
  <si>
    <t>Montáž svislé dopravní značky do velikosti 1 m2 objímkami na sloupek nebo konzolu</t>
  </si>
  <si>
    <t>-728481166</t>
  </si>
  <si>
    <t>914511111</t>
  </si>
  <si>
    <t>Montáž sloupku dopravních značek délky do 3,5 m s betonovým základem</t>
  </si>
  <si>
    <t>1340872957</t>
  </si>
  <si>
    <t>1199844373</t>
  </si>
  <si>
    <t>592174500</t>
  </si>
  <si>
    <t>obrubník betonový chodníkový ABO 1-15 100x15x30 cm</t>
  </si>
  <si>
    <t>-643921887</t>
  </si>
  <si>
    <t>919121111</t>
  </si>
  <si>
    <t>Těsnění spár zálivkou za studena pro komůrky š 10 mm hl 20 mm s těsnicím profilem</t>
  </si>
  <si>
    <t>1703921081</t>
  </si>
  <si>
    <t>919735112</t>
  </si>
  <si>
    <t>1410438710</t>
  </si>
  <si>
    <t>938908411</t>
  </si>
  <si>
    <t>Čištění vozovek splachováním vodou</t>
  </si>
  <si>
    <t>-372299332</t>
  </si>
  <si>
    <t>966006132</t>
  </si>
  <si>
    <t>Odstranění značek dopravních nebo orientačních se sloupky s betonovými patkami</t>
  </si>
  <si>
    <t>-589991912</t>
  </si>
  <si>
    <t>1269530498</t>
  </si>
  <si>
    <t>-1281175763</t>
  </si>
  <si>
    <t>11*9</t>
  </si>
  <si>
    <t>997221611</t>
  </si>
  <si>
    <t>Nakládání suti na dopravní prostředky pro vodorovnou dopravu</t>
  </si>
  <si>
    <t>-1574350386</t>
  </si>
  <si>
    <t>59810402</t>
  </si>
  <si>
    <t>997221845</t>
  </si>
  <si>
    <t>1872042736</t>
  </si>
  <si>
    <t>1075991216</t>
  </si>
  <si>
    <t>998153131</t>
  </si>
  <si>
    <t>Přesun hmot pro samostatné zdi a valy zděné z cihel, kamene, tvárnic nebo monolitické v do 12 m</t>
  </si>
  <si>
    <t>313059795</t>
  </si>
  <si>
    <t>Poznámka k položce:
v rámci přesunu budou započítány rovněž veškeré ostatní práce</t>
  </si>
  <si>
    <t xml:space="preserve">SO 104 - SO 104  Účelová komunikace + stezka</t>
  </si>
  <si>
    <t xml:space="preserve">Sokolov       Cen. soustava: ÚRS I/2016</t>
  </si>
  <si>
    <t xml:space="preserve">    M - Práce a dodávky M</t>
  </si>
  <si>
    <t xml:space="preserve">      21-M - Teplovod</t>
  </si>
  <si>
    <t>716310862</t>
  </si>
  <si>
    <t>-1705983437</t>
  </si>
  <si>
    <t>-216522480</t>
  </si>
  <si>
    <t>1416282682</t>
  </si>
  <si>
    <t>Poznámka k položce:
včetně zásypu jam, likvidace stromů a pařezů na náklady zhotovitele</t>
  </si>
  <si>
    <t>113107136</t>
  </si>
  <si>
    <t>Odstranění podkladu pl do 50 m2 z betonu vyztuženého sítěmi tl 150 mm</t>
  </si>
  <si>
    <t>-401910286</t>
  </si>
  <si>
    <t>-1784665343</t>
  </si>
  <si>
    <t>60+41</t>
  </si>
  <si>
    <t>15 "prac. prostor</t>
  </si>
  <si>
    <t>-1525290010</t>
  </si>
  <si>
    <t>Poznámka k položce:
odvoz do skladu ČEZ Teplárenská do 10 km do Tisové</t>
  </si>
  <si>
    <t>365</t>
  </si>
  <si>
    <t>-787618257</t>
  </si>
  <si>
    <t>1340218599</t>
  </si>
  <si>
    <t>-1467700308</t>
  </si>
  <si>
    <t>1446376517</t>
  </si>
  <si>
    <t>1332274750</t>
  </si>
  <si>
    <t>-1345804268</t>
  </si>
  <si>
    <t>-1512391273</t>
  </si>
  <si>
    <t>561</t>
  </si>
  <si>
    <t>-1806035056</t>
  </si>
  <si>
    <t>184</t>
  </si>
  <si>
    <t>-903552230</t>
  </si>
  <si>
    <t>630*0,50+630*0,50+60*0,45</t>
  </si>
  <si>
    <t>-694431081</t>
  </si>
  <si>
    <t>657</t>
  </si>
  <si>
    <t>132301102</t>
  </si>
  <si>
    <t>Hloubení rýh š do 600 mm v hornině tř. 4 objemu přes 100 m3</t>
  </si>
  <si>
    <t>692273162</t>
  </si>
  <si>
    <t>34*5*1" vsakovací rigol</t>
  </si>
  <si>
    <t>132201109</t>
  </si>
  <si>
    <t>Příplatek za lepivost k hloubení rýh š do 600 mm v hornině tř. 3</t>
  </si>
  <si>
    <t>1390758778</t>
  </si>
  <si>
    <t>170</t>
  </si>
  <si>
    <t>-139246743</t>
  </si>
  <si>
    <t>657+170</t>
  </si>
  <si>
    <t>116"přebytečná ornice, drn</t>
  </si>
  <si>
    <t>-507956261</t>
  </si>
  <si>
    <t>943</t>
  </si>
  <si>
    <t>1383437209</t>
  </si>
  <si>
    <t>943*1,8</t>
  </si>
  <si>
    <t>1215932442</t>
  </si>
  <si>
    <t>314*0,4*0,4 "zásyp nenamrzavým materialem</t>
  </si>
  <si>
    <t>-593514812</t>
  </si>
  <si>
    <t>51*2,2</t>
  </si>
  <si>
    <t>Rozprostření ornice tl vrstvy do 100 mm</t>
  </si>
  <si>
    <t>2091584520</t>
  </si>
  <si>
    <t>1238</t>
  </si>
  <si>
    <t>-697409410</t>
  </si>
  <si>
    <t>-1585642526</t>
  </si>
  <si>
    <t>1238*0,025 'Přepočtené koeficientem množství</t>
  </si>
  <si>
    <t>-637632525</t>
  </si>
  <si>
    <t>1450</t>
  </si>
  <si>
    <t>212532111</t>
  </si>
  <si>
    <t>Lože pro trativody z kameniva hrubého drceného frakce 8/32 dle vzoru</t>
  </si>
  <si>
    <t>564913072</t>
  </si>
  <si>
    <t>Poznámka k položce:
nákup,doprava,položení</t>
  </si>
  <si>
    <t>451315136</t>
  </si>
  <si>
    <t>Podkladní nebo výplňová vrstva z betonu C 20/25 tl do 200 mm - dobetonávka</t>
  </si>
  <si>
    <t>1400458062</t>
  </si>
  <si>
    <t>13*2</t>
  </si>
  <si>
    <t>569851111</t>
  </si>
  <si>
    <t>Zpevnění krajnic štěrkodrtí tl 150 mm</t>
  </si>
  <si>
    <t>-2133550416</t>
  </si>
  <si>
    <t>228*0,25+14*0,5</t>
  </si>
  <si>
    <t>Asfaltový beton vrstva obrusná ACO 8 (ABJ) tl 50 mm - cyklostezka</t>
  </si>
  <si>
    <t>-1656357227</t>
  </si>
  <si>
    <t>514</t>
  </si>
  <si>
    <t>573211111-2</t>
  </si>
  <si>
    <t>-1543782597</t>
  </si>
  <si>
    <t>564911411-2</t>
  </si>
  <si>
    <t>Podklad z asfaltového recyklátu tl 50 mm - cyklostezka</t>
  </si>
  <si>
    <t>-839767655</t>
  </si>
  <si>
    <t>564861111-3</t>
  </si>
  <si>
    <t>Podklad ze štěrkodrtě ŠD typ A 0/63tl 200 mm - cyklostezka</t>
  </si>
  <si>
    <t>-1373833416</t>
  </si>
  <si>
    <t>514*1,2</t>
  </si>
  <si>
    <t>564772111-2</t>
  </si>
  <si>
    <t>7617492</t>
  </si>
  <si>
    <t xml:space="preserve">Zřízení zemních krajnic se zhutněním </t>
  </si>
  <si>
    <t>-2001144049</t>
  </si>
  <si>
    <t>Poznámka k položce:
zemní práce, nová šd 0/22</t>
  </si>
  <si>
    <t>14*0,5</t>
  </si>
  <si>
    <t>228*0,25</t>
  </si>
  <si>
    <t>596212210</t>
  </si>
  <si>
    <t xml:space="preserve">Kladení zámkové dlažby pozemních komunikací tl 80 mm </t>
  </si>
  <si>
    <t>1320354179</t>
  </si>
  <si>
    <t>639846332</t>
  </si>
  <si>
    <t xml:space="preserve">dlažba  20 x 10 x 8cm přírodní - přejezd</t>
  </si>
  <si>
    <t>1209694055</t>
  </si>
  <si>
    <t>564861111-4</t>
  </si>
  <si>
    <t>-1374435487</t>
  </si>
  <si>
    <t>50*1,2</t>
  </si>
  <si>
    <t>564772111-4</t>
  </si>
  <si>
    <t>Podklad z vibrovaného štěrku VŠ tl 250 mm - sanace pod dlažbu</t>
  </si>
  <si>
    <t>230085815</t>
  </si>
  <si>
    <t>-180443042</t>
  </si>
  <si>
    <t xml:space="preserve">značka svislá reflexní  900 mm</t>
  </si>
  <si>
    <t>2016047916</t>
  </si>
  <si>
    <t>-353295967</t>
  </si>
  <si>
    <t>933391511</t>
  </si>
  <si>
    <t>3717188</t>
  </si>
  <si>
    <t>-1299683206</t>
  </si>
  <si>
    <t>38917872</t>
  </si>
  <si>
    <t xml:space="preserve">páska upínací  12,7 x 0,75 mm (50 m)</t>
  </si>
  <si>
    <t>-1607115185</t>
  </si>
  <si>
    <t>915121112</t>
  </si>
  <si>
    <t>Vodorovné dopravní značení šířky 250 mm retroreflexní bílou barvou vodící čáry</t>
  </si>
  <si>
    <t>-559679813</t>
  </si>
  <si>
    <t>1554614533</t>
  </si>
  <si>
    <t>592174650</t>
  </si>
  <si>
    <t>obrubník betonový silniční Standard 100x15x25 cm</t>
  </si>
  <si>
    <t>-321416231</t>
  </si>
  <si>
    <t>206*1,1</t>
  </si>
  <si>
    <t>1885085275</t>
  </si>
  <si>
    <t>103+5</t>
  </si>
  <si>
    <t>592173140</t>
  </si>
  <si>
    <t>obrubník betonový zahradní přírodní šedá ABZ 10/95 50x8x25 cm</t>
  </si>
  <si>
    <t>-854709449</t>
  </si>
  <si>
    <t>Poznámka k položce:
spotřeba: 2 kus/m</t>
  </si>
  <si>
    <t>103*2*1,1</t>
  </si>
  <si>
    <t>592174170</t>
  </si>
  <si>
    <t>obrubník betonový chodníkový Standard 100x10x25 cm</t>
  </si>
  <si>
    <t>-969290536</t>
  </si>
  <si>
    <t>Poznámka k položce:
napojení stáv. panelky sjezdem</t>
  </si>
  <si>
    <t>Těsnění spár zálivkou za tepla pro komůrky š 15 mm hl 30 mm s těsnicím profilem</t>
  </si>
  <si>
    <t>-284202760</t>
  </si>
  <si>
    <t>-214351798</t>
  </si>
  <si>
    <t>998226011</t>
  </si>
  <si>
    <t>Přesun hmot pro pozemní komunikace a letiště s krytem montovaným z ŽB dílců</t>
  </si>
  <si>
    <t>-340997705</t>
  </si>
  <si>
    <t>Poznámka k položce:
přesun panelů do 10 km do ČEZ Teplárenská</t>
  </si>
  <si>
    <t>-1187340204</t>
  </si>
  <si>
    <t>-415360563</t>
  </si>
  <si>
    <t>235-191</t>
  </si>
  <si>
    <t>Příplatek ZKD 1 km přemístění suti a vybouraných panelů</t>
  </si>
  <si>
    <t>1023727609</t>
  </si>
  <si>
    <t>167*9</t>
  </si>
  <si>
    <t>-1818335908</t>
  </si>
  <si>
    <t>253133014</t>
  </si>
  <si>
    <t>Práce a dodávky M</t>
  </si>
  <si>
    <t>21-M</t>
  </si>
  <si>
    <t>Teplovod</t>
  </si>
  <si>
    <t>IP 102</t>
  </si>
  <si>
    <t>Roznášecí armované panely pro ochranu teplovodu</t>
  </si>
  <si>
    <t>-518024066</t>
  </si>
  <si>
    <t>Poznámka k položce:
nákuú,doparva,položení,zemní práce, záhozy</t>
  </si>
  <si>
    <t>Suť</t>
  </si>
  <si>
    <t>1,8</t>
  </si>
  <si>
    <t>SO 432 - SO 432 Přeložka VO u kruhové křižovatky včetně nasvícení přechodu</t>
  </si>
  <si>
    <t>PSV - Práce a dodávky PSV</t>
  </si>
  <si>
    <t xml:space="preserve">    M - Veřejné osvětlení</t>
  </si>
  <si>
    <t xml:space="preserve">      21-M - Elektromontáže</t>
  </si>
  <si>
    <t xml:space="preserve">      46-M - Zemní práce při extr.mont.pracích</t>
  </si>
  <si>
    <t xml:space="preserve">      OST - Ostatní</t>
  </si>
  <si>
    <t>PSV</t>
  </si>
  <si>
    <t>Práce a dodávky PSV</t>
  </si>
  <si>
    <t>Veřejné osvětlení</t>
  </si>
  <si>
    <t>Elektromontáže</t>
  </si>
  <si>
    <t>748132300-D</t>
  </si>
  <si>
    <t>Demontáž svítidlo výbojkové průmyslové stropní na výložník</t>
  </si>
  <si>
    <t>-1019078523</t>
  </si>
  <si>
    <t>Struktura výpočtu: počet kusů</t>
  </si>
  <si>
    <t>748721210-D</t>
  </si>
  <si>
    <t>Demontáž výložník osvětlení jednoramenný sloupový do 35 kg</t>
  </si>
  <si>
    <t>-1508958786</t>
  </si>
  <si>
    <t>748741000-D</t>
  </si>
  <si>
    <t>Demontáž elektrovýzbroj stožáru 1 okruh</t>
  </si>
  <si>
    <t>1025336267</t>
  </si>
  <si>
    <t>748719211-D</t>
  </si>
  <si>
    <t>Demontáž stožár osvětlení ostatní ocelový samostatně stojící do 12m</t>
  </si>
  <si>
    <t>-388246917</t>
  </si>
  <si>
    <t>748719211</t>
  </si>
  <si>
    <t>Montáž stožár osvětlení ostatní ocelový samostatně stojící do 12m</t>
  </si>
  <si>
    <t>-1771445520</t>
  </si>
  <si>
    <t xml:space="preserve">Struktura výpočtu: počet kusů </t>
  </si>
  <si>
    <t>748721210</t>
  </si>
  <si>
    <t>Montáž výložník osvětlení jednoramenný sloupový do 35 kg</t>
  </si>
  <si>
    <t>1991672083</t>
  </si>
  <si>
    <t>748132300</t>
  </si>
  <si>
    <t>Montáž svítidlo výbojkové průmyslové stropní na výložník</t>
  </si>
  <si>
    <t>8556038</t>
  </si>
  <si>
    <t>IP-01.3.1</t>
  </si>
  <si>
    <t>svítidlo VO silniční Al, MT 250W, stavit.fotometrií, IP65</t>
  </si>
  <si>
    <t>256</t>
  </si>
  <si>
    <t>1965951428</t>
  </si>
  <si>
    <t>IP-01.4.4</t>
  </si>
  <si>
    <t xml:space="preserve">výbojka  metalhalogen 4000°K T 250W</t>
  </si>
  <si>
    <t>-1282330455</t>
  </si>
  <si>
    <t>748741000</t>
  </si>
  <si>
    <t>Montáž elektrovýzbroj stožáru 1 okruh</t>
  </si>
  <si>
    <t>1341362367</t>
  </si>
  <si>
    <t>210101233</t>
  </si>
  <si>
    <t>Propojení kabelů celoplastových spojkou do 1 kV venkovní smršťovací SVCZ 1až5 žíly do 4x10až16 mm2</t>
  </si>
  <si>
    <t>-1219188704</t>
  </si>
  <si>
    <t>354360230</t>
  </si>
  <si>
    <t>spojka kabelová smršťovaná přímé do 1kV 91ah-22s 4 x 16 - 50mm</t>
  </si>
  <si>
    <t>128</t>
  </si>
  <si>
    <t>1572706876</t>
  </si>
  <si>
    <t>210810014-D</t>
  </si>
  <si>
    <t>Demontáž měděných kabelů CYKY, CYKYD, CYKYDY, NYM, NYY, YSLY 750 V 4x16mm2 uložených volně</t>
  </si>
  <si>
    <t>985758732</t>
  </si>
  <si>
    <t>Struktura výpočtu: změřeno v digitální verzi PD funkcí na měření délek</t>
  </si>
  <si>
    <t>210810014</t>
  </si>
  <si>
    <t>Montáž měděných kabelů CYKY, CYKYD, CYKYDY, NYM, NYY, YSLY 750 V 4x16mm2 uložených volně</t>
  </si>
  <si>
    <t>-594710652</t>
  </si>
  <si>
    <t>6+15</t>
  </si>
  <si>
    <t>341110800</t>
  </si>
  <si>
    <t>kabel silový s Cu jádrem CYKY 4x16 mm2</t>
  </si>
  <si>
    <t>1135965405</t>
  </si>
  <si>
    <t>Poznámka k položce:
obsah kovu [kg/m], Cu =0,627, Al =0</t>
  </si>
  <si>
    <t>210010252</t>
  </si>
  <si>
    <t>Montáž hadic ochranných pryžových a plastových D do 40 mm uložených volně</t>
  </si>
  <si>
    <t>-832207512</t>
  </si>
  <si>
    <t>345713500</t>
  </si>
  <si>
    <t>trubka elektroinstalační ohebná Kopoflex, HDPE+LDPE KF 09040</t>
  </si>
  <si>
    <t>-1807167202</t>
  </si>
  <si>
    <t>Poznámka k položce:
EAN 8595057698147</t>
  </si>
  <si>
    <t>210010253</t>
  </si>
  <si>
    <t>Montáž hadic ochranných pryžových a plastových D do 50 mm uložených volně</t>
  </si>
  <si>
    <t>-1937583143</t>
  </si>
  <si>
    <t>345713510</t>
  </si>
  <si>
    <t>trubka elektroinstalační ohebná Kopoflex, HDPE+LDPE KF 09050</t>
  </si>
  <si>
    <t>-331755882</t>
  </si>
  <si>
    <t>Poznámka k položce:
EAN 8595057698178</t>
  </si>
  <si>
    <t>745904112</t>
  </si>
  <si>
    <t>Příplatek k montáži kabelů za zatažení vodiče a kabelu do 2,00 kg</t>
  </si>
  <si>
    <t>-1432556183</t>
  </si>
  <si>
    <t>746212150-D</t>
  </si>
  <si>
    <t>Demontáž - Ukončení vodič izolovaný do 16 mm2 na svorkovnici</t>
  </si>
  <si>
    <t>553862643</t>
  </si>
  <si>
    <t>746212110-D</t>
  </si>
  <si>
    <t>Demontáž - Ukončení vodič izolovaný do 2,5 mm2 na svorkovnici</t>
  </si>
  <si>
    <t>-771392218</t>
  </si>
  <si>
    <t>746212150</t>
  </si>
  <si>
    <t>Ukončení vodič izolovaný do 16 mm2 na svorkovnici</t>
  </si>
  <si>
    <t>1778125545</t>
  </si>
  <si>
    <t>746212110</t>
  </si>
  <si>
    <t>Ukončení vodič izolovaný do 2,5 mm2 na svorkovnici</t>
  </si>
  <si>
    <t>19657233</t>
  </si>
  <si>
    <t>743612111</t>
  </si>
  <si>
    <t>Montáž vodič uzemňovací FeZn pásek průřezu do 120 mm2v městské zástavbě v zemi</t>
  </si>
  <si>
    <t>1025689694</t>
  </si>
  <si>
    <t>354420620</t>
  </si>
  <si>
    <t>pás zemnící 30 x 4 mm FeZn</t>
  </si>
  <si>
    <t>1323113582</t>
  </si>
  <si>
    <t>6*0,95</t>
  </si>
  <si>
    <t>354419960</t>
  </si>
  <si>
    <t xml:space="preserve">svorka odbočovací a spojovací SR 3a pro spojování kruhových a páskových vodičů    FeZn</t>
  </si>
  <si>
    <t>1300880943</t>
  </si>
  <si>
    <t>46-M</t>
  </si>
  <si>
    <t>Zemní práce při extr.mont.pracích</t>
  </si>
  <si>
    <t>IP-101.3</t>
  </si>
  <si>
    <t>Vytýčení pozice nového světelného bodu</t>
  </si>
  <si>
    <t>659294071</t>
  </si>
  <si>
    <t>IP-101.4</t>
  </si>
  <si>
    <t>Vytýčení trasy kabelového vedení</t>
  </si>
  <si>
    <t>-330177892</t>
  </si>
  <si>
    <t>961044111</t>
  </si>
  <si>
    <t>Bourání základů z betonu prostého</t>
  </si>
  <si>
    <t>270961406</t>
  </si>
  <si>
    <t>Struktura výpočtu: objem*počet kusů</t>
  </si>
  <si>
    <t>hlSZ</t>
  </si>
  <si>
    <t>1,15*3</t>
  </si>
  <si>
    <t>460150153</t>
  </si>
  <si>
    <t>Hloubení kabelových zapažených i nezapažených rýh ručně š 35 cm, hl 70 cm, v hornině tř 3</t>
  </si>
  <si>
    <t>-305341101</t>
  </si>
  <si>
    <t xml:space="preserve">Poznámka k souboru cen:_x000d_
1. Ceny hloubení rýh v hornině třídy 6 a 7 se oceňují cenami souboru cen 460 20- . Hloubení nezapažených kabelových rýh strojně. </t>
  </si>
  <si>
    <t>Struktura výpočtu: změřeno v digitální verzi PD funkcí na měření délek (výkop zelený pás)</t>
  </si>
  <si>
    <t>hlZ</t>
  </si>
  <si>
    <t>15+15</t>
  </si>
  <si>
    <t>460421182</t>
  </si>
  <si>
    <t>Lože kabelů z písku nebo štěrkopísku tl 10 cm nad kabel, kryté plastovou folií, š lože do 50 cm</t>
  </si>
  <si>
    <t>1877150881</t>
  </si>
  <si>
    <t>Struktura výpočtu: výkop v zeleném pásu</t>
  </si>
  <si>
    <t>IP-009</t>
  </si>
  <si>
    <t>výstražná fólie do výkopu červená</t>
  </si>
  <si>
    <t>2056818564</t>
  </si>
  <si>
    <t>460560133</t>
  </si>
  <si>
    <t>Zásyp rýh ručně šířky 35 cm, hloubky 50 cm, z horniny třídy 3</t>
  </si>
  <si>
    <t>-708892472</t>
  </si>
  <si>
    <t>Struktura výpočtu: výkop zelený pás</t>
  </si>
  <si>
    <t>460560153</t>
  </si>
  <si>
    <t>Zásyp rýh ručně šířky 35 cm, hloubky 70 cm, z horniny třídy 3</t>
  </si>
  <si>
    <t>1575770570</t>
  </si>
  <si>
    <t>460050703</t>
  </si>
  <si>
    <t>Hloubení nezapažených jam pro stožáry veřejného osvětlení ručně v hornině tř 3</t>
  </si>
  <si>
    <t>272045985</t>
  </si>
  <si>
    <t>460080013</t>
  </si>
  <si>
    <t>Základové konstrukce z monolitického betonu C 12/15 bez bednění</t>
  </si>
  <si>
    <t>1120142156</t>
  </si>
  <si>
    <t>Struktura výpočtu: (objem patky - objem stožáru) * počet patek + základový pilíř</t>
  </si>
  <si>
    <t>3*0,64</t>
  </si>
  <si>
    <t>IP-021</t>
  </si>
  <si>
    <t>průsaková trubka dvouvrstvá z PE-HD prům. 250 mm/1,5m</t>
  </si>
  <si>
    <t>-154787814</t>
  </si>
  <si>
    <t>460600061</t>
  </si>
  <si>
    <t>Odvoz suti a vybouraných hmot do 1 km</t>
  </si>
  <si>
    <t>863387362</t>
  </si>
  <si>
    <t>Struktura výpočtu: přebytek výkopku (pískové lože, betony pro chráničky a patky a ostatní mat. uložený v zemi)</t>
  </si>
  <si>
    <t>460600071</t>
  </si>
  <si>
    <t>Příplatek k odvozu suti a vybouraných hmot za každý další 1 km</t>
  </si>
  <si>
    <t>1183994844</t>
  </si>
  <si>
    <t>Struktura výpočtu: hmotnost x počet km</t>
  </si>
  <si>
    <t>Suť*5</t>
  </si>
  <si>
    <t>IP-023</t>
  </si>
  <si>
    <t>Poplatek za uložení stavebního odpadu ze sypaniny na skládce (skládkovné)</t>
  </si>
  <si>
    <t>-1606823423</t>
  </si>
  <si>
    <t>OST</t>
  </si>
  <si>
    <t>Ostatní</t>
  </si>
  <si>
    <t>013254000</t>
  </si>
  <si>
    <t>Dokumentace skutečného provedení stavby</t>
  </si>
  <si>
    <t>…</t>
  </si>
  <si>
    <t>1024</t>
  </si>
  <si>
    <t>392737193</t>
  </si>
  <si>
    <t>Dokumentace</t>
  </si>
  <si>
    <t>065002000</t>
  </si>
  <si>
    <t>Mimostaveništní doprava materiálů</t>
  </si>
  <si>
    <t>-1574951277</t>
  </si>
  <si>
    <t>Doprava stožárů svítidel atd.</t>
  </si>
  <si>
    <t>IP-022</t>
  </si>
  <si>
    <t xml:space="preserve">ekologická likvidace svítidel </t>
  </si>
  <si>
    <t>-279691227</t>
  </si>
  <si>
    <t>IP-020.2</t>
  </si>
  <si>
    <t>Drobný materiál</t>
  </si>
  <si>
    <t>409944150</t>
  </si>
  <si>
    <t>Drobný materiál 2% z ceny materiálu</t>
  </si>
  <si>
    <t>740991100</t>
  </si>
  <si>
    <t>Celková prohlídka elektrického rozvodu a zařízení do 100 000,- Kč</t>
  </si>
  <si>
    <t>249265028</t>
  </si>
  <si>
    <t>Revize</t>
  </si>
  <si>
    <t>HZS2222</t>
  </si>
  <si>
    <t>Hodinová zúčtovací sazba elektrikář odborný</t>
  </si>
  <si>
    <t>hod</t>
  </si>
  <si>
    <t>-856489539</t>
  </si>
  <si>
    <t>Ostatní montážní práce nezahrnuté v položkách</t>
  </si>
  <si>
    <t>2,5</t>
  </si>
  <si>
    <t>SO 702 - SO 702 Mobiliář</t>
  </si>
  <si>
    <t xml:space="preserve">Sokolov      Cen. soustava: ÚRS     I/2016</t>
  </si>
  <si>
    <t>HSV - Mobiliář</t>
  </si>
  <si>
    <t xml:space="preserve">    9 - SO 102</t>
  </si>
  <si>
    <t xml:space="preserve">    OST - SO 103</t>
  </si>
  <si>
    <t xml:space="preserve">    N01 - SO 104</t>
  </si>
  <si>
    <t>Mobiliář</t>
  </si>
  <si>
    <t>IP 101-3</t>
  </si>
  <si>
    <t xml:space="preserve">autobusový přístřešek  ocelová nosná konstrukce, bezúdržbová</t>
  </si>
  <si>
    <t>1030162209</t>
  </si>
  <si>
    <t xml:space="preserve">Poznámka k položce:
nákup, z ocelové nosné konstrukce, bezúdržbová, žárově zinkovaná, střecha z polykarbonátu (komůrkový makrolom), 2 x boční a zadní výplně z z makrolomu, vestavěná lavička, vestavěný stojan na jízdní řád
</t>
  </si>
  <si>
    <t>IP 102-3</t>
  </si>
  <si>
    <t xml:space="preserve">autobusový přístřešek  - montáž</t>
  </si>
  <si>
    <t>769301584</t>
  </si>
  <si>
    <t xml:space="preserve">Poznámka k položce:
montážní práce </t>
  </si>
  <si>
    <t>275313711</t>
  </si>
  <si>
    <t>Základové patky z betonu tř. C 20/25 - pro přístřešek</t>
  </si>
  <si>
    <t>-1860523949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</si>
  <si>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</si>
  <si>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Poznámka k položce:
je třeba dodržet kotu horní hrany základu pod úrovní dlažby,beton C20/25, kotveno chemickými kotvami do předvrtaných otvorů na chemickou maltu</t>
  </si>
  <si>
    <t>1,2*0,75*0,6*2+0,25*0,25*0,6*5+1</t>
  </si>
  <si>
    <t>564831111</t>
  </si>
  <si>
    <t>Podklad ze štěrkodrtě ŠD tl 100 mm-pod základy přístřešku</t>
  </si>
  <si>
    <t>-1695153329</t>
  </si>
  <si>
    <t>IP 104-3</t>
  </si>
  <si>
    <t>odpadkový koš se stříškou - nákup</t>
  </si>
  <si>
    <t>-1323301565</t>
  </si>
  <si>
    <t xml:space="preserve">Poznámka k položce:
nákup - odpadkový koš se stříškou
</t>
  </si>
  <si>
    <t>IP 104-34</t>
  </si>
  <si>
    <t>odpadkový koš se stříškou - montáž</t>
  </si>
  <si>
    <t>1149155465</t>
  </si>
  <si>
    <t xml:space="preserve">Poznámka k položce:
</t>
  </si>
  <si>
    <t>275313711-4</t>
  </si>
  <si>
    <t>Základové patky z betonu tř. C 20/25 - pro koš</t>
  </si>
  <si>
    <t>1896592805</t>
  </si>
  <si>
    <t>0,35*0,35*0,4*4</t>
  </si>
  <si>
    <t>564831111-4</t>
  </si>
  <si>
    <t>Podklad ze štěrkodrtě ŠD tl 100 mm-pod základy koš</t>
  </si>
  <si>
    <t>669045779</t>
  </si>
  <si>
    <t>0,4*0,4*4</t>
  </si>
  <si>
    <t>IP 107-3</t>
  </si>
  <si>
    <t>přístřešek pro 4 kola vč. stojanů - nákup</t>
  </si>
  <si>
    <t>1998564882</t>
  </si>
  <si>
    <t>IP 107-36</t>
  </si>
  <si>
    <t>přístřešek pro 4 kola včetně stojanů - montáž</t>
  </si>
  <si>
    <t>972637005</t>
  </si>
  <si>
    <t>273321411</t>
  </si>
  <si>
    <t xml:space="preserve">Základové desky ze ŽB  tř. C 20/25 - přístřešek pro kola</t>
  </si>
  <si>
    <t>1052590160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</si>
  <si>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</si>
  <si>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Poznámka k položce:
 betonová deska tl. 150 mm, dvojitá Kari sít 50x50, dilatační spáry, připevnění dle instrukce dodavatele</t>
  </si>
  <si>
    <t>32*0,15</t>
  </si>
  <si>
    <t>564831111-45</t>
  </si>
  <si>
    <t>Podklad ze štěrkodrtě ŠD tl 100 mm-pod základy přístřešku pro kola</t>
  </si>
  <si>
    <t>-1624778738</t>
  </si>
  <si>
    <t>IP 105-3</t>
  </si>
  <si>
    <t>doprava mobiliáře a montážní čety výrobce</t>
  </si>
  <si>
    <t>trasa</t>
  </si>
  <si>
    <t>-2129544364</t>
  </si>
  <si>
    <t>1591038573</t>
  </si>
  <si>
    <t>0,30 "koše</t>
  </si>
  <si>
    <t>3,5 "bus přístřešek</t>
  </si>
  <si>
    <t>0,4*32 "cyklobox</t>
  </si>
  <si>
    <t>-1371795755</t>
  </si>
  <si>
    <t>16,6</t>
  </si>
  <si>
    <t>-1194538308</t>
  </si>
  <si>
    <t>-957174167</t>
  </si>
  <si>
    <t>-176867426</t>
  </si>
  <si>
    <t>16,6*1,8</t>
  </si>
  <si>
    <t>IP 101-306</t>
  </si>
  <si>
    <t>-1188901238</t>
  </si>
  <si>
    <t>IP 102-306</t>
  </si>
  <si>
    <t>-527194450</t>
  </si>
  <si>
    <t>275313711-306</t>
  </si>
  <si>
    <t>-624255475</t>
  </si>
  <si>
    <t>564831111-306</t>
  </si>
  <si>
    <t>1869301380</t>
  </si>
  <si>
    <t>IP 104-3306</t>
  </si>
  <si>
    <t>-1829648285</t>
  </si>
  <si>
    <t>IP 104-34306</t>
  </si>
  <si>
    <t>822069909</t>
  </si>
  <si>
    <t>275313711-4306</t>
  </si>
  <si>
    <t>713828840</t>
  </si>
  <si>
    <t>0,35*0,35*0,4*2</t>
  </si>
  <si>
    <t>564831111-4306</t>
  </si>
  <si>
    <t>1980919047</t>
  </si>
  <si>
    <t>0,4*0,4*2</t>
  </si>
  <si>
    <t>IP 107-3306</t>
  </si>
  <si>
    <t>přístřešek pro 4 kola včetně stojanů - nákup</t>
  </si>
  <si>
    <t>224889292</t>
  </si>
  <si>
    <t>IP 107-36306</t>
  </si>
  <si>
    <t>přístřešek pro 4 kola vč. stojanů - montáž</t>
  </si>
  <si>
    <t>1969610151</t>
  </si>
  <si>
    <t>273321411-306</t>
  </si>
  <si>
    <t>1191682697</t>
  </si>
  <si>
    <t>42*0,15</t>
  </si>
  <si>
    <t>564831111-45306</t>
  </si>
  <si>
    <t>-1681545742</t>
  </si>
  <si>
    <t>IP 105-3-306</t>
  </si>
  <si>
    <t>1681175604</t>
  </si>
  <si>
    <t>122201102-306</t>
  </si>
  <si>
    <t>-2028629588</t>
  </si>
  <si>
    <t>0,30*2 "koše</t>
  </si>
  <si>
    <t>0,4*42 "cyklobox</t>
  </si>
  <si>
    <t>122201109-306</t>
  </si>
  <si>
    <t>2115045401</t>
  </si>
  <si>
    <t>162701105-2306</t>
  </si>
  <si>
    <t>-1979749712</t>
  </si>
  <si>
    <t>171201201-2306</t>
  </si>
  <si>
    <t>1894401195</t>
  </si>
  <si>
    <t>171201211-306</t>
  </si>
  <si>
    <t>1008171185</t>
  </si>
  <si>
    <t>21*1,8</t>
  </si>
  <si>
    <t>N01</t>
  </si>
  <si>
    <t>IP 112</t>
  </si>
  <si>
    <t>informační tabule 1,2 x 1 m, výška celková 2,5 m včetně grafiky</t>
  </si>
  <si>
    <t>512</t>
  </si>
  <si>
    <t>2004425679</t>
  </si>
  <si>
    <t>Poznámka k položce:
nákup, včetně grafiky, dle požadavku investora bude infotabule s barevným potiskem, jedná se o turistickou tabuli s vyznačením pozoruhodných míst</t>
  </si>
  <si>
    <t>275313711-42</t>
  </si>
  <si>
    <t>Základové patky z betonu tř. C 20/25 - pro tabuli</t>
  </si>
  <si>
    <t>-590830290</t>
  </si>
  <si>
    <t>0,4*0,4*0,9*2</t>
  </si>
  <si>
    <t>564831111-43</t>
  </si>
  <si>
    <t>Podklad ze štěrkodrtě ŠD tl 100 mm-pro tabuli</t>
  </si>
  <si>
    <t>-141756793</t>
  </si>
  <si>
    <t>122201102-31</t>
  </si>
  <si>
    <t>1948290874</t>
  </si>
  <si>
    <t>0,5*0,5*0,9*2</t>
  </si>
  <si>
    <t>122201109-3</t>
  </si>
  <si>
    <t>1974116903</t>
  </si>
  <si>
    <t>0,45</t>
  </si>
  <si>
    <t>162701105-23</t>
  </si>
  <si>
    <t>100782925</t>
  </si>
  <si>
    <t>171201201-23</t>
  </si>
  <si>
    <t>-1412391633</t>
  </si>
  <si>
    <t>171201211-3</t>
  </si>
  <si>
    <t>1015771694</t>
  </si>
  <si>
    <t>0,45*1,8</t>
  </si>
  <si>
    <t>VRN - VRN Vedlejší rozpočtové náklady</t>
  </si>
  <si>
    <t xml:space="preserve">HSV - Práce a dodávky </t>
  </si>
  <si>
    <t xml:space="preserve">    VRN1 - Vedlejší rozpočtové náklady</t>
  </si>
  <si>
    <t xml:space="preserve">    OST - Ostatní rozpočtové náklady</t>
  </si>
  <si>
    <t xml:space="preserve">Práce a dodávky </t>
  </si>
  <si>
    <t>VRN1</t>
  </si>
  <si>
    <t>Vedlejší rozpočtové náklady</t>
  </si>
  <si>
    <t>032</t>
  </si>
  <si>
    <t>Zařízení staveniště - vybavení staveniště</t>
  </si>
  <si>
    <t>926310302</t>
  </si>
  <si>
    <t>Poznámka k položce:
náklady na stavební buňky,staveništní přípojka vody a elektro, odkanalizování zařízení staveniště, pronájem ploch staveniště,provizorní komunikace,skládky na staveništi, zřízení počítačové sítě, WIFI, ostatní náklady,náklady na provoz a údržbu vybavení staveniště</t>
  </si>
  <si>
    <t>034</t>
  </si>
  <si>
    <t>Zařízení staveniště - zabezpečení staveniště</t>
  </si>
  <si>
    <t>-1681723175</t>
  </si>
  <si>
    <t>Poznámka k položce:
osvětlení, oplocení, opatření na ochranu sousedních pozemků, dopravní značení na staveništi, vyznačení objíždky, informační tabulemalarm,strážní služba</t>
  </si>
  <si>
    <t>039</t>
  </si>
  <si>
    <t>Zařízení staveniště - zrušení zařízení staveniště</t>
  </si>
  <si>
    <t>-972669960</t>
  </si>
  <si>
    <t>Poznámka k položce:
rozebrání,bourání,odvoz,úprava terenu</t>
  </si>
  <si>
    <t>075</t>
  </si>
  <si>
    <t>Provozní vlivy - ochranná pásma inž. sítí</t>
  </si>
  <si>
    <t>1203624751</t>
  </si>
  <si>
    <t>Poznámka k položce:
elektrického vedení, vodárenská (vodní zdroje,vodojemy.čistírny vod,vodovodní řady),přírodních hodnot (zákaz poškození přírodního prostředí,zákaz hluku), protipožární a jiná, předpoklad do 10-ti druhů, tras provozních pásem</t>
  </si>
  <si>
    <t>IP 36</t>
  </si>
  <si>
    <t>Dopravně inženýrské opatření během stavby</t>
  </si>
  <si>
    <t>den</t>
  </si>
  <si>
    <t>-1808024090</t>
  </si>
  <si>
    <t>IP 33</t>
  </si>
  <si>
    <t>Vytyčení stáv. inženýrských sítí</t>
  </si>
  <si>
    <t>1161328359</t>
  </si>
  <si>
    <t>Poznámka k položce:
předpokládaný druh inženýrské sítě do 10 různých</t>
  </si>
  <si>
    <t>Ostatní rozpočtové náklady</t>
  </si>
  <si>
    <t>012103000</t>
  </si>
  <si>
    <t>Geodetické práce před výstavbou</t>
  </si>
  <si>
    <t>-831747064</t>
  </si>
  <si>
    <t>Poznámka k položce:
vytyčení hranic pozemků,vytyčení staveniště a stavebního objektu, určení průběhu nadzemního nebo podzemního stávajícího i plánovaného vedení, určení vytyčovací sítě, ...</t>
  </si>
  <si>
    <t>012203000</t>
  </si>
  <si>
    <t>Geodetické práce při provádění stavby</t>
  </si>
  <si>
    <t>-1945955589</t>
  </si>
  <si>
    <t>Poznámka k položce:
výšková měření, výpočet objemů, atd. které mají charakter kontrolních a upřesnujících činností</t>
  </si>
  <si>
    <t>013244000</t>
  </si>
  <si>
    <t>Realisační dokumentace stavby (RDS)</t>
  </si>
  <si>
    <t>1418866918</t>
  </si>
  <si>
    <t>Poznámka k položce:
4 ks paré PD</t>
  </si>
  <si>
    <t>Dokumentace skutečného provedení stavby (DSPS)</t>
  </si>
  <si>
    <t>-1734017944</t>
  </si>
  <si>
    <t>Poznámka k položce:
včetně 4 ks paré</t>
  </si>
  <si>
    <t>013254000-1</t>
  </si>
  <si>
    <t>Zaměření skutečného provedení stavby (DSPS)</t>
  </si>
  <si>
    <t>-1111484600</t>
  </si>
  <si>
    <t>IP 35</t>
  </si>
  <si>
    <t>Geometrický plán stavby včetně všech kartografických prací</t>
  </si>
  <si>
    <t>1726126497</t>
  </si>
  <si>
    <t>013254000-2</t>
  </si>
  <si>
    <t>Informační deska - informační baner 5,1*2,4</t>
  </si>
  <si>
    <t>-1811619547</t>
  </si>
  <si>
    <t>Poznámka k položce:
nákup,doprava,osazení,zemní práce, betonáže, grafika</t>
  </si>
  <si>
    <t>IP 16</t>
  </si>
  <si>
    <t>žulový kámen , 1 strana opracovaná na min rozměr 30*40 cm</t>
  </si>
  <si>
    <t>532632226</t>
  </si>
  <si>
    <t>Poznámka k položce:
nákup,doprava,osazení do betonu, včetně pamětního nápisu dle požadavku investora, nápis bude vyřezán laserem do desky - kamenická výroba dle metodiky IROP</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</si>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</sst>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00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19"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8"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24</v>
      </c>
      <c r="AO7" s="28"/>
      <c r="AP7" s="28"/>
      <c r="AQ7" s="30"/>
      <c r="BE7" s="38"/>
      <c r="BS7" s="23" t="s">
        <v>25</v>
      </c>
    </row>
    <row r="8" ht="14.4" customHeight="1">
      <c r="B8" s="27"/>
      <c r="C8" s="28"/>
      <c r="D8" s="39"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28</v>
      </c>
      <c r="AL8" s="28"/>
      <c r="AM8" s="28"/>
      <c r="AN8" s="40" t="s">
        <v>29</v>
      </c>
      <c r="AO8" s="28"/>
      <c r="AP8" s="28"/>
      <c r="AQ8" s="30"/>
      <c r="BE8" s="38"/>
      <c r="BS8" s="23" t="s">
        <v>30</v>
      </c>
    </row>
    <row r="9" ht="29.28" customHeight="1">
      <c r="B9" s="27"/>
      <c r="C9" s="28"/>
      <c r="D9" s="33" t="s">
        <v>31</v>
      </c>
      <c r="E9" s="28"/>
      <c r="F9" s="28"/>
      <c r="G9" s="28"/>
      <c r="H9" s="28"/>
      <c r="I9" s="28"/>
      <c r="J9" s="28"/>
      <c r="K9" s="41" t="s">
        <v>32</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33</v>
      </c>
      <c r="AL9" s="28"/>
      <c r="AM9" s="28"/>
      <c r="AN9" s="41" t="s">
        <v>34</v>
      </c>
      <c r="AO9" s="28"/>
      <c r="AP9" s="28"/>
      <c r="AQ9" s="30"/>
      <c r="BE9" s="38"/>
      <c r="BS9" s="23" t="s">
        <v>35</v>
      </c>
    </row>
    <row r="10" ht="14.4" customHeight="1">
      <c r="B10" s="27"/>
      <c r="C10" s="28"/>
      <c r="D10" s="39" t="s">
        <v>36</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37</v>
      </c>
      <c r="AL10" s="28"/>
      <c r="AM10" s="28"/>
      <c r="AN10" s="34" t="s">
        <v>38</v>
      </c>
      <c r="AO10" s="28"/>
      <c r="AP10" s="28"/>
      <c r="AQ10" s="30"/>
      <c r="BE10" s="38"/>
      <c r="BS10" s="23" t="s">
        <v>20</v>
      </c>
    </row>
    <row r="11" ht="18.48" customHeight="1">
      <c r="B11" s="27"/>
      <c r="C11" s="28"/>
      <c r="D11" s="28"/>
      <c r="E11" s="34" t="s">
        <v>39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40</v>
      </c>
      <c r="AL11" s="28"/>
      <c r="AM11" s="28"/>
      <c r="AN11" s="34" t="s">
        <v>38</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41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37</v>
      </c>
      <c r="AL13" s="28"/>
      <c r="AM13" s="28"/>
      <c r="AN13" s="42" t="s">
        <v>42</v>
      </c>
      <c r="AO13" s="28"/>
      <c r="AP13" s="28"/>
      <c r="AQ13" s="30"/>
      <c r="BE13" s="38"/>
      <c r="BS13" s="23" t="s">
        <v>20</v>
      </c>
    </row>
    <row r="14">
      <c r="B14" s="27"/>
      <c r="C14" s="28"/>
      <c r="D14" s="28"/>
      <c r="E14" s="42" t="s">
        <v>42</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39" t="s">
        <v>40</v>
      </c>
      <c r="AL14" s="28"/>
      <c r="AM14" s="28"/>
      <c r="AN14" s="42" t="s">
        <v>42</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43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37</v>
      </c>
      <c r="AL16" s="28"/>
      <c r="AM16" s="28"/>
      <c r="AN16" s="34" t="s">
        <v>38</v>
      </c>
      <c r="AO16" s="28"/>
      <c r="AP16" s="28"/>
      <c r="AQ16" s="30"/>
      <c r="BE16" s="38"/>
      <c r="BS16" s="23" t="s">
        <v>6</v>
      </c>
    </row>
    <row r="17" ht="18.48" customHeight="1">
      <c r="B17" s="27"/>
      <c r="C17" s="28"/>
      <c r="D17" s="28"/>
      <c r="E17" s="34" t="s">
        <v>44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40</v>
      </c>
      <c r="AL17" s="28"/>
      <c r="AM17" s="28"/>
      <c r="AN17" s="34" t="s">
        <v>38</v>
      </c>
      <c r="AO17" s="28"/>
      <c r="AP17" s="28"/>
      <c r="AQ17" s="30"/>
      <c r="BE17" s="38"/>
      <c r="BS17" s="23" t="s">
        <v>45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16.5" customHeight="1">
      <c r="B20" s="27"/>
      <c r="C20" s="28"/>
      <c r="D20" s="28"/>
      <c r="E20" s="44" t="s">
        <v>38</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8"/>
      <c r="AP20" s="28"/>
      <c r="AQ20" s="30"/>
      <c r="BE20" s="38"/>
      <c r="BS20" s="23" t="s">
        <v>45</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8"/>
      <c r="AQ22" s="30"/>
      <c r="BE22" s="38"/>
    </row>
    <row r="23" s="1" customFormat="1" ht="25.92" customHeight="1">
      <c r="B23" s="46"/>
      <c r="C23" s="47"/>
      <c r="D23" s="48" t="s">
        <v>47</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8"/>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8"/>
    </row>
    <row r="25" s="1" customFormat="1">
      <c r="B25" s="46"/>
      <c r="C25" s="47"/>
      <c r="D25" s="47"/>
      <c r="E25" s="47"/>
      <c r="F25" s="47"/>
      <c r="G25" s="47"/>
      <c r="H25" s="47"/>
      <c r="I25" s="47"/>
      <c r="J25" s="47"/>
      <c r="K25" s="47"/>
      <c r="L25" s="52" t="s">
        <v>48</v>
      </c>
      <c r="M25" s="52"/>
      <c r="N25" s="52"/>
      <c r="O25" s="52"/>
      <c r="P25" s="47"/>
      <c r="Q25" s="47"/>
      <c r="R25" s="47"/>
      <c r="S25" s="47"/>
      <c r="T25" s="47"/>
      <c r="U25" s="47"/>
      <c r="V25" s="47"/>
      <c r="W25" s="52" t="s">
        <v>49</v>
      </c>
      <c r="X25" s="52"/>
      <c r="Y25" s="52"/>
      <c r="Z25" s="52"/>
      <c r="AA25" s="52"/>
      <c r="AB25" s="52"/>
      <c r="AC25" s="52"/>
      <c r="AD25" s="52"/>
      <c r="AE25" s="52"/>
      <c r="AF25" s="47"/>
      <c r="AG25" s="47"/>
      <c r="AH25" s="47"/>
      <c r="AI25" s="47"/>
      <c r="AJ25" s="47"/>
      <c r="AK25" s="52" t="s">
        <v>50</v>
      </c>
      <c r="AL25" s="52"/>
      <c r="AM25" s="52"/>
      <c r="AN25" s="52"/>
      <c r="AO25" s="52"/>
      <c r="AP25" s="47"/>
      <c r="AQ25" s="51"/>
      <c r="BE25" s="38"/>
    </row>
    <row r="26" s="2" customFormat="1" ht="14.4" customHeight="1">
      <c r="B26" s="53"/>
      <c r="C26" s="54"/>
      <c r="D26" s="55" t="s">
        <v>51</v>
      </c>
      <c r="E26" s="54"/>
      <c r="F26" s="55" t="s">
        <v>52</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8"/>
    </row>
    <row r="27" s="2" customFormat="1" ht="14.4" customHeight="1">
      <c r="B27" s="53"/>
      <c r="C27" s="54"/>
      <c r="D27" s="54"/>
      <c r="E27" s="54"/>
      <c r="F27" s="55" t="s">
        <v>53</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8"/>
    </row>
    <row r="28" hidden="1" s="2" customFormat="1" ht="14.4" customHeight="1">
      <c r="B28" s="53"/>
      <c r="C28" s="54"/>
      <c r="D28" s="54"/>
      <c r="E28" s="54"/>
      <c r="F28" s="55" t="s">
        <v>54</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8"/>
    </row>
    <row r="29" hidden="1" s="2" customFormat="1" ht="14.4" customHeight="1">
      <c r="B29" s="53"/>
      <c r="C29" s="54"/>
      <c r="D29" s="54"/>
      <c r="E29" s="54"/>
      <c r="F29" s="55" t="s">
        <v>55</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8"/>
    </row>
    <row r="30" hidden="1" s="2" customFormat="1" ht="14.4" customHeight="1">
      <c r="B30" s="53"/>
      <c r="C30" s="54"/>
      <c r="D30" s="54"/>
      <c r="E30" s="54"/>
      <c r="F30" s="55" t="s">
        <v>56</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8"/>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8"/>
    </row>
    <row r="32" s="1" customFormat="1" ht="25.92" customHeight="1">
      <c r="B32" s="46"/>
      <c r="C32" s="59"/>
      <c r="D32" s="60" t="s">
        <v>57</v>
      </c>
      <c r="E32" s="61"/>
      <c r="F32" s="61"/>
      <c r="G32" s="61"/>
      <c r="H32" s="61"/>
      <c r="I32" s="61"/>
      <c r="J32" s="61"/>
      <c r="K32" s="61"/>
      <c r="L32" s="61"/>
      <c r="M32" s="61"/>
      <c r="N32" s="61"/>
      <c r="O32" s="61"/>
      <c r="P32" s="61"/>
      <c r="Q32" s="61"/>
      <c r="R32" s="61"/>
      <c r="S32" s="61"/>
      <c r="T32" s="62" t="s">
        <v>58</v>
      </c>
      <c r="U32" s="61"/>
      <c r="V32" s="61"/>
      <c r="W32" s="61"/>
      <c r="X32" s="63" t="s">
        <v>59</v>
      </c>
      <c r="Y32" s="61"/>
      <c r="Z32" s="61"/>
      <c r="AA32" s="61"/>
      <c r="AB32" s="61"/>
      <c r="AC32" s="61"/>
      <c r="AD32" s="61"/>
      <c r="AE32" s="61"/>
      <c r="AF32" s="61"/>
      <c r="AG32" s="61"/>
      <c r="AH32" s="61"/>
      <c r="AI32" s="61"/>
      <c r="AJ32" s="61"/>
      <c r="AK32" s="64">
        <f>SUM(AK23:AK30)</f>
        <v>0</v>
      </c>
      <c r="AL32" s="61"/>
      <c r="AM32" s="61"/>
      <c r="AN32" s="61"/>
      <c r="AO32" s="65"/>
      <c r="AP32" s="59"/>
      <c r="AQ32" s="66"/>
      <c r="BE32" s="38"/>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60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922014C</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Slavkovský les, úsek 113 Cyklotrasa P 1 - Dolní Rychnov - Sokolov</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26</v>
      </c>
      <c r="D44" s="74"/>
      <c r="E44" s="74"/>
      <c r="F44" s="74"/>
      <c r="G44" s="74"/>
      <c r="H44" s="74"/>
      <c r="I44" s="74"/>
      <c r="J44" s="74"/>
      <c r="K44" s="74"/>
      <c r="L44" s="84" t="str">
        <f>IF(K8="","",K8)</f>
        <v xml:space="preserve">Sokolov        Cen. soustava: ÚRS I/2016</v>
      </c>
      <c r="M44" s="74"/>
      <c r="N44" s="74"/>
      <c r="O44" s="74"/>
      <c r="P44" s="74"/>
      <c r="Q44" s="74"/>
      <c r="R44" s="74"/>
      <c r="S44" s="74"/>
      <c r="T44" s="74"/>
      <c r="U44" s="74"/>
      <c r="V44" s="74"/>
      <c r="W44" s="74"/>
      <c r="X44" s="74"/>
      <c r="Y44" s="74"/>
      <c r="Z44" s="74"/>
      <c r="AA44" s="74"/>
      <c r="AB44" s="74"/>
      <c r="AC44" s="74"/>
      <c r="AD44" s="74"/>
      <c r="AE44" s="74"/>
      <c r="AF44" s="74"/>
      <c r="AG44" s="74"/>
      <c r="AH44" s="74"/>
      <c r="AI44" s="76" t="s">
        <v>28</v>
      </c>
      <c r="AJ44" s="74"/>
      <c r="AK44" s="74"/>
      <c r="AL44" s="74"/>
      <c r="AM44" s="85" t="str">
        <f>IF(AN8= "","",AN8)</f>
        <v>5. 4. 2016</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36</v>
      </c>
      <c r="D46" s="74"/>
      <c r="E46" s="74"/>
      <c r="F46" s="74"/>
      <c r="G46" s="74"/>
      <c r="H46" s="74"/>
      <c r="I46" s="74"/>
      <c r="J46" s="74"/>
      <c r="K46" s="74"/>
      <c r="L46" s="77" t="str">
        <f>IF(E11= "","",E11)</f>
        <v>Město Sokolov</v>
      </c>
      <c r="M46" s="74"/>
      <c r="N46" s="74"/>
      <c r="O46" s="74"/>
      <c r="P46" s="74"/>
      <c r="Q46" s="74"/>
      <c r="R46" s="74"/>
      <c r="S46" s="74"/>
      <c r="T46" s="74"/>
      <c r="U46" s="74"/>
      <c r="V46" s="74"/>
      <c r="W46" s="74"/>
      <c r="X46" s="74"/>
      <c r="Y46" s="74"/>
      <c r="Z46" s="74"/>
      <c r="AA46" s="74"/>
      <c r="AB46" s="74"/>
      <c r="AC46" s="74"/>
      <c r="AD46" s="74"/>
      <c r="AE46" s="74"/>
      <c r="AF46" s="74"/>
      <c r="AG46" s="74"/>
      <c r="AH46" s="74"/>
      <c r="AI46" s="76" t="s">
        <v>43</v>
      </c>
      <c r="AJ46" s="74"/>
      <c r="AK46" s="74"/>
      <c r="AL46" s="74"/>
      <c r="AM46" s="77" t="str">
        <f>IF(E17="","",E17)</f>
        <v>DSVA s.r.o.</v>
      </c>
      <c r="AN46" s="77"/>
      <c r="AO46" s="77"/>
      <c r="AP46" s="77"/>
      <c r="AQ46" s="74"/>
      <c r="AR46" s="72"/>
      <c r="AS46" s="86" t="s">
        <v>61</v>
      </c>
      <c r="AT46" s="87"/>
      <c r="AU46" s="88"/>
      <c r="AV46" s="88"/>
      <c r="AW46" s="88"/>
      <c r="AX46" s="88"/>
      <c r="AY46" s="88"/>
      <c r="AZ46" s="88"/>
      <c r="BA46" s="88"/>
      <c r="BB46" s="88"/>
      <c r="BC46" s="88"/>
      <c r="BD46" s="89"/>
    </row>
    <row r="47" s="1" customFormat="1">
      <c r="B47" s="46"/>
      <c r="C47" s="76" t="s">
        <v>41</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62</v>
      </c>
      <c r="D49" s="97"/>
      <c r="E49" s="97"/>
      <c r="F49" s="97"/>
      <c r="G49" s="97"/>
      <c r="H49" s="98"/>
      <c r="I49" s="99" t="s">
        <v>63</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64</v>
      </c>
      <c r="AH49" s="97"/>
      <c r="AI49" s="97"/>
      <c r="AJ49" s="97"/>
      <c r="AK49" s="97"/>
      <c r="AL49" s="97"/>
      <c r="AM49" s="97"/>
      <c r="AN49" s="99" t="s">
        <v>65</v>
      </c>
      <c r="AO49" s="97"/>
      <c r="AP49" s="97"/>
      <c r="AQ49" s="101" t="s">
        <v>66</v>
      </c>
      <c r="AR49" s="72"/>
      <c r="AS49" s="102" t="s">
        <v>67</v>
      </c>
      <c r="AT49" s="103" t="s">
        <v>68</v>
      </c>
      <c r="AU49" s="103" t="s">
        <v>69</v>
      </c>
      <c r="AV49" s="103" t="s">
        <v>70</v>
      </c>
      <c r="AW49" s="103" t="s">
        <v>71</v>
      </c>
      <c r="AX49" s="103" t="s">
        <v>72</v>
      </c>
      <c r="AY49" s="103" t="s">
        <v>73</v>
      </c>
      <c r="AZ49" s="103" t="s">
        <v>74</v>
      </c>
      <c r="BA49" s="103" t="s">
        <v>75</v>
      </c>
      <c r="BB49" s="103" t="s">
        <v>76</v>
      </c>
      <c r="BC49" s="103" t="s">
        <v>77</v>
      </c>
      <c r="BD49" s="104" t="s">
        <v>78</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ROUND(SUM(AG52:AG58),2)</f>
        <v>0</v>
      </c>
      <c r="AH51" s="110"/>
      <c r="AI51" s="110"/>
      <c r="AJ51" s="110"/>
      <c r="AK51" s="110"/>
      <c r="AL51" s="110"/>
      <c r="AM51" s="110"/>
      <c r="AN51" s="111">
        <f>SUM(AG51,AT51)</f>
        <v>0</v>
      </c>
      <c r="AO51" s="111"/>
      <c r="AP51" s="111"/>
      <c r="AQ51" s="112" t="s">
        <v>38</v>
      </c>
      <c r="AR51" s="83"/>
      <c r="AS51" s="113">
        <f>ROUND(SUM(AS52:AS58),2)</f>
        <v>0</v>
      </c>
      <c r="AT51" s="114">
        <f>ROUND(SUM(AV51:AW51),2)</f>
        <v>0</v>
      </c>
      <c r="AU51" s="115">
        <f>ROUND(SUM(AU52:AU58),5)</f>
        <v>0</v>
      </c>
      <c r="AV51" s="114">
        <f>ROUND(AZ51*L26,2)</f>
        <v>0</v>
      </c>
      <c r="AW51" s="114">
        <f>ROUND(BA51*L27,2)</f>
        <v>0</v>
      </c>
      <c r="AX51" s="114">
        <f>ROUND(BB51*L26,2)</f>
        <v>0</v>
      </c>
      <c r="AY51" s="114">
        <f>ROUND(BC51*L27,2)</f>
        <v>0</v>
      </c>
      <c r="AZ51" s="114">
        <f>ROUND(SUM(AZ52:AZ58),2)</f>
        <v>0</v>
      </c>
      <c r="BA51" s="114">
        <f>ROUND(SUM(BA52:BA58),2)</f>
        <v>0</v>
      </c>
      <c r="BB51" s="114">
        <f>ROUND(SUM(BB52:BB58),2)</f>
        <v>0</v>
      </c>
      <c r="BC51" s="114">
        <f>ROUND(SUM(BC52:BC58),2)</f>
        <v>0</v>
      </c>
      <c r="BD51" s="116">
        <f>ROUND(SUM(BD52:BD58),2)</f>
        <v>0</v>
      </c>
      <c r="BS51" s="117" t="s">
        <v>80</v>
      </c>
      <c r="BT51" s="117" t="s">
        <v>81</v>
      </c>
      <c r="BU51" s="118" t="s">
        <v>82</v>
      </c>
      <c r="BV51" s="117" t="s">
        <v>83</v>
      </c>
      <c r="BW51" s="117" t="s">
        <v>7</v>
      </c>
      <c r="BX51" s="117" t="s">
        <v>84</v>
      </c>
      <c r="CL51" s="117" t="s">
        <v>22</v>
      </c>
    </row>
    <row r="52" s="5" customFormat="1" ht="16.5" customHeight="1">
      <c r="A52" s="119" t="s">
        <v>85</v>
      </c>
      <c r="B52" s="120"/>
      <c r="C52" s="121"/>
      <c r="D52" s="122" t="s">
        <v>86</v>
      </c>
      <c r="E52" s="122"/>
      <c r="F52" s="122"/>
      <c r="G52" s="122"/>
      <c r="H52" s="122"/>
      <c r="I52" s="123"/>
      <c r="J52" s="122" t="s">
        <v>87</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'SO 102 - SO 102 Stezka'!J27</f>
        <v>0</v>
      </c>
      <c r="AH52" s="123"/>
      <c r="AI52" s="123"/>
      <c r="AJ52" s="123"/>
      <c r="AK52" s="123"/>
      <c r="AL52" s="123"/>
      <c r="AM52" s="123"/>
      <c r="AN52" s="124">
        <f>SUM(AG52,AT52)</f>
        <v>0</v>
      </c>
      <c r="AO52" s="123"/>
      <c r="AP52" s="123"/>
      <c r="AQ52" s="125" t="s">
        <v>88</v>
      </c>
      <c r="AR52" s="126"/>
      <c r="AS52" s="127">
        <v>0</v>
      </c>
      <c r="AT52" s="128">
        <f>ROUND(SUM(AV52:AW52),2)</f>
        <v>0</v>
      </c>
      <c r="AU52" s="129">
        <f>'SO 102 - SO 102 Stezka'!P84</f>
        <v>0</v>
      </c>
      <c r="AV52" s="128">
        <f>'SO 102 - SO 102 Stezka'!J30</f>
        <v>0</v>
      </c>
      <c r="AW52" s="128">
        <f>'SO 102 - SO 102 Stezka'!J31</f>
        <v>0</v>
      </c>
      <c r="AX52" s="128">
        <f>'SO 102 - SO 102 Stezka'!J32</f>
        <v>0</v>
      </c>
      <c r="AY52" s="128">
        <f>'SO 102 - SO 102 Stezka'!J33</f>
        <v>0</v>
      </c>
      <c r="AZ52" s="128">
        <f>'SO 102 - SO 102 Stezka'!F30</f>
        <v>0</v>
      </c>
      <c r="BA52" s="128">
        <f>'SO 102 - SO 102 Stezka'!F31</f>
        <v>0</v>
      </c>
      <c r="BB52" s="128">
        <f>'SO 102 - SO 102 Stezka'!F32</f>
        <v>0</v>
      </c>
      <c r="BC52" s="128">
        <f>'SO 102 - SO 102 Stezka'!F33</f>
        <v>0</v>
      </c>
      <c r="BD52" s="130">
        <f>'SO 102 - SO 102 Stezka'!F34</f>
        <v>0</v>
      </c>
      <c r="BT52" s="131" t="s">
        <v>25</v>
      </c>
      <c r="BV52" s="131" t="s">
        <v>83</v>
      </c>
      <c r="BW52" s="131" t="s">
        <v>89</v>
      </c>
      <c r="BX52" s="131" t="s">
        <v>7</v>
      </c>
      <c r="CL52" s="131" t="s">
        <v>22</v>
      </c>
      <c r="CM52" s="131" t="s">
        <v>24</v>
      </c>
    </row>
    <row r="53" s="5" customFormat="1" ht="31.5" customHeight="1">
      <c r="A53" s="119" t="s">
        <v>85</v>
      </c>
      <c r="B53" s="120"/>
      <c r="C53" s="121"/>
      <c r="D53" s="122" t="s">
        <v>90</v>
      </c>
      <c r="E53" s="122"/>
      <c r="F53" s="122"/>
      <c r="G53" s="122"/>
      <c r="H53" s="122"/>
      <c r="I53" s="123"/>
      <c r="J53" s="122" t="s">
        <v>91</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'SO 103 Stezka - SO 103'!J27</f>
        <v>0</v>
      </c>
      <c r="AH53" s="123"/>
      <c r="AI53" s="123"/>
      <c r="AJ53" s="123"/>
      <c r="AK53" s="123"/>
      <c r="AL53" s="123"/>
      <c r="AM53" s="123"/>
      <c r="AN53" s="124">
        <f>SUM(AG53,AT53)</f>
        <v>0</v>
      </c>
      <c r="AO53" s="123"/>
      <c r="AP53" s="123"/>
      <c r="AQ53" s="125" t="s">
        <v>88</v>
      </c>
      <c r="AR53" s="126"/>
      <c r="AS53" s="127">
        <v>0</v>
      </c>
      <c r="AT53" s="128">
        <f>ROUND(SUM(AV53:AW53),2)</f>
        <v>0</v>
      </c>
      <c r="AU53" s="129">
        <f>'SO 103 Stezka - SO 103'!P83</f>
        <v>0</v>
      </c>
      <c r="AV53" s="128">
        <f>'SO 103 Stezka - SO 103'!J30</f>
        <v>0</v>
      </c>
      <c r="AW53" s="128">
        <f>'SO 103 Stezka - SO 103'!J31</f>
        <v>0</v>
      </c>
      <c r="AX53" s="128">
        <f>'SO 103 Stezka - SO 103'!J32</f>
        <v>0</v>
      </c>
      <c r="AY53" s="128">
        <f>'SO 103 Stezka - SO 103'!J33</f>
        <v>0</v>
      </c>
      <c r="AZ53" s="128">
        <f>'SO 103 Stezka - SO 103'!F30</f>
        <v>0</v>
      </c>
      <c r="BA53" s="128">
        <f>'SO 103 Stezka - SO 103'!F31</f>
        <v>0</v>
      </c>
      <c r="BB53" s="128">
        <f>'SO 103 Stezka - SO 103'!F32</f>
        <v>0</v>
      </c>
      <c r="BC53" s="128">
        <f>'SO 103 Stezka - SO 103'!F33</f>
        <v>0</v>
      </c>
      <c r="BD53" s="130">
        <f>'SO 103 Stezka - SO 103'!F34</f>
        <v>0</v>
      </c>
      <c r="BT53" s="131" t="s">
        <v>25</v>
      </c>
      <c r="BV53" s="131" t="s">
        <v>83</v>
      </c>
      <c r="BW53" s="131" t="s">
        <v>92</v>
      </c>
      <c r="BX53" s="131" t="s">
        <v>7</v>
      </c>
      <c r="CL53" s="131" t="s">
        <v>22</v>
      </c>
      <c r="CM53" s="131" t="s">
        <v>24</v>
      </c>
    </row>
    <row r="54" s="5" customFormat="1" ht="31.5" customHeight="1">
      <c r="A54" s="119" t="s">
        <v>85</v>
      </c>
      <c r="B54" s="120"/>
      <c r="C54" s="121"/>
      <c r="D54" s="122" t="s">
        <v>93</v>
      </c>
      <c r="E54" s="122"/>
      <c r="F54" s="122"/>
      <c r="G54" s="122"/>
      <c r="H54" s="122"/>
      <c r="I54" s="123"/>
      <c r="J54" s="122" t="s">
        <v>94</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'SO 103B - SO 103B Krajnic...'!J27</f>
        <v>0</v>
      </c>
      <c r="AH54" s="123"/>
      <c r="AI54" s="123"/>
      <c r="AJ54" s="123"/>
      <c r="AK54" s="123"/>
      <c r="AL54" s="123"/>
      <c r="AM54" s="123"/>
      <c r="AN54" s="124">
        <f>SUM(AG54,AT54)</f>
        <v>0</v>
      </c>
      <c r="AO54" s="123"/>
      <c r="AP54" s="123"/>
      <c r="AQ54" s="125" t="s">
        <v>88</v>
      </c>
      <c r="AR54" s="126"/>
      <c r="AS54" s="127">
        <v>0</v>
      </c>
      <c r="AT54" s="128">
        <f>ROUND(SUM(AV54:AW54),2)</f>
        <v>0</v>
      </c>
      <c r="AU54" s="129">
        <f>'SO 103B - SO 103B Krajnic...'!P86</f>
        <v>0</v>
      </c>
      <c r="AV54" s="128">
        <f>'SO 103B - SO 103B Krajnic...'!J30</f>
        <v>0</v>
      </c>
      <c r="AW54" s="128">
        <f>'SO 103B - SO 103B Krajnic...'!J31</f>
        <v>0</v>
      </c>
      <c r="AX54" s="128">
        <f>'SO 103B - SO 103B Krajnic...'!J32</f>
        <v>0</v>
      </c>
      <c r="AY54" s="128">
        <f>'SO 103B - SO 103B Krajnic...'!J33</f>
        <v>0</v>
      </c>
      <c r="AZ54" s="128">
        <f>'SO 103B - SO 103B Krajnic...'!F30</f>
        <v>0</v>
      </c>
      <c r="BA54" s="128">
        <f>'SO 103B - SO 103B Krajnic...'!F31</f>
        <v>0</v>
      </c>
      <c r="BB54" s="128">
        <f>'SO 103B - SO 103B Krajnic...'!F32</f>
        <v>0</v>
      </c>
      <c r="BC54" s="128">
        <f>'SO 103B - SO 103B Krajnic...'!F33</f>
        <v>0</v>
      </c>
      <c r="BD54" s="130">
        <f>'SO 103B - SO 103B Krajnic...'!F34</f>
        <v>0</v>
      </c>
      <c r="BT54" s="131" t="s">
        <v>25</v>
      </c>
      <c r="BV54" s="131" t="s">
        <v>83</v>
      </c>
      <c r="BW54" s="131" t="s">
        <v>95</v>
      </c>
      <c r="BX54" s="131" t="s">
        <v>7</v>
      </c>
      <c r="CL54" s="131" t="s">
        <v>22</v>
      </c>
      <c r="CM54" s="131" t="s">
        <v>24</v>
      </c>
    </row>
    <row r="55" s="5" customFormat="1" ht="31.5" customHeight="1">
      <c r="A55" s="119" t="s">
        <v>85</v>
      </c>
      <c r="B55" s="120"/>
      <c r="C55" s="121"/>
      <c r="D55" s="122" t="s">
        <v>96</v>
      </c>
      <c r="E55" s="122"/>
      <c r="F55" s="122"/>
      <c r="G55" s="122"/>
      <c r="H55" s="122"/>
      <c r="I55" s="123"/>
      <c r="J55" s="122" t="s">
        <v>97</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'SO 104 - SO 104  Účelová ...'!J27</f>
        <v>0</v>
      </c>
      <c r="AH55" s="123"/>
      <c r="AI55" s="123"/>
      <c r="AJ55" s="123"/>
      <c r="AK55" s="123"/>
      <c r="AL55" s="123"/>
      <c r="AM55" s="123"/>
      <c r="AN55" s="124">
        <f>SUM(AG55,AT55)</f>
        <v>0</v>
      </c>
      <c r="AO55" s="123"/>
      <c r="AP55" s="123"/>
      <c r="AQ55" s="125" t="s">
        <v>88</v>
      </c>
      <c r="AR55" s="126"/>
      <c r="AS55" s="127">
        <v>0</v>
      </c>
      <c r="AT55" s="128">
        <f>ROUND(SUM(AV55:AW55),2)</f>
        <v>0</v>
      </c>
      <c r="AU55" s="129">
        <f>'SO 104 - SO 104  Účelová ...'!P85</f>
        <v>0</v>
      </c>
      <c r="AV55" s="128">
        <f>'SO 104 - SO 104  Účelová ...'!J30</f>
        <v>0</v>
      </c>
      <c r="AW55" s="128">
        <f>'SO 104 - SO 104  Účelová ...'!J31</f>
        <v>0</v>
      </c>
      <c r="AX55" s="128">
        <f>'SO 104 - SO 104  Účelová ...'!J32</f>
        <v>0</v>
      </c>
      <c r="AY55" s="128">
        <f>'SO 104 - SO 104  Účelová ...'!J33</f>
        <v>0</v>
      </c>
      <c r="AZ55" s="128">
        <f>'SO 104 - SO 104  Účelová ...'!F30</f>
        <v>0</v>
      </c>
      <c r="BA55" s="128">
        <f>'SO 104 - SO 104  Účelová ...'!F31</f>
        <v>0</v>
      </c>
      <c r="BB55" s="128">
        <f>'SO 104 - SO 104  Účelová ...'!F32</f>
        <v>0</v>
      </c>
      <c r="BC55" s="128">
        <f>'SO 104 - SO 104  Účelová ...'!F33</f>
        <v>0</v>
      </c>
      <c r="BD55" s="130">
        <f>'SO 104 - SO 104  Účelová ...'!F34</f>
        <v>0</v>
      </c>
      <c r="BT55" s="131" t="s">
        <v>25</v>
      </c>
      <c r="BV55" s="131" t="s">
        <v>83</v>
      </c>
      <c r="BW55" s="131" t="s">
        <v>98</v>
      </c>
      <c r="BX55" s="131" t="s">
        <v>7</v>
      </c>
      <c r="CL55" s="131" t="s">
        <v>22</v>
      </c>
      <c r="CM55" s="131" t="s">
        <v>24</v>
      </c>
    </row>
    <row r="56" s="5" customFormat="1" ht="31.5" customHeight="1">
      <c r="A56" s="119" t="s">
        <v>85</v>
      </c>
      <c r="B56" s="120"/>
      <c r="C56" s="121"/>
      <c r="D56" s="122" t="s">
        <v>99</v>
      </c>
      <c r="E56" s="122"/>
      <c r="F56" s="122"/>
      <c r="G56" s="122"/>
      <c r="H56" s="122"/>
      <c r="I56" s="123"/>
      <c r="J56" s="122" t="s">
        <v>100</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'SO 432 - SO 432 Přeložka ...'!J27</f>
        <v>0</v>
      </c>
      <c r="AH56" s="123"/>
      <c r="AI56" s="123"/>
      <c r="AJ56" s="123"/>
      <c r="AK56" s="123"/>
      <c r="AL56" s="123"/>
      <c r="AM56" s="123"/>
      <c r="AN56" s="124">
        <f>SUM(AG56,AT56)</f>
        <v>0</v>
      </c>
      <c r="AO56" s="123"/>
      <c r="AP56" s="123"/>
      <c r="AQ56" s="125" t="s">
        <v>88</v>
      </c>
      <c r="AR56" s="126"/>
      <c r="AS56" s="127">
        <v>0</v>
      </c>
      <c r="AT56" s="128">
        <f>ROUND(SUM(AV56:AW56),2)</f>
        <v>0</v>
      </c>
      <c r="AU56" s="129">
        <f>'SO 432 - SO 432 Přeložka ...'!P81</f>
        <v>0</v>
      </c>
      <c r="AV56" s="128">
        <f>'SO 432 - SO 432 Přeložka ...'!J30</f>
        <v>0</v>
      </c>
      <c r="AW56" s="128">
        <f>'SO 432 - SO 432 Přeložka ...'!J31</f>
        <v>0</v>
      </c>
      <c r="AX56" s="128">
        <f>'SO 432 - SO 432 Přeložka ...'!J32</f>
        <v>0</v>
      </c>
      <c r="AY56" s="128">
        <f>'SO 432 - SO 432 Přeložka ...'!J33</f>
        <v>0</v>
      </c>
      <c r="AZ56" s="128">
        <f>'SO 432 - SO 432 Přeložka ...'!F30</f>
        <v>0</v>
      </c>
      <c r="BA56" s="128">
        <f>'SO 432 - SO 432 Přeložka ...'!F31</f>
        <v>0</v>
      </c>
      <c r="BB56" s="128">
        <f>'SO 432 - SO 432 Přeložka ...'!F32</f>
        <v>0</v>
      </c>
      <c r="BC56" s="128">
        <f>'SO 432 - SO 432 Přeložka ...'!F33</f>
        <v>0</v>
      </c>
      <c r="BD56" s="130">
        <f>'SO 432 - SO 432 Přeložka ...'!F34</f>
        <v>0</v>
      </c>
      <c r="BT56" s="131" t="s">
        <v>25</v>
      </c>
      <c r="BV56" s="131" t="s">
        <v>83</v>
      </c>
      <c r="BW56" s="131" t="s">
        <v>101</v>
      </c>
      <c r="BX56" s="131" t="s">
        <v>7</v>
      </c>
      <c r="CL56" s="131" t="s">
        <v>22</v>
      </c>
      <c r="CM56" s="131" t="s">
        <v>24</v>
      </c>
    </row>
    <row r="57" s="5" customFormat="1" ht="16.5" customHeight="1">
      <c r="A57" s="119" t="s">
        <v>85</v>
      </c>
      <c r="B57" s="120"/>
      <c r="C57" s="121"/>
      <c r="D57" s="122" t="s">
        <v>102</v>
      </c>
      <c r="E57" s="122"/>
      <c r="F57" s="122"/>
      <c r="G57" s="122"/>
      <c r="H57" s="122"/>
      <c r="I57" s="123"/>
      <c r="J57" s="122" t="s">
        <v>103</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'SO 702 - SO 702 Mobiliář'!J27</f>
        <v>0</v>
      </c>
      <c r="AH57" s="123"/>
      <c r="AI57" s="123"/>
      <c r="AJ57" s="123"/>
      <c r="AK57" s="123"/>
      <c r="AL57" s="123"/>
      <c r="AM57" s="123"/>
      <c r="AN57" s="124">
        <f>SUM(AG57,AT57)</f>
        <v>0</v>
      </c>
      <c r="AO57" s="123"/>
      <c r="AP57" s="123"/>
      <c r="AQ57" s="125" t="s">
        <v>88</v>
      </c>
      <c r="AR57" s="126"/>
      <c r="AS57" s="127">
        <v>0</v>
      </c>
      <c r="AT57" s="128">
        <f>ROUND(SUM(AV57:AW57),2)</f>
        <v>0</v>
      </c>
      <c r="AU57" s="129">
        <f>'SO 702 - SO 702 Mobiliář'!P80</f>
        <v>0</v>
      </c>
      <c r="AV57" s="128">
        <f>'SO 702 - SO 702 Mobiliář'!J30</f>
        <v>0</v>
      </c>
      <c r="AW57" s="128">
        <f>'SO 702 - SO 702 Mobiliář'!J31</f>
        <v>0</v>
      </c>
      <c r="AX57" s="128">
        <f>'SO 702 - SO 702 Mobiliář'!J32</f>
        <v>0</v>
      </c>
      <c r="AY57" s="128">
        <f>'SO 702 - SO 702 Mobiliář'!J33</f>
        <v>0</v>
      </c>
      <c r="AZ57" s="128">
        <f>'SO 702 - SO 702 Mobiliář'!F30</f>
        <v>0</v>
      </c>
      <c r="BA57" s="128">
        <f>'SO 702 - SO 702 Mobiliář'!F31</f>
        <v>0</v>
      </c>
      <c r="BB57" s="128">
        <f>'SO 702 - SO 702 Mobiliář'!F32</f>
        <v>0</v>
      </c>
      <c r="BC57" s="128">
        <f>'SO 702 - SO 702 Mobiliář'!F33</f>
        <v>0</v>
      </c>
      <c r="BD57" s="130">
        <f>'SO 702 - SO 702 Mobiliář'!F34</f>
        <v>0</v>
      </c>
      <c r="BT57" s="131" t="s">
        <v>25</v>
      </c>
      <c r="BV57" s="131" t="s">
        <v>83</v>
      </c>
      <c r="BW57" s="131" t="s">
        <v>104</v>
      </c>
      <c r="BX57" s="131" t="s">
        <v>7</v>
      </c>
      <c r="CL57" s="131" t="s">
        <v>22</v>
      </c>
      <c r="CM57" s="131" t="s">
        <v>24</v>
      </c>
    </row>
    <row r="58" s="5" customFormat="1" ht="16.5" customHeight="1">
      <c r="A58" s="119" t="s">
        <v>85</v>
      </c>
      <c r="B58" s="120"/>
      <c r="C58" s="121"/>
      <c r="D58" s="122" t="s">
        <v>105</v>
      </c>
      <c r="E58" s="122"/>
      <c r="F58" s="122"/>
      <c r="G58" s="122"/>
      <c r="H58" s="122"/>
      <c r="I58" s="123"/>
      <c r="J58" s="122" t="s">
        <v>106</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'VRN - VRN Vedlejší rozpoč...'!J27</f>
        <v>0</v>
      </c>
      <c r="AH58" s="123"/>
      <c r="AI58" s="123"/>
      <c r="AJ58" s="123"/>
      <c r="AK58" s="123"/>
      <c r="AL58" s="123"/>
      <c r="AM58" s="123"/>
      <c r="AN58" s="124">
        <f>SUM(AG58,AT58)</f>
        <v>0</v>
      </c>
      <c r="AO58" s="123"/>
      <c r="AP58" s="123"/>
      <c r="AQ58" s="125" t="s">
        <v>88</v>
      </c>
      <c r="AR58" s="126"/>
      <c r="AS58" s="132">
        <v>0</v>
      </c>
      <c r="AT58" s="133">
        <f>ROUND(SUM(AV58:AW58),2)</f>
        <v>0</v>
      </c>
      <c r="AU58" s="134">
        <f>'VRN - VRN Vedlejší rozpoč...'!P79</f>
        <v>0</v>
      </c>
      <c r="AV58" s="133">
        <f>'VRN - VRN Vedlejší rozpoč...'!J30</f>
        <v>0</v>
      </c>
      <c r="AW58" s="133">
        <f>'VRN - VRN Vedlejší rozpoč...'!J31</f>
        <v>0</v>
      </c>
      <c r="AX58" s="133">
        <f>'VRN - VRN Vedlejší rozpoč...'!J32</f>
        <v>0</v>
      </c>
      <c r="AY58" s="133">
        <f>'VRN - VRN Vedlejší rozpoč...'!J33</f>
        <v>0</v>
      </c>
      <c r="AZ58" s="133">
        <f>'VRN - VRN Vedlejší rozpoč...'!F30</f>
        <v>0</v>
      </c>
      <c r="BA58" s="133">
        <f>'VRN - VRN Vedlejší rozpoč...'!F31</f>
        <v>0</v>
      </c>
      <c r="BB58" s="133">
        <f>'VRN - VRN Vedlejší rozpoč...'!F32</f>
        <v>0</v>
      </c>
      <c r="BC58" s="133">
        <f>'VRN - VRN Vedlejší rozpoč...'!F33</f>
        <v>0</v>
      </c>
      <c r="BD58" s="135">
        <f>'VRN - VRN Vedlejší rozpoč...'!F34</f>
        <v>0</v>
      </c>
      <c r="BT58" s="131" t="s">
        <v>25</v>
      </c>
      <c r="BV58" s="131" t="s">
        <v>83</v>
      </c>
      <c r="BW58" s="131" t="s">
        <v>107</v>
      </c>
      <c r="BX58" s="131" t="s">
        <v>7</v>
      </c>
      <c r="CL58" s="131" t="s">
        <v>22</v>
      </c>
      <c r="CM58" s="131" t="s">
        <v>24</v>
      </c>
    </row>
    <row r="59" s="1" customFormat="1" ht="30" customHeight="1">
      <c r="B59" s="46"/>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2"/>
    </row>
    <row r="60" s="1" customFormat="1" ht="6.96" customHeight="1">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72"/>
    </row>
  </sheetData>
  <sheetProtection sheet="1" formatColumns="0" formatRows="0" objects="1" scenarios="1" spinCount="100000" saltValue="VLYMO/s0tPMvTBO0eh5hF+ADWYbDD7NrRfhgpSRS4Vrbfe6cyCXWffz4/mtba0yGyWqu6Bga6UQM6CaWPsqi5Q==" hashValue="tD/uhEKPgQ/gbh5XpLxDZuYiW+8FQWTtGWUJWvYcTkNMMNFlAKOWHLC4lUENvAeMfZ9kxjYnA4IuB6JqOhmL6A==" algorithmName="SHA-512" password="CC35"/>
  <mergeCells count="65">
    <mergeCell ref="BE5:BE32"/>
    <mergeCell ref="W30:AE30"/>
    <mergeCell ref="X32:AB32"/>
    <mergeCell ref="AK32:AO32"/>
    <mergeCell ref="AR2:BE2"/>
    <mergeCell ref="K5:AO5"/>
    <mergeCell ref="W28:AE28"/>
    <mergeCell ref="AK28:AO28"/>
    <mergeCell ref="AN57:AP57"/>
    <mergeCell ref="AN53:AP53"/>
    <mergeCell ref="AN52:AP52"/>
    <mergeCell ref="AG52:AM52"/>
    <mergeCell ref="AG53:AM53"/>
    <mergeCell ref="AN54:AP54"/>
    <mergeCell ref="AG54:AM54"/>
    <mergeCell ref="AN55:AP55"/>
    <mergeCell ref="AG55:AM55"/>
    <mergeCell ref="AN56:AP56"/>
    <mergeCell ref="AG56:AM56"/>
    <mergeCell ref="AG57:AM57"/>
    <mergeCell ref="AN58:AP58"/>
    <mergeCell ref="AG58:AM58"/>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58:H58"/>
    <mergeCell ref="C49:G49"/>
    <mergeCell ref="D52:H52"/>
    <mergeCell ref="D53:H53"/>
    <mergeCell ref="D54:H54"/>
    <mergeCell ref="D55:H55"/>
    <mergeCell ref="D56:H56"/>
    <mergeCell ref="D57:H57"/>
    <mergeCell ref="AM46:AP46"/>
    <mergeCell ref="AS46:AT48"/>
    <mergeCell ref="AN49:AP49"/>
    <mergeCell ref="L42:AO42"/>
    <mergeCell ref="AM44:AN44"/>
    <mergeCell ref="I49:AF49"/>
    <mergeCell ref="AG49:AM49"/>
    <mergeCell ref="J53:AF53"/>
    <mergeCell ref="J54:AF54"/>
    <mergeCell ref="J55:AF55"/>
    <mergeCell ref="J56:AF56"/>
    <mergeCell ref="J57:AF57"/>
    <mergeCell ref="J58:AF58"/>
  </mergeCells>
  <hyperlinks>
    <hyperlink ref="K1:S1" location="C2" display="1) Rekapitulace stavby"/>
    <hyperlink ref="W1:AI1" location="C51" display="2) Rekapitulace objektů stavby a soupisů prací"/>
    <hyperlink ref="A52" location="'SO 102 - SO 102 Stezka'!C2" display="/"/>
    <hyperlink ref="A53" location="'SO 103 Stezka - SO 103'!C2" display="/"/>
    <hyperlink ref="A54" location="'SO 103B - SO 103B Krajnic...'!C2" display="/"/>
    <hyperlink ref="A55" location="'SO 104 - SO 104  Účelová ...'!C2" display="/"/>
    <hyperlink ref="A56" location="'SO 432 - SO 432 Přeložka ...'!C2" display="/"/>
    <hyperlink ref="A57" location="'SO 702 - SO 702 Mobiliář'!C2" display="/"/>
    <hyperlink ref="A58" location="'VRN - VRN Vedlejší rozpoč...'!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89</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115</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24</v>
      </c>
      <c r="K11" s="51"/>
    </row>
    <row r="12" s="1" customFormat="1" ht="14.4" customHeight="1">
      <c r="B12" s="46"/>
      <c r="C12" s="47"/>
      <c r="D12" s="39" t="s">
        <v>26</v>
      </c>
      <c r="E12" s="47"/>
      <c r="F12" s="34" t="s">
        <v>27</v>
      </c>
      <c r="G12" s="47"/>
      <c r="H12" s="47"/>
      <c r="I12" s="146" t="s">
        <v>28</v>
      </c>
      <c r="J12" s="147" t="str">
        <f>'Rekapitulace stavby'!AN8</f>
        <v>5. 4. 2016</v>
      </c>
      <c r="K12" s="51"/>
    </row>
    <row r="13" s="1" customFormat="1" ht="21.84" customHeight="1">
      <c r="B13" s="46"/>
      <c r="C13" s="47"/>
      <c r="D13" s="33" t="s">
        <v>31</v>
      </c>
      <c r="E13" s="47"/>
      <c r="F13" s="41" t="s">
        <v>32</v>
      </c>
      <c r="G13" s="47"/>
      <c r="H13" s="47"/>
      <c r="I13" s="148" t="s">
        <v>33</v>
      </c>
      <c r="J13" s="41" t="s">
        <v>34</v>
      </c>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ROUND(J84,2)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ROUND(SUM(BE84:BE303), 2)</f>
        <v>0</v>
      </c>
      <c r="G30" s="47"/>
      <c r="H30" s="47"/>
      <c r="I30" s="159">
        <v>0.20999999999999999</v>
      </c>
      <c r="J30" s="158">
        <f>ROUND(ROUND((SUM(BE84:BE303)), 2)*I30, 2)</f>
        <v>0</v>
      </c>
      <c r="K30" s="51"/>
    </row>
    <row r="31" s="1" customFormat="1" ht="14.4" customHeight="1">
      <c r="B31" s="46"/>
      <c r="C31" s="47"/>
      <c r="D31" s="47"/>
      <c r="E31" s="55" t="s">
        <v>53</v>
      </c>
      <c r="F31" s="158">
        <f>ROUND(SUM(BF84:BF303), 2)</f>
        <v>0</v>
      </c>
      <c r="G31" s="47"/>
      <c r="H31" s="47"/>
      <c r="I31" s="159">
        <v>0.14999999999999999</v>
      </c>
      <c r="J31" s="158">
        <f>ROUND(ROUND((SUM(BF84:BF303)), 2)*I31, 2)</f>
        <v>0</v>
      </c>
      <c r="K31" s="51"/>
    </row>
    <row r="32" hidden="1" s="1" customFormat="1" ht="14.4" customHeight="1">
      <c r="B32" s="46"/>
      <c r="C32" s="47"/>
      <c r="D32" s="47"/>
      <c r="E32" s="55" t="s">
        <v>54</v>
      </c>
      <c r="F32" s="158">
        <f>ROUND(SUM(BG84:BG303), 2)</f>
        <v>0</v>
      </c>
      <c r="G32" s="47"/>
      <c r="H32" s="47"/>
      <c r="I32" s="159">
        <v>0.20999999999999999</v>
      </c>
      <c r="J32" s="158">
        <v>0</v>
      </c>
      <c r="K32" s="51"/>
    </row>
    <row r="33" hidden="1" s="1" customFormat="1" ht="14.4" customHeight="1">
      <c r="B33" s="46"/>
      <c r="C33" s="47"/>
      <c r="D33" s="47"/>
      <c r="E33" s="55" t="s">
        <v>55</v>
      </c>
      <c r="F33" s="158">
        <f>ROUND(SUM(BH84:BH303), 2)</f>
        <v>0</v>
      </c>
      <c r="G33" s="47"/>
      <c r="H33" s="47"/>
      <c r="I33" s="159">
        <v>0.14999999999999999</v>
      </c>
      <c r="J33" s="158">
        <v>0</v>
      </c>
      <c r="K33" s="51"/>
    </row>
    <row r="34" hidden="1" s="1" customFormat="1" ht="14.4" customHeight="1">
      <c r="B34" s="46"/>
      <c r="C34" s="47"/>
      <c r="D34" s="47"/>
      <c r="E34" s="55" t="s">
        <v>56</v>
      </c>
      <c r="F34" s="158">
        <f>ROUND(SUM(BI84:BI303),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SO 102 - SO 102 Stezka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J84</f>
        <v>0</v>
      </c>
      <c r="K56" s="51"/>
      <c r="AU56" s="23" t="s">
        <v>120</v>
      </c>
    </row>
    <row r="57" s="7" customFormat="1" ht="24.96" customHeight="1">
      <c r="B57" s="178"/>
      <c r="C57" s="179"/>
      <c r="D57" s="180" t="s">
        <v>121</v>
      </c>
      <c r="E57" s="181"/>
      <c r="F57" s="181"/>
      <c r="G57" s="181"/>
      <c r="H57" s="181"/>
      <c r="I57" s="182"/>
      <c r="J57" s="183">
        <f>J85</f>
        <v>0</v>
      </c>
      <c r="K57" s="184"/>
    </row>
    <row r="58" s="8" customFormat="1" ht="19.92" customHeight="1">
      <c r="B58" s="185"/>
      <c r="C58" s="186"/>
      <c r="D58" s="187" t="s">
        <v>122</v>
      </c>
      <c r="E58" s="188"/>
      <c r="F58" s="188"/>
      <c r="G58" s="188"/>
      <c r="H58" s="188"/>
      <c r="I58" s="189"/>
      <c r="J58" s="190">
        <f>J86</f>
        <v>0</v>
      </c>
      <c r="K58" s="191"/>
    </row>
    <row r="59" s="8" customFormat="1" ht="19.92" customHeight="1">
      <c r="B59" s="185"/>
      <c r="C59" s="186"/>
      <c r="D59" s="187" t="s">
        <v>123</v>
      </c>
      <c r="E59" s="188"/>
      <c r="F59" s="188"/>
      <c r="G59" s="188"/>
      <c r="H59" s="188"/>
      <c r="I59" s="189"/>
      <c r="J59" s="190">
        <f>J177</f>
        <v>0</v>
      </c>
      <c r="K59" s="191"/>
    </row>
    <row r="60" s="8" customFormat="1" ht="19.92" customHeight="1">
      <c r="B60" s="185"/>
      <c r="C60" s="186"/>
      <c r="D60" s="187" t="s">
        <v>124</v>
      </c>
      <c r="E60" s="188"/>
      <c r="F60" s="188"/>
      <c r="G60" s="188"/>
      <c r="H60" s="188"/>
      <c r="I60" s="189"/>
      <c r="J60" s="190">
        <f>J187</f>
        <v>0</v>
      </c>
      <c r="K60" s="191"/>
    </row>
    <row r="61" s="8" customFormat="1" ht="19.92" customHeight="1">
      <c r="B61" s="185"/>
      <c r="C61" s="186"/>
      <c r="D61" s="187" t="s">
        <v>125</v>
      </c>
      <c r="E61" s="188"/>
      <c r="F61" s="188"/>
      <c r="G61" s="188"/>
      <c r="H61" s="188"/>
      <c r="I61" s="189"/>
      <c r="J61" s="190">
        <f>J237</f>
        <v>0</v>
      </c>
      <c r="K61" s="191"/>
    </row>
    <row r="62" s="8" customFormat="1" ht="19.92" customHeight="1">
      <c r="B62" s="185"/>
      <c r="C62" s="186"/>
      <c r="D62" s="187" t="s">
        <v>126</v>
      </c>
      <c r="E62" s="188"/>
      <c r="F62" s="188"/>
      <c r="G62" s="188"/>
      <c r="H62" s="188"/>
      <c r="I62" s="189"/>
      <c r="J62" s="190">
        <f>J240</f>
        <v>0</v>
      </c>
      <c r="K62" s="191"/>
    </row>
    <row r="63" s="8" customFormat="1" ht="14.88" customHeight="1">
      <c r="B63" s="185"/>
      <c r="C63" s="186"/>
      <c r="D63" s="187" t="s">
        <v>127</v>
      </c>
      <c r="E63" s="188"/>
      <c r="F63" s="188"/>
      <c r="G63" s="188"/>
      <c r="H63" s="188"/>
      <c r="I63" s="189"/>
      <c r="J63" s="190">
        <f>J289</f>
        <v>0</v>
      </c>
      <c r="K63" s="191"/>
    </row>
    <row r="64" s="8" customFormat="1" ht="19.92" customHeight="1">
      <c r="B64" s="185"/>
      <c r="C64" s="186"/>
      <c r="D64" s="187" t="s">
        <v>128</v>
      </c>
      <c r="E64" s="188"/>
      <c r="F64" s="188"/>
      <c r="G64" s="188"/>
      <c r="H64" s="188"/>
      <c r="I64" s="189"/>
      <c r="J64" s="190">
        <f>J291</f>
        <v>0</v>
      </c>
      <c r="K64" s="191"/>
    </row>
    <row r="65" s="1" customFormat="1" ht="21.84" customHeight="1">
      <c r="B65" s="46"/>
      <c r="C65" s="47"/>
      <c r="D65" s="47"/>
      <c r="E65" s="47"/>
      <c r="F65" s="47"/>
      <c r="G65" s="47"/>
      <c r="H65" s="47"/>
      <c r="I65" s="144"/>
      <c r="J65" s="47"/>
      <c r="K65" s="51"/>
    </row>
    <row r="66" s="1" customFormat="1" ht="6.96" customHeight="1">
      <c r="B66" s="67"/>
      <c r="C66" s="68"/>
      <c r="D66" s="68"/>
      <c r="E66" s="68"/>
      <c r="F66" s="68"/>
      <c r="G66" s="68"/>
      <c r="H66" s="68"/>
      <c r="I66" s="167"/>
      <c r="J66" s="68"/>
      <c r="K66" s="69"/>
    </row>
    <row r="70" s="1" customFormat="1" ht="6.96" customHeight="1">
      <c r="B70" s="70"/>
      <c r="C70" s="71"/>
      <c r="D70" s="71"/>
      <c r="E70" s="71"/>
      <c r="F70" s="71"/>
      <c r="G70" s="71"/>
      <c r="H70" s="71"/>
      <c r="I70" s="170"/>
      <c r="J70" s="71"/>
      <c r="K70" s="71"/>
      <c r="L70" s="72"/>
    </row>
    <row r="71" s="1" customFormat="1" ht="36.96" customHeight="1">
      <c r="B71" s="46"/>
      <c r="C71" s="73" t="s">
        <v>129</v>
      </c>
      <c r="D71" s="74"/>
      <c r="E71" s="74"/>
      <c r="F71" s="74"/>
      <c r="G71" s="74"/>
      <c r="H71" s="74"/>
      <c r="I71" s="192"/>
      <c r="J71" s="74"/>
      <c r="K71" s="74"/>
      <c r="L71" s="72"/>
    </row>
    <row r="72" s="1" customFormat="1" ht="6.96" customHeight="1">
      <c r="B72" s="46"/>
      <c r="C72" s="74"/>
      <c r="D72" s="74"/>
      <c r="E72" s="74"/>
      <c r="F72" s="74"/>
      <c r="G72" s="74"/>
      <c r="H72" s="74"/>
      <c r="I72" s="192"/>
      <c r="J72" s="74"/>
      <c r="K72" s="74"/>
      <c r="L72" s="72"/>
    </row>
    <row r="73" s="1" customFormat="1" ht="14.4" customHeight="1">
      <c r="B73" s="46"/>
      <c r="C73" s="76" t="s">
        <v>18</v>
      </c>
      <c r="D73" s="74"/>
      <c r="E73" s="74"/>
      <c r="F73" s="74"/>
      <c r="G73" s="74"/>
      <c r="H73" s="74"/>
      <c r="I73" s="192"/>
      <c r="J73" s="74"/>
      <c r="K73" s="74"/>
      <c r="L73" s="72"/>
    </row>
    <row r="74" s="1" customFormat="1" ht="16.5" customHeight="1">
      <c r="B74" s="46"/>
      <c r="C74" s="74"/>
      <c r="D74" s="74"/>
      <c r="E74" s="193" t="str">
        <f>E7</f>
        <v>Slavkovský les, úsek 113 Cyklotrasa P 1 - Dolní Rychnov - Sokolov</v>
      </c>
      <c r="F74" s="76"/>
      <c r="G74" s="76"/>
      <c r="H74" s="76"/>
      <c r="I74" s="192"/>
      <c r="J74" s="74"/>
      <c r="K74" s="74"/>
      <c r="L74" s="72"/>
    </row>
    <row r="75" s="1" customFormat="1" ht="14.4" customHeight="1">
      <c r="B75" s="46"/>
      <c r="C75" s="76" t="s">
        <v>114</v>
      </c>
      <c r="D75" s="74"/>
      <c r="E75" s="74"/>
      <c r="F75" s="74"/>
      <c r="G75" s="74"/>
      <c r="H75" s="74"/>
      <c r="I75" s="192"/>
      <c r="J75" s="74"/>
      <c r="K75" s="74"/>
      <c r="L75" s="72"/>
    </row>
    <row r="76" s="1" customFormat="1" ht="17.25" customHeight="1">
      <c r="B76" s="46"/>
      <c r="C76" s="74"/>
      <c r="D76" s="74"/>
      <c r="E76" s="82" t="str">
        <f>E9</f>
        <v>SO 102 - SO 102 Stezka</v>
      </c>
      <c r="F76" s="74"/>
      <c r="G76" s="74"/>
      <c r="H76" s="74"/>
      <c r="I76" s="192"/>
      <c r="J76" s="74"/>
      <c r="K76" s="74"/>
      <c r="L76" s="72"/>
    </row>
    <row r="77" s="1" customFormat="1" ht="6.96" customHeight="1">
      <c r="B77" s="46"/>
      <c r="C77" s="74"/>
      <c r="D77" s="74"/>
      <c r="E77" s="74"/>
      <c r="F77" s="74"/>
      <c r="G77" s="74"/>
      <c r="H77" s="74"/>
      <c r="I77" s="192"/>
      <c r="J77" s="74"/>
      <c r="K77" s="74"/>
      <c r="L77" s="72"/>
    </row>
    <row r="78" s="1" customFormat="1" ht="18" customHeight="1">
      <c r="B78" s="46"/>
      <c r="C78" s="76" t="s">
        <v>26</v>
      </c>
      <c r="D78" s="74"/>
      <c r="E78" s="74"/>
      <c r="F78" s="194" t="str">
        <f>F12</f>
        <v xml:space="preserve">Sokolov        Cen. soustava: ÚRS I/2016</v>
      </c>
      <c r="G78" s="74"/>
      <c r="H78" s="74"/>
      <c r="I78" s="195" t="s">
        <v>28</v>
      </c>
      <c r="J78" s="85" t="str">
        <f>IF(J12="","",J12)</f>
        <v>5. 4. 2016</v>
      </c>
      <c r="K78" s="74"/>
      <c r="L78" s="72"/>
    </row>
    <row r="79" s="1" customFormat="1" ht="6.96" customHeight="1">
      <c r="B79" s="46"/>
      <c r="C79" s="74"/>
      <c r="D79" s="74"/>
      <c r="E79" s="74"/>
      <c r="F79" s="74"/>
      <c r="G79" s="74"/>
      <c r="H79" s="74"/>
      <c r="I79" s="192"/>
      <c r="J79" s="74"/>
      <c r="K79" s="74"/>
      <c r="L79" s="72"/>
    </row>
    <row r="80" s="1" customFormat="1">
      <c r="B80" s="46"/>
      <c r="C80" s="76" t="s">
        <v>36</v>
      </c>
      <c r="D80" s="74"/>
      <c r="E80" s="74"/>
      <c r="F80" s="194" t="str">
        <f>E15</f>
        <v>Město Sokolov</v>
      </c>
      <c r="G80" s="74"/>
      <c r="H80" s="74"/>
      <c r="I80" s="195" t="s">
        <v>43</v>
      </c>
      <c r="J80" s="194" t="str">
        <f>E21</f>
        <v>DSVA s.r.o.</v>
      </c>
      <c r="K80" s="74"/>
      <c r="L80" s="72"/>
    </row>
    <row r="81" s="1" customFormat="1" ht="14.4" customHeight="1">
      <c r="B81" s="46"/>
      <c r="C81" s="76" t="s">
        <v>41</v>
      </c>
      <c r="D81" s="74"/>
      <c r="E81" s="74"/>
      <c r="F81" s="194" t="str">
        <f>IF(E18="","",E18)</f>
        <v/>
      </c>
      <c r="G81" s="74"/>
      <c r="H81" s="74"/>
      <c r="I81" s="192"/>
      <c r="J81" s="74"/>
      <c r="K81" s="74"/>
      <c r="L81" s="72"/>
    </row>
    <row r="82" s="1" customFormat="1" ht="10.32" customHeight="1">
      <c r="B82" s="46"/>
      <c r="C82" s="74"/>
      <c r="D82" s="74"/>
      <c r="E82" s="74"/>
      <c r="F82" s="74"/>
      <c r="G82" s="74"/>
      <c r="H82" s="74"/>
      <c r="I82" s="192"/>
      <c r="J82" s="74"/>
      <c r="K82" s="74"/>
      <c r="L82" s="72"/>
    </row>
    <row r="83" s="9" customFormat="1" ht="29.28" customHeight="1">
      <c r="B83" s="196"/>
      <c r="C83" s="197" t="s">
        <v>130</v>
      </c>
      <c r="D83" s="198" t="s">
        <v>66</v>
      </c>
      <c r="E83" s="198" t="s">
        <v>62</v>
      </c>
      <c r="F83" s="198" t="s">
        <v>131</v>
      </c>
      <c r="G83" s="198" t="s">
        <v>132</v>
      </c>
      <c r="H83" s="198" t="s">
        <v>133</v>
      </c>
      <c r="I83" s="199" t="s">
        <v>134</v>
      </c>
      <c r="J83" s="198" t="s">
        <v>118</v>
      </c>
      <c r="K83" s="200" t="s">
        <v>135</v>
      </c>
      <c r="L83" s="201"/>
      <c r="M83" s="102" t="s">
        <v>136</v>
      </c>
      <c r="N83" s="103" t="s">
        <v>51</v>
      </c>
      <c r="O83" s="103" t="s">
        <v>137</v>
      </c>
      <c r="P83" s="103" t="s">
        <v>138</v>
      </c>
      <c r="Q83" s="103" t="s">
        <v>139</v>
      </c>
      <c r="R83" s="103" t="s">
        <v>140</v>
      </c>
      <c r="S83" s="103" t="s">
        <v>141</v>
      </c>
      <c r="T83" s="104" t="s">
        <v>142</v>
      </c>
    </row>
    <row r="84" s="1" customFormat="1" ht="29.28" customHeight="1">
      <c r="B84" s="46"/>
      <c r="C84" s="108" t="s">
        <v>119</v>
      </c>
      <c r="D84" s="74"/>
      <c r="E84" s="74"/>
      <c r="F84" s="74"/>
      <c r="G84" s="74"/>
      <c r="H84" s="74"/>
      <c r="I84" s="192"/>
      <c r="J84" s="202">
        <f>BK84</f>
        <v>0</v>
      </c>
      <c r="K84" s="74"/>
      <c r="L84" s="72"/>
      <c r="M84" s="105"/>
      <c r="N84" s="106"/>
      <c r="O84" s="106"/>
      <c r="P84" s="203">
        <f>P85</f>
        <v>0</v>
      </c>
      <c r="Q84" s="106"/>
      <c r="R84" s="203">
        <f>R85</f>
        <v>836.48883000000001</v>
      </c>
      <c r="S84" s="106"/>
      <c r="T84" s="204">
        <f>T85</f>
        <v>526.33400000000006</v>
      </c>
      <c r="AT84" s="23" t="s">
        <v>80</v>
      </c>
      <c r="AU84" s="23" t="s">
        <v>120</v>
      </c>
      <c r="BK84" s="205">
        <f>BK85</f>
        <v>0</v>
      </c>
    </row>
    <row r="85" s="10" customFormat="1" ht="37.44001" customHeight="1">
      <c r="B85" s="206"/>
      <c r="C85" s="207"/>
      <c r="D85" s="208" t="s">
        <v>80</v>
      </c>
      <c r="E85" s="209" t="s">
        <v>143</v>
      </c>
      <c r="F85" s="209" t="s">
        <v>144</v>
      </c>
      <c r="G85" s="207"/>
      <c r="H85" s="207"/>
      <c r="I85" s="210"/>
      <c r="J85" s="211">
        <f>BK85</f>
        <v>0</v>
      </c>
      <c r="K85" s="207"/>
      <c r="L85" s="212"/>
      <c r="M85" s="213"/>
      <c r="N85" s="214"/>
      <c r="O85" s="214"/>
      <c r="P85" s="215">
        <f>P86+P177+P187+P237+P240+P291</f>
        <v>0</v>
      </c>
      <c r="Q85" s="214"/>
      <c r="R85" s="215">
        <f>R86+R177+R187+R237+R240+R291</f>
        <v>836.48883000000001</v>
      </c>
      <c r="S85" s="214"/>
      <c r="T85" s="216">
        <f>T86+T177+T187+T237+T240+T291</f>
        <v>526.33400000000006</v>
      </c>
      <c r="AR85" s="217" t="s">
        <v>25</v>
      </c>
      <c r="AT85" s="218" t="s">
        <v>80</v>
      </c>
      <c r="AU85" s="218" t="s">
        <v>81</v>
      </c>
      <c r="AY85" s="217" t="s">
        <v>145</v>
      </c>
      <c r="BK85" s="219">
        <f>BK86+BK177+BK187+BK237+BK240+BK291</f>
        <v>0</v>
      </c>
    </row>
    <row r="86" s="10" customFormat="1" ht="19.92" customHeight="1">
      <c r="B86" s="206"/>
      <c r="C86" s="207"/>
      <c r="D86" s="208" t="s">
        <v>80</v>
      </c>
      <c r="E86" s="220" t="s">
        <v>25</v>
      </c>
      <c r="F86" s="220" t="s">
        <v>146</v>
      </c>
      <c r="G86" s="207"/>
      <c r="H86" s="207"/>
      <c r="I86" s="210"/>
      <c r="J86" s="221">
        <f>BK86</f>
        <v>0</v>
      </c>
      <c r="K86" s="207"/>
      <c r="L86" s="212"/>
      <c r="M86" s="213"/>
      <c r="N86" s="214"/>
      <c r="O86" s="214"/>
      <c r="P86" s="215">
        <f>SUM(P87:P176)</f>
        <v>0</v>
      </c>
      <c r="Q86" s="214"/>
      <c r="R86" s="215">
        <f>SUM(R87:R176)</f>
        <v>398.27501999999998</v>
      </c>
      <c r="S86" s="214"/>
      <c r="T86" s="216">
        <f>SUM(T87:T176)</f>
        <v>526.33400000000006</v>
      </c>
      <c r="AR86" s="217" t="s">
        <v>25</v>
      </c>
      <c r="AT86" s="218" t="s">
        <v>80</v>
      </c>
      <c r="AU86" s="218" t="s">
        <v>25</v>
      </c>
      <c r="AY86" s="217" t="s">
        <v>145</v>
      </c>
      <c r="BK86" s="219">
        <f>SUM(BK87:BK176)</f>
        <v>0</v>
      </c>
    </row>
    <row r="87" s="1" customFormat="1" ht="25.5" customHeight="1">
      <c r="B87" s="46"/>
      <c r="C87" s="222" t="s">
        <v>25</v>
      </c>
      <c r="D87" s="222" t="s">
        <v>147</v>
      </c>
      <c r="E87" s="223" t="s">
        <v>148</v>
      </c>
      <c r="F87" s="224" t="s">
        <v>149</v>
      </c>
      <c r="G87" s="225" t="s">
        <v>150</v>
      </c>
      <c r="H87" s="226">
        <v>105</v>
      </c>
      <c r="I87" s="227"/>
      <c r="J87" s="228">
        <f>ROUND(I87*H87,2)</f>
        <v>0</v>
      </c>
      <c r="K87" s="224" t="s">
        <v>151</v>
      </c>
      <c r="L87" s="72"/>
      <c r="M87" s="229" t="s">
        <v>38</v>
      </c>
      <c r="N87" s="230" t="s">
        <v>52</v>
      </c>
      <c r="O87" s="47"/>
      <c r="P87" s="231">
        <f>O87*H87</f>
        <v>0</v>
      </c>
      <c r="Q87" s="231">
        <v>0</v>
      </c>
      <c r="R87" s="231">
        <f>Q87*H87</f>
        <v>0</v>
      </c>
      <c r="S87" s="231">
        <v>0</v>
      </c>
      <c r="T87" s="232">
        <f>S87*H87</f>
        <v>0</v>
      </c>
      <c r="AR87" s="23" t="s">
        <v>152</v>
      </c>
      <c r="AT87" s="23" t="s">
        <v>147</v>
      </c>
      <c r="AU87" s="23" t="s">
        <v>24</v>
      </c>
      <c r="AY87" s="23" t="s">
        <v>145</v>
      </c>
      <c r="BE87" s="233">
        <f>IF(N87="základní",J87,0)</f>
        <v>0</v>
      </c>
      <c r="BF87" s="233">
        <f>IF(N87="snížená",J87,0)</f>
        <v>0</v>
      </c>
      <c r="BG87" s="233">
        <f>IF(N87="zákl. přenesená",J87,0)</f>
        <v>0</v>
      </c>
      <c r="BH87" s="233">
        <f>IF(N87="sníž. přenesená",J87,0)</f>
        <v>0</v>
      </c>
      <c r="BI87" s="233">
        <f>IF(N87="nulová",J87,0)</f>
        <v>0</v>
      </c>
      <c r="BJ87" s="23" t="s">
        <v>25</v>
      </c>
      <c r="BK87" s="233">
        <f>ROUND(I87*H87,2)</f>
        <v>0</v>
      </c>
      <c r="BL87" s="23" t="s">
        <v>152</v>
      </c>
      <c r="BM87" s="23" t="s">
        <v>153</v>
      </c>
    </row>
    <row r="88" s="1" customFormat="1" ht="16.5" customHeight="1">
      <c r="B88" s="46"/>
      <c r="C88" s="222" t="s">
        <v>24</v>
      </c>
      <c r="D88" s="222" t="s">
        <v>147</v>
      </c>
      <c r="E88" s="223" t="s">
        <v>154</v>
      </c>
      <c r="F88" s="224" t="s">
        <v>155</v>
      </c>
      <c r="G88" s="225" t="s">
        <v>150</v>
      </c>
      <c r="H88" s="226">
        <v>105</v>
      </c>
      <c r="I88" s="227"/>
      <c r="J88" s="228">
        <f>ROUND(I88*H88,2)</f>
        <v>0</v>
      </c>
      <c r="K88" s="224" t="s">
        <v>156</v>
      </c>
      <c r="L88" s="72"/>
      <c r="M88" s="229" t="s">
        <v>38</v>
      </c>
      <c r="N88" s="230" t="s">
        <v>52</v>
      </c>
      <c r="O88" s="47"/>
      <c r="P88" s="231">
        <f>O88*H88</f>
        <v>0</v>
      </c>
      <c r="Q88" s="231">
        <v>0.00018000000000000001</v>
      </c>
      <c r="R88" s="231">
        <f>Q88*H88</f>
        <v>0.0189</v>
      </c>
      <c r="S88" s="231">
        <v>0</v>
      </c>
      <c r="T88" s="232">
        <f>S88*H88</f>
        <v>0</v>
      </c>
      <c r="AR88" s="23" t="s">
        <v>152</v>
      </c>
      <c r="AT88" s="23" t="s">
        <v>147</v>
      </c>
      <c r="AU88" s="23" t="s">
        <v>24</v>
      </c>
      <c r="AY88" s="23" t="s">
        <v>145</v>
      </c>
      <c r="BE88" s="233">
        <f>IF(N88="základní",J88,0)</f>
        <v>0</v>
      </c>
      <c r="BF88" s="233">
        <f>IF(N88="snížená",J88,0)</f>
        <v>0</v>
      </c>
      <c r="BG88" s="233">
        <f>IF(N88="zákl. přenesená",J88,0)</f>
        <v>0</v>
      </c>
      <c r="BH88" s="233">
        <f>IF(N88="sníž. přenesená",J88,0)</f>
        <v>0</v>
      </c>
      <c r="BI88" s="233">
        <f>IF(N88="nulová",J88,0)</f>
        <v>0</v>
      </c>
      <c r="BJ88" s="23" t="s">
        <v>25</v>
      </c>
      <c r="BK88" s="233">
        <f>ROUND(I88*H88,2)</f>
        <v>0</v>
      </c>
      <c r="BL88" s="23" t="s">
        <v>152</v>
      </c>
      <c r="BM88" s="23" t="s">
        <v>157</v>
      </c>
    </row>
    <row r="89" s="1" customFormat="1" ht="16.5" customHeight="1">
      <c r="B89" s="46"/>
      <c r="C89" s="222" t="s">
        <v>158</v>
      </c>
      <c r="D89" s="222" t="s">
        <v>147</v>
      </c>
      <c r="E89" s="223" t="s">
        <v>159</v>
      </c>
      <c r="F89" s="224" t="s">
        <v>160</v>
      </c>
      <c r="G89" s="225" t="s">
        <v>161</v>
      </c>
      <c r="H89" s="226">
        <v>14</v>
      </c>
      <c r="I89" s="227"/>
      <c r="J89" s="228">
        <f>ROUND(I89*H89,2)</f>
        <v>0</v>
      </c>
      <c r="K89" s="224" t="s">
        <v>162</v>
      </c>
      <c r="L89" s="72"/>
      <c r="M89" s="229" t="s">
        <v>38</v>
      </c>
      <c r="N89" s="230" t="s">
        <v>52</v>
      </c>
      <c r="O89" s="47"/>
      <c r="P89" s="231">
        <f>O89*H89</f>
        <v>0</v>
      </c>
      <c r="Q89" s="231">
        <v>0</v>
      </c>
      <c r="R89" s="231">
        <f>Q89*H89</f>
        <v>0</v>
      </c>
      <c r="S89" s="231">
        <v>0</v>
      </c>
      <c r="T89" s="232">
        <f>S89*H89</f>
        <v>0</v>
      </c>
      <c r="AR89" s="23" t="s">
        <v>152</v>
      </c>
      <c r="AT89" s="23" t="s">
        <v>147</v>
      </c>
      <c r="AU89" s="23" t="s">
        <v>24</v>
      </c>
      <c r="AY89" s="23" t="s">
        <v>145</v>
      </c>
      <c r="BE89" s="233">
        <f>IF(N89="základní",J89,0)</f>
        <v>0</v>
      </c>
      <c r="BF89" s="233">
        <f>IF(N89="snížená",J89,0)</f>
        <v>0</v>
      </c>
      <c r="BG89" s="233">
        <f>IF(N89="zákl. přenesená",J89,0)</f>
        <v>0</v>
      </c>
      <c r="BH89" s="233">
        <f>IF(N89="sníž. přenesená",J89,0)</f>
        <v>0</v>
      </c>
      <c r="BI89" s="233">
        <f>IF(N89="nulová",J89,0)</f>
        <v>0</v>
      </c>
      <c r="BJ89" s="23" t="s">
        <v>25</v>
      </c>
      <c r="BK89" s="233">
        <f>ROUND(I89*H89,2)</f>
        <v>0</v>
      </c>
      <c r="BL89" s="23" t="s">
        <v>152</v>
      </c>
      <c r="BM89" s="23" t="s">
        <v>163</v>
      </c>
    </row>
    <row r="90" s="1" customFormat="1">
      <c r="B90" s="46"/>
      <c r="C90" s="74"/>
      <c r="D90" s="234" t="s">
        <v>164</v>
      </c>
      <c r="E90" s="74"/>
      <c r="F90" s="235" t="s">
        <v>165</v>
      </c>
      <c r="G90" s="74"/>
      <c r="H90" s="74"/>
      <c r="I90" s="192"/>
      <c r="J90" s="74"/>
      <c r="K90" s="74"/>
      <c r="L90" s="72"/>
      <c r="M90" s="236"/>
      <c r="N90" s="47"/>
      <c r="O90" s="47"/>
      <c r="P90" s="47"/>
      <c r="Q90" s="47"/>
      <c r="R90" s="47"/>
      <c r="S90" s="47"/>
      <c r="T90" s="95"/>
      <c r="AT90" s="23" t="s">
        <v>164</v>
      </c>
      <c r="AU90" s="23" t="s">
        <v>24</v>
      </c>
    </row>
    <row r="91" s="1" customFormat="1" ht="16.5" customHeight="1">
      <c r="B91" s="46"/>
      <c r="C91" s="222" t="s">
        <v>152</v>
      </c>
      <c r="D91" s="222" t="s">
        <v>147</v>
      </c>
      <c r="E91" s="223" t="s">
        <v>166</v>
      </c>
      <c r="F91" s="224" t="s">
        <v>167</v>
      </c>
      <c r="G91" s="225" t="s">
        <v>161</v>
      </c>
      <c r="H91" s="226">
        <v>14</v>
      </c>
      <c r="I91" s="227"/>
      <c r="J91" s="228">
        <f>ROUND(I91*H91,2)</f>
        <v>0</v>
      </c>
      <c r="K91" s="224" t="s">
        <v>162</v>
      </c>
      <c r="L91" s="72"/>
      <c r="M91" s="229" t="s">
        <v>38</v>
      </c>
      <c r="N91" s="230" t="s">
        <v>52</v>
      </c>
      <c r="O91" s="47"/>
      <c r="P91" s="231">
        <f>O91*H91</f>
        <v>0</v>
      </c>
      <c r="Q91" s="231">
        <v>8.0000000000000007E-05</v>
      </c>
      <c r="R91" s="231">
        <f>Q91*H91</f>
        <v>0.0011200000000000001</v>
      </c>
      <c r="S91" s="231">
        <v>0</v>
      </c>
      <c r="T91" s="232">
        <f>S91*H91</f>
        <v>0</v>
      </c>
      <c r="AR91" s="23" t="s">
        <v>152</v>
      </c>
      <c r="AT91" s="23" t="s">
        <v>147</v>
      </c>
      <c r="AU91" s="23" t="s">
        <v>24</v>
      </c>
      <c r="AY91" s="23" t="s">
        <v>145</v>
      </c>
      <c r="BE91" s="233">
        <f>IF(N91="základní",J91,0)</f>
        <v>0</v>
      </c>
      <c r="BF91" s="233">
        <f>IF(N91="snížená",J91,0)</f>
        <v>0</v>
      </c>
      <c r="BG91" s="233">
        <f>IF(N91="zákl. přenesená",J91,0)</f>
        <v>0</v>
      </c>
      <c r="BH91" s="233">
        <f>IF(N91="sníž. přenesená",J91,0)</f>
        <v>0</v>
      </c>
      <c r="BI91" s="233">
        <f>IF(N91="nulová",J91,0)</f>
        <v>0</v>
      </c>
      <c r="BJ91" s="23" t="s">
        <v>25</v>
      </c>
      <c r="BK91" s="233">
        <f>ROUND(I91*H91,2)</f>
        <v>0</v>
      </c>
      <c r="BL91" s="23" t="s">
        <v>152</v>
      </c>
      <c r="BM91" s="23" t="s">
        <v>168</v>
      </c>
    </row>
    <row r="92" s="1" customFormat="1">
      <c r="B92" s="46"/>
      <c r="C92" s="74"/>
      <c r="D92" s="234" t="s">
        <v>164</v>
      </c>
      <c r="E92" s="74"/>
      <c r="F92" s="235" t="s">
        <v>169</v>
      </c>
      <c r="G92" s="74"/>
      <c r="H92" s="74"/>
      <c r="I92" s="192"/>
      <c r="J92" s="74"/>
      <c r="K92" s="74"/>
      <c r="L92" s="72"/>
      <c r="M92" s="236"/>
      <c r="N92" s="47"/>
      <c r="O92" s="47"/>
      <c r="P92" s="47"/>
      <c r="Q92" s="47"/>
      <c r="R92" s="47"/>
      <c r="S92" s="47"/>
      <c r="T92" s="95"/>
      <c r="AT92" s="23" t="s">
        <v>164</v>
      </c>
      <c r="AU92" s="23" t="s">
        <v>24</v>
      </c>
    </row>
    <row r="93" s="1" customFormat="1">
      <c r="B93" s="46"/>
      <c r="C93" s="74"/>
      <c r="D93" s="234" t="s">
        <v>170</v>
      </c>
      <c r="E93" s="74"/>
      <c r="F93" s="235" t="s">
        <v>171</v>
      </c>
      <c r="G93" s="74"/>
      <c r="H93" s="74"/>
      <c r="I93" s="192"/>
      <c r="J93" s="74"/>
      <c r="K93" s="74"/>
      <c r="L93" s="72"/>
      <c r="M93" s="236"/>
      <c r="N93" s="47"/>
      <c r="O93" s="47"/>
      <c r="P93" s="47"/>
      <c r="Q93" s="47"/>
      <c r="R93" s="47"/>
      <c r="S93" s="47"/>
      <c r="T93" s="95"/>
      <c r="AT93" s="23" t="s">
        <v>170</v>
      </c>
      <c r="AU93" s="23" t="s">
        <v>24</v>
      </c>
    </row>
    <row r="94" s="1" customFormat="1" ht="16.5" customHeight="1">
      <c r="B94" s="46"/>
      <c r="C94" s="222" t="s">
        <v>172</v>
      </c>
      <c r="D94" s="222" t="s">
        <v>147</v>
      </c>
      <c r="E94" s="223" t="s">
        <v>173</v>
      </c>
      <c r="F94" s="224" t="s">
        <v>174</v>
      </c>
      <c r="G94" s="225" t="s">
        <v>150</v>
      </c>
      <c r="H94" s="226">
        <v>670</v>
      </c>
      <c r="I94" s="227"/>
      <c r="J94" s="228">
        <f>ROUND(I94*H94,2)</f>
        <v>0</v>
      </c>
      <c r="K94" s="224" t="s">
        <v>151</v>
      </c>
      <c r="L94" s="72"/>
      <c r="M94" s="229" t="s">
        <v>38</v>
      </c>
      <c r="N94" s="230" t="s">
        <v>52</v>
      </c>
      <c r="O94" s="47"/>
      <c r="P94" s="231">
        <f>O94*H94</f>
        <v>0</v>
      </c>
      <c r="Q94" s="231">
        <v>0</v>
      </c>
      <c r="R94" s="231">
        <f>Q94*H94</f>
        <v>0</v>
      </c>
      <c r="S94" s="231">
        <v>0.18099999999999999</v>
      </c>
      <c r="T94" s="232">
        <f>S94*H94</f>
        <v>121.27</v>
      </c>
      <c r="AR94" s="23" t="s">
        <v>152</v>
      </c>
      <c r="AT94" s="23" t="s">
        <v>147</v>
      </c>
      <c r="AU94" s="23" t="s">
        <v>24</v>
      </c>
      <c r="AY94" s="23" t="s">
        <v>145</v>
      </c>
      <c r="BE94" s="233">
        <f>IF(N94="základní",J94,0)</f>
        <v>0</v>
      </c>
      <c r="BF94" s="233">
        <f>IF(N94="snížená",J94,0)</f>
        <v>0</v>
      </c>
      <c r="BG94" s="233">
        <f>IF(N94="zákl. přenesená",J94,0)</f>
        <v>0</v>
      </c>
      <c r="BH94" s="233">
        <f>IF(N94="sníž. přenesená",J94,0)</f>
        <v>0</v>
      </c>
      <c r="BI94" s="233">
        <f>IF(N94="nulová",J94,0)</f>
        <v>0</v>
      </c>
      <c r="BJ94" s="23" t="s">
        <v>25</v>
      </c>
      <c r="BK94" s="233">
        <f>ROUND(I94*H94,2)</f>
        <v>0</v>
      </c>
      <c r="BL94" s="23" t="s">
        <v>152</v>
      </c>
      <c r="BM94" s="23" t="s">
        <v>175</v>
      </c>
    </row>
    <row r="95" s="11" customFormat="1">
      <c r="B95" s="237"/>
      <c r="C95" s="238"/>
      <c r="D95" s="234" t="s">
        <v>176</v>
      </c>
      <c r="E95" s="239" t="s">
        <v>38</v>
      </c>
      <c r="F95" s="240" t="s">
        <v>177</v>
      </c>
      <c r="G95" s="238"/>
      <c r="H95" s="241">
        <v>360</v>
      </c>
      <c r="I95" s="242"/>
      <c r="J95" s="238"/>
      <c r="K95" s="238"/>
      <c r="L95" s="243"/>
      <c r="M95" s="244"/>
      <c r="N95" s="245"/>
      <c r="O95" s="245"/>
      <c r="P95" s="245"/>
      <c r="Q95" s="245"/>
      <c r="R95" s="245"/>
      <c r="S95" s="245"/>
      <c r="T95" s="246"/>
      <c r="AT95" s="247" t="s">
        <v>176</v>
      </c>
      <c r="AU95" s="247" t="s">
        <v>24</v>
      </c>
      <c r="AV95" s="11" t="s">
        <v>24</v>
      </c>
      <c r="AW95" s="11" t="s">
        <v>45</v>
      </c>
      <c r="AX95" s="11" t="s">
        <v>81</v>
      </c>
      <c r="AY95" s="247" t="s">
        <v>145</v>
      </c>
    </row>
    <row r="96" s="11" customFormat="1">
      <c r="B96" s="237"/>
      <c r="C96" s="238"/>
      <c r="D96" s="234" t="s">
        <v>176</v>
      </c>
      <c r="E96" s="239" t="s">
        <v>38</v>
      </c>
      <c r="F96" s="240" t="s">
        <v>178</v>
      </c>
      <c r="G96" s="238"/>
      <c r="H96" s="241">
        <v>310</v>
      </c>
      <c r="I96" s="242"/>
      <c r="J96" s="238"/>
      <c r="K96" s="238"/>
      <c r="L96" s="243"/>
      <c r="M96" s="244"/>
      <c r="N96" s="245"/>
      <c r="O96" s="245"/>
      <c r="P96" s="245"/>
      <c r="Q96" s="245"/>
      <c r="R96" s="245"/>
      <c r="S96" s="245"/>
      <c r="T96" s="246"/>
      <c r="AT96" s="247" t="s">
        <v>176</v>
      </c>
      <c r="AU96" s="247" t="s">
        <v>24</v>
      </c>
      <c r="AV96" s="11" t="s">
        <v>24</v>
      </c>
      <c r="AW96" s="11" t="s">
        <v>45</v>
      </c>
      <c r="AX96" s="11" t="s">
        <v>81</v>
      </c>
      <c r="AY96" s="247" t="s">
        <v>145</v>
      </c>
    </row>
    <row r="97" s="12" customFormat="1">
      <c r="B97" s="248"/>
      <c r="C97" s="249"/>
      <c r="D97" s="234" t="s">
        <v>176</v>
      </c>
      <c r="E97" s="250" t="s">
        <v>38</v>
      </c>
      <c r="F97" s="251" t="s">
        <v>179</v>
      </c>
      <c r="G97" s="249"/>
      <c r="H97" s="252">
        <v>670</v>
      </c>
      <c r="I97" s="253"/>
      <c r="J97" s="249"/>
      <c r="K97" s="249"/>
      <c r="L97" s="254"/>
      <c r="M97" s="255"/>
      <c r="N97" s="256"/>
      <c r="O97" s="256"/>
      <c r="P97" s="256"/>
      <c r="Q97" s="256"/>
      <c r="R97" s="256"/>
      <c r="S97" s="256"/>
      <c r="T97" s="257"/>
      <c r="AT97" s="258" t="s">
        <v>176</v>
      </c>
      <c r="AU97" s="258" t="s">
        <v>24</v>
      </c>
      <c r="AV97" s="12" t="s">
        <v>152</v>
      </c>
      <c r="AW97" s="12" t="s">
        <v>45</v>
      </c>
      <c r="AX97" s="12" t="s">
        <v>25</v>
      </c>
      <c r="AY97" s="258" t="s">
        <v>145</v>
      </c>
    </row>
    <row r="98" s="1" customFormat="1" ht="16.5" customHeight="1">
      <c r="B98" s="46"/>
      <c r="C98" s="222" t="s">
        <v>180</v>
      </c>
      <c r="D98" s="222" t="s">
        <v>147</v>
      </c>
      <c r="E98" s="223" t="s">
        <v>181</v>
      </c>
      <c r="F98" s="224" t="s">
        <v>182</v>
      </c>
      <c r="G98" s="225" t="s">
        <v>150</v>
      </c>
      <c r="H98" s="226">
        <v>676</v>
      </c>
      <c r="I98" s="227"/>
      <c r="J98" s="228">
        <f>ROUND(I98*H98,2)</f>
        <v>0</v>
      </c>
      <c r="K98" s="224" t="s">
        <v>151</v>
      </c>
      <c r="L98" s="72"/>
      <c r="M98" s="229" t="s">
        <v>38</v>
      </c>
      <c r="N98" s="230" t="s">
        <v>52</v>
      </c>
      <c r="O98" s="47"/>
      <c r="P98" s="231">
        <f>O98*H98</f>
        <v>0</v>
      </c>
      <c r="Q98" s="231">
        <v>0</v>
      </c>
      <c r="R98" s="231">
        <f>Q98*H98</f>
        <v>0</v>
      </c>
      <c r="S98" s="231">
        <v>0.35499999999999998</v>
      </c>
      <c r="T98" s="232">
        <f>S98*H98</f>
        <v>239.97999999999999</v>
      </c>
      <c r="AR98" s="23" t="s">
        <v>152</v>
      </c>
      <c r="AT98" s="23" t="s">
        <v>147</v>
      </c>
      <c r="AU98" s="23" t="s">
        <v>24</v>
      </c>
      <c r="AY98" s="23" t="s">
        <v>145</v>
      </c>
      <c r="BE98" s="233">
        <f>IF(N98="základní",J98,0)</f>
        <v>0</v>
      </c>
      <c r="BF98" s="233">
        <f>IF(N98="snížená",J98,0)</f>
        <v>0</v>
      </c>
      <c r="BG98" s="233">
        <f>IF(N98="zákl. přenesená",J98,0)</f>
        <v>0</v>
      </c>
      <c r="BH98" s="233">
        <f>IF(N98="sníž. přenesená",J98,0)</f>
        <v>0</v>
      </c>
      <c r="BI98" s="233">
        <f>IF(N98="nulová",J98,0)</f>
        <v>0</v>
      </c>
      <c r="BJ98" s="23" t="s">
        <v>25</v>
      </c>
      <c r="BK98" s="233">
        <f>ROUND(I98*H98,2)</f>
        <v>0</v>
      </c>
      <c r="BL98" s="23" t="s">
        <v>152</v>
      </c>
      <c r="BM98" s="23" t="s">
        <v>183</v>
      </c>
    </row>
    <row r="99" s="1" customFormat="1">
      <c r="B99" s="46"/>
      <c r="C99" s="74"/>
      <c r="D99" s="234" t="s">
        <v>170</v>
      </c>
      <c r="E99" s="74"/>
      <c r="F99" s="235" t="s">
        <v>184</v>
      </c>
      <c r="G99" s="74"/>
      <c r="H99" s="74"/>
      <c r="I99" s="192"/>
      <c r="J99" s="74"/>
      <c r="K99" s="74"/>
      <c r="L99" s="72"/>
      <c r="M99" s="236"/>
      <c r="N99" s="47"/>
      <c r="O99" s="47"/>
      <c r="P99" s="47"/>
      <c r="Q99" s="47"/>
      <c r="R99" s="47"/>
      <c r="S99" s="47"/>
      <c r="T99" s="95"/>
      <c r="AT99" s="23" t="s">
        <v>170</v>
      </c>
      <c r="AU99" s="23" t="s">
        <v>24</v>
      </c>
    </row>
    <row r="100" s="11" customFormat="1">
      <c r="B100" s="237"/>
      <c r="C100" s="238"/>
      <c r="D100" s="234" t="s">
        <v>176</v>
      </c>
      <c r="E100" s="239" t="s">
        <v>38</v>
      </c>
      <c r="F100" s="240" t="s">
        <v>185</v>
      </c>
      <c r="G100" s="238"/>
      <c r="H100" s="241">
        <v>676</v>
      </c>
      <c r="I100" s="242"/>
      <c r="J100" s="238"/>
      <c r="K100" s="238"/>
      <c r="L100" s="243"/>
      <c r="M100" s="244"/>
      <c r="N100" s="245"/>
      <c r="O100" s="245"/>
      <c r="P100" s="245"/>
      <c r="Q100" s="245"/>
      <c r="R100" s="245"/>
      <c r="S100" s="245"/>
      <c r="T100" s="246"/>
      <c r="AT100" s="247" t="s">
        <v>176</v>
      </c>
      <c r="AU100" s="247" t="s">
        <v>24</v>
      </c>
      <c r="AV100" s="11" t="s">
        <v>24</v>
      </c>
      <c r="AW100" s="11" t="s">
        <v>45</v>
      </c>
      <c r="AX100" s="11" t="s">
        <v>81</v>
      </c>
      <c r="AY100" s="247" t="s">
        <v>145</v>
      </c>
    </row>
    <row r="101" s="12" customFormat="1">
      <c r="B101" s="248"/>
      <c r="C101" s="249"/>
      <c r="D101" s="234" t="s">
        <v>176</v>
      </c>
      <c r="E101" s="250" t="s">
        <v>38</v>
      </c>
      <c r="F101" s="251" t="s">
        <v>179</v>
      </c>
      <c r="G101" s="249"/>
      <c r="H101" s="252">
        <v>676</v>
      </c>
      <c r="I101" s="253"/>
      <c r="J101" s="249"/>
      <c r="K101" s="249"/>
      <c r="L101" s="254"/>
      <c r="M101" s="255"/>
      <c r="N101" s="256"/>
      <c r="O101" s="256"/>
      <c r="P101" s="256"/>
      <c r="Q101" s="256"/>
      <c r="R101" s="256"/>
      <c r="S101" s="256"/>
      <c r="T101" s="257"/>
      <c r="AT101" s="258" t="s">
        <v>176</v>
      </c>
      <c r="AU101" s="258" t="s">
        <v>24</v>
      </c>
      <c r="AV101" s="12" t="s">
        <v>152</v>
      </c>
      <c r="AW101" s="12" t="s">
        <v>45</v>
      </c>
      <c r="AX101" s="12" t="s">
        <v>25</v>
      </c>
      <c r="AY101" s="258" t="s">
        <v>145</v>
      </c>
    </row>
    <row r="102" s="1" customFormat="1" ht="16.5" customHeight="1">
      <c r="B102" s="46"/>
      <c r="C102" s="222" t="s">
        <v>186</v>
      </c>
      <c r="D102" s="222" t="s">
        <v>147</v>
      </c>
      <c r="E102" s="223" t="s">
        <v>187</v>
      </c>
      <c r="F102" s="224" t="s">
        <v>188</v>
      </c>
      <c r="G102" s="225" t="s">
        <v>150</v>
      </c>
      <c r="H102" s="226">
        <v>1015</v>
      </c>
      <c r="I102" s="227"/>
      <c r="J102" s="228">
        <f>ROUND(I102*H102,2)</f>
        <v>0</v>
      </c>
      <c r="K102" s="224" t="s">
        <v>162</v>
      </c>
      <c r="L102" s="72"/>
      <c r="M102" s="229" t="s">
        <v>38</v>
      </c>
      <c r="N102" s="230" t="s">
        <v>52</v>
      </c>
      <c r="O102" s="47"/>
      <c r="P102" s="231">
        <f>O102*H102</f>
        <v>0</v>
      </c>
      <c r="Q102" s="231">
        <v>4.0000000000000003E-05</v>
      </c>
      <c r="R102" s="231">
        <f>Q102*H102</f>
        <v>0.040600000000000004</v>
      </c>
      <c r="S102" s="231">
        <v>0.128</v>
      </c>
      <c r="T102" s="232">
        <f>S102*H102</f>
        <v>129.92000000000002</v>
      </c>
      <c r="AR102" s="23" t="s">
        <v>152</v>
      </c>
      <c r="AT102" s="23" t="s">
        <v>147</v>
      </c>
      <c r="AU102" s="23" t="s">
        <v>24</v>
      </c>
      <c r="AY102" s="23" t="s">
        <v>145</v>
      </c>
      <c r="BE102" s="233">
        <f>IF(N102="základní",J102,0)</f>
        <v>0</v>
      </c>
      <c r="BF102" s="233">
        <f>IF(N102="snížená",J102,0)</f>
        <v>0</v>
      </c>
      <c r="BG102" s="233">
        <f>IF(N102="zákl. přenesená",J102,0)</f>
        <v>0</v>
      </c>
      <c r="BH102" s="233">
        <f>IF(N102="sníž. přenesená",J102,0)</f>
        <v>0</v>
      </c>
      <c r="BI102" s="233">
        <f>IF(N102="nulová",J102,0)</f>
        <v>0</v>
      </c>
      <c r="BJ102" s="23" t="s">
        <v>25</v>
      </c>
      <c r="BK102" s="233">
        <f>ROUND(I102*H102,2)</f>
        <v>0</v>
      </c>
      <c r="BL102" s="23" t="s">
        <v>152</v>
      </c>
      <c r="BM102" s="23" t="s">
        <v>189</v>
      </c>
    </row>
    <row r="103" s="1" customFormat="1">
      <c r="B103" s="46"/>
      <c r="C103" s="74"/>
      <c r="D103" s="234" t="s">
        <v>164</v>
      </c>
      <c r="E103" s="74"/>
      <c r="F103" s="235" t="s">
        <v>190</v>
      </c>
      <c r="G103" s="74"/>
      <c r="H103" s="74"/>
      <c r="I103" s="192"/>
      <c r="J103" s="74"/>
      <c r="K103" s="74"/>
      <c r="L103" s="72"/>
      <c r="M103" s="236"/>
      <c r="N103" s="47"/>
      <c r="O103" s="47"/>
      <c r="P103" s="47"/>
      <c r="Q103" s="47"/>
      <c r="R103" s="47"/>
      <c r="S103" s="47"/>
      <c r="T103" s="95"/>
      <c r="AT103" s="23" t="s">
        <v>164</v>
      </c>
      <c r="AU103" s="23" t="s">
        <v>24</v>
      </c>
    </row>
    <row r="104" s="11" customFormat="1">
      <c r="B104" s="237"/>
      <c r="C104" s="238"/>
      <c r="D104" s="234" t="s">
        <v>176</v>
      </c>
      <c r="E104" s="239" t="s">
        <v>38</v>
      </c>
      <c r="F104" s="240" t="s">
        <v>191</v>
      </c>
      <c r="G104" s="238"/>
      <c r="H104" s="241">
        <v>311</v>
      </c>
      <c r="I104" s="242"/>
      <c r="J104" s="238"/>
      <c r="K104" s="238"/>
      <c r="L104" s="243"/>
      <c r="M104" s="244"/>
      <c r="N104" s="245"/>
      <c r="O104" s="245"/>
      <c r="P104" s="245"/>
      <c r="Q104" s="245"/>
      <c r="R104" s="245"/>
      <c r="S104" s="245"/>
      <c r="T104" s="246"/>
      <c r="AT104" s="247" t="s">
        <v>176</v>
      </c>
      <c r="AU104" s="247" t="s">
        <v>24</v>
      </c>
      <c r="AV104" s="11" t="s">
        <v>24</v>
      </c>
      <c r="AW104" s="11" t="s">
        <v>45</v>
      </c>
      <c r="AX104" s="11" t="s">
        <v>81</v>
      </c>
      <c r="AY104" s="247" t="s">
        <v>145</v>
      </c>
    </row>
    <row r="105" s="11" customFormat="1">
      <c r="B105" s="237"/>
      <c r="C105" s="238"/>
      <c r="D105" s="234" t="s">
        <v>176</v>
      </c>
      <c r="E105" s="239" t="s">
        <v>38</v>
      </c>
      <c r="F105" s="240" t="s">
        <v>192</v>
      </c>
      <c r="G105" s="238"/>
      <c r="H105" s="241">
        <v>55</v>
      </c>
      <c r="I105" s="242"/>
      <c r="J105" s="238"/>
      <c r="K105" s="238"/>
      <c r="L105" s="243"/>
      <c r="M105" s="244"/>
      <c r="N105" s="245"/>
      <c r="O105" s="245"/>
      <c r="P105" s="245"/>
      <c r="Q105" s="245"/>
      <c r="R105" s="245"/>
      <c r="S105" s="245"/>
      <c r="T105" s="246"/>
      <c r="AT105" s="247" t="s">
        <v>176</v>
      </c>
      <c r="AU105" s="247" t="s">
        <v>24</v>
      </c>
      <c r="AV105" s="11" t="s">
        <v>24</v>
      </c>
      <c r="AW105" s="11" t="s">
        <v>45</v>
      </c>
      <c r="AX105" s="11" t="s">
        <v>81</v>
      </c>
      <c r="AY105" s="247" t="s">
        <v>145</v>
      </c>
    </row>
    <row r="106" s="11" customFormat="1">
      <c r="B106" s="237"/>
      <c r="C106" s="238"/>
      <c r="D106" s="234" t="s">
        <v>176</v>
      </c>
      <c r="E106" s="239" t="s">
        <v>38</v>
      </c>
      <c r="F106" s="240" t="s">
        <v>193</v>
      </c>
      <c r="G106" s="238"/>
      <c r="H106" s="241">
        <v>649</v>
      </c>
      <c r="I106" s="242"/>
      <c r="J106" s="238"/>
      <c r="K106" s="238"/>
      <c r="L106" s="243"/>
      <c r="M106" s="244"/>
      <c r="N106" s="245"/>
      <c r="O106" s="245"/>
      <c r="P106" s="245"/>
      <c r="Q106" s="245"/>
      <c r="R106" s="245"/>
      <c r="S106" s="245"/>
      <c r="T106" s="246"/>
      <c r="AT106" s="247" t="s">
        <v>176</v>
      </c>
      <c r="AU106" s="247" t="s">
        <v>24</v>
      </c>
      <c r="AV106" s="11" t="s">
        <v>24</v>
      </c>
      <c r="AW106" s="11" t="s">
        <v>45</v>
      </c>
      <c r="AX106" s="11" t="s">
        <v>81</v>
      </c>
      <c r="AY106" s="247" t="s">
        <v>145</v>
      </c>
    </row>
    <row r="107" s="12" customFormat="1">
      <c r="B107" s="248"/>
      <c r="C107" s="249"/>
      <c r="D107" s="234" t="s">
        <v>176</v>
      </c>
      <c r="E107" s="250" t="s">
        <v>38</v>
      </c>
      <c r="F107" s="251" t="s">
        <v>179</v>
      </c>
      <c r="G107" s="249"/>
      <c r="H107" s="252">
        <v>1015</v>
      </c>
      <c r="I107" s="253"/>
      <c r="J107" s="249"/>
      <c r="K107" s="249"/>
      <c r="L107" s="254"/>
      <c r="M107" s="255"/>
      <c r="N107" s="256"/>
      <c r="O107" s="256"/>
      <c r="P107" s="256"/>
      <c r="Q107" s="256"/>
      <c r="R107" s="256"/>
      <c r="S107" s="256"/>
      <c r="T107" s="257"/>
      <c r="AT107" s="258" t="s">
        <v>176</v>
      </c>
      <c r="AU107" s="258" t="s">
        <v>24</v>
      </c>
      <c r="AV107" s="12" t="s">
        <v>152</v>
      </c>
      <c r="AW107" s="12" t="s">
        <v>45</v>
      </c>
      <c r="AX107" s="12" t="s">
        <v>25</v>
      </c>
      <c r="AY107" s="258" t="s">
        <v>145</v>
      </c>
    </row>
    <row r="108" s="1" customFormat="1" ht="16.5" customHeight="1">
      <c r="B108" s="46"/>
      <c r="C108" s="222" t="s">
        <v>194</v>
      </c>
      <c r="D108" s="222" t="s">
        <v>147</v>
      </c>
      <c r="E108" s="223" t="s">
        <v>195</v>
      </c>
      <c r="F108" s="224" t="s">
        <v>196</v>
      </c>
      <c r="G108" s="225" t="s">
        <v>197</v>
      </c>
      <c r="H108" s="226">
        <v>114</v>
      </c>
      <c r="I108" s="227"/>
      <c r="J108" s="228">
        <f>ROUND(I108*H108,2)</f>
        <v>0</v>
      </c>
      <c r="K108" s="224" t="s">
        <v>162</v>
      </c>
      <c r="L108" s="72"/>
      <c r="M108" s="229" t="s">
        <v>38</v>
      </c>
      <c r="N108" s="230" t="s">
        <v>52</v>
      </c>
      <c r="O108" s="47"/>
      <c r="P108" s="231">
        <f>O108*H108</f>
        <v>0</v>
      </c>
      <c r="Q108" s="231">
        <v>0</v>
      </c>
      <c r="R108" s="231">
        <f>Q108*H108</f>
        <v>0</v>
      </c>
      <c r="S108" s="231">
        <v>0.28999999999999998</v>
      </c>
      <c r="T108" s="232">
        <f>S108*H108</f>
        <v>33.059999999999995</v>
      </c>
      <c r="AR108" s="23" t="s">
        <v>152</v>
      </c>
      <c r="AT108" s="23" t="s">
        <v>147</v>
      </c>
      <c r="AU108" s="23" t="s">
        <v>24</v>
      </c>
      <c r="AY108" s="23" t="s">
        <v>145</v>
      </c>
      <c r="BE108" s="233">
        <f>IF(N108="základní",J108,0)</f>
        <v>0</v>
      </c>
      <c r="BF108" s="233">
        <f>IF(N108="snížená",J108,0)</f>
        <v>0</v>
      </c>
      <c r="BG108" s="233">
        <f>IF(N108="zákl. přenesená",J108,0)</f>
        <v>0</v>
      </c>
      <c r="BH108" s="233">
        <f>IF(N108="sníž. přenesená",J108,0)</f>
        <v>0</v>
      </c>
      <c r="BI108" s="233">
        <f>IF(N108="nulová",J108,0)</f>
        <v>0</v>
      </c>
      <c r="BJ108" s="23" t="s">
        <v>25</v>
      </c>
      <c r="BK108" s="233">
        <f>ROUND(I108*H108,2)</f>
        <v>0</v>
      </c>
      <c r="BL108" s="23" t="s">
        <v>152</v>
      </c>
      <c r="BM108" s="23" t="s">
        <v>198</v>
      </c>
    </row>
    <row r="109" s="1" customFormat="1">
      <c r="B109" s="46"/>
      <c r="C109" s="74"/>
      <c r="D109" s="234" t="s">
        <v>164</v>
      </c>
      <c r="E109" s="74"/>
      <c r="F109" s="235" t="s">
        <v>199</v>
      </c>
      <c r="G109" s="74"/>
      <c r="H109" s="74"/>
      <c r="I109" s="192"/>
      <c r="J109" s="74"/>
      <c r="K109" s="74"/>
      <c r="L109" s="72"/>
      <c r="M109" s="236"/>
      <c r="N109" s="47"/>
      <c r="O109" s="47"/>
      <c r="P109" s="47"/>
      <c r="Q109" s="47"/>
      <c r="R109" s="47"/>
      <c r="S109" s="47"/>
      <c r="T109" s="95"/>
      <c r="AT109" s="23" t="s">
        <v>164</v>
      </c>
      <c r="AU109" s="23" t="s">
        <v>24</v>
      </c>
    </row>
    <row r="110" s="1" customFormat="1">
      <c r="B110" s="46"/>
      <c r="C110" s="74"/>
      <c r="D110" s="234" t="s">
        <v>170</v>
      </c>
      <c r="E110" s="74"/>
      <c r="F110" s="235" t="s">
        <v>200</v>
      </c>
      <c r="G110" s="74"/>
      <c r="H110" s="74"/>
      <c r="I110" s="192"/>
      <c r="J110" s="74"/>
      <c r="K110" s="74"/>
      <c r="L110" s="72"/>
      <c r="M110" s="236"/>
      <c r="N110" s="47"/>
      <c r="O110" s="47"/>
      <c r="P110" s="47"/>
      <c r="Q110" s="47"/>
      <c r="R110" s="47"/>
      <c r="S110" s="47"/>
      <c r="T110" s="95"/>
      <c r="AT110" s="23" t="s">
        <v>170</v>
      </c>
      <c r="AU110" s="23" t="s">
        <v>24</v>
      </c>
    </row>
    <row r="111" s="11" customFormat="1">
      <c r="B111" s="237"/>
      <c r="C111" s="238"/>
      <c r="D111" s="234" t="s">
        <v>176</v>
      </c>
      <c r="E111" s="239" t="s">
        <v>38</v>
      </c>
      <c r="F111" s="240" t="s">
        <v>201</v>
      </c>
      <c r="G111" s="238"/>
      <c r="H111" s="241">
        <v>33</v>
      </c>
      <c r="I111" s="242"/>
      <c r="J111" s="238"/>
      <c r="K111" s="238"/>
      <c r="L111" s="243"/>
      <c r="M111" s="244"/>
      <c r="N111" s="245"/>
      <c r="O111" s="245"/>
      <c r="P111" s="245"/>
      <c r="Q111" s="245"/>
      <c r="R111" s="245"/>
      <c r="S111" s="245"/>
      <c r="T111" s="246"/>
      <c r="AT111" s="247" t="s">
        <v>176</v>
      </c>
      <c r="AU111" s="247" t="s">
        <v>24</v>
      </c>
      <c r="AV111" s="11" t="s">
        <v>24</v>
      </c>
      <c r="AW111" s="11" t="s">
        <v>45</v>
      </c>
      <c r="AX111" s="11" t="s">
        <v>81</v>
      </c>
      <c r="AY111" s="247" t="s">
        <v>145</v>
      </c>
    </row>
    <row r="112" s="11" customFormat="1">
      <c r="B112" s="237"/>
      <c r="C112" s="238"/>
      <c r="D112" s="234" t="s">
        <v>176</v>
      </c>
      <c r="E112" s="239" t="s">
        <v>38</v>
      </c>
      <c r="F112" s="240" t="s">
        <v>202</v>
      </c>
      <c r="G112" s="238"/>
      <c r="H112" s="241">
        <v>81</v>
      </c>
      <c r="I112" s="242"/>
      <c r="J112" s="238"/>
      <c r="K112" s="238"/>
      <c r="L112" s="243"/>
      <c r="M112" s="244"/>
      <c r="N112" s="245"/>
      <c r="O112" s="245"/>
      <c r="P112" s="245"/>
      <c r="Q112" s="245"/>
      <c r="R112" s="245"/>
      <c r="S112" s="245"/>
      <c r="T112" s="246"/>
      <c r="AT112" s="247" t="s">
        <v>176</v>
      </c>
      <c r="AU112" s="247" t="s">
        <v>24</v>
      </c>
      <c r="AV112" s="11" t="s">
        <v>24</v>
      </c>
      <c r="AW112" s="11" t="s">
        <v>45</v>
      </c>
      <c r="AX112" s="11" t="s">
        <v>81</v>
      </c>
      <c r="AY112" s="247" t="s">
        <v>145</v>
      </c>
    </row>
    <row r="113" s="12" customFormat="1">
      <c r="B113" s="248"/>
      <c r="C113" s="249"/>
      <c r="D113" s="234" t="s">
        <v>176</v>
      </c>
      <c r="E113" s="250" t="s">
        <v>38</v>
      </c>
      <c r="F113" s="251" t="s">
        <v>179</v>
      </c>
      <c r="G113" s="249"/>
      <c r="H113" s="252">
        <v>114</v>
      </c>
      <c r="I113" s="253"/>
      <c r="J113" s="249"/>
      <c r="K113" s="249"/>
      <c r="L113" s="254"/>
      <c r="M113" s="255"/>
      <c r="N113" s="256"/>
      <c r="O113" s="256"/>
      <c r="P113" s="256"/>
      <c r="Q113" s="256"/>
      <c r="R113" s="256"/>
      <c r="S113" s="256"/>
      <c r="T113" s="257"/>
      <c r="AT113" s="258" t="s">
        <v>176</v>
      </c>
      <c r="AU113" s="258" t="s">
        <v>24</v>
      </c>
      <c r="AV113" s="12" t="s">
        <v>152</v>
      </c>
      <c r="AW113" s="12" t="s">
        <v>45</v>
      </c>
      <c r="AX113" s="12" t="s">
        <v>25</v>
      </c>
      <c r="AY113" s="258" t="s">
        <v>145</v>
      </c>
    </row>
    <row r="114" s="1" customFormat="1" ht="16.5" customHeight="1">
      <c r="B114" s="46"/>
      <c r="C114" s="222" t="s">
        <v>203</v>
      </c>
      <c r="D114" s="222" t="s">
        <v>147</v>
      </c>
      <c r="E114" s="223" t="s">
        <v>204</v>
      </c>
      <c r="F114" s="224" t="s">
        <v>205</v>
      </c>
      <c r="G114" s="225" t="s">
        <v>206</v>
      </c>
      <c r="H114" s="226">
        <v>350</v>
      </c>
      <c r="I114" s="227"/>
      <c r="J114" s="228">
        <f>ROUND(I114*H114,2)</f>
        <v>0</v>
      </c>
      <c r="K114" s="224" t="s">
        <v>162</v>
      </c>
      <c r="L114" s="72"/>
      <c r="M114" s="229" t="s">
        <v>38</v>
      </c>
      <c r="N114" s="230" t="s">
        <v>52</v>
      </c>
      <c r="O114" s="47"/>
      <c r="P114" s="231">
        <f>O114*H114</f>
        <v>0</v>
      </c>
      <c r="Q114" s="231">
        <v>0</v>
      </c>
      <c r="R114" s="231">
        <f>Q114*H114</f>
        <v>0</v>
      </c>
      <c r="S114" s="231">
        <v>0</v>
      </c>
      <c r="T114" s="232">
        <f>S114*H114</f>
        <v>0</v>
      </c>
      <c r="AR114" s="23" t="s">
        <v>152</v>
      </c>
      <c r="AT114" s="23" t="s">
        <v>147</v>
      </c>
      <c r="AU114" s="23" t="s">
        <v>24</v>
      </c>
      <c r="AY114" s="23" t="s">
        <v>145</v>
      </c>
      <c r="BE114" s="233">
        <f>IF(N114="základní",J114,0)</f>
        <v>0</v>
      </c>
      <c r="BF114" s="233">
        <f>IF(N114="snížená",J114,0)</f>
        <v>0</v>
      </c>
      <c r="BG114" s="233">
        <f>IF(N114="zákl. přenesená",J114,0)</f>
        <v>0</v>
      </c>
      <c r="BH114" s="233">
        <f>IF(N114="sníž. přenesená",J114,0)</f>
        <v>0</v>
      </c>
      <c r="BI114" s="233">
        <f>IF(N114="nulová",J114,0)</f>
        <v>0</v>
      </c>
      <c r="BJ114" s="23" t="s">
        <v>25</v>
      </c>
      <c r="BK114" s="233">
        <f>ROUND(I114*H114,2)</f>
        <v>0</v>
      </c>
      <c r="BL114" s="23" t="s">
        <v>152</v>
      </c>
      <c r="BM114" s="23" t="s">
        <v>207</v>
      </c>
    </row>
    <row r="115" s="1" customFormat="1">
      <c r="B115" s="46"/>
      <c r="C115" s="74"/>
      <c r="D115" s="234" t="s">
        <v>164</v>
      </c>
      <c r="E115" s="74"/>
      <c r="F115" s="235" t="s">
        <v>208</v>
      </c>
      <c r="G115" s="74"/>
      <c r="H115" s="74"/>
      <c r="I115" s="192"/>
      <c r="J115" s="74"/>
      <c r="K115" s="74"/>
      <c r="L115" s="72"/>
      <c r="M115" s="236"/>
      <c r="N115" s="47"/>
      <c r="O115" s="47"/>
      <c r="P115" s="47"/>
      <c r="Q115" s="47"/>
      <c r="R115" s="47"/>
      <c r="S115" s="47"/>
      <c r="T115" s="95"/>
      <c r="AT115" s="23" t="s">
        <v>164</v>
      </c>
      <c r="AU115" s="23" t="s">
        <v>24</v>
      </c>
    </row>
    <row r="116" s="1" customFormat="1" ht="16.5" customHeight="1">
      <c r="B116" s="46"/>
      <c r="C116" s="222" t="s">
        <v>30</v>
      </c>
      <c r="D116" s="222" t="s">
        <v>147</v>
      </c>
      <c r="E116" s="223" t="s">
        <v>209</v>
      </c>
      <c r="F116" s="224" t="s">
        <v>210</v>
      </c>
      <c r="G116" s="225" t="s">
        <v>206</v>
      </c>
      <c r="H116" s="226">
        <v>350</v>
      </c>
      <c r="I116" s="227"/>
      <c r="J116" s="228">
        <f>ROUND(I116*H116,2)</f>
        <v>0</v>
      </c>
      <c r="K116" s="224" t="s">
        <v>162</v>
      </c>
      <c r="L116" s="72"/>
      <c r="M116" s="229" t="s">
        <v>38</v>
      </c>
      <c r="N116" s="230" t="s">
        <v>52</v>
      </c>
      <c r="O116" s="47"/>
      <c r="P116" s="231">
        <f>O116*H116</f>
        <v>0</v>
      </c>
      <c r="Q116" s="231">
        <v>0</v>
      </c>
      <c r="R116" s="231">
        <f>Q116*H116</f>
        <v>0</v>
      </c>
      <c r="S116" s="231">
        <v>0</v>
      </c>
      <c r="T116" s="232">
        <f>S116*H116</f>
        <v>0</v>
      </c>
      <c r="AR116" s="23" t="s">
        <v>152</v>
      </c>
      <c r="AT116" s="23" t="s">
        <v>147</v>
      </c>
      <c r="AU116" s="23" t="s">
        <v>24</v>
      </c>
      <c r="AY116" s="23" t="s">
        <v>145</v>
      </c>
      <c r="BE116" s="233">
        <f>IF(N116="základní",J116,0)</f>
        <v>0</v>
      </c>
      <c r="BF116" s="233">
        <f>IF(N116="snížená",J116,0)</f>
        <v>0</v>
      </c>
      <c r="BG116" s="233">
        <f>IF(N116="zákl. přenesená",J116,0)</f>
        <v>0</v>
      </c>
      <c r="BH116" s="233">
        <f>IF(N116="sníž. přenesená",J116,0)</f>
        <v>0</v>
      </c>
      <c r="BI116" s="233">
        <f>IF(N116="nulová",J116,0)</f>
        <v>0</v>
      </c>
      <c r="BJ116" s="23" t="s">
        <v>25</v>
      </c>
      <c r="BK116" s="233">
        <f>ROUND(I116*H116,2)</f>
        <v>0</v>
      </c>
      <c r="BL116" s="23" t="s">
        <v>152</v>
      </c>
      <c r="BM116" s="23" t="s">
        <v>211</v>
      </c>
    </row>
    <row r="117" s="1" customFormat="1">
      <c r="B117" s="46"/>
      <c r="C117" s="74"/>
      <c r="D117" s="234" t="s">
        <v>164</v>
      </c>
      <c r="E117" s="74"/>
      <c r="F117" s="235" t="s">
        <v>208</v>
      </c>
      <c r="G117" s="74"/>
      <c r="H117" s="74"/>
      <c r="I117" s="192"/>
      <c r="J117" s="74"/>
      <c r="K117" s="74"/>
      <c r="L117" s="72"/>
      <c r="M117" s="236"/>
      <c r="N117" s="47"/>
      <c r="O117" s="47"/>
      <c r="P117" s="47"/>
      <c r="Q117" s="47"/>
      <c r="R117" s="47"/>
      <c r="S117" s="47"/>
      <c r="T117" s="95"/>
      <c r="AT117" s="23" t="s">
        <v>164</v>
      </c>
      <c r="AU117" s="23" t="s">
        <v>24</v>
      </c>
    </row>
    <row r="118" s="1" customFormat="1" ht="16.5" customHeight="1">
      <c r="B118" s="46"/>
      <c r="C118" s="222" t="s">
        <v>212</v>
      </c>
      <c r="D118" s="222" t="s">
        <v>147</v>
      </c>
      <c r="E118" s="223" t="s">
        <v>213</v>
      </c>
      <c r="F118" s="224" t="s">
        <v>214</v>
      </c>
      <c r="G118" s="225" t="s">
        <v>206</v>
      </c>
      <c r="H118" s="226">
        <v>350</v>
      </c>
      <c r="I118" s="227"/>
      <c r="J118" s="228">
        <f>ROUND(I118*H118,2)</f>
        <v>0</v>
      </c>
      <c r="K118" s="224" t="s">
        <v>38</v>
      </c>
      <c r="L118" s="72"/>
      <c r="M118" s="229" t="s">
        <v>38</v>
      </c>
      <c r="N118" s="230" t="s">
        <v>52</v>
      </c>
      <c r="O118" s="47"/>
      <c r="P118" s="231">
        <f>O118*H118</f>
        <v>0</v>
      </c>
      <c r="Q118" s="231">
        <v>0</v>
      </c>
      <c r="R118" s="231">
        <f>Q118*H118</f>
        <v>0</v>
      </c>
      <c r="S118" s="231">
        <v>0</v>
      </c>
      <c r="T118" s="232">
        <f>S118*H118</f>
        <v>0</v>
      </c>
      <c r="AR118" s="23" t="s">
        <v>152</v>
      </c>
      <c r="AT118" s="23" t="s">
        <v>147</v>
      </c>
      <c r="AU118" s="23" t="s">
        <v>24</v>
      </c>
      <c r="AY118" s="23" t="s">
        <v>145</v>
      </c>
      <c r="BE118" s="233">
        <f>IF(N118="základní",J118,0)</f>
        <v>0</v>
      </c>
      <c r="BF118" s="233">
        <f>IF(N118="snížená",J118,0)</f>
        <v>0</v>
      </c>
      <c r="BG118" s="233">
        <f>IF(N118="zákl. přenesená",J118,0)</f>
        <v>0</v>
      </c>
      <c r="BH118" s="233">
        <f>IF(N118="sníž. přenesená",J118,0)</f>
        <v>0</v>
      </c>
      <c r="BI118" s="233">
        <f>IF(N118="nulová",J118,0)</f>
        <v>0</v>
      </c>
      <c r="BJ118" s="23" t="s">
        <v>25</v>
      </c>
      <c r="BK118" s="233">
        <f>ROUND(I118*H118,2)</f>
        <v>0</v>
      </c>
      <c r="BL118" s="23" t="s">
        <v>152</v>
      </c>
      <c r="BM118" s="23" t="s">
        <v>215</v>
      </c>
    </row>
    <row r="119" s="11" customFormat="1">
      <c r="B119" s="237"/>
      <c r="C119" s="238"/>
      <c r="D119" s="234" t="s">
        <v>176</v>
      </c>
      <c r="E119" s="239" t="s">
        <v>38</v>
      </c>
      <c r="F119" s="240" t="s">
        <v>216</v>
      </c>
      <c r="G119" s="238"/>
      <c r="H119" s="241">
        <v>350</v>
      </c>
      <c r="I119" s="242"/>
      <c r="J119" s="238"/>
      <c r="K119" s="238"/>
      <c r="L119" s="243"/>
      <c r="M119" s="244"/>
      <c r="N119" s="245"/>
      <c r="O119" s="245"/>
      <c r="P119" s="245"/>
      <c r="Q119" s="245"/>
      <c r="R119" s="245"/>
      <c r="S119" s="245"/>
      <c r="T119" s="246"/>
      <c r="AT119" s="247" t="s">
        <v>176</v>
      </c>
      <c r="AU119" s="247" t="s">
        <v>24</v>
      </c>
      <c r="AV119" s="11" t="s">
        <v>24</v>
      </c>
      <c r="AW119" s="11" t="s">
        <v>45</v>
      </c>
      <c r="AX119" s="11" t="s">
        <v>25</v>
      </c>
      <c r="AY119" s="247" t="s">
        <v>145</v>
      </c>
    </row>
    <row r="120" s="1" customFormat="1" ht="16.5" customHeight="1">
      <c r="B120" s="46"/>
      <c r="C120" s="222" t="s">
        <v>217</v>
      </c>
      <c r="D120" s="222" t="s">
        <v>147</v>
      </c>
      <c r="E120" s="223" t="s">
        <v>218</v>
      </c>
      <c r="F120" s="224" t="s">
        <v>219</v>
      </c>
      <c r="G120" s="225" t="s">
        <v>206</v>
      </c>
      <c r="H120" s="226">
        <v>350</v>
      </c>
      <c r="I120" s="227"/>
      <c r="J120" s="228">
        <f>ROUND(I120*H120,2)</f>
        <v>0</v>
      </c>
      <c r="K120" s="224" t="s">
        <v>38</v>
      </c>
      <c r="L120" s="72"/>
      <c r="M120" s="229" t="s">
        <v>38</v>
      </c>
      <c r="N120" s="230" t="s">
        <v>52</v>
      </c>
      <c r="O120" s="47"/>
      <c r="P120" s="231">
        <f>O120*H120</f>
        <v>0</v>
      </c>
      <c r="Q120" s="231">
        <v>0</v>
      </c>
      <c r="R120" s="231">
        <f>Q120*H120</f>
        <v>0</v>
      </c>
      <c r="S120" s="231">
        <v>0</v>
      </c>
      <c r="T120" s="232">
        <f>S120*H120</f>
        <v>0</v>
      </c>
      <c r="AR120" s="23" t="s">
        <v>152</v>
      </c>
      <c r="AT120" s="23" t="s">
        <v>147</v>
      </c>
      <c r="AU120" s="23" t="s">
        <v>24</v>
      </c>
      <c r="AY120" s="23" t="s">
        <v>145</v>
      </c>
      <c r="BE120" s="233">
        <f>IF(N120="základní",J120,0)</f>
        <v>0</v>
      </c>
      <c r="BF120" s="233">
        <f>IF(N120="snížená",J120,0)</f>
        <v>0</v>
      </c>
      <c r="BG120" s="233">
        <f>IF(N120="zákl. přenesená",J120,0)</f>
        <v>0</v>
      </c>
      <c r="BH120" s="233">
        <f>IF(N120="sníž. přenesená",J120,0)</f>
        <v>0</v>
      </c>
      <c r="BI120" s="233">
        <f>IF(N120="nulová",J120,0)</f>
        <v>0</v>
      </c>
      <c r="BJ120" s="23" t="s">
        <v>25</v>
      </c>
      <c r="BK120" s="233">
        <f>ROUND(I120*H120,2)</f>
        <v>0</v>
      </c>
      <c r="BL120" s="23" t="s">
        <v>152</v>
      </c>
      <c r="BM120" s="23" t="s">
        <v>220</v>
      </c>
    </row>
    <row r="121" s="11" customFormat="1">
      <c r="B121" s="237"/>
      <c r="C121" s="238"/>
      <c r="D121" s="234" t="s">
        <v>176</v>
      </c>
      <c r="E121" s="239" t="s">
        <v>38</v>
      </c>
      <c r="F121" s="240" t="s">
        <v>216</v>
      </c>
      <c r="G121" s="238"/>
      <c r="H121" s="241">
        <v>350</v>
      </c>
      <c r="I121" s="242"/>
      <c r="J121" s="238"/>
      <c r="K121" s="238"/>
      <c r="L121" s="243"/>
      <c r="M121" s="244"/>
      <c r="N121" s="245"/>
      <c r="O121" s="245"/>
      <c r="P121" s="245"/>
      <c r="Q121" s="245"/>
      <c r="R121" s="245"/>
      <c r="S121" s="245"/>
      <c r="T121" s="246"/>
      <c r="AT121" s="247" t="s">
        <v>176</v>
      </c>
      <c r="AU121" s="247" t="s">
        <v>24</v>
      </c>
      <c r="AV121" s="11" t="s">
        <v>24</v>
      </c>
      <c r="AW121" s="11" t="s">
        <v>45</v>
      </c>
      <c r="AX121" s="11" t="s">
        <v>25</v>
      </c>
      <c r="AY121" s="247" t="s">
        <v>145</v>
      </c>
    </row>
    <row r="122" s="1" customFormat="1" ht="16.5" customHeight="1">
      <c r="B122" s="46"/>
      <c r="C122" s="222" t="s">
        <v>221</v>
      </c>
      <c r="D122" s="222" t="s">
        <v>147</v>
      </c>
      <c r="E122" s="223" t="s">
        <v>222</v>
      </c>
      <c r="F122" s="224" t="s">
        <v>223</v>
      </c>
      <c r="G122" s="225" t="s">
        <v>224</v>
      </c>
      <c r="H122" s="226">
        <v>630</v>
      </c>
      <c r="I122" s="227"/>
      <c r="J122" s="228">
        <f>ROUND(I122*H122,2)</f>
        <v>0</v>
      </c>
      <c r="K122" s="224" t="s">
        <v>38</v>
      </c>
      <c r="L122" s="72"/>
      <c r="M122" s="229" t="s">
        <v>38</v>
      </c>
      <c r="N122" s="230" t="s">
        <v>52</v>
      </c>
      <c r="O122" s="47"/>
      <c r="P122" s="231">
        <f>O122*H122</f>
        <v>0</v>
      </c>
      <c r="Q122" s="231">
        <v>0</v>
      </c>
      <c r="R122" s="231">
        <f>Q122*H122</f>
        <v>0</v>
      </c>
      <c r="S122" s="231">
        <v>0</v>
      </c>
      <c r="T122" s="232">
        <f>S122*H122</f>
        <v>0</v>
      </c>
      <c r="AR122" s="23" t="s">
        <v>152</v>
      </c>
      <c r="AT122" s="23" t="s">
        <v>147</v>
      </c>
      <c r="AU122" s="23" t="s">
        <v>24</v>
      </c>
      <c r="AY122" s="23" t="s">
        <v>145</v>
      </c>
      <c r="BE122" s="233">
        <f>IF(N122="základní",J122,0)</f>
        <v>0</v>
      </c>
      <c r="BF122" s="233">
        <f>IF(N122="snížená",J122,0)</f>
        <v>0</v>
      </c>
      <c r="BG122" s="233">
        <f>IF(N122="zákl. přenesená",J122,0)</f>
        <v>0</v>
      </c>
      <c r="BH122" s="233">
        <f>IF(N122="sníž. přenesená",J122,0)</f>
        <v>0</v>
      </c>
      <c r="BI122" s="233">
        <f>IF(N122="nulová",J122,0)</f>
        <v>0</v>
      </c>
      <c r="BJ122" s="23" t="s">
        <v>25</v>
      </c>
      <c r="BK122" s="233">
        <f>ROUND(I122*H122,2)</f>
        <v>0</v>
      </c>
      <c r="BL122" s="23" t="s">
        <v>152</v>
      </c>
      <c r="BM122" s="23" t="s">
        <v>225</v>
      </c>
    </row>
    <row r="123" s="11" customFormat="1">
      <c r="B123" s="237"/>
      <c r="C123" s="238"/>
      <c r="D123" s="234" t="s">
        <v>176</v>
      </c>
      <c r="E123" s="239" t="s">
        <v>38</v>
      </c>
      <c r="F123" s="240" t="s">
        <v>226</v>
      </c>
      <c r="G123" s="238"/>
      <c r="H123" s="241">
        <v>630</v>
      </c>
      <c r="I123" s="242"/>
      <c r="J123" s="238"/>
      <c r="K123" s="238"/>
      <c r="L123" s="243"/>
      <c r="M123" s="244"/>
      <c r="N123" s="245"/>
      <c r="O123" s="245"/>
      <c r="P123" s="245"/>
      <c r="Q123" s="245"/>
      <c r="R123" s="245"/>
      <c r="S123" s="245"/>
      <c r="T123" s="246"/>
      <c r="AT123" s="247" t="s">
        <v>176</v>
      </c>
      <c r="AU123" s="247" t="s">
        <v>24</v>
      </c>
      <c r="AV123" s="11" t="s">
        <v>24</v>
      </c>
      <c r="AW123" s="11" t="s">
        <v>45</v>
      </c>
      <c r="AX123" s="11" t="s">
        <v>81</v>
      </c>
      <c r="AY123" s="247" t="s">
        <v>145</v>
      </c>
    </row>
    <row r="124" s="12" customFormat="1">
      <c r="B124" s="248"/>
      <c r="C124" s="249"/>
      <c r="D124" s="234" t="s">
        <v>176</v>
      </c>
      <c r="E124" s="250" t="s">
        <v>38</v>
      </c>
      <c r="F124" s="251" t="s">
        <v>179</v>
      </c>
      <c r="G124" s="249"/>
      <c r="H124" s="252">
        <v>630</v>
      </c>
      <c r="I124" s="253"/>
      <c r="J124" s="249"/>
      <c r="K124" s="249"/>
      <c r="L124" s="254"/>
      <c r="M124" s="255"/>
      <c r="N124" s="256"/>
      <c r="O124" s="256"/>
      <c r="P124" s="256"/>
      <c r="Q124" s="256"/>
      <c r="R124" s="256"/>
      <c r="S124" s="256"/>
      <c r="T124" s="257"/>
      <c r="AT124" s="258" t="s">
        <v>176</v>
      </c>
      <c r="AU124" s="258" t="s">
        <v>24</v>
      </c>
      <c r="AV124" s="12" t="s">
        <v>152</v>
      </c>
      <c r="AW124" s="12" t="s">
        <v>45</v>
      </c>
      <c r="AX124" s="12" t="s">
        <v>25</v>
      </c>
      <c r="AY124" s="258" t="s">
        <v>145</v>
      </c>
    </row>
    <row r="125" s="1" customFormat="1" ht="16.5" customHeight="1">
      <c r="B125" s="46"/>
      <c r="C125" s="222" t="s">
        <v>227</v>
      </c>
      <c r="D125" s="222" t="s">
        <v>147</v>
      </c>
      <c r="E125" s="223" t="s">
        <v>228</v>
      </c>
      <c r="F125" s="224" t="s">
        <v>229</v>
      </c>
      <c r="G125" s="225" t="s">
        <v>197</v>
      </c>
      <c r="H125" s="226">
        <v>10</v>
      </c>
      <c r="I125" s="227"/>
      <c r="J125" s="228">
        <f>ROUND(I125*H125,2)</f>
        <v>0</v>
      </c>
      <c r="K125" s="224" t="s">
        <v>162</v>
      </c>
      <c r="L125" s="72"/>
      <c r="M125" s="229" t="s">
        <v>38</v>
      </c>
      <c r="N125" s="230" t="s">
        <v>52</v>
      </c>
      <c r="O125" s="47"/>
      <c r="P125" s="231">
        <f>O125*H125</f>
        <v>0</v>
      </c>
      <c r="Q125" s="231">
        <v>0</v>
      </c>
      <c r="R125" s="231">
        <f>Q125*H125</f>
        <v>0</v>
      </c>
      <c r="S125" s="231">
        <v>0.044999999999999998</v>
      </c>
      <c r="T125" s="232">
        <f>S125*H125</f>
        <v>0.44999999999999996</v>
      </c>
      <c r="AR125" s="23" t="s">
        <v>152</v>
      </c>
      <c r="AT125" s="23" t="s">
        <v>147</v>
      </c>
      <c r="AU125" s="23" t="s">
        <v>24</v>
      </c>
      <c r="AY125" s="23" t="s">
        <v>145</v>
      </c>
      <c r="BE125" s="233">
        <f>IF(N125="základní",J125,0)</f>
        <v>0</v>
      </c>
      <c r="BF125" s="233">
        <f>IF(N125="snížená",J125,0)</f>
        <v>0</v>
      </c>
      <c r="BG125" s="233">
        <f>IF(N125="zákl. přenesená",J125,0)</f>
        <v>0</v>
      </c>
      <c r="BH125" s="233">
        <f>IF(N125="sníž. přenesená",J125,0)</f>
        <v>0</v>
      </c>
      <c r="BI125" s="233">
        <f>IF(N125="nulová",J125,0)</f>
        <v>0</v>
      </c>
      <c r="BJ125" s="23" t="s">
        <v>25</v>
      </c>
      <c r="BK125" s="233">
        <f>ROUND(I125*H125,2)</f>
        <v>0</v>
      </c>
      <c r="BL125" s="23" t="s">
        <v>152</v>
      </c>
      <c r="BM125" s="23" t="s">
        <v>230</v>
      </c>
    </row>
    <row r="126" s="1" customFormat="1">
      <c r="B126" s="46"/>
      <c r="C126" s="74"/>
      <c r="D126" s="234" t="s">
        <v>170</v>
      </c>
      <c r="E126" s="74"/>
      <c r="F126" s="235" t="s">
        <v>231</v>
      </c>
      <c r="G126" s="74"/>
      <c r="H126" s="74"/>
      <c r="I126" s="192"/>
      <c r="J126" s="74"/>
      <c r="K126" s="74"/>
      <c r="L126" s="72"/>
      <c r="M126" s="236"/>
      <c r="N126" s="47"/>
      <c r="O126" s="47"/>
      <c r="P126" s="47"/>
      <c r="Q126" s="47"/>
      <c r="R126" s="47"/>
      <c r="S126" s="47"/>
      <c r="T126" s="95"/>
      <c r="AT126" s="23" t="s">
        <v>170</v>
      </c>
      <c r="AU126" s="23" t="s">
        <v>24</v>
      </c>
    </row>
    <row r="127" s="1" customFormat="1" ht="16.5" customHeight="1">
      <c r="B127" s="46"/>
      <c r="C127" s="222" t="s">
        <v>10</v>
      </c>
      <c r="D127" s="222" t="s">
        <v>147</v>
      </c>
      <c r="E127" s="223" t="s">
        <v>232</v>
      </c>
      <c r="F127" s="224" t="s">
        <v>233</v>
      </c>
      <c r="G127" s="225" t="s">
        <v>197</v>
      </c>
      <c r="H127" s="226">
        <v>42</v>
      </c>
      <c r="I127" s="227"/>
      <c r="J127" s="228">
        <f>ROUND(I127*H127,2)</f>
        <v>0</v>
      </c>
      <c r="K127" s="224" t="s">
        <v>162</v>
      </c>
      <c r="L127" s="72"/>
      <c r="M127" s="229" t="s">
        <v>38</v>
      </c>
      <c r="N127" s="230" t="s">
        <v>52</v>
      </c>
      <c r="O127" s="47"/>
      <c r="P127" s="231">
        <f>O127*H127</f>
        <v>0</v>
      </c>
      <c r="Q127" s="231">
        <v>0</v>
      </c>
      <c r="R127" s="231">
        <f>Q127*H127</f>
        <v>0</v>
      </c>
      <c r="S127" s="231">
        <v>0.036999999999999998</v>
      </c>
      <c r="T127" s="232">
        <f>S127*H127</f>
        <v>1.5539999999999998</v>
      </c>
      <c r="AR127" s="23" t="s">
        <v>152</v>
      </c>
      <c r="AT127" s="23" t="s">
        <v>147</v>
      </c>
      <c r="AU127" s="23" t="s">
        <v>24</v>
      </c>
      <c r="AY127" s="23" t="s">
        <v>145</v>
      </c>
      <c r="BE127" s="233">
        <f>IF(N127="základní",J127,0)</f>
        <v>0</v>
      </c>
      <c r="BF127" s="233">
        <f>IF(N127="snížená",J127,0)</f>
        <v>0</v>
      </c>
      <c r="BG127" s="233">
        <f>IF(N127="zákl. přenesená",J127,0)</f>
        <v>0</v>
      </c>
      <c r="BH127" s="233">
        <f>IF(N127="sníž. přenesená",J127,0)</f>
        <v>0</v>
      </c>
      <c r="BI127" s="233">
        <f>IF(N127="nulová",J127,0)</f>
        <v>0</v>
      </c>
      <c r="BJ127" s="23" t="s">
        <v>25</v>
      </c>
      <c r="BK127" s="233">
        <f>ROUND(I127*H127,2)</f>
        <v>0</v>
      </c>
      <c r="BL127" s="23" t="s">
        <v>152</v>
      </c>
      <c r="BM127" s="23" t="s">
        <v>234</v>
      </c>
    </row>
    <row r="128" s="1" customFormat="1">
      <c r="B128" s="46"/>
      <c r="C128" s="74"/>
      <c r="D128" s="234" t="s">
        <v>170</v>
      </c>
      <c r="E128" s="74"/>
      <c r="F128" s="235" t="s">
        <v>235</v>
      </c>
      <c r="G128" s="74"/>
      <c r="H128" s="74"/>
      <c r="I128" s="192"/>
      <c r="J128" s="74"/>
      <c r="K128" s="74"/>
      <c r="L128" s="72"/>
      <c r="M128" s="236"/>
      <c r="N128" s="47"/>
      <c r="O128" s="47"/>
      <c r="P128" s="47"/>
      <c r="Q128" s="47"/>
      <c r="R128" s="47"/>
      <c r="S128" s="47"/>
      <c r="T128" s="95"/>
      <c r="AT128" s="23" t="s">
        <v>170</v>
      </c>
      <c r="AU128" s="23" t="s">
        <v>24</v>
      </c>
    </row>
    <row r="129" s="11" customFormat="1">
      <c r="B129" s="237"/>
      <c r="C129" s="238"/>
      <c r="D129" s="234" t="s">
        <v>176</v>
      </c>
      <c r="E129" s="239" t="s">
        <v>38</v>
      </c>
      <c r="F129" s="240" t="s">
        <v>236</v>
      </c>
      <c r="G129" s="238"/>
      <c r="H129" s="241">
        <v>42</v>
      </c>
      <c r="I129" s="242"/>
      <c r="J129" s="238"/>
      <c r="K129" s="238"/>
      <c r="L129" s="243"/>
      <c r="M129" s="244"/>
      <c r="N129" s="245"/>
      <c r="O129" s="245"/>
      <c r="P129" s="245"/>
      <c r="Q129" s="245"/>
      <c r="R129" s="245"/>
      <c r="S129" s="245"/>
      <c r="T129" s="246"/>
      <c r="AT129" s="247" t="s">
        <v>176</v>
      </c>
      <c r="AU129" s="247" t="s">
        <v>24</v>
      </c>
      <c r="AV129" s="11" t="s">
        <v>24</v>
      </c>
      <c r="AW129" s="11" t="s">
        <v>45</v>
      </c>
      <c r="AX129" s="11" t="s">
        <v>81</v>
      </c>
      <c r="AY129" s="247" t="s">
        <v>145</v>
      </c>
    </row>
    <row r="130" s="12" customFormat="1">
      <c r="B130" s="248"/>
      <c r="C130" s="249"/>
      <c r="D130" s="234" t="s">
        <v>176</v>
      </c>
      <c r="E130" s="250" t="s">
        <v>38</v>
      </c>
      <c r="F130" s="251" t="s">
        <v>179</v>
      </c>
      <c r="G130" s="249"/>
      <c r="H130" s="252">
        <v>42</v>
      </c>
      <c r="I130" s="253"/>
      <c r="J130" s="249"/>
      <c r="K130" s="249"/>
      <c r="L130" s="254"/>
      <c r="M130" s="255"/>
      <c r="N130" s="256"/>
      <c r="O130" s="256"/>
      <c r="P130" s="256"/>
      <c r="Q130" s="256"/>
      <c r="R130" s="256"/>
      <c r="S130" s="256"/>
      <c r="T130" s="257"/>
      <c r="AT130" s="258" t="s">
        <v>176</v>
      </c>
      <c r="AU130" s="258" t="s">
        <v>24</v>
      </c>
      <c r="AV130" s="12" t="s">
        <v>152</v>
      </c>
      <c r="AW130" s="12" t="s">
        <v>45</v>
      </c>
      <c r="AX130" s="12" t="s">
        <v>25</v>
      </c>
      <c r="AY130" s="258" t="s">
        <v>145</v>
      </c>
    </row>
    <row r="131" s="1" customFormat="1" ht="16.5" customHeight="1">
      <c r="B131" s="46"/>
      <c r="C131" s="222" t="s">
        <v>237</v>
      </c>
      <c r="D131" s="222" t="s">
        <v>147</v>
      </c>
      <c r="E131" s="223" t="s">
        <v>238</v>
      </c>
      <c r="F131" s="224" t="s">
        <v>239</v>
      </c>
      <c r="G131" s="225" t="s">
        <v>161</v>
      </c>
      <c r="H131" s="226">
        <v>1</v>
      </c>
      <c r="I131" s="227"/>
      <c r="J131" s="228">
        <f>ROUND(I131*H131,2)</f>
        <v>0</v>
      </c>
      <c r="K131" s="224" t="s">
        <v>162</v>
      </c>
      <c r="L131" s="72"/>
      <c r="M131" s="229" t="s">
        <v>38</v>
      </c>
      <c r="N131" s="230" t="s">
        <v>52</v>
      </c>
      <c r="O131" s="47"/>
      <c r="P131" s="231">
        <f>O131*H131</f>
        <v>0</v>
      </c>
      <c r="Q131" s="231">
        <v>0</v>
      </c>
      <c r="R131" s="231">
        <f>Q131*H131</f>
        <v>0</v>
      </c>
      <c r="S131" s="231">
        <v>0.10000000000000001</v>
      </c>
      <c r="T131" s="232">
        <f>S131*H131</f>
        <v>0.10000000000000001</v>
      </c>
      <c r="AR131" s="23" t="s">
        <v>152</v>
      </c>
      <c r="AT131" s="23" t="s">
        <v>147</v>
      </c>
      <c r="AU131" s="23" t="s">
        <v>24</v>
      </c>
      <c r="AY131" s="23" t="s">
        <v>145</v>
      </c>
      <c r="BE131" s="233">
        <f>IF(N131="základní",J131,0)</f>
        <v>0</v>
      </c>
      <c r="BF131" s="233">
        <f>IF(N131="snížená",J131,0)</f>
        <v>0</v>
      </c>
      <c r="BG131" s="233">
        <f>IF(N131="zákl. přenesená",J131,0)</f>
        <v>0</v>
      </c>
      <c r="BH131" s="233">
        <f>IF(N131="sníž. přenesená",J131,0)</f>
        <v>0</v>
      </c>
      <c r="BI131" s="233">
        <f>IF(N131="nulová",J131,0)</f>
        <v>0</v>
      </c>
      <c r="BJ131" s="23" t="s">
        <v>25</v>
      </c>
      <c r="BK131" s="233">
        <f>ROUND(I131*H131,2)</f>
        <v>0</v>
      </c>
      <c r="BL131" s="23" t="s">
        <v>152</v>
      </c>
      <c r="BM131" s="23" t="s">
        <v>240</v>
      </c>
    </row>
    <row r="132" s="1" customFormat="1" ht="16.5" customHeight="1">
      <c r="B132" s="46"/>
      <c r="C132" s="222" t="s">
        <v>241</v>
      </c>
      <c r="D132" s="222" t="s">
        <v>147</v>
      </c>
      <c r="E132" s="223" t="s">
        <v>242</v>
      </c>
      <c r="F132" s="224" t="s">
        <v>243</v>
      </c>
      <c r="G132" s="225" t="s">
        <v>206</v>
      </c>
      <c r="H132" s="226">
        <v>179.69999999999999</v>
      </c>
      <c r="I132" s="227"/>
      <c r="J132" s="228">
        <f>ROUND(I132*H132,2)</f>
        <v>0</v>
      </c>
      <c r="K132" s="224" t="s">
        <v>156</v>
      </c>
      <c r="L132" s="72"/>
      <c r="M132" s="229" t="s">
        <v>38</v>
      </c>
      <c r="N132" s="230" t="s">
        <v>52</v>
      </c>
      <c r="O132" s="47"/>
      <c r="P132" s="231">
        <f>O132*H132</f>
        <v>0</v>
      </c>
      <c r="Q132" s="231">
        <v>0</v>
      </c>
      <c r="R132" s="231">
        <f>Q132*H132</f>
        <v>0</v>
      </c>
      <c r="S132" s="231">
        <v>0</v>
      </c>
      <c r="T132" s="232">
        <f>S132*H132</f>
        <v>0</v>
      </c>
      <c r="AR132" s="23" t="s">
        <v>152</v>
      </c>
      <c r="AT132" s="23" t="s">
        <v>147</v>
      </c>
      <c r="AU132" s="23" t="s">
        <v>24</v>
      </c>
      <c r="AY132" s="23" t="s">
        <v>145</v>
      </c>
      <c r="BE132" s="233">
        <f>IF(N132="základní",J132,0)</f>
        <v>0</v>
      </c>
      <c r="BF132" s="233">
        <f>IF(N132="snížená",J132,0)</f>
        <v>0</v>
      </c>
      <c r="BG132" s="233">
        <f>IF(N132="zákl. přenesená",J132,0)</f>
        <v>0</v>
      </c>
      <c r="BH132" s="233">
        <f>IF(N132="sníž. přenesená",J132,0)</f>
        <v>0</v>
      </c>
      <c r="BI132" s="233">
        <f>IF(N132="nulová",J132,0)</f>
        <v>0</v>
      </c>
      <c r="BJ132" s="23" t="s">
        <v>25</v>
      </c>
      <c r="BK132" s="233">
        <f>ROUND(I132*H132,2)</f>
        <v>0</v>
      </c>
      <c r="BL132" s="23" t="s">
        <v>152</v>
      </c>
      <c r="BM132" s="23" t="s">
        <v>244</v>
      </c>
    </row>
    <row r="133" s="11" customFormat="1">
      <c r="B133" s="237"/>
      <c r="C133" s="238"/>
      <c r="D133" s="234" t="s">
        <v>176</v>
      </c>
      <c r="E133" s="239" t="s">
        <v>38</v>
      </c>
      <c r="F133" s="240" t="s">
        <v>245</v>
      </c>
      <c r="G133" s="238"/>
      <c r="H133" s="241">
        <v>179.69999999999999</v>
      </c>
      <c r="I133" s="242"/>
      <c r="J133" s="238"/>
      <c r="K133" s="238"/>
      <c r="L133" s="243"/>
      <c r="M133" s="244"/>
      <c r="N133" s="245"/>
      <c r="O133" s="245"/>
      <c r="P133" s="245"/>
      <c r="Q133" s="245"/>
      <c r="R133" s="245"/>
      <c r="S133" s="245"/>
      <c r="T133" s="246"/>
      <c r="AT133" s="247" t="s">
        <v>176</v>
      </c>
      <c r="AU133" s="247" t="s">
        <v>24</v>
      </c>
      <c r="AV133" s="11" t="s">
        <v>24</v>
      </c>
      <c r="AW133" s="11" t="s">
        <v>45</v>
      </c>
      <c r="AX133" s="11" t="s">
        <v>81</v>
      </c>
      <c r="AY133" s="247" t="s">
        <v>145</v>
      </c>
    </row>
    <row r="134" s="12" customFormat="1">
      <c r="B134" s="248"/>
      <c r="C134" s="249"/>
      <c r="D134" s="234" t="s">
        <v>176</v>
      </c>
      <c r="E134" s="250" t="s">
        <v>38</v>
      </c>
      <c r="F134" s="251" t="s">
        <v>179</v>
      </c>
      <c r="G134" s="249"/>
      <c r="H134" s="252">
        <v>179.69999999999999</v>
      </c>
      <c r="I134" s="253"/>
      <c r="J134" s="249"/>
      <c r="K134" s="249"/>
      <c r="L134" s="254"/>
      <c r="M134" s="255"/>
      <c r="N134" s="256"/>
      <c r="O134" s="256"/>
      <c r="P134" s="256"/>
      <c r="Q134" s="256"/>
      <c r="R134" s="256"/>
      <c r="S134" s="256"/>
      <c r="T134" s="257"/>
      <c r="AT134" s="258" t="s">
        <v>176</v>
      </c>
      <c r="AU134" s="258" t="s">
        <v>24</v>
      </c>
      <c r="AV134" s="12" t="s">
        <v>152</v>
      </c>
      <c r="AW134" s="12" t="s">
        <v>45</v>
      </c>
      <c r="AX134" s="12" t="s">
        <v>25</v>
      </c>
      <c r="AY134" s="258" t="s">
        <v>145</v>
      </c>
    </row>
    <row r="135" s="1" customFormat="1" ht="16.5" customHeight="1">
      <c r="B135" s="46"/>
      <c r="C135" s="222" t="s">
        <v>246</v>
      </c>
      <c r="D135" s="222" t="s">
        <v>147</v>
      </c>
      <c r="E135" s="223" t="s">
        <v>247</v>
      </c>
      <c r="F135" s="224" t="s">
        <v>248</v>
      </c>
      <c r="G135" s="225" t="s">
        <v>206</v>
      </c>
      <c r="H135" s="226">
        <v>1823</v>
      </c>
      <c r="I135" s="227"/>
      <c r="J135" s="228">
        <f>ROUND(I135*H135,2)</f>
        <v>0</v>
      </c>
      <c r="K135" s="224" t="s">
        <v>162</v>
      </c>
      <c r="L135" s="72"/>
      <c r="M135" s="229" t="s">
        <v>38</v>
      </c>
      <c r="N135" s="230" t="s">
        <v>52</v>
      </c>
      <c r="O135" s="47"/>
      <c r="P135" s="231">
        <f>O135*H135</f>
        <v>0</v>
      </c>
      <c r="Q135" s="231">
        <v>0</v>
      </c>
      <c r="R135" s="231">
        <f>Q135*H135</f>
        <v>0</v>
      </c>
      <c r="S135" s="231">
        <v>0</v>
      </c>
      <c r="T135" s="232">
        <f>S135*H135</f>
        <v>0</v>
      </c>
      <c r="AR135" s="23" t="s">
        <v>152</v>
      </c>
      <c r="AT135" s="23" t="s">
        <v>147</v>
      </c>
      <c r="AU135" s="23" t="s">
        <v>24</v>
      </c>
      <c r="AY135" s="23" t="s">
        <v>145</v>
      </c>
      <c r="BE135" s="233">
        <f>IF(N135="základní",J135,0)</f>
        <v>0</v>
      </c>
      <c r="BF135" s="233">
        <f>IF(N135="snížená",J135,0)</f>
        <v>0</v>
      </c>
      <c r="BG135" s="233">
        <f>IF(N135="zákl. přenesená",J135,0)</f>
        <v>0</v>
      </c>
      <c r="BH135" s="233">
        <f>IF(N135="sníž. přenesená",J135,0)</f>
        <v>0</v>
      </c>
      <c r="BI135" s="233">
        <f>IF(N135="nulová",J135,0)</f>
        <v>0</v>
      </c>
      <c r="BJ135" s="23" t="s">
        <v>25</v>
      </c>
      <c r="BK135" s="233">
        <f>ROUND(I135*H135,2)</f>
        <v>0</v>
      </c>
      <c r="BL135" s="23" t="s">
        <v>152</v>
      </c>
      <c r="BM135" s="23" t="s">
        <v>249</v>
      </c>
    </row>
    <row r="136" s="1" customFormat="1">
      <c r="B136" s="46"/>
      <c r="C136" s="74"/>
      <c r="D136" s="234" t="s">
        <v>164</v>
      </c>
      <c r="E136" s="74"/>
      <c r="F136" s="235" t="s">
        <v>208</v>
      </c>
      <c r="G136" s="74"/>
      <c r="H136" s="74"/>
      <c r="I136" s="192"/>
      <c r="J136" s="74"/>
      <c r="K136" s="74"/>
      <c r="L136" s="72"/>
      <c r="M136" s="236"/>
      <c r="N136" s="47"/>
      <c r="O136" s="47"/>
      <c r="P136" s="47"/>
      <c r="Q136" s="47"/>
      <c r="R136" s="47"/>
      <c r="S136" s="47"/>
      <c r="T136" s="95"/>
      <c r="AT136" s="23" t="s">
        <v>164</v>
      </c>
      <c r="AU136" s="23" t="s">
        <v>24</v>
      </c>
    </row>
    <row r="137" s="11" customFormat="1">
      <c r="B137" s="237"/>
      <c r="C137" s="238"/>
      <c r="D137" s="234" t="s">
        <v>176</v>
      </c>
      <c r="E137" s="239" t="s">
        <v>38</v>
      </c>
      <c r="F137" s="240" t="s">
        <v>250</v>
      </c>
      <c r="G137" s="238"/>
      <c r="H137" s="241">
        <v>765</v>
      </c>
      <c r="I137" s="242"/>
      <c r="J137" s="238"/>
      <c r="K137" s="238"/>
      <c r="L137" s="243"/>
      <c r="M137" s="244"/>
      <c r="N137" s="245"/>
      <c r="O137" s="245"/>
      <c r="P137" s="245"/>
      <c r="Q137" s="245"/>
      <c r="R137" s="245"/>
      <c r="S137" s="245"/>
      <c r="T137" s="246"/>
      <c r="AT137" s="247" t="s">
        <v>176</v>
      </c>
      <c r="AU137" s="247" t="s">
        <v>24</v>
      </c>
      <c r="AV137" s="11" t="s">
        <v>24</v>
      </c>
      <c r="AW137" s="11" t="s">
        <v>45</v>
      </c>
      <c r="AX137" s="11" t="s">
        <v>81</v>
      </c>
      <c r="AY137" s="247" t="s">
        <v>145</v>
      </c>
    </row>
    <row r="138" s="11" customFormat="1">
      <c r="B138" s="237"/>
      <c r="C138" s="238"/>
      <c r="D138" s="234" t="s">
        <v>176</v>
      </c>
      <c r="E138" s="239" t="s">
        <v>38</v>
      </c>
      <c r="F138" s="240" t="s">
        <v>251</v>
      </c>
      <c r="G138" s="238"/>
      <c r="H138" s="241">
        <v>938.5</v>
      </c>
      <c r="I138" s="242"/>
      <c r="J138" s="238"/>
      <c r="K138" s="238"/>
      <c r="L138" s="243"/>
      <c r="M138" s="244"/>
      <c r="N138" s="245"/>
      <c r="O138" s="245"/>
      <c r="P138" s="245"/>
      <c r="Q138" s="245"/>
      <c r="R138" s="245"/>
      <c r="S138" s="245"/>
      <c r="T138" s="246"/>
      <c r="AT138" s="247" t="s">
        <v>176</v>
      </c>
      <c r="AU138" s="247" t="s">
        <v>24</v>
      </c>
      <c r="AV138" s="11" t="s">
        <v>24</v>
      </c>
      <c r="AW138" s="11" t="s">
        <v>45</v>
      </c>
      <c r="AX138" s="11" t="s">
        <v>81</v>
      </c>
      <c r="AY138" s="247" t="s">
        <v>145</v>
      </c>
    </row>
    <row r="139" s="11" customFormat="1">
      <c r="B139" s="237"/>
      <c r="C139" s="238"/>
      <c r="D139" s="234" t="s">
        <v>176</v>
      </c>
      <c r="E139" s="239" t="s">
        <v>38</v>
      </c>
      <c r="F139" s="240" t="s">
        <v>252</v>
      </c>
      <c r="G139" s="238"/>
      <c r="H139" s="241">
        <v>99</v>
      </c>
      <c r="I139" s="242"/>
      <c r="J139" s="238"/>
      <c r="K139" s="238"/>
      <c r="L139" s="243"/>
      <c r="M139" s="244"/>
      <c r="N139" s="245"/>
      <c r="O139" s="245"/>
      <c r="P139" s="245"/>
      <c r="Q139" s="245"/>
      <c r="R139" s="245"/>
      <c r="S139" s="245"/>
      <c r="T139" s="246"/>
      <c r="AT139" s="247" t="s">
        <v>176</v>
      </c>
      <c r="AU139" s="247" t="s">
        <v>24</v>
      </c>
      <c r="AV139" s="11" t="s">
        <v>24</v>
      </c>
      <c r="AW139" s="11" t="s">
        <v>45</v>
      </c>
      <c r="AX139" s="11" t="s">
        <v>81</v>
      </c>
      <c r="AY139" s="247" t="s">
        <v>145</v>
      </c>
    </row>
    <row r="140" s="11" customFormat="1">
      <c r="B140" s="237"/>
      <c r="C140" s="238"/>
      <c r="D140" s="234" t="s">
        <v>176</v>
      </c>
      <c r="E140" s="239" t="s">
        <v>38</v>
      </c>
      <c r="F140" s="240" t="s">
        <v>253</v>
      </c>
      <c r="G140" s="238"/>
      <c r="H140" s="241">
        <v>20.5</v>
      </c>
      <c r="I140" s="242"/>
      <c r="J140" s="238"/>
      <c r="K140" s="238"/>
      <c r="L140" s="243"/>
      <c r="M140" s="244"/>
      <c r="N140" s="245"/>
      <c r="O140" s="245"/>
      <c r="P140" s="245"/>
      <c r="Q140" s="245"/>
      <c r="R140" s="245"/>
      <c r="S140" s="245"/>
      <c r="T140" s="246"/>
      <c r="AT140" s="247" t="s">
        <v>176</v>
      </c>
      <c r="AU140" s="247" t="s">
        <v>24</v>
      </c>
      <c r="AV140" s="11" t="s">
        <v>24</v>
      </c>
      <c r="AW140" s="11" t="s">
        <v>45</v>
      </c>
      <c r="AX140" s="11" t="s">
        <v>81</v>
      </c>
      <c r="AY140" s="247" t="s">
        <v>145</v>
      </c>
    </row>
    <row r="141" s="12" customFormat="1">
      <c r="B141" s="248"/>
      <c r="C141" s="249"/>
      <c r="D141" s="234" t="s">
        <v>176</v>
      </c>
      <c r="E141" s="250" t="s">
        <v>38</v>
      </c>
      <c r="F141" s="251" t="s">
        <v>179</v>
      </c>
      <c r="G141" s="249"/>
      <c r="H141" s="252">
        <v>1823</v>
      </c>
      <c r="I141" s="253"/>
      <c r="J141" s="249"/>
      <c r="K141" s="249"/>
      <c r="L141" s="254"/>
      <c r="M141" s="255"/>
      <c r="N141" s="256"/>
      <c r="O141" s="256"/>
      <c r="P141" s="256"/>
      <c r="Q141" s="256"/>
      <c r="R141" s="256"/>
      <c r="S141" s="256"/>
      <c r="T141" s="257"/>
      <c r="AT141" s="258" t="s">
        <v>176</v>
      </c>
      <c r="AU141" s="258" t="s">
        <v>24</v>
      </c>
      <c r="AV141" s="12" t="s">
        <v>152</v>
      </c>
      <c r="AW141" s="12" t="s">
        <v>45</v>
      </c>
      <c r="AX141" s="12" t="s">
        <v>25</v>
      </c>
      <c r="AY141" s="258" t="s">
        <v>145</v>
      </c>
    </row>
    <row r="142" s="1" customFormat="1" ht="16.5" customHeight="1">
      <c r="B142" s="46"/>
      <c r="C142" s="222" t="s">
        <v>254</v>
      </c>
      <c r="D142" s="222" t="s">
        <v>147</v>
      </c>
      <c r="E142" s="223" t="s">
        <v>255</v>
      </c>
      <c r="F142" s="224" t="s">
        <v>256</v>
      </c>
      <c r="G142" s="225" t="s">
        <v>206</v>
      </c>
      <c r="H142" s="226">
        <v>1823</v>
      </c>
      <c r="I142" s="227"/>
      <c r="J142" s="228">
        <f>ROUND(I142*H142,2)</f>
        <v>0</v>
      </c>
      <c r="K142" s="224" t="s">
        <v>162</v>
      </c>
      <c r="L142" s="72"/>
      <c r="M142" s="229" t="s">
        <v>38</v>
      </c>
      <c r="N142" s="230" t="s">
        <v>52</v>
      </c>
      <c r="O142" s="47"/>
      <c r="P142" s="231">
        <f>O142*H142</f>
        <v>0</v>
      </c>
      <c r="Q142" s="231">
        <v>0</v>
      </c>
      <c r="R142" s="231">
        <f>Q142*H142</f>
        <v>0</v>
      </c>
      <c r="S142" s="231">
        <v>0</v>
      </c>
      <c r="T142" s="232">
        <f>S142*H142</f>
        <v>0</v>
      </c>
      <c r="AR142" s="23" t="s">
        <v>152</v>
      </c>
      <c r="AT142" s="23" t="s">
        <v>147</v>
      </c>
      <c r="AU142" s="23" t="s">
        <v>24</v>
      </c>
      <c r="AY142" s="23" t="s">
        <v>145</v>
      </c>
      <c r="BE142" s="233">
        <f>IF(N142="základní",J142,0)</f>
        <v>0</v>
      </c>
      <c r="BF142" s="233">
        <f>IF(N142="snížená",J142,0)</f>
        <v>0</v>
      </c>
      <c r="BG142" s="233">
        <f>IF(N142="zákl. přenesená",J142,0)</f>
        <v>0</v>
      </c>
      <c r="BH142" s="233">
        <f>IF(N142="sníž. přenesená",J142,0)</f>
        <v>0</v>
      </c>
      <c r="BI142" s="233">
        <f>IF(N142="nulová",J142,0)</f>
        <v>0</v>
      </c>
      <c r="BJ142" s="23" t="s">
        <v>25</v>
      </c>
      <c r="BK142" s="233">
        <f>ROUND(I142*H142,2)</f>
        <v>0</v>
      </c>
      <c r="BL142" s="23" t="s">
        <v>152</v>
      </c>
      <c r="BM142" s="23" t="s">
        <v>257</v>
      </c>
    </row>
    <row r="143" s="1" customFormat="1">
      <c r="B143" s="46"/>
      <c r="C143" s="74"/>
      <c r="D143" s="234" t="s">
        <v>164</v>
      </c>
      <c r="E143" s="74"/>
      <c r="F143" s="235" t="s">
        <v>208</v>
      </c>
      <c r="G143" s="74"/>
      <c r="H143" s="74"/>
      <c r="I143" s="192"/>
      <c r="J143" s="74"/>
      <c r="K143" s="74"/>
      <c r="L143" s="72"/>
      <c r="M143" s="236"/>
      <c r="N143" s="47"/>
      <c r="O143" s="47"/>
      <c r="P143" s="47"/>
      <c r="Q143" s="47"/>
      <c r="R143" s="47"/>
      <c r="S143" s="47"/>
      <c r="T143" s="95"/>
      <c r="AT143" s="23" t="s">
        <v>164</v>
      </c>
      <c r="AU143" s="23" t="s">
        <v>24</v>
      </c>
    </row>
    <row r="144" s="1" customFormat="1" ht="16.5" customHeight="1">
      <c r="B144" s="46"/>
      <c r="C144" s="222" t="s">
        <v>258</v>
      </c>
      <c r="D144" s="222" t="s">
        <v>147</v>
      </c>
      <c r="E144" s="223" t="s">
        <v>259</v>
      </c>
      <c r="F144" s="224" t="s">
        <v>260</v>
      </c>
      <c r="G144" s="225" t="s">
        <v>206</v>
      </c>
      <c r="H144" s="226">
        <v>24.48</v>
      </c>
      <c r="I144" s="227"/>
      <c r="J144" s="228">
        <f>ROUND(I144*H144,2)</f>
        <v>0</v>
      </c>
      <c r="K144" s="224" t="s">
        <v>162</v>
      </c>
      <c r="L144" s="72"/>
      <c r="M144" s="229" t="s">
        <v>38</v>
      </c>
      <c r="N144" s="230" t="s">
        <v>52</v>
      </c>
      <c r="O144" s="47"/>
      <c r="P144" s="231">
        <f>O144*H144</f>
        <v>0</v>
      </c>
      <c r="Q144" s="231">
        <v>0</v>
      </c>
      <c r="R144" s="231">
        <f>Q144*H144</f>
        <v>0</v>
      </c>
      <c r="S144" s="231">
        <v>0</v>
      </c>
      <c r="T144" s="232">
        <f>S144*H144</f>
        <v>0</v>
      </c>
      <c r="AR144" s="23" t="s">
        <v>152</v>
      </c>
      <c r="AT144" s="23" t="s">
        <v>147</v>
      </c>
      <c r="AU144" s="23" t="s">
        <v>24</v>
      </c>
      <c r="AY144" s="23" t="s">
        <v>145</v>
      </c>
      <c r="BE144" s="233">
        <f>IF(N144="základní",J144,0)</f>
        <v>0</v>
      </c>
      <c r="BF144" s="233">
        <f>IF(N144="snížená",J144,0)</f>
        <v>0</v>
      </c>
      <c r="BG144" s="233">
        <f>IF(N144="zákl. přenesená",J144,0)</f>
        <v>0</v>
      </c>
      <c r="BH144" s="233">
        <f>IF(N144="sníž. přenesená",J144,0)</f>
        <v>0</v>
      </c>
      <c r="BI144" s="233">
        <f>IF(N144="nulová",J144,0)</f>
        <v>0</v>
      </c>
      <c r="BJ144" s="23" t="s">
        <v>25</v>
      </c>
      <c r="BK144" s="233">
        <f>ROUND(I144*H144,2)</f>
        <v>0</v>
      </c>
      <c r="BL144" s="23" t="s">
        <v>152</v>
      </c>
      <c r="BM144" s="23" t="s">
        <v>261</v>
      </c>
    </row>
    <row r="145" s="1" customFormat="1">
      <c r="B145" s="46"/>
      <c r="C145" s="74"/>
      <c r="D145" s="234" t="s">
        <v>164</v>
      </c>
      <c r="E145" s="74"/>
      <c r="F145" s="235" t="s">
        <v>262</v>
      </c>
      <c r="G145" s="74"/>
      <c r="H145" s="74"/>
      <c r="I145" s="192"/>
      <c r="J145" s="74"/>
      <c r="K145" s="74"/>
      <c r="L145" s="72"/>
      <c r="M145" s="236"/>
      <c r="N145" s="47"/>
      <c r="O145" s="47"/>
      <c r="P145" s="47"/>
      <c r="Q145" s="47"/>
      <c r="R145" s="47"/>
      <c r="S145" s="47"/>
      <c r="T145" s="95"/>
      <c r="AT145" s="23" t="s">
        <v>164</v>
      </c>
      <c r="AU145" s="23" t="s">
        <v>24</v>
      </c>
    </row>
    <row r="146" s="11" customFormat="1">
      <c r="B146" s="237"/>
      <c r="C146" s="238"/>
      <c r="D146" s="234" t="s">
        <v>176</v>
      </c>
      <c r="E146" s="239" t="s">
        <v>38</v>
      </c>
      <c r="F146" s="240" t="s">
        <v>263</v>
      </c>
      <c r="G146" s="238"/>
      <c r="H146" s="241">
        <v>24.48</v>
      </c>
      <c r="I146" s="242"/>
      <c r="J146" s="238"/>
      <c r="K146" s="238"/>
      <c r="L146" s="243"/>
      <c r="M146" s="244"/>
      <c r="N146" s="245"/>
      <c r="O146" s="245"/>
      <c r="P146" s="245"/>
      <c r="Q146" s="245"/>
      <c r="R146" s="245"/>
      <c r="S146" s="245"/>
      <c r="T146" s="246"/>
      <c r="AT146" s="247" t="s">
        <v>176</v>
      </c>
      <c r="AU146" s="247" t="s">
        <v>24</v>
      </c>
      <c r="AV146" s="11" t="s">
        <v>24</v>
      </c>
      <c r="AW146" s="11" t="s">
        <v>45</v>
      </c>
      <c r="AX146" s="11" t="s">
        <v>81</v>
      </c>
      <c r="AY146" s="247" t="s">
        <v>145</v>
      </c>
    </row>
    <row r="147" s="12" customFormat="1">
      <c r="B147" s="248"/>
      <c r="C147" s="249"/>
      <c r="D147" s="234" t="s">
        <v>176</v>
      </c>
      <c r="E147" s="250" t="s">
        <v>38</v>
      </c>
      <c r="F147" s="251" t="s">
        <v>179</v>
      </c>
      <c r="G147" s="249"/>
      <c r="H147" s="252">
        <v>24.48</v>
      </c>
      <c r="I147" s="253"/>
      <c r="J147" s="249"/>
      <c r="K147" s="249"/>
      <c r="L147" s="254"/>
      <c r="M147" s="255"/>
      <c r="N147" s="256"/>
      <c r="O147" s="256"/>
      <c r="P147" s="256"/>
      <c r="Q147" s="256"/>
      <c r="R147" s="256"/>
      <c r="S147" s="256"/>
      <c r="T147" s="257"/>
      <c r="AT147" s="258" t="s">
        <v>176</v>
      </c>
      <c r="AU147" s="258" t="s">
        <v>24</v>
      </c>
      <c r="AV147" s="12" t="s">
        <v>152</v>
      </c>
      <c r="AW147" s="12" t="s">
        <v>45</v>
      </c>
      <c r="AX147" s="12" t="s">
        <v>25</v>
      </c>
      <c r="AY147" s="258" t="s">
        <v>145</v>
      </c>
    </row>
    <row r="148" s="1" customFormat="1" ht="16.5" customHeight="1">
      <c r="B148" s="46"/>
      <c r="C148" s="222" t="s">
        <v>9</v>
      </c>
      <c r="D148" s="222" t="s">
        <v>147</v>
      </c>
      <c r="E148" s="223" t="s">
        <v>264</v>
      </c>
      <c r="F148" s="224" t="s">
        <v>265</v>
      </c>
      <c r="G148" s="225" t="s">
        <v>206</v>
      </c>
      <c r="H148" s="226">
        <v>25</v>
      </c>
      <c r="I148" s="227"/>
      <c r="J148" s="228">
        <f>ROUND(I148*H148,2)</f>
        <v>0</v>
      </c>
      <c r="K148" s="224" t="s">
        <v>162</v>
      </c>
      <c r="L148" s="72"/>
      <c r="M148" s="229" t="s">
        <v>38</v>
      </c>
      <c r="N148" s="230" t="s">
        <v>52</v>
      </c>
      <c r="O148" s="47"/>
      <c r="P148" s="231">
        <f>O148*H148</f>
        <v>0</v>
      </c>
      <c r="Q148" s="231">
        <v>0</v>
      </c>
      <c r="R148" s="231">
        <f>Q148*H148</f>
        <v>0</v>
      </c>
      <c r="S148" s="231">
        <v>0</v>
      </c>
      <c r="T148" s="232">
        <f>S148*H148</f>
        <v>0</v>
      </c>
      <c r="AR148" s="23" t="s">
        <v>152</v>
      </c>
      <c r="AT148" s="23" t="s">
        <v>147</v>
      </c>
      <c r="AU148" s="23" t="s">
        <v>24</v>
      </c>
      <c r="AY148" s="23" t="s">
        <v>145</v>
      </c>
      <c r="BE148" s="233">
        <f>IF(N148="základní",J148,0)</f>
        <v>0</v>
      </c>
      <c r="BF148" s="233">
        <f>IF(N148="snížená",J148,0)</f>
        <v>0</v>
      </c>
      <c r="BG148" s="233">
        <f>IF(N148="zákl. přenesená",J148,0)</f>
        <v>0</v>
      </c>
      <c r="BH148" s="233">
        <f>IF(N148="sníž. přenesená",J148,0)</f>
        <v>0</v>
      </c>
      <c r="BI148" s="233">
        <f>IF(N148="nulová",J148,0)</f>
        <v>0</v>
      </c>
      <c r="BJ148" s="23" t="s">
        <v>25</v>
      </c>
      <c r="BK148" s="233">
        <f>ROUND(I148*H148,2)</f>
        <v>0</v>
      </c>
      <c r="BL148" s="23" t="s">
        <v>152</v>
      </c>
      <c r="BM148" s="23" t="s">
        <v>266</v>
      </c>
    </row>
    <row r="149" s="1" customFormat="1">
      <c r="B149" s="46"/>
      <c r="C149" s="74"/>
      <c r="D149" s="234" t="s">
        <v>164</v>
      </c>
      <c r="E149" s="74"/>
      <c r="F149" s="235" t="s">
        <v>262</v>
      </c>
      <c r="G149" s="74"/>
      <c r="H149" s="74"/>
      <c r="I149" s="192"/>
      <c r="J149" s="74"/>
      <c r="K149" s="74"/>
      <c r="L149" s="72"/>
      <c r="M149" s="236"/>
      <c r="N149" s="47"/>
      <c r="O149" s="47"/>
      <c r="P149" s="47"/>
      <c r="Q149" s="47"/>
      <c r="R149" s="47"/>
      <c r="S149" s="47"/>
      <c r="T149" s="95"/>
      <c r="AT149" s="23" t="s">
        <v>164</v>
      </c>
      <c r="AU149" s="23" t="s">
        <v>24</v>
      </c>
    </row>
    <row r="150" s="11" customFormat="1">
      <c r="B150" s="237"/>
      <c r="C150" s="238"/>
      <c r="D150" s="234" t="s">
        <v>176</v>
      </c>
      <c r="E150" s="239" t="s">
        <v>38</v>
      </c>
      <c r="F150" s="240" t="s">
        <v>267</v>
      </c>
      <c r="G150" s="238"/>
      <c r="H150" s="241">
        <v>25</v>
      </c>
      <c r="I150" s="242"/>
      <c r="J150" s="238"/>
      <c r="K150" s="238"/>
      <c r="L150" s="243"/>
      <c r="M150" s="244"/>
      <c r="N150" s="245"/>
      <c r="O150" s="245"/>
      <c r="P150" s="245"/>
      <c r="Q150" s="245"/>
      <c r="R150" s="245"/>
      <c r="S150" s="245"/>
      <c r="T150" s="246"/>
      <c r="AT150" s="247" t="s">
        <v>176</v>
      </c>
      <c r="AU150" s="247" t="s">
        <v>24</v>
      </c>
      <c r="AV150" s="11" t="s">
        <v>24</v>
      </c>
      <c r="AW150" s="11" t="s">
        <v>45</v>
      </c>
      <c r="AX150" s="11" t="s">
        <v>25</v>
      </c>
      <c r="AY150" s="247" t="s">
        <v>145</v>
      </c>
    </row>
    <row r="151" s="1" customFormat="1" ht="16.5" customHeight="1">
      <c r="B151" s="46"/>
      <c r="C151" s="222" t="s">
        <v>268</v>
      </c>
      <c r="D151" s="222" t="s">
        <v>147</v>
      </c>
      <c r="E151" s="223" t="s">
        <v>269</v>
      </c>
      <c r="F151" s="224" t="s">
        <v>270</v>
      </c>
      <c r="G151" s="225" t="s">
        <v>206</v>
      </c>
      <c r="H151" s="226">
        <v>1968</v>
      </c>
      <c r="I151" s="227"/>
      <c r="J151" s="228">
        <f>ROUND(I151*H151,2)</f>
        <v>0</v>
      </c>
      <c r="K151" s="224" t="s">
        <v>156</v>
      </c>
      <c r="L151" s="72"/>
      <c r="M151" s="229" t="s">
        <v>38</v>
      </c>
      <c r="N151" s="230" t="s">
        <v>52</v>
      </c>
      <c r="O151" s="47"/>
      <c r="P151" s="231">
        <f>O151*H151</f>
        <v>0</v>
      </c>
      <c r="Q151" s="231">
        <v>0</v>
      </c>
      <c r="R151" s="231">
        <f>Q151*H151</f>
        <v>0</v>
      </c>
      <c r="S151" s="231">
        <v>0</v>
      </c>
      <c r="T151" s="232">
        <f>S151*H151</f>
        <v>0</v>
      </c>
      <c r="AR151" s="23" t="s">
        <v>152</v>
      </c>
      <c r="AT151" s="23" t="s">
        <v>147</v>
      </c>
      <c r="AU151" s="23" t="s">
        <v>24</v>
      </c>
      <c r="AY151" s="23" t="s">
        <v>145</v>
      </c>
      <c r="BE151" s="233">
        <f>IF(N151="základní",J151,0)</f>
        <v>0</v>
      </c>
      <c r="BF151" s="233">
        <f>IF(N151="snížená",J151,0)</f>
        <v>0</v>
      </c>
      <c r="BG151" s="233">
        <f>IF(N151="zákl. přenesená",J151,0)</f>
        <v>0</v>
      </c>
      <c r="BH151" s="233">
        <f>IF(N151="sníž. přenesená",J151,0)</f>
        <v>0</v>
      </c>
      <c r="BI151" s="233">
        <f>IF(N151="nulová",J151,0)</f>
        <v>0</v>
      </c>
      <c r="BJ151" s="23" t="s">
        <v>25</v>
      </c>
      <c r="BK151" s="233">
        <f>ROUND(I151*H151,2)</f>
        <v>0</v>
      </c>
      <c r="BL151" s="23" t="s">
        <v>152</v>
      </c>
      <c r="BM151" s="23" t="s">
        <v>271</v>
      </c>
    </row>
    <row r="152" s="11" customFormat="1">
      <c r="B152" s="237"/>
      <c r="C152" s="238"/>
      <c r="D152" s="234" t="s">
        <v>176</v>
      </c>
      <c r="E152" s="239" t="s">
        <v>38</v>
      </c>
      <c r="F152" s="240" t="s">
        <v>272</v>
      </c>
      <c r="G152" s="238"/>
      <c r="H152" s="241">
        <v>120</v>
      </c>
      <c r="I152" s="242"/>
      <c r="J152" s="238"/>
      <c r="K152" s="238"/>
      <c r="L152" s="243"/>
      <c r="M152" s="244"/>
      <c r="N152" s="245"/>
      <c r="O152" s="245"/>
      <c r="P152" s="245"/>
      <c r="Q152" s="245"/>
      <c r="R152" s="245"/>
      <c r="S152" s="245"/>
      <c r="T152" s="246"/>
      <c r="AT152" s="247" t="s">
        <v>176</v>
      </c>
      <c r="AU152" s="247" t="s">
        <v>24</v>
      </c>
      <c r="AV152" s="11" t="s">
        <v>24</v>
      </c>
      <c r="AW152" s="11" t="s">
        <v>45</v>
      </c>
      <c r="AX152" s="11" t="s">
        <v>81</v>
      </c>
      <c r="AY152" s="247" t="s">
        <v>145</v>
      </c>
    </row>
    <row r="153" s="11" customFormat="1">
      <c r="B153" s="237"/>
      <c r="C153" s="238"/>
      <c r="D153" s="234" t="s">
        <v>176</v>
      </c>
      <c r="E153" s="239" t="s">
        <v>38</v>
      </c>
      <c r="F153" s="240" t="s">
        <v>273</v>
      </c>
      <c r="G153" s="238"/>
      <c r="H153" s="241">
        <v>1848</v>
      </c>
      <c r="I153" s="242"/>
      <c r="J153" s="238"/>
      <c r="K153" s="238"/>
      <c r="L153" s="243"/>
      <c r="M153" s="244"/>
      <c r="N153" s="245"/>
      <c r="O153" s="245"/>
      <c r="P153" s="245"/>
      <c r="Q153" s="245"/>
      <c r="R153" s="245"/>
      <c r="S153" s="245"/>
      <c r="T153" s="246"/>
      <c r="AT153" s="247" t="s">
        <v>176</v>
      </c>
      <c r="AU153" s="247" t="s">
        <v>24</v>
      </c>
      <c r="AV153" s="11" t="s">
        <v>24</v>
      </c>
      <c r="AW153" s="11" t="s">
        <v>45</v>
      </c>
      <c r="AX153" s="11" t="s">
        <v>81</v>
      </c>
      <c r="AY153" s="247" t="s">
        <v>145</v>
      </c>
    </row>
    <row r="154" s="12" customFormat="1">
      <c r="B154" s="248"/>
      <c r="C154" s="249"/>
      <c r="D154" s="234" t="s">
        <v>176</v>
      </c>
      <c r="E154" s="250" t="s">
        <v>38</v>
      </c>
      <c r="F154" s="251" t="s">
        <v>179</v>
      </c>
      <c r="G154" s="249"/>
      <c r="H154" s="252">
        <v>1968</v>
      </c>
      <c r="I154" s="253"/>
      <c r="J154" s="249"/>
      <c r="K154" s="249"/>
      <c r="L154" s="254"/>
      <c r="M154" s="255"/>
      <c r="N154" s="256"/>
      <c r="O154" s="256"/>
      <c r="P154" s="256"/>
      <c r="Q154" s="256"/>
      <c r="R154" s="256"/>
      <c r="S154" s="256"/>
      <c r="T154" s="257"/>
      <c r="AT154" s="258" t="s">
        <v>176</v>
      </c>
      <c r="AU154" s="258" t="s">
        <v>24</v>
      </c>
      <c r="AV154" s="12" t="s">
        <v>152</v>
      </c>
      <c r="AW154" s="12" t="s">
        <v>45</v>
      </c>
      <c r="AX154" s="12" t="s">
        <v>25</v>
      </c>
      <c r="AY154" s="258" t="s">
        <v>145</v>
      </c>
    </row>
    <row r="155" s="1" customFormat="1" ht="16.5" customHeight="1">
      <c r="B155" s="46"/>
      <c r="C155" s="222" t="s">
        <v>274</v>
      </c>
      <c r="D155" s="222" t="s">
        <v>147</v>
      </c>
      <c r="E155" s="223" t="s">
        <v>275</v>
      </c>
      <c r="F155" s="224" t="s">
        <v>276</v>
      </c>
      <c r="G155" s="225" t="s">
        <v>206</v>
      </c>
      <c r="H155" s="226">
        <v>181.28</v>
      </c>
      <c r="I155" s="227"/>
      <c r="J155" s="228">
        <f>ROUND(I155*H155,2)</f>
        <v>0</v>
      </c>
      <c r="K155" s="224" t="s">
        <v>38</v>
      </c>
      <c r="L155" s="72"/>
      <c r="M155" s="229" t="s">
        <v>38</v>
      </c>
      <c r="N155" s="230" t="s">
        <v>52</v>
      </c>
      <c r="O155" s="47"/>
      <c r="P155" s="231">
        <f>O155*H155</f>
        <v>0</v>
      </c>
      <c r="Q155" s="231">
        <v>0</v>
      </c>
      <c r="R155" s="231">
        <f>Q155*H155</f>
        <v>0</v>
      </c>
      <c r="S155" s="231">
        <v>0</v>
      </c>
      <c r="T155" s="232">
        <f>S155*H155</f>
        <v>0</v>
      </c>
      <c r="AR155" s="23" t="s">
        <v>152</v>
      </c>
      <c r="AT155" s="23" t="s">
        <v>147</v>
      </c>
      <c r="AU155" s="23" t="s">
        <v>24</v>
      </c>
      <c r="AY155" s="23" t="s">
        <v>145</v>
      </c>
      <c r="BE155" s="233">
        <f>IF(N155="základní",J155,0)</f>
        <v>0</v>
      </c>
      <c r="BF155" s="233">
        <f>IF(N155="snížená",J155,0)</f>
        <v>0</v>
      </c>
      <c r="BG155" s="233">
        <f>IF(N155="zákl. přenesená",J155,0)</f>
        <v>0</v>
      </c>
      <c r="BH155" s="233">
        <f>IF(N155="sníž. přenesená",J155,0)</f>
        <v>0</v>
      </c>
      <c r="BI155" s="233">
        <f>IF(N155="nulová",J155,0)</f>
        <v>0</v>
      </c>
      <c r="BJ155" s="23" t="s">
        <v>25</v>
      </c>
      <c r="BK155" s="233">
        <f>ROUND(I155*H155,2)</f>
        <v>0</v>
      </c>
      <c r="BL155" s="23" t="s">
        <v>152</v>
      </c>
      <c r="BM155" s="23" t="s">
        <v>277</v>
      </c>
    </row>
    <row r="156" s="11" customFormat="1">
      <c r="B156" s="237"/>
      <c r="C156" s="238"/>
      <c r="D156" s="234" t="s">
        <v>176</v>
      </c>
      <c r="E156" s="239" t="s">
        <v>38</v>
      </c>
      <c r="F156" s="240" t="s">
        <v>278</v>
      </c>
      <c r="G156" s="238"/>
      <c r="H156" s="241">
        <v>181.28</v>
      </c>
      <c r="I156" s="242"/>
      <c r="J156" s="238"/>
      <c r="K156" s="238"/>
      <c r="L156" s="243"/>
      <c r="M156" s="244"/>
      <c r="N156" s="245"/>
      <c r="O156" s="245"/>
      <c r="P156" s="245"/>
      <c r="Q156" s="245"/>
      <c r="R156" s="245"/>
      <c r="S156" s="245"/>
      <c r="T156" s="246"/>
      <c r="AT156" s="247" t="s">
        <v>176</v>
      </c>
      <c r="AU156" s="247" t="s">
        <v>24</v>
      </c>
      <c r="AV156" s="11" t="s">
        <v>24</v>
      </c>
      <c r="AW156" s="11" t="s">
        <v>45</v>
      </c>
      <c r="AX156" s="11" t="s">
        <v>81</v>
      </c>
      <c r="AY156" s="247" t="s">
        <v>145</v>
      </c>
    </row>
    <row r="157" s="12" customFormat="1">
      <c r="B157" s="248"/>
      <c r="C157" s="249"/>
      <c r="D157" s="234" t="s">
        <v>176</v>
      </c>
      <c r="E157" s="250" t="s">
        <v>38</v>
      </c>
      <c r="F157" s="251" t="s">
        <v>179</v>
      </c>
      <c r="G157" s="249"/>
      <c r="H157" s="252">
        <v>181.28</v>
      </c>
      <c r="I157" s="253"/>
      <c r="J157" s="249"/>
      <c r="K157" s="249"/>
      <c r="L157" s="254"/>
      <c r="M157" s="255"/>
      <c r="N157" s="256"/>
      <c r="O157" s="256"/>
      <c r="P157" s="256"/>
      <c r="Q157" s="256"/>
      <c r="R157" s="256"/>
      <c r="S157" s="256"/>
      <c r="T157" s="257"/>
      <c r="AT157" s="258" t="s">
        <v>176</v>
      </c>
      <c r="AU157" s="258" t="s">
        <v>24</v>
      </c>
      <c r="AV157" s="12" t="s">
        <v>152</v>
      </c>
      <c r="AW157" s="12" t="s">
        <v>45</v>
      </c>
      <c r="AX157" s="12" t="s">
        <v>25</v>
      </c>
      <c r="AY157" s="258" t="s">
        <v>145</v>
      </c>
    </row>
    <row r="158" s="1" customFormat="1" ht="16.5" customHeight="1">
      <c r="B158" s="46"/>
      <c r="C158" s="259" t="s">
        <v>279</v>
      </c>
      <c r="D158" s="259" t="s">
        <v>280</v>
      </c>
      <c r="E158" s="260" t="s">
        <v>281</v>
      </c>
      <c r="F158" s="261" t="s">
        <v>282</v>
      </c>
      <c r="G158" s="262" t="s">
        <v>224</v>
      </c>
      <c r="H158" s="263">
        <v>398.19999999999999</v>
      </c>
      <c r="I158" s="264"/>
      <c r="J158" s="265">
        <f>ROUND(I158*H158,2)</f>
        <v>0</v>
      </c>
      <c r="K158" s="261" t="s">
        <v>38</v>
      </c>
      <c r="L158" s="266"/>
      <c r="M158" s="267" t="s">
        <v>38</v>
      </c>
      <c r="N158" s="268" t="s">
        <v>52</v>
      </c>
      <c r="O158" s="47"/>
      <c r="P158" s="231">
        <f>O158*H158</f>
        <v>0</v>
      </c>
      <c r="Q158" s="231">
        <v>1</v>
      </c>
      <c r="R158" s="231">
        <f>Q158*H158</f>
        <v>398.19999999999999</v>
      </c>
      <c r="S158" s="231">
        <v>0</v>
      </c>
      <c r="T158" s="232">
        <f>S158*H158</f>
        <v>0</v>
      </c>
      <c r="AR158" s="23" t="s">
        <v>194</v>
      </c>
      <c r="AT158" s="23" t="s">
        <v>280</v>
      </c>
      <c r="AU158" s="23" t="s">
        <v>24</v>
      </c>
      <c r="AY158" s="23" t="s">
        <v>145</v>
      </c>
      <c r="BE158" s="233">
        <f>IF(N158="základní",J158,0)</f>
        <v>0</v>
      </c>
      <c r="BF158" s="233">
        <f>IF(N158="snížená",J158,0)</f>
        <v>0</v>
      </c>
      <c r="BG158" s="233">
        <f>IF(N158="zákl. přenesená",J158,0)</f>
        <v>0</v>
      </c>
      <c r="BH158" s="233">
        <f>IF(N158="sníž. přenesená",J158,0)</f>
        <v>0</v>
      </c>
      <c r="BI158" s="233">
        <f>IF(N158="nulová",J158,0)</f>
        <v>0</v>
      </c>
      <c r="BJ158" s="23" t="s">
        <v>25</v>
      </c>
      <c r="BK158" s="233">
        <f>ROUND(I158*H158,2)</f>
        <v>0</v>
      </c>
      <c r="BL158" s="23" t="s">
        <v>152</v>
      </c>
      <c r="BM158" s="23" t="s">
        <v>283</v>
      </c>
    </row>
    <row r="159" s="11" customFormat="1">
      <c r="B159" s="237"/>
      <c r="C159" s="238"/>
      <c r="D159" s="234" t="s">
        <v>176</v>
      </c>
      <c r="E159" s="239" t="s">
        <v>38</v>
      </c>
      <c r="F159" s="240" t="s">
        <v>284</v>
      </c>
      <c r="G159" s="238"/>
      <c r="H159" s="241">
        <v>398.19999999999999</v>
      </c>
      <c r="I159" s="242"/>
      <c r="J159" s="238"/>
      <c r="K159" s="238"/>
      <c r="L159" s="243"/>
      <c r="M159" s="244"/>
      <c r="N159" s="245"/>
      <c r="O159" s="245"/>
      <c r="P159" s="245"/>
      <c r="Q159" s="245"/>
      <c r="R159" s="245"/>
      <c r="S159" s="245"/>
      <c r="T159" s="246"/>
      <c r="AT159" s="247" t="s">
        <v>176</v>
      </c>
      <c r="AU159" s="247" t="s">
        <v>24</v>
      </c>
      <c r="AV159" s="11" t="s">
        <v>24</v>
      </c>
      <c r="AW159" s="11" t="s">
        <v>45</v>
      </c>
      <c r="AX159" s="11" t="s">
        <v>81</v>
      </c>
      <c r="AY159" s="247" t="s">
        <v>145</v>
      </c>
    </row>
    <row r="160" s="12" customFormat="1">
      <c r="B160" s="248"/>
      <c r="C160" s="249"/>
      <c r="D160" s="234" t="s">
        <v>176</v>
      </c>
      <c r="E160" s="250" t="s">
        <v>38</v>
      </c>
      <c r="F160" s="251" t="s">
        <v>179</v>
      </c>
      <c r="G160" s="249"/>
      <c r="H160" s="252">
        <v>398.19999999999999</v>
      </c>
      <c r="I160" s="253"/>
      <c r="J160" s="249"/>
      <c r="K160" s="249"/>
      <c r="L160" s="254"/>
      <c r="M160" s="255"/>
      <c r="N160" s="256"/>
      <c r="O160" s="256"/>
      <c r="P160" s="256"/>
      <c r="Q160" s="256"/>
      <c r="R160" s="256"/>
      <c r="S160" s="256"/>
      <c r="T160" s="257"/>
      <c r="AT160" s="258" t="s">
        <v>176</v>
      </c>
      <c r="AU160" s="258" t="s">
        <v>24</v>
      </c>
      <c r="AV160" s="12" t="s">
        <v>152</v>
      </c>
      <c r="AW160" s="12" t="s">
        <v>45</v>
      </c>
      <c r="AX160" s="12" t="s">
        <v>25</v>
      </c>
      <c r="AY160" s="258" t="s">
        <v>145</v>
      </c>
    </row>
    <row r="161" s="1" customFormat="1" ht="16.5" customHeight="1">
      <c r="B161" s="46"/>
      <c r="C161" s="222" t="s">
        <v>267</v>
      </c>
      <c r="D161" s="222" t="s">
        <v>147</v>
      </c>
      <c r="E161" s="223" t="s">
        <v>285</v>
      </c>
      <c r="F161" s="224" t="s">
        <v>286</v>
      </c>
      <c r="G161" s="225" t="s">
        <v>206</v>
      </c>
      <c r="H161" s="226">
        <v>1968</v>
      </c>
      <c r="I161" s="227"/>
      <c r="J161" s="228">
        <f>ROUND(I161*H161,2)</f>
        <v>0</v>
      </c>
      <c r="K161" s="224" t="s">
        <v>156</v>
      </c>
      <c r="L161" s="72"/>
      <c r="M161" s="229" t="s">
        <v>38</v>
      </c>
      <c r="N161" s="230" t="s">
        <v>52</v>
      </c>
      <c r="O161" s="47"/>
      <c r="P161" s="231">
        <f>O161*H161</f>
        <v>0</v>
      </c>
      <c r="Q161" s="231">
        <v>0</v>
      </c>
      <c r="R161" s="231">
        <f>Q161*H161</f>
        <v>0</v>
      </c>
      <c r="S161" s="231">
        <v>0</v>
      </c>
      <c r="T161" s="232">
        <f>S161*H161</f>
        <v>0</v>
      </c>
      <c r="AR161" s="23" t="s">
        <v>152</v>
      </c>
      <c r="AT161" s="23" t="s">
        <v>147</v>
      </c>
      <c r="AU161" s="23" t="s">
        <v>24</v>
      </c>
      <c r="AY161" s="23" t="s">
        <v>145</v>
      </c>
      <c r="BE161" s="233">
        <f>IF(N161="základní",J161,0)</f>
        <v>0</v>
      </c>
      <c r="BF161" s="233">
        <f>IF(N161="snížená",J161,0)</f>
        <v>0</v>
      </c>
      <c r="BG161" s="233">
        <f>IF(N161="zákl. přenesená",J161,0)</f>
        <v>0</v>
      </c>
      <c r="BH161" s="233">
        <f>IF(N161="sníž. přenesená",J161,0)</f>
        <v>0</v>
      </c>
      <c r="BI161" s="233">
        <f>IF(N161="nulová",J161,0)</f>
        <v>0</v>
      </c>
      <c r="BJ161" s="23" t="s">
        <v>25</v>
      </c>
      <c r="BK161" s="233">
        <f>ROUND(I161*H161,2)</f>
        <v>0</v>
      </c>
      <c r="BL161" s="23" t="s">
        <v>152</v>
      </c>
      <c r="BM161" s="23" t="s">
        <v>287</v>
      </c>
    </row>
    <row r="162" s="11" customFormat="1">
      <c r="B162" s="237"/>
      <c r="C162" s="238"/>
      <c r="D162" s="234" t="s">
        <v>176</v>
      </c>
      <c r="E162" s="239" t="s">
        <v>38</v>
      </c>
      <c r="F162" s="240" t="s">
        <v>288</v>
      </c>
      <c r="G162" s="238"/>
      <c r="H162" s="241">
        <v>1968</v>
      </c>
      <c r="I162" s="242"/>
      <c r="J162" s="238"/>
      <c r="K162" s="238"/>
      <c r="L162" s="243"/>
      <c r="M162" s="244"/>
      <c r="N162" s="245"/>
      <c r="O162" s="245"/>
      <c r="P162" s="245"/>
      <c r="Q162" s="245"/>
      <c r="R162" s="245"/>
      <c r="S162" s="245"/>
      <c r="T162" s="246"/>
      <c r="AT162" s="247" t="s">
        <v>176</v>
      </c>
      <c r="AU162" s="247" t="s">
        <v>24</v>
      </c>
      <c r="AV162" s="11" t="s">
        <v>24</v>
      </c>
      <c r="AW162" s="11" t="s">
        <v>45</v>
      </c>
      <c r="AX162" s="11" t="s">
        <v>25</v>
      </c>
      <c r="AY162" s="247" t="s">
        <v>145</v>
      </c>
    </row>
    <row r="163" s="1" customFormat="1" ht="16.5" customHeight="1">
      <c r="B163" s="46"/>
      <c r="C163" s="222" t="s">
        <v>289</v>
      </c>
      <c r="D163" s="222" t="s">
        <v>147</v>
      </c>
      <c r="E163" s="223" t="s">
        <v>290</v>
      </c>
      <c r="F163" s="224" t="s">
        <v>291</v>
      </c>
      <c r="G163" s="225" t="s">
        <v>224</v>
      </c>
      <c r="H163" s="226">
        <v>3542.4000000000001</v>
      </c>
      <c r="I163" s="227"/>
      <c r="J163" s="228">
        <f>ROUND(I163*H163,2)</f>
        <v>0</v>
      </c>
      <c r="K163" s="224" t="s">
        <v>156</v>
      </c>
      <c r="L163" s="72"/>
      <c r="M163" s="229" t="s">
        <v>38</v>
      </c>
      <c r="N163" s="230" t="s">
        <v>52</v>
      </c>
      <c r="O163" s="47"/>
      <c r="P163" s="231">
        <f>O163*H163</f>
        <v>0</v>
      </c>
      <c r="Q163" s="231">
        <v>0</v>
      </c>
      <c r="R163" s="231">
        <f>Q163*H163</f>
        <v>0</v>
      </c>
      <c r="S163" s="231">
        <v>0</v>
      </c>
      <c r="T163" s="232">
        <f>S163*H163</f>
        <v>0</v>
      </c>
      <c r="AR163" s="23" t="s">
        <v>152</v>
      </c>
      <c r="AT163" s="23" t="s">
        <v>147</v>
      </c>
      <c r="AU163" s="23" t="s">
        <v>24</v>
      </c>
      <c r="AY163" s="23" t="s">
        <v>145</v>
      </c>
      <c r="BE163" s="233">
        <f>IF(N163="základní",J163,0)</f>
        <v>0</v>
      </c>
      <c r="BF163" s="233">
        <f>IF(N163="snížená",J163,0)</f>
        <v>0</v>
      </c>
      <c r="BG163" s="233">
        <f>IF(N163="zákl. přenesená",J163,0)</f>
        <v>0</v>
      </c>
      <c r="BH163" s="233">
        <f>IF(N163="sníž. přenesená",J163,0)</f>
        <v>0</v>
      </c>
      <c r="BI163" s="233">
        <f>IF(N163="nulová",J163,0)</f>
        <v>0</v>
      </c>
      <c r="BJ163" s="23" t="s">
        <v>25</v>
      </c>
      <c r="BK163" s="233">
        <f>ROUND(I163*H163,2)</f>
        <v>0</v>
      </c>
      <c r="BL163" s="23" t="s">
        <v>152</v>
      </c>
      <c r="BM163" s="23" t="s">
        <v>292</v>
      </c>
    </row>
    <row r="164" s="11" customFormat="1">
      <c r="B164" s="237"/>
      <c r="C164" s="238"/>
      <c r="D164" s="234" t="s">
        <v>176</v>
      </c>
      <c r="E164" s="239" t="s">
        <v>38</v>
      </c>
      <c r="F164" s="240" t="s">
        <v>293</v>
      </c>
      <c r="G164" s="238"/>
      <c r="H164" s="241">
        <v>3542.4000000000001</v>
      </c>
      <c r="I164" s="242"/>
      <c r="J164" s="238"/>
      <c r="K164" s="238"/>
      <c r="L164" s="243"/>
      <c r="M164" s="244"/>
      <c r="N164" s="245"/>
      <c r="O164" s="245"/>
      <c r="P164" s="245"/>
      <c r="Q164" s="245"/>
      <c r="R164" s="245"/>
      <c r="S164" s="245"/>
      <c r="T164" s="246"/>
      <c r="AT164" s="247" t="s">
        <v>176</v>
      </c>
      <c r="AU164" s="247" t="s">
        <v>24</v>
      </c>
      <c r="AV164" s="11" t="s">
        <v>24</v>
      </c>
      <c r="AW164" s="11" t="s">
        <v>45</v>
      </c>
      <c r="AX164" s="11" t="s">
        <v>81</v>
      </c>
      <c r="AY164" s="247" t="s">
        <v>145</v>
      </c>
    </row>
    <row r="165" s="12" customFormat="1">
      <c r="B165" s="248"/>
      <c r="C165" s="249"/>
      <c r="D165" s="234" t="s">
        <v>176</v>
      </c>
      <c r="E165" s="250" t="s">
        <v>38</v>
      </c>
      <c r="F165" s="251" t="s">
        <v>179</v>
      </c>
      <c r="G165" s="249"/>
      <c r="H165" s="252">
        <v>3542.4000000000001</v>
      </c>
      <c r="I165" s="253"/>
      <c r="J165" s="249"/>
      <c r="K165" s="249"/>
      <c r="L165" s="254"/>
      <c r="M165" s="255"/>
      <c r="N165" s="256"/>
      <c r="O165" s="256"/>
      <c r="P165" s="256"/>
      <c r="Q165" s="256"/>
      <c r="R165" s="256"/>
      <c r="S165" s="256"/>
      <c r="T165" s="257"/>
      <c r="AT165" s="258" t="s">
        <v>176</v>
      </c>
      <c r="AU165" s="258" t="s">
        <v>24</v>
      </c>
      <c r="AV165" s="12" t="s">
        <v>152</v>
      </c>
      <c r="AW165" s="12" t="s">
        <v>45</v>
      </c>
      <c r="AX165" s="12" t="s">
        <v>25</v>
      </c>
      <c r="AY165" s="258" t="s">
        <v>145</v>
      </c>
    </row>
    <row r="166" s="1" customFormat="1" ht="16.5" customHeight="1">
      <c r="B166" s="46"/>
      <c r="C166" s="222" t="s">
        <v>294</v>
      </c>
      <c r="D166" s="222" t="s">
        <v>147</v>
      </c>
      <c r="E166" s="223" t="s">
        <v>295</v>
      </c>
      <c r="F166" s="224" t="s">
        <v>296</v>
      </c>
      <c r="G166" s="225" t="s">
        <v>150</v>
      </c>
      <c r="H166" s="226">
        <v>576</v>
      </c>
      <c r="I166" s="227"/>
      <c r="J166" s="228">
        <f>ROUND(I166*H166,2)</f>
        <v>0</v>
      </c>
      <c r="K166" s="224" t="s">
        <v>156</v>
      </c>
      <c r="L166" s="72"/>
      <c r="M166" s="229" t="s">
        <v>38</v>
      </c>
      <c r="N166" s="230" t="s">
        <v>52</v>
      </c>
      <c r="O166" s="47"/>
      <c r="P166" s="231">
        <f>O166*H166</f>
        <v>0</v>
      </c>
      <c r="Q166" s="231">
        <v>0</v>
      </c>
      <c r="R166" s="231">
        <f>Q166*H166</f>
        <v>0</v>
      </c>
      <c r="S166" s="231">
        <v>0</v>
      </c>
      <c r="T166" s="232">
        <f>S166*H166</f>
        <v>0</v>
      </c>
      <c r="AR166" s="23" t="s">
        <v>152</v>
      </c>
      <c r="AT166" s="23" t="s">
        <v>147</v>
      </c>
      <c r="AU166" s="23" t="s">
        <v>24</v>
      </c>
      <c r="AY166" s="23" t="s">
        <v>145</v>
      </c>
      <c r="BE166" s="233">
        <f>IF(N166="základní",J166,0)</f>
        <v>0</v>
      </c>
      <c r="BF166" s="233">
        <f>IF(N166="snížená",J166,0)</f>
        <v>0</v>
      </c>
      <c r="BG166" s="233">
        <f>IF(N166="zákl. přenesená",J166,0)</f>
        <v>0</v>
      </c>
      <c r="BH166" s="233">
        <f>IF(N166="sníž. přenesená",J166,0)</f>
        <v>0</v>
      </c>
      <c r="BI166" s="233">
        <f>IF(N166="nulová",J166,0)</f>
        <v>0</v>
      </c>
      <c r="BJ166" s="23" t="s">
        <v>25</v>
      </c>
      <c r="BK166" s="233">
        <f>ROUND(I166*H166,2)</f>
        <v>0</v>
      </c>
      <c r="BL166" s="23" t="s">
        <v>152</v>
      </c>
      <c r="BM166" s="23" t="s">
        <v>297</v>
      </c>
    </row>
    <row r="167" s="11" customFormat="1">
      <c r="B167" s="237"/>
      <c r="C167" s="238"/>
      <c r="D167" s="234" t="s">
        <v>176</v>
      </c>
      <c r="E167" s="239" t="s">
        <v>38</v>
      </c>
      <c r="F167" s="240" t="s">
        <v>298</v>
      </c>
      <c r="G167" s="238"/>
      <c r="H167" s="241">
        <v>576</v>
      </c>
      <c r="I167" s="242"/>
      <c r="J167" s="238"/>
      <c r="K167" s="238"/>
      <c r="L167" s="243"/>
      <c r="M167" s="244"/>
      <c r="N167" s="245"/>
      <c r="O167" s="245"/>
      <c r="P167" s="245"/>
      <c r="Q167" s="245"/>
      <c r="R167" s="245"/>
      <c r="S167" s="245"/>
      <c r="T167" s="246"/>
      <c r="AT167" s="247" t="s">
        <v>176</v>
      </c>
      <c r="AU167" s="247" t="s">
        <v>24</v>
      </c>
      <c r="AV167" s="11" t="s">
        <v>24</v>
      </c>
      <c r="AW167" s="11" t="s">
        <v>45</v>
      </c>
      <c r="AX167" s="11" t="s">
        <v>81</v>
      </c>
      <c r="AY167" s="247" t="s">
        <v>145</v>
      </c>
    </row>
    <row r="168" s="12" customFormat="1">
      <c r="B168" s="248"/>
      <c r="C168" s="249"/>
      <c r="D168" s="234" t="s">
        <v>176</v>
      </c>
      <c r="E168" s="250" t="s">
        <v>38</v>
      </c>
      <c r="F168" s="251" t="s">
        <v>179</v>
      </c>
      <c r="G168" s="249"/>
      <c r="H168" s="252">
        <v>576</v>
      </c>
      <c r="I168" s="253"/>
      <c r="J168" s="249"/>
      <c r="K168" s="249"/>
      <c r="L168" s="254"/>
      <c r="M168" s="255"/>
      <c r="N168" s="256"/>
      <c r="O168" s="256"/>
      <c r="P168" s="256"/>
      <c r="Q168" s="256"/>
      <c r="R168" s="256"/>
      <c r="S168" s="256"/>
      <c r="T168" s="257"/>
      <c r="AT168" s="258" t="s">
        <v>176</v>
      </c>
      <c r="AU168" s="258" t="s">
        <v>24</v>
      </c>
      <c r="AV168" s="12" t="s">
        <v>152</v>
      </c>
      <c r="AW168" s="12" t="s">
        <v>45</v>
      </c>
      <c r="AX168" s="12" t="s">
        <v>25</v>
      </c>
      <c r="AY168" s="258" t="s">
        <v>145</v>
      </c>
    </row>
    <row r="169" s="1" customFormat="1" ht="16.5" customHeight="1">
      <c r="B169" s="46"/>
      <c r="C169" s="222" t="s">
        <v>299</v>
      </c>
      <c r="D169" s="222" t="s">
        <v>147</v>
      </c>
      <c r="E169" s="223" t="s">
        <v>300</v>
      </c>
      <c r="F169" s="224" t="s">
        <v>301</v>
      </c>
      <c r="G169" s="225" t="s">
        <v>150</v>
      </c>
      <c r="H169" s="226">
        <v>576</v>
      </c>
      <c r="I169" s="227"/>
      <c r="J169" s="228">
        <f>ROUND(I169*H169,2)</f>
        <v>0</v>
      </c>
      <c r="K169" s="224" t="s">
        <v>156</v>
      </c>
      <c r="L169" s="72"/>
      <c r="M169" s="229" t="s">
        <v>38</v>
      </c>
      <c r="N169" s="230" t="s">
        <v>52</v>
      </c>
      <c r="O169" s="47"/>
      <c r="P169" s="231">
        <f>O169*H169</f>
        <v>0</v>
      </c>
      <c r="Q169" s="231">
        <v>0</v>
      </c>
      <c r="R169" s="231">
        <f>Q169*H169</f>
        <v>0</v>
      </c>
      <c r="S169" s="231">
        <v>0</v>
      </c>
      <c r="T169" s="232">
        <f>S169*H169</f>
        <v>0</v>
      </c>
      <c r="AR169" s="23" t="s">
        <v>152</v>
      </c>
      <c r="AT169" s="23" t="s">
        <v>147</v>
      </c>
      <c r="AU169" s="23" t="s">
        <v>24</v>
      </c>
      <c r="AY169" s="23" t="s">
        <v>145</v>
      </c>
      <c r="BE169" s="233">
        <f>IF(N169="základní",J169,0)</f>
        <v>0</v>
      </c>
      <c r="BF169" s="233">
        <f>IF(N169="snížená",J169,0)</f>
        <v>0</v>
      </c>
      <c r="BG169" s="233">
        <f>IF(N169="zákl. přenesená",J169,0)</f>
        <v>0</v>
      </c>
      <c r="BH169" s="233">
        <f>IF(N169="sníž. přenesená",J169,0)</f>
        <v>0</v>
      </c>
      <c r="BI169" s="233">
        <f>IF(N169="nulová",J169,0)</f>
        <v>0</v>
      </c>
      <c r="BJ169" s="23" t="s">
        <v>25</v>
      </c>
      <c r="BK169" s="233">
        <f>ROUND(I169*H169,2)</f>
        <v>0</v>
      </c>
      <c r="BL169" s="23" t="s">
        <v>152</v>
      </c>
      <c r="BM169" s="23" t="s">
        <v>302</v>
      </c>
    </row>
    <row r="170" s="11" customFormat="1">
      <c r="B170" s="237"/>
      <c r="C170" s="238"/>
      <c r="D170" s="234" t="s">
        <v>176</v>
      </c>
      <c r="E170" s="239" t="s">
        <v>38</v>
      </c>
      <c r="F170" s="240" t="s">
        <v>298</v>
      </c>
      <c r="G170" s="238"/>
      <c r="H170" s="241">
        <v>576</v>
      </c>
      <c r="I170" s="242"/>
      <c r="J170" s="238"/>
      <c r="K170" s="238"/>
      <c r="L170" s="243"/>
      <c r="M170" s="244"/>
      <c r="N170" s="245"/>
      <c r="O170" s="245"/>
      <c r="P170" s="245"/>
      <c r="Q170" s="245"/>
      <c r="R170" s="245"/>
      <c r="S170" s="245"/>
      <c r="T170" s="246"/>
      <c r="AT170" s="247" t="s">
        <v>176</v>
      </c>
      <c r="AU170" s="247" t="s">
        <v>24</v>
      </c>
      <c r="AV170" s="11" t="s">
        <v>24</v>
      </c>
      <c r="AW170" s="11" t="s">
        <v>45</v>
      </c>
      <c r="AX170" s="11" t="s">
        <v>81</v>
      </c>
      <c r="AY170" s="247" t="s">
        <v>145</v>
      </c>
    </row>
    <row r="171" s="12" customFormat="1">
      <c r="B171" s="248"/>
      <c r="C171" s="249"/>
      <c r="D171" s="234" t="s">
        <v>176</v>
      </c>
      <c r="E171" s="250" t="s">
        <v>38</v>
      </c>
      <c r="F171" s="251" t="s">
        <v>179</v>
      </c>
      <c r="G171" s="249"/>
      <c r="H171" s="252">
        <v>576</v>
      </c>
      <c r="I171" s="253"/>
      <c r="J171" s="249"/>
      <c r="K171" s="249"/>
      <c r="L171" s="254"/>
      <c r="M171" s="255"/>
      <c r="N171" s="256"/>
      <c r="O171" s="256"/>
      <c r="P171" s="256"/>
      <c r="Q171" s="256"/>
      <c r="R171" s="256"/>
      <c r="S171" s="256"/>
      <c r="T171" s="257"/>
      <c r="AT171" s="258" t="s">
        <v>176</v>
      </c>
      <c r="AU171" s="258" t="s">
        <v>24</v>
      </c>
      <c r="AV171" s="12" t="s">
        <v>152</v>
      </c>
      <c r="AW171" s="12" t="s">
        <v>45</v>
      </c>
      <c r="AX171" s="12" t="s">
        <v>25</v>
      </c>
      <c r="AY171" s="258" t="s">
        <v>145</v>
      </c>
    </row>
    <row r="172" s="1" customFormat="1" ht="16.5" customHeight="1">
      <c r="B172" s="46"/>
      <c r="C172" s="259" t="s">
        <v>303</v>
      </c>
      <c r="D172" s="259" t="s">
        <v>280</v>
      </c>
      <c r="E172" s="260" t="s">
        <v>304</v>
      </c>
      <c r="F172" s="261" t="s">
        <v>305</v>
      </c>
      <c r="G172" s="262" t="s">
        <v>306</v>
      </c>
      <c r="H172" s="263">
        <v>14.4</v>
      </c>
      <c r="I172" s="264"/>
      <c r="J172" s="265">
        <f>ROUND(I172*H172,2)</f>
        <v>0</v>
      </c>
      <c r="K172" s="261" t="s">
        <v>156</v>
      </c>
      <c r="L172" s="266"/>
      <c r="M172" s="267" t="s">
        <v>38</v>
      </c>
      <c r="N172" s="268" t="s">
        <v>52</v>
      </c>
      <c r="O172" s="47"/>
      <c r="P172" s="231">
        <f>O172*H172</f>
        <v>0</v>
      </c>
      <c r="Q172" s="231">
        <v>0.001</v>
      </c>
      <c r="R172" s="231">
        <f>Q172*H172</f>
        <v>0.014400000000000001</v>
      </c>
      <c r="S172" s="231">
        <v>0</v>
      </c>
      <c r="T172" s="232">
        <f>S172*H172</f>
        <v>0</v>
      </c>
      <c r="AR172" s="23" t="s">
        <v>194</v>
      </c>
      <c r="AT172" s="23" t="s">
        <v>280</v>
      </c>
      <c r="AU172" s="23" t="s">
        <v>24</v>
      </c>
      <c r="AY172" s="23" t="s">
        <v>145</v>
      </c>
      <c r="BE172" s="233">
        <f>IF(N172="základní",J172,0)</f>
        <v>0</v>
      </c>
      <c r="BF172" s="233">
        <f>IF(N172="snížená",J172,0)</f>
        <v>0</v>
      </c>
      <c r="BG172" s="233">
        <f>IF(N172="zákl. přenesená",J172,0)</f>
        <v>0</v>
      </c>
      <c r="BH172" s="233">
        <f>IF(N172="sníž. přenesená",J172,0)</f>
        <v>0</v>
      </c>
      <c r="BI172" s="233">
        <f>IF(N172="nulová",J172,0)</f>
        <v>0</v>
      </c>
      <c r="BJ172" s="23" t="s">
        <v>25</v>
      </c>
      <c r="BK172" s="233">
        <f>ROUND(I172*H172,2)</f>
        <v>0</v>
      </c>
      <c r="BL172" s="23" t="s">
        <v>152</v>
      </c>
      <c r="BM172" s="23" t="s">
        <v>307</v>
      </c>
    </row>
    <row r="173" s="11" customFormat="1">
      <c r="B173" s="237"/>
      <c r="C173" s="238"/>
      <c r="D173" s="234" t="s">
        <v>176</v>
      </c>
      <c r="E173" s="239" t="s">
        <v>38</v>
      </c>
      <c r="F173" s="240" t="s">
        <v>298</v>
      </c>
      <c r="G173" s="238"/>
      <c r="H173" s="241">
        <v>576</v>
      </c>
      <c r="I173" s="242"/>
      <c r="J173" s="238"/>
      <c r="K173" s="238"/>
      <c r="L173" s="243"/>
      <c r="M173" s="244"/>
      <c r="N173" s="245"/>
      <c r="O173" s="245"/>
      <c r="P173" s="245"/>
      <c r="Q173" s="245"/>
      <c r="R173" s="245"/>
      <c r="S173" s="245"/>
      <c r="T173" s="246"/>
      <c r="AT173" s="247" t="s">
        <v>176</v>
      </c>
      <c r="AU173" s="247" t="s">
        <v>24</v>
      </c>
      <c r="AV173" s="11" t="s">
        <v>24</v>
      </c>
      <c r="AW173" s="11" t="s">
        <v>45</v>
      </c>
      <c r="AX173" s="11" t="s">
        <v>25</v>
      </c>
      <c r="AY173" s="247" t="s">
        <v>145</v>
      </c>
    </row>
    <row r="174" s="11" customFormat="1">
      <c r="B174" s="237"/>
      <c r="C174" s="238"/>
      <c r="D174" s="234" t="s">
        <v>176</v>
      </c>
      <c r="E174" s="238"/>
      <c r="F174" s="240" t="s">
        <v>308</v>
      </c>
      <c r="G174" s="238"/>
      <c r="H174" s="241">
        <v>14.4</v>
      </c>
      <c r="I174" s="242"/>
      <c r="J174" s="238"/>
      <c r="K174" s="238"/>
      <c r="L174" s="243"/>
      <c r="M174" s="244"/>
      <c r="N174" s="245"/>
      <c r="O174" s="245"/>
      <c r="P174" s="245"/>
      <c r="Q174" s="245"/>
      <c r="R174" s="245"/>
      <c r="S174" s="245"/>
      <c r="T174" s="246"/>
      <c r="AT174" s="247" t="s">
        <v>176</v>
      </c>
      <c r="AU174" s="247" t="s">
        <v>24</v>
      </c>
      <c r="AV174" s="11" t="s">
        <v>24</v>
      </c>
      <c r="AW174" s="11" t="s">
        <v>6</v>
      </c>
      <c r="AX174" s="11" t="s">
        <v>25</v>
      </c>
      <c r="AY174" s="247" t="s">
        <v>145</v>
      </c>
    </row>
    <row r="175" s="1" customFormat="1" ht="16.5" customHeight="1">
      <c r="B175" s="46"/>
      <c r="C175" s="222" t="s">
        <v>309</v>
      </c>
      <c r="D175" s="222" t="s">
        <v>147</v>
      </c>
      <c r="E175" s="223" t="s">
        <v>310</v>
      </c>
      <c r="F175" s="224" t="s">
        <v>311</v>
      </c>
      <c r="G175" s="225" t="s">
        <v>150</v>
      </c>
      <c r="H175" s="226">
        <v>2140</v>
      </c>
      <c r="I175" s="227"/>
      <c r="J175" s="228">
        <f>ROUND(I175*H175,2)</f>
        <v>0</v>
      </c>
      <c r="K175" s="224" t="s">
        <v>156</v>
      </c>
      <c r="L175" s="72"/>
      <c r="M175" s="229" t="s">
        <v>38</v>
      </c>
      <c r="N175" s="230" t="s">
        <v>52</v>
      </c>
      <c r="O175" s="47"/>
      <c r="P175" s="231">
        <f>O175*H175</f>
        <v>0</v>
      </c>
      <c r="Q175" s="231">
        <v>0</v>
      </c>
      <c r="R175" s="231">
        <f>Q175*H175</f>
        <v>0</v>
      </c>
      <c r="S175" s="231">
        <v>0</v>
      </c>
      <c r="T175" s="232">
        <f>S175*H175</f>
        <v>0</v>
      </c>
      <c r="AR175" s="23" t="s">
        <v>152</v>
      </c>
      <c r="AT175" s="23" t="s">
        <v>147</v>
      </c>
      <c r="AU175" s="23" t="s">
        <v>24</v>
      </c>
      <c r="AY175" s="23" t="s">
        <v>145</v>
      </c>
      <c r="BE175" s="233">
        <f>IF(N175="základní",J175,0)</f>
        <v>0</v>
      </c>
      <c r="BF175" s="233">
        <f>IF(N175="snížená",J175,0)</f>
        <v>0</v>
      </c>
      <c r="BG175" s="233">
        <f>IF(N175="zákl. přenesená",J175,0)</f>
        <v>0</v>
      </c>
      <c r="BH175" s="233">
        <f>IF(N175="sníž. přenesená",J175,0)</f>
        <v>0</v>
      </c>
      <c r="BI175" s="233">
        <f>IF(N175="nulová",J175,0)</f>
        <v>0</v>
      </c>
      <c r="BJ175" s="23" t="s">
        <v>25</v>
      </c>
      <c r="BK175" s="233">
        <f>ROUND(I175*H175,2)</f>
        <v>0</v>
      </c>
      <c r="BL175" s="23" t="s">
        <v>152</v>
      </c>
      <c r="BM175" s="23" t="s">
        <v>312</v>
      </c>
    </row>
    <row r="176" s="11" customFormat="1">
      <c r="B176" s="237"/>
      <c r="C176" s="238"/>
      <c r="D176" s="234" t="s">
        <v>176</v>
      </c>
      <c r="E176" s="239" t="s">
        <v>38</v>
      </c>
      <c r="F176" s="240" t="s">
        <v>313</v>
      </c>
      <c r="G176" s="238"/>
      <c r="H176" s="241">
        <v>2140</v>
      </c>
      <c r="I176" s="242"/>
      <c r="J176" s="238"/>
      <c r="K176" s="238"/>
      <c r="L176" s="243"/>
      <c r="M176" s="244"/>
      <c r="N176" s="245"/>
      <c r="O176" s="245"/>
      <c r="P176" s="245"/>
      <c r="Q176" s="245"/>
      <c r="R176" s="245"/>
      <c r="S176" s="245"/>
      <c r="T176" s="246"/>
      <c r="AT176" s="247" t="s">
        <v>176</v>
      </c>
      <c r="AU176" s="247" t="s">
        <v>24</v>
      </c>
      <c r="AV176" s="11" t="s">
        <v>24</v>
      </c>
      <c r="AW176" s="11" t="s">
        <v>45</v>
      </c>
      <c r="AX176" s="11" t="s">
        <v>25</v>
      </c>
      <c r="AY176" s="247" t="s">
        <v>145</v>
      </c>
    </row>
    <row r="177" s="10" customFormat="1" ht="29.88" customHeight="1">
      <c r="B177" s="206"/>
      <c r="C177" s="207"/>
      <c r="D177" s="208" t="s">
        <v>80</v>
      </c>
      <c r="E177" s="220" t="s">
        <v>158</v>
      </c>
      <c r="F177" s="220" t="s">
        <v>314</v>
      </c>
      <c r="G177" s="207"/>
      <c r="H177" s="207"/>
      <c r="I177" s="210"/>
      <c r="J177" s="221">
        <f>BK177</f>
        <v>0</v>
      </c>
      <c r="K177" s="207"/>
      <c r="L177" s="212"/>
      <c r="M177" s="213"/>
      <c r="N177" s="214"/>
      <c r="O177" s="214"/>
      <c r="P177" s="215">
        <f>SUM(P178:P186)</f>
        <v>0</v>
      </c>
      <c r="Q177" s="214"/>
      <c r="R177" s="215">
        <f>SUM(R178:R186)</f>
        <v>55.580159999999992</v>
      </c>
      <c r="S177" s="214"/>
      <c r="T177" s="216">
        <f>SUM(T178:T186)</f>
        <v>0</v>
      </c>
      <c r="AR177" s="217" t="s">
        <v>25</v>
      </c>
      <c r="AT177" s="218" t="s">
        <v>80</v>
      </c>
      <c r="AU177" s="218" t="s">
        <v>25</v>
      </c>
      <c r="AY177" s="217" t="s">
        <v>145</v>
      </c>
      <c r="BK177" s="219">
        <f>SUM(BK178:BK186)</f>
        <v>0</v>
      </c>
    </row>
    <row r="178" s="1" customFormat="1" ht="25.5" customHeight="1">
      <c r="B178" s="46"/>
      <c r="C178" s="222" t="s">
        <v>315</v>
      </c>
      <c r="D178" s="222" t="s">
        <v>147</v>
      </c>
      <c r="E178" s="223" t="s">
        <v>316</v>
      </c>
      <c r="F178" s="224" t="s">
        <v>317</v>
      </c>
      <c r="G178" s="225" t="s">
        <v>161</v>
      </c>
      <c r="H178" s="226">
        <v>408</v>
      </c>
      <c r="I178" s="227"/>
      <c r="J178" s="228">
        <f>ROUND(I178*H178,2)</f>
        <v>0</v>
      </c>
      <c r="K178" s="224" t="s">
        <v>162</v>
      </c>
      <c r="L178" s="72"/>
      <c r="M178" s="229" t="s">
        <v>38</v>
      </c>
      <c r="N178" s="230" t="s">
        <v>52</v>
      </c>
      <c r="O178" s="47"/>
      <c r="P178" s="231">
        <f>O178*H178</f>
        <v>0</v>
      </c>
      <c r="Q178" s="231">
        <v>0.067019999999999996</v>
      </c>
      <c r="R178" s="231">
        <f>Q178*H178</f>
        <v>27.344159999999999</v>
      </c>
      <c r="S178" s="231">
        <v>0</v>
      </c>
      <c r="T178" s="232">
        <f>S178*H178</f>
        <v>0</v>
      </c>
      <c r="AR178" s="23" t="s">
        <v>152</v>
      </c>
      <c r="AT178" s="23" t="s">
        <v>147</v>
      </c>
      <c r="AU178" s="23" t="s">
        <v>24</v>
      </c>
      <c r="AY178" s="23" t="s">
        <v>145</v>
      </c>
      <c r="BE178" s="233">
        <f>IF(N178="základní",J178,0)</f>
        <v>0</v>
      </c>
      <c r="BF178" s="233">
        <f>IF(N178="snížená",J178,0)</f>
        <v>0</v>
      </c>
      <c r="BG178" s="233">
        <f>IF(N178="zákl. přenesená",J178,0)</f>
        <v>0</v>
      </c>
      <c r="BH178" s="233">
        <f>IF(N178="sníž. přenesená",J178,0)</f>
        <v>0</v>
      </c>
      <c r="BI178" s="233">
        <f>IF(N178="nulová",J178,0)</f>
        <v>0</v>
      </c>
      <c r="BJ178" s="23" t="s">
        <v>25</v>
      </c>
      <c r="BK178" s="233">
        <f>ROUND(I178*H178,2)</f>
        <v>0</v>
      </c>
      <c r="BL178" s="23" t="s">
        <v>152</v>
      </c>
      <c r="BM178" s="23" t="s">
        <v>318</v>
      </c>
    </row>
    <row r="179" s="1" customFormat="1">
      <c r="B179" s="46"/>
      <c r="C179" s="74"/>
      <c r="D179" s="234" t="s">
        <v>164</v>
      </c>
      <c r="E179" s="74"/>
      <c r="F179" s="235" t="s">
        <v>319</v>
      </c>
      <c r="G179" s="74"/>
      <c r="H179" s="74"/>
      <c r="I179" s="192"/>
      <c r="J179" s="74"/>
      <c r="K179" s="74"/>
      <c r="L179" s="72"/>
      <c r="M179" s="236"/>
      <c r="N179" s="47"/>
      <c r="O179" s="47"/>
      <c r="P179" s="47"/>
      <c r="Q179" s="47"/>
      <c r="R179" s="47"/>
      <c r="S179" s="47"/>
      <c r="T179" s="95"/>
      <c r="AT179" s="23" t="s">
        <v>164</v>
      </c>
      <c r="AU179" s="23" t="s">
        <v>24</v>
      </c>
    </row>
    <row r="180" s="11" customFormat="1">
      <c r="B180" s="237"/>
      <c r="C180" s="238"/>
      <c r="D180" s="234" t="s">
        <v>176</v>
      </c>
      <c r="E180" s="239" t="s">
        <v>38</v>
      </c>
      <c r="F180" s="240" t="s">
        <v>320</v>
      </c>
      <c r="G180" s="238"/>
      <c r="H180" s="241">
        <v>408</v>
      </c>
      <c r="I180" s="242"/>
      <c r="J180" s="238"/>
      <c r="K180" s="238"/>
      <c r="L180" s="243"/>
      <c r="M180" s="244"/>
      <c r="N180" s="245"/>
      <c r="O180" s="245"/>
      <c r="P180" s="245"/>
      <c r="Q180" s="245"/>
      <c r="R180" s="245"/>
      <c r="S180" s="245"/>
      <c r="T180" s="246"/>
      <c r="AT180" s="247" t="s">
        <v>176</v>
      </c>
      <c r="AU180" s="247" t="s">
        <v>24</v>
      </c>
      <c r="AV180" s="11" t="s">
        <v>24</v>
      </c>
      <c r="AW180" s="11" t="s">
        <v>45</v>
      </c>
      <c r="AX180" s="11" t="s">
        <v>81</v>
      </c>
      <c r="AY180" s="247" t="s">
        <v>145</v>
      </c>
    </row>
    <row r="181" s="12" customFormat="1">
      <c r="B181" s="248"/>
      <c r="C181" s="249"/>
      <c r="D181" s="234" t="s">
        <v>176</v>
      </c>
      <c r="E181" s="250" t="s">
        <v>38</v>
      </c>
      <c r="F181" s="251" t="s">
        <v>179</v>
      </c>
      <c r="G181" s="249"/>
      <c r="H181" s="252">
        <v>408</v>
      </c>
      <c r="I181" s="253"/>
      <c r="J181" s="249"/>
      <c r="K181" s="249"/>
      <c r="L181" s="254"/>
      <c r="M181" s="255"/>
      <c r="N181" s="256"/>
      <c r="O181" s="256"/>
      <c r="P181" s="256"/>
      <c r="Q181" s="256"/>
      <c r="R181" s="256"/>
      <c r="S181" s="256"/>
      <c r="T181" s="257"/>
      <c r="AT181" s="258" t="s">
        <v>176</v>
      </c>
      <c r="AU181" s="258" t="s">
        <v>24</v>
      </c>
      <c r="AV181" s="12" t="s">
        <v>152</v>
      </c>
      <c r="AW181" s="12" t="s">
        <v>45</v>
      </c>
      <c r="AX181" s="12" t="s">
        <v>25</v>
      </c>
      <c r="AY181" s="258" t="s">
        <v>145</v>
      </c>
    </row>
    <row r="182" s="1" customFormat="1" ht="16.5" customHeight="1">
      <c r="B182" s="46"/>
      <c r="C182" s="259" t="s">
        <v>321</v>
      </c>
      <c r="D182" s="259" t="s">
        <v>280</v>
      </c>
      <c r="E182" s="260" t="s">
        <v>322</v>
      </c>
      <c r="F182" s="261" t="s">
        <v>323</v>
      </c>
      <c r="G182" s="262" t="s">
        <v>161</v>
      </c>
      <c r="H182" s="263">
        <v>368</v>
      </c>
      <c r="I182" s="264"/>
      <c r="J182" s="265">
        <f>ROUND(I182*H182,2)</f>
        <v>0</v>
      </c>
      <c r="K182" s="261" t="s">
        <v>162</v>
      </c>
      <c r="L182" s="266"/>
      <c r="M182" s="267" t="s">
        <v>38</v>
      </c>
      <c r="N182" s="268" t="s">
        <v>52</v>
      </c>
      <c r="O182" s="47"/>
      <c r="P182" s="231">
        <f>O182*H182</f>
        <v>0</v>
      </c>
      <c r="Q182" s="231">
        <v>0.071999999999999995</v>
      </c>
      <c r="R182" s="231">
        <f>Q182*H182</f>
        <v>26.495999999999999</v>
      </c>
      <c r="S182" s="231">
        <v>0</v>
      </c>
      <c r="T182" s="232">
        <f>S182*H182</f>
        <v>0</v>
      </c>
      <c r="AR182" s="23" t="s">
        <v>194</v>
      </c>
      <c r="AT182" s="23" t="s">
        <v>280</v>
      </c>
      <c r="AU182" s="23" t="s">
        <v>24</v>
      </c>
      <c r="AY182" s="23" t="s">
        <v>145</v>
      </c>
      <c r="BE182" s="233">
        <f>IF(N182="základní",J182,0)</f>
        <v>0</v>
      </c>
      <c r="BF182" s="233">
        <f>IF(N182="snížená",J182,0)</f>
        <v>0</v>
      </c>
      <c r="BG182" s="233">
        <f>IF(N182="zákl. přenesená",J182,0)</f>
        <v>0</v>
      </c>
      <c r="BH182" s="233">
        <f>IF(N182="sníž. přenesená",J182,0)</f>
        <v>0</v>
      </c>
      <c r="BI182" s="233">
        <f>IF(N182="nulová",J182,0)</f>
        <v>0</v>
      </c>
      <c r="BJ182" s="23" t="s">
        <v>25</v>
      </c>
      <c r="BK182" s="233">
        <f>ROUND(I182*H182,2)</f>
        <v>0</v>
      </c>
      <c r="BL182" s="23" t="s">
        <v>152</v>
      </c>
      <c r="BM182" s="23" t="s">
        <v>324</v>
      </c>
    </row>
    <row r="183" s="11" customFormat="1">
      <c r="B183" s="237"/>
      <c r="C183" s="238"/>
      <c r="D183" s="234" t="s">
        <v>176</v>
      </c>
      <c r="E183" s="239" t="s">
        <v>38</v>
      </c>
      <c r="F183" s="240" t="s">
        <v>325</v>
      </c>
      <c r="G183" s="238"/>
      <c r="H183" s="241">
        <v>368</v>
      </c>
      <c r="I183" s="242"/>
      <c r="J183" s="238"/>
      <c r="K183" s="238"/>
      <c r="L183" s="243"/>
      <c r="M183" s="244"/>
      <c r="N183" s="245"/>
      <c r="O183" s="245"/>
      <c r="P183" s="245"/>
      <c r="Q183" s="245"/>
      <c r="R183" s="245"/>
      <c r="S183" s="245"/>
      <c r="T183" s="246"/>
      <c r="AT183" s="247" t="s">
        <v>176</v>
      </c>
      <c r="AU183" s="247" t="s">
        <v>24</v>
      </c>
      <c r="AV183" s="11" t="s">
        <v>24</v>
      </c>
      <c r="AW183" s="11" t="s">
        <v>45</v>
      </c>
      <c r="AX183" s="11" t="s">
        <v>81</v>
      </c>
      <c r="AY183" s="247" t="s">
        <v>145</v>
      </c>
    </row>
    <row r="184" s="12" customFormat="1">
      <c r="B184" s="248"/>
      <c r="C184" s="249"/>
      <c r="D184" s="234" t="s">
        <v>176</v>
      </c>
      <c r="E184" s="250" t="s">
        <v>38</v>
      </c>
      <c r="F184" s="251" t="s">
        <v>179</v>
      </c>
      <c r="G184" s="249"/>
      <c r="H184" s="252">
        <v>368</v>
      </c>
      <c r="I184" s="253"/>
      <c r="J184" s="249"/>
      <c r="K184" s="249"/>
      <c r="L184" s="254"/>
      <c r="M184" s="255"/>
      <c r="N184" s="256"/>
      <c r="O184" s="256"/>
      <c r="P184" s="256"/>
      <c r="Q184" s="256"/>
      <c r="R184" s="256"/>
      <c r="S184" s="256"/>
      <c r="T184" s="257"/>
      <c r="AT184" s="258" t="s">
        <v>176</v>
      </c>
      <c r="AU184" s="258" t="s">
        <v>24</v>
      </c>
      <c r="AV184" s="12" t="s">
        <v>152</v>
      </c>
      <c r="AW184" s="12" t="s">
        <v>45</v>
      </c>
      <c r="AX184" s="12" t="s">
        <v>25</v>
      </c>
      <c r="AY184" s="258" t="s">
        <v>145</v>
      </c>
    </row>
    <row r="185" s="1" customFormat="1" ht="16.5" customHeight="1">
      <c r="B185" s="46"/>
      <c r="C185" s="259" t="s">
        <v>326</v>
      </c>
      <c r="D185" s="259" t="s">
        <v>280</v>
      </c>
      <c r="E185" s="260" t="s">
        <v>327</v>
      </c>
      <c r="F185" s="261" t="s">
        <v>328</v>
      </c>
      <c r="G185" s="262" t="s">
        <v>161</v>
      </c>
      <c r="H185" s="263">
        <v>20</v>
      </c>
      <c r="I185" s="264"/>
      <c r="J185" s="265">
        <f>ROUND(I185*H185,2)</f>
        <v>0</v>
      </c>
      <c r="K185" s="261" t="s">
        <v>162</v>
      </c>
      <c r="L185" s="266"/>
      <c r="M185" s="267" t="s">
        <v>38</v>
      </c>
      <c r="N185" s="268" t="s">
        <v>52</v>
      </c>
      <c r="O185" s="47"/>
      <c r="P185" s="231">
        <f>O185*H185</f>
        <v>0</v>
      </c>
      <c r="Q185" s="231">
        <v>0.036499999999999998</v>
      </c>
      <c r="R185" s="231">
        <f>Q185*H185</f>
        <v>0.72999999999999998</v>
      </c>
      <c r="S185" s="231">
        <v>0</v>
      </c>
      <c r="T185" s="232">
        <f>S185*H185</f>
        <v>0</v>
      </c>
      <c r="AR185" s="23" t="s">
        <v>194</v>
      </c>
      <c r="AT185" s="23" t="s">
        <v>280</v>
      </c>
      <c r="AU185" s="23" t="s">
        <v>24</v>
      </c>
      <c r="AY185" s="23" t="s">
        <v>145</v>
      </c>
      <c r="BE185" s="233">
        <f>IF(N185="základní",J185,0)</f>
        <v>0</v>
      </c>
      <c r="BF185" s="233">
        <f>IF(N185="snížená",J185,0)</f>
        <v>0</v>
      </c>
      <c r="BG185" s="233">
        <f>IF(N185="zákl. přenesená",J185,0)</f>
        <v>0</v>
      </c>
      <c r="BH185" s="233">
        <f>IF(N185="sníž. přenesená",J185,0)</f>
        <v>0</v>
      </c>
      <c r="BI185" s="233">
        <f>IF(N185="nulová",J185,0)</f>
        <v>0</v>
      </c>
      <c r="BJ185" s="23" t="s">
        <v>25</v>
      </c>
      <c r="BK185" s="233">
        <f>ROUND(I185*H185,2)</f>
        <v>0</v>
      </c>
      <c r="BL185" s="23" t="s">
        <v>152</v>
      </c>
      <c r="BM185" s="23" t="s">
        <v>329</v>
      </c>
    </row>
    <row r="186" s="1" customFormat="1" ht="16.5" customHeight="1">
      <c r="B186" s="46"/>
      <c r="C186" s="259" t="s">
        <v>330</v>
      </c>
      <c r="D186" s="259" t="s">
        <v>280</v>
      </c>
      <c r="E186" s="260" t="s">
        <v>331</v>
      </c>
      <c r="F186" s="261" t="s">
        <v>332</v>
      </c>
      <c r="G186" s="262" t="s">
        <v>161</v>
      </c>
      <c r="H186" s="263">
        <v>20</v>
      </c>
      <c r="I186" s="264"/>
      <c r="J186" s="265">
        <f>ROUND(I186*H186,2)</f>
        <v>0</v>
      </c>
      <c r="K186" s="261" t="s">
        <v>162</v>
      </c>
      <c r="L186" s="266"/>
      <c r="M186" s="267" t="s">
        <v>38</v>
      </c>
      <c r="N186" s="268" t="s">
        <v>52</v>
      </c>
      <c r="O186" s="47"/>
      <c r="P186" s="231">
        <f>O186*H186</f>
        <v>0</v>
      </c>
      <c r="Q186" s="231">
        <v>0.050500000000000003</v>
      </c>
      <c r="R186" s="231">
        <f>Q186*H186</f>
        <v>1.01</v>
      </c>
      <c r="S186" s="231">
        <v>0</v>
      </c>
      <c r="T186" s="232">
        <f>S186*H186</f>
        <v>0</v>
      </c>
      <c r="AR186" s="23" t="s">
        <v>194</v>
      </c>
      <c r="AT186" s="23" t="s">
        <v>280</v>
      </c>
      <c r="AU186" s="23" t="s">
        <v>24</v>
      </c>
      <c r="AY186" s="23" t="s">
        <v>145</v>
      </c>
      <c r="BE186" s="233">
        <f>IF(N186="základní",J186,0)</f>
        <v>0</v>
      </c>
      <c r="BF186" s="233">
        <f>IF(N186="snížená",J186,0)</f>
        <v>0</v>
      </c>
      <c r="BG186" s="233">
        <f>IF(N186="zákl. přenesená",J186,0)</f>
        <v>0</v>
      </c>
      <c r="BH186" s="233">
        <f>IF(N186="sníž. přenesená",J186,0)</f>
        <v>0</v>
      </c>
      <c r="BI186" s="233">
        <f>IF(N186="nulová",J186,0)</f>
        <v>0</v>
      </c>
      <c r="BJ186" s="23" t="s">
        <v>25</v>
      </c>
      <c r="BK186" s="233">
        <f>ROUND(I186*H186,2)</f>
        <v>0</v>
      </c>
      <c r="BL186" s="23" t="s">
        <v>152</v>
      </c>
      <c r="BM186" s="23" t="s">
        <v>333</v>
      </c>
    </row>
    <row r="187" s="10" customFormat="1" ht="29.88" customHeight="1">
      <c r="B187" s="206"/>
      <c r="C187" s="207"/>
      <c r="D187" s="208" t="s">
        <v>80</v>
      </c>
      <c r="E187" s="220" t="s">
        <v>172</v>
      </c>
      <c r="F187" s="220" t="s">
        <v>334</v>
      </c>
      <c r="G187" s="207"/>
      <c r="H187" s="207"/>
      <c r="I187" s="210"/>
      <c r="J187" s="221">
        <f>BK187</f>
        <v>0</v>
      </c>
      <c r="K187" s="207"/>
      <c r="L187" s="212"/>
      <c r="M187" s="213"/>
      <c r="N187" s="214"/>
      <c r="O187" s="214"/>
      <c r="P187" s="215">
        <f>SUM(P188:P236)</f>
        <v>0</v>
      </c>
      <c r="Q187" s="214"/>
      <c r="R187" s="215">
        <f>SUM(R188:R236)</f>
        <v>56.98066</v>
      </c>
      <c r="S187" s="214"/>
      <c r="T187" s="216">
        <f>SUM(T188:T236)</f>
        <v>0</v>
      </c>
      <c r="AR187" s="217" t="s">
        <v>25</v>
      </c>
      <c r="AT187" s="218" t="s">
        <v>80</v>
      </c>
      <c r="AU187" s="218" t="s">
        <v>25</v>
      </c>
      <c r="AY187" s="217" t="s">
        <v>145</v>
      </c>
      <c r="BK187" s="219">
        <f>SUM(BK188:BK236)</f>
        <v>0</v>
      </c>
    </row>
    <row r="188" s="1" customFormat="1" ht="16.5" customHeight="1">
      <c r="B188" s="46"/>
      <c r="C188" s="222" t="s">
        <v>335</v>
      </c>
      <c r="D188" s="222" t="s">
        <v>147</v>
      </c>
      <c r="E188" s="223" t="s">
        <v>336</v>
      </c>
      <c r="F188" s="224" t="s">
        <v>337</v>
      </c>
      <c r="G188" s="225" t="s">
        <v>150</v>
      </c>
      <c r="H188" s="226">
        <v>34</v>
      </c>
      <c r="I188" s="227"/>
      <c r="J188" s="228">
        <f>ROUND(I188*H188,2)</f>
        <v>0</v>
      </c>
      <c r="K188" s="224" t="s">
        <v>162</v>
      </c>
      <c r="L188" s="72"/>
      <c r="M188" s="229" t="s">
        <v>38</v>
      </c>
      <c r="N188" s="230" t="s">
        <v>52</v>
      </c>
      <c r="O188" s="47"/>
      <c r="P188" s="231">
        <f>O188*H188</f>
        <v>0</v>
      </c>
      <c r="Q188" s="231">
        <v>0</v>
      </c>
      <c r="R188" s="231">
        <f>Q188*H188</f>
        <v>0</v>
      </c>
      <c r="S188" s="231">
        <v>0</v>
      </c>
      <c r="T188" s="232">
        <f>S188*H188</f>
        <v>0</v>
      </c>
      <c r="AR188" s="23" t="s">
        <v>152</v>
      </c>
      <c r="AT188" s="23" t="s">
        <v>147</v>
      </c>
      <c r="AU188" s="23" t="s">
        <v>24</v>
      </c>
      <c r="AY188" s="23" t="s">
        <v>145</v>
      </c>
      <c r="BE188" s="233">
        <f>IF(N188="základní",J188,0)</f>
        <v>0</v>
      </c>
      <c r="BF188" s="233">
        <f>IF(N188="snížená",J188,0)</f>
        <v>0</v>
      </c>
      <c r="BG188" s="233">
        <f>IF(N188="zákl. přenesená",J188,0)</f>
        <v>0</v>
      </c>
      <c r="BH188" s="233">
        <f>IF(N188="sníž. přenesená",J188,0)</f>
        <v>0</v>
      </c>
      <c r="BI188" s="233">
        <f>IF(N188="nulová",J188,0)</f>
        <v>0</v>
      </c>
      <c r="BJ188" s="23" t="s">
        <v>25</v>
      </c>
      <c r="BK188" s="233">
        <f>ROUND(I188*H188,2)</f>
        <v>0</v>
      </c>
      <c r="BL188" s="23" t="s">
        <v>152</v>
      </c>
      <c r="BM188" s="23" t="s">
        <v>338</v>
      </c>
    </row>
    <row r="189" s="1" customFormat="1" ht="16.5" customHeight="1">
      <c r="B189" s="46"/>
      <c r="C189" s="222" t="s">
        <v>339</v>
      </c>
      <c r="D189" s="222" t="s">
        <v>147</v>
      </c>
      <c r="E189" s="223" t="s">
        <v>340</v>
      </c>
      <c r="F189" s="224" t="s">
        <v>341</v>
      </c>
      <c r="G189" s="225" t="s">
        <v>150</v>
      </c>
      <c r="H189" s="226">
        <v>34</v>
      </c>
      <c r="I189" s="227"/>
      <c r="J189" s="228">
        <f>ROUND(I189*H189,2)</f>
        <v>0</v>
      </c>
      <c r="K189" s="224" t="s">
        <v>151</v>
      </c>
      <c r="L189" s="72"/>
      <c r="M189" s="229" t="s">
        <v>38</v>
      </c>
      <c r="N189" s="230" t="s">
        <v>52</v>
      </c>
      <c r="O189" s="47"/>
      <c r="P189" s="231">
        <f>O189*H189</f>
        <v>0</v>
      </c>
      <c r="Q189" s="231">
        <v>0.00060999999999999997</v>
      </c>
      <c r="R189" s="231">
        <f>Q189*H189</f>
        <v>0.020739999999999998</v>
      </c>
      <c r="S189" s="231">
        <v>0</v>
      </c>
      <c r="T189" s="232">
        <f>S189*H189</f>
        <v>0</v>
      </c>
      <c r="AR189" s="23" t="s">
        <v>152</v>
      </c>
      <c r="AT189" s="23" t="s">
        <v>147</v>
      </c>
      <c r="AU189" s="23" t="s">
        <v>24</v>
      </c>
      <c r="AY189" s="23" t="s">
        <v>145</v>
      </c>
      <c r="BE189" s="233">
        <f>IF(N189="základní",J189,0)</f>
        <v>0</v>
      </c>
      <c r="BF189" s="233">
        <f>IF(N189="snížená",J189,0)</f>
        <v>0</v>
      </c>
      <c r="BG189" s="233">
        <f>IF(N189="zákl. přenesená",J189,0)</f>
        <v>0</v>
      </c>
      <c r="BH189" s="233">
        <f>IF(N189="sníž. přenesená",J189,0)</f>
        <v>0</v>
      </c>
      <c r="BI189" s="233">
        <f>IF(N189="nulová",J189,0)</f>
        <v>0</v>
      </c>
      <c r="BJ189" s="23" t="s">
        <v>25</v>
      </c>
      <c r="BK189" s="233">
        <f>ROUND(I189*H189,2)</f>
        <v>0</v>
      </c>
      <c r="BL189" s="23" t="s">
        <v>152</v>
      </c>
      <c r="BM189" s="23" t="s">
        <v>342</v>
      </c>
    </row>
    <row r="190" s="11" customFormat="1">
      <c r="B190" s="237"/>
      <c r="C190" s="238"/>
      <c r="D190" s="234" t="s">
        <v>176</v>
      </c>
      <c r="E190" s="239" t="s">
        <v>38</v>
      </c>
      <c r="F190" s="240" t="s">
        <v>330</v>
      </c>
      <c r="G190" s="238"/>
      <c r="H190" s="241">
        <v>34</v>
      </c>
      <c r="I190" s="242"/>
      <c r="J190" s="238"/>
      <c r="K190" s="238"/>
      <c r="L190" s="243"/>
      <c r="M190" s="244"/>
      <c r="N190" s="245"/>
      <c r="O190" s="245"/>
      <c r="P190" s="245"/>
      <c r="Q190" s="245"/>
      <c r="R190" s="245"/>
      <c r="S190" s="245"/>
      <c r="T190" s="246"/>
      <c r="AT190" s="247" t="s">
        <v>176</v>
      </c>
      <c r="AU190" s="247" t="s">
        <v>24</v>
      </c>
      <c r="AV190" s="11" t="s">
        <v>24</v>
      </c>
      <c r="AW190" s="11" t="s">
        <v>45</v>
      </c>
      <c r="AX190" s="11" t="s">
        <v>25</v>
      </c>
      <c r="AY190" s="247" t="s">
        <v>145</v>
      </c>
    </row>
    <row r="191" s="1" customFormat="1" ht="25.5" customHeight="1">
      <c r="B191" s="46"/>
      <c r="C191" s="222" t="s">
        <v>343</v>
      </c>
      <c r="D191" s="222" t="s">
        <v>147</v>
      </c>
      <c r="E191" s="223" t="s">
        <v>344</v>
      </c>
      <c r="F191" s="224" t="s">
        <v>345</v>
      </c>
      <c r="G191" s="225" t="s">
        <v>150</v>
      </c>
      <c r="H191" s="226">
        <v>34</v>
      </c>
      <c r="I191" s="227"/>
      <c r="J191" s="228">
        <f>ROUND(I191*H191,2)</f>
        <v>0</v>
      </c>
      <c r="K191" s="224" t="s">
        <v>162</v>
      </c>
      <c r="L191" s="72"/>
      <c r="M191" s="229" t="s">
        <v>38</v>
      </c>
      <c r="N191" s="230" t="s">
        <v>52</v>
      </c>
      <c r="O191" s="47"/>
      <c r="P191" s="231">
        <f>O191*H191</f>
        <v>0</v>
      </c>
      <c r="Q191" s="231">
        <v>0</v>
      </c>
      <c r="R191" s="231">
        <f>Q191*H191</f>
        <v>0</v>
      </c>
      <c r="S191" s="231">
        <v>0</v>
      </c>
      <c r="T191" s="232">
        <f>S191*H191</f>
        <v>0</v>
      </c>
      <c r="AR191" s="23" t="s">
        <v>152</v>
      </c>
      <c r="AT191" s="23" t="s">
        <v>147</v>
      </c>
      <c r="AU191" s="23" t="s">
        <v>24</v>
      </c>
      <c r="AY191" s="23" t="s">
        <v>145</v>
      </c>
      <c r="BE191" s="233">
        <f>IF(N191="základní",J191,0)</f>
        <v>0</v>
      </c>
      <c r="BF191" s="233">
        <f>IF(N191="snížená",J191,0)</f>
        <v>0</v>
      </c>
      <c r="BG191" s="233">
        <f>IF(N191="zákl. přenesená",J191,0)</f>
        <v>0</v>
      </c>
      <c r="BH191" s="233">
        <f>IF(N191="sníž. přenesená",J191,0)</f>
        <v>0</v>
      </c>
      <c r="BI191" s="233">
        <f>IF(N191="nulová",J191,0)</f>
        <v>0</v>
      </c>
      <c r="BJ191" s="23" t="s">
        <v>25</v>
      </c>
      <c r="BK191" s="233">
        <f>ROUND(I191*H191,2)</f>
        <v>0</v>
      </c>
      <c r="BL191" s="23" t="s">
        <v>152</v>
      </c>
      <c r="BM191" s="23" t="s">
        <v>346</v>
      </c>
    </row>
    <row r="192" s="1" customFormat="1">
      <c r="B192" s="46"/>
      <c r="C192" s="74"/>
      <c r="D192" s="234" t="s">
        <v>164</v>
      </c>
      <c r="E192" s="74"/>
      <c r="F192" s="235" t="s">
        <v>347</v>
      </c>
      <c r="G192" s="74"/>
      <c r="H192" s="74"/>
      <c r="I192" s="192"/>
      <c r="J192" s="74"/>
      <c r="K192" s="74"/>
      <c r="L192" s="72"/>
      <c r="M192" s="236"/>
      <c r="N192" s="47"/>
      <c r="O192" s="47"/>
      <c r="P192" s="47"/>
      <c r="Q192" s="47"/>
      <c r="R192" s="47"/>
      <c r="S192" s="47"/>
      <c r="T192" s="95"/>
      <c r="AT192" s="23" t="s">
        <v>164</v>
      </c>
      <c r="AU192" s="23" t="s">
        <v>24</v>
      </c>
    </row>
    <row r="193" s="11" customFormat="1">
      <c r="B193" s="237"/>
      <c r="C193" s="238"/>
      <c r="D193" s="234" t="s">
        <v>176</v>
      </c>
      <c r="E193" s="239" t="s">
        <v>38</v>
      </c>
      <c r="F193" s="240" t="s">
        <v>330</v>
      </c>
      <c r="G193" s="238"/>
      <c r="H193" s="241">
        <v>34</v>
      </c>
      <c r="I193" s="242"/>
      <c r="J193" s="238"/>
      <c r="K193" s="238"/>
      <c r="L193" s="243"/>
      <c r="M193" s="244"/>
      <c r="N193" s="245"/>
      <c r="O193" s="245"/>
      <c r="P193" s="245"/>
      <c r="Q193" s="245"/>
      <c r="R193" s="245"/>
      <c r="S193" s="245"/>
      <c r="T193" s="246"/>
      <c r="AT193" s="247" t="s">
        <v>176</v>
      </c>
      <c r="AU193" s="247" t="s">
        <v>24</v>
      </c>
      <c r="AV193" s="11" t="s">
        <v>24</v>
      </c>
      <c r="AW193" s="11" t="s">
        <v>45</v>
      </c>
      <c r="AX193" s="11" t="s">
        <v>25</v>
      </c>
      <c r="AY193" s="247" t="s">
        <v>145</v>
      </c>
    </row>
    <row r="194" s="1" customFormat="1" ht="16.5" customHeight="1">
      <c r="B194" s="46"/>
      <c r="C194" s="222" t="s">
        <v>348</v>
      </c>
      <c r="D194" s="222" t="s">
        <v>147</v>
      </c>
      <c r="E194" s="223" t="s">
        <v>349</v>
      </c>
      <c r="F194" s="224" t="s">
        <v>350</v>
      </c>
      <c r="G194" s="225" t="s">
        <v>150</v>
      </c>
      <c r="H194" s="226">
        <v>40.799999999999997</v>
      </c>
      <c r="I194" s="227"/>
      <c r="J194" s="228">
        <f>ROUND(I194*H194,2)</f>
        <v>0</v>
      </c>
      <c r="K194" s="224" t="s">
        <v>38</v>
      </c>
      <c r="L194" s="72"/>
      <c r="M194" s="229" t="s">
        <v>38</v>
      </c>
      <c r="N194" s="230" t="s">
        <v>52</v>
      </c>
      <c r="O194" s="47"/>
      <c r="P194" s="231">
        <f>O194*H194</f>
        <v>0</v>
      </c>
      <c r="Q194" s="231">
        <v>0</v>
      </c>
      <c r="R194" s="231">
        <f>Q194*H194</f>
        <v>0</v>
      </c>
      <c r="S194" s="231">
        <v>0</v>
      </c>
      <c r="T194" s="232">
        <f>S194*H194</f>
        <v>0</v>
      </c>
      <c r="AR194" s="23" t="s">
        <v>152</v>
      </c>
      <c r="AT194" s="23" t="s">
        <v>147</v>
      </c>
      <c r="AU194" s="23" t="s">
        <v>24</v>
      </c>
      <c r="AY194" s="23" t="s">
        <v>145</v>
      </c>
      <c r="BE194" s="233">
        <f>IF(N194="základní",J194,0)</f>
        <v>0</v>
      </c>
      <c r="BF194" s="233">
        <f>IF(N194="snížená",J194,0)</f>
        <v>0</v>
      </c>
      <c r="BG194" s="233">
        <f>IF(N194="zákl. přenesená",J194,0)</f>
        <v>0</v>
      </c>
      <c r="BH194" s="233">
        <f>IF(N194="sníž. přenesená",J194,0)</f>
        <v>0</v>
      </c>
      <c r="BI194" s="233">
        <f>IF(N194="nulová",J194,0)</f>
        <v>0</v>
      </c>
      <c r="BJ194" s="23" t="s">
        <v>25</v>
      </c>
      <c r="BK194" s="233">
        <f>ROUND(I194*H194,2)</f>
        <v>0</v>
      </c>
      <c r="BL194" s="23" t="s">
        <v>152</v>
      </c>
      <c r="BM194" s="23" t="s">
        <v>351</v>
      </c>
    </row>
    <row r="195" s="11" customFormat="1">
      <c r="B195" s="237"/>
      <c r="C195" s="238"/>
      <c r="D195" s="234" t="s">
        <v>176</v>
      </c>
      <c r="E195" s="239" t="s">
        <v>38</v>
      </c>
      <c r="F195" s="240" t="s">
        <v>352</v>
      </c>
      <c r="G195" s="238"/>
      <c r="H195" s="241">
        <v>40.799999999999997</v>
      </c>
      <c r="I195" s="242"/>
      <c r="J195" s="238"/>
      <c r="K195" s="238"/>
      <c r="L195" s="243"/>
      <c r="M195" s="244"/>
      <c r="N195" s="245"/>
      <c r="O195" s="245"/>
      <c r="P195" s="245"/>
      <c r="Q195" s="245"/>
      <c r="R195" s="245"/>
      <c r="S195" s="245"/>
      <c r="T195" s="246"/>
      <c r="AT195" s="247" t="s">
        <v>176</v>
      </c>
      <c r="AU195" s="247" t="s">
        <v>24</v>
      </c>
      <c r="AV195" s="11" t="s">
        <v>24</v>
      </c>
      <c r="AW195" s="11" t="s">
        <v>45</v>
      </c>
      <c r="AX195" s="11" t="s">
        <v>81</v>
      </c>
      <c r="AY195" s="247" t="s">
        <v>145</v>
      </c>
    </row>
    <row r="196" s="12" customFormat="1">
      <c r="B196" s="248"/>
      <c r="C196" s="249"/>
      <c r="D196" s="234" t="s">
        <v>176</v>
      </c>
      <c r="E196" s="250" t="s">
        <v>38</v>
      </c>
      <c r="F196" s="251" t="s">
        <v>179</v>
      </c>
      <c r="G196" s="249"/>
      <c r="H196" s="252">
        <v>40.799999999999997</v>
      </c>
      <c r="I196" s="253"/>
      <c r="J196" s="249"/>
      <c r="K196" s="249"/>
      <c r="L196" s="254"/>
      <c r="M196" s="255"/>
      <c r="N196" s="256"/>
      <c r="O196" s="256"/>
      <c r="P196" s="256"/>
      <c r="Q196" s="256"/>
      <c r="R196" s="256"/>
      <c r="S196" s="256"/>
      <c r="T196" s="257"/>
      <c r="AT196" s="258" t="s">
        <v>176</v>
      </c>
      <c r="AU196" s="258" t="s">
        <v>24</v>
      </c>
      <c r="AV196" s="12" t="s">
        <v>152</v>
      </c>
      <c r="AW196" s="12" t="s">
        <v>45</v>
      </c>
      <c r="AX196" s="12" t="s">
        <v>25</v>
      </c>
      <c r="AY196" s="258" t="s">
        <v>145</v>
      </c>
    </row>
    <row r="197" s="1" customFormat="1" ht="16.5" customHeight="1">
      <c r="B197" s="46"/>
      <c r="C197" s="222" t="s">
        <v>353</v>
      </c>
      <c r="D197" s="222" t="s">
        <v>147</v>
      </c>
      <c r="E197" s="223" t="s">
        <v>354</v>
      </c>
      <c r="F197" s="224" t="s">
        <v>355</v>
      </c>
      <c r="G197" s="225" t="s">
        <v>150</v>
      </c>
      <c r="H197" s="226">
        <v>41</v>
      </c>
      <c r="I197" s="227"/>
      <c r="J197" s="228">
        <f>ROUND(I197*H197,2)</f>
        <v>0</v>
      </c>
      <c r="K197" s="224" t="s">
        <v>151</v>
      </c>
      <c r="L197" s="72"/>
      <c r="M197" s="229" t="s">
        <v>38</v>
      </c>
      <c r="N197" s="230" t="s">
        <v>52</v>
      </c>
      <c r="O197" s="47"/>
      <c r="P197" s="231">
        <f>O197*H197</f>
        <v>0</v>
      </c>
      <c r="Q197" s="231">
        <v>0</v>
      </c>
      <c r="R197" s="231">
        <f>Q197*H197</f>
        <v>0</v>
      </c>
      <c r="S197" s="231">
        <v>0</v>
      </c>
      <c r="T197" s="232">
        <f>S197*H197</f>
        <v>0</v>
      </c>
      <c r="AR197" s="23" t="s">
        <v>152</v>
      </c>
      <c r="AT197" s="23" t="s">
        <v>147</v>
      </c>
      <c r="AU197" s="23" t="s">
        <v>24</v>
      </c>
      <c r="AY197" s="23" t="s">
        <v>145</v>
      </c>
      <c r="BE197" s="233">
        <f>IF(N197="základní",J197,0)</f>
        <v>0</v>
      </c>
      <c r="BF197" s="233">
        <f>IF(N197="snížená",J197,0)</f>
        <v>0</v>
      </c>
      <c r="BG197" s="233">
        <f>IF(N197="zákl. přenesená",J197,0)</f>
        <v>0</v>
      </c>
      <c r="BH197" s="233">
        <f>IF(N197="sníž. přenesená",J197,0)</f>
        <v>0</v>
      </c>
      <c r="BI197" s="233">
        <f>IF(N197="nulová",J197,0)</f>
        <v>0</v>
      </c>
      <c r="BJ197" s="23" t="s">
        <v>25</v>
      </c>
      <c r="BK197" s="233">
        <f>ROUND(I197*H197,2)</f>
        <v>0</v>
      </c>
      <c r="BL197" s="23" t="s">
        <v>152</v>
      </c>
      <c r="BM197" s="23" t="s">
        <v>356</v>
      </c>
    </row>
    <row r="198" s="11" customFormat="1">
      <c r="B198" s="237"/>
      <c r="C198" s="238"/>
      <c r="D198" s="234" t="s">
        <v>176</v>
      </c>
      <c r="E198" s="239" t="s">
        <v>38</v>
      </c>
      <c r="F198" s="240" t="s">
        <v>357</v>
      </c>
      <c r="G198" s="238"/>
      <c r="H198" s="241">
        <v>41</v>
      </c>
      <c r="I198" s="242"/>
      <c r="J198" s="238"/>
      <c r="K198" s="238"/>
      <c r="L198" s="243"/>
      <c r="M198" s="244"/>
      <c r="N198" s="245"/>
      <c r="O198" s="245"/>
      <c r="P198" s="245"/>
      <c r="Q198" s="245"/>
      <c r="R198" s="245"/>
      <c r="S198" s="245"/>
      <c r="T198" s="246"/>
      <c r="AT198" s="247" t="s">
        <v>176</v>
      </c>
      <c r="AU198" s="247" t="s">
        <v>24</v>
      </c>
      <c r="AV198" s="11" t="s">
        <v>24</v>
      </c>
      <c r="AW198" s="11" t="s">
        <v>45</v>
      </c>
      <c r="AX198" s="11" t="s">
        <v>25</v>
      </c>
      <c r="AY198" s="247" t="s">
        <v>145</v>
      </c>
    </row>
    <row r="199" s="1" customFormat="1" ht="16.5" customHeight="1">
      <c r="B199" s="46"/>
      <c r="C199" s="222" t="s">
        <v>358</v>
      </c>
      <c r="D199" s="222" t="s">
        <v>147</v>
      </c>
      <c r="E199" s="223" t="s">
        <v>359</v>
      </c>
      <c r="F199" s="224" t="s">
        <v>360</v>
      </c>
      <c r="G199" s="225" t="s">
        <v>150</v>
      </c>
      <c r="H199" s="226">
        <v>183</v>
      </c>
      <c r="I199" s="227"/>
      <c r="J199" s="228">
        <f>ROUND(I199*H199,2)</f>
        <v>0</v>
      </c>
      <c r="K199" s="224" t="s">
        <v>38</v>
      </c>
      <c r="L199" s="72"/>
      <c r="M199" s="229" t="s">
        <v>38</v>
      </c>
      <c r="N199" s="230" t="s">
        <v>52</v>
      </c>
      <c r="O199" s="47"/>
      <c r="P199" s="231">
        <f>O199*H199</f>
        <v>0</v>
      </c>
      <c r="Q199" s="231">
        <v>0</v>
      </c>
      <c r="R199" s="231">
        <f>Q199*H199</f>
        <v>0</v>
      </c>
      <c r="S199" s="231">
        <v>0</v>
      </c>
      <c r="T199" s="232">
        <f>S199*H199</f>
        <v>0</v>
      </c>
      <c r="AR199" s="23" t="s">
        <v>152</v>
      </c>
      <c r="AT199" s="23" t="s">
        <v>147</v>
      </c>
      <c r="AU199" s="23" t="s">
        <v>24</v>
      </c>
      <c r="AY199" s="23" t="s">
        <v>145</v>
      </c>
      <c r="BE199" s="233">
        <f>IF(N199="základní",J199,0)</f>
        <v>0</v>
      </c>
      <c r="BF199" s="233">
        <f>IF(N199="snížená",J199,0)</f>
        <v>0</v>
      </c>
      <c r="BG199" s="233">
        <f>IF(N199="zákl. přenesená",J199,0)</f>
        <v>0</v>
      </c>
      <c r="BH199" s="233">
        <f>IF(N199="sníž. přenesená",J199,0)</f>
        <v>0</v>
      </c>
      <c r="BI199" s="233">
        <f>IF(N199="nulová",J199,0)</f>
        <v>0</v>
      </c>
      <c r="BJ199" s="23" t="s">
        <v>25</v>
      </c>
      <c r="BK199" s="233">
        <f>ROUND(I199*H199,2)</f>
        <v>0</v>
      </c>
      <c r="BL199" s="23" t="s">
        <v>152</v>
      </c>
      <c r="BM199" s="23" t="s">
        <v>361</v>
      </c>
    </row>
    <row r="200" s="11" customFormat="1">
      <c r="B200" s="237"/>
      <c r="C200" s="238"/>
      <c r="D200" s="234" t="s">
        <v>176</v>
      </c>
      <c r="E200" s="239" t="s">
        <v>38</v>
      </c>
      <c r="F200" s="240" t="s">
        <v>362</v>
      </c>
      <c r="G200" s="238"/>
      <c r="H200" s="241">
        <v>183</v>
      </c>
      <c r="I200" s="242"/>
      <c r="J200" s="238"/>
      <c r="K200" s="238"/>
      <c r="L200" s="243"/>
      <c r="M200" s="244"/>
      <c r="N200" s="245"/>
      <c r="O200" s="245"/>
      <c r="P200" s="245"/>
      <c r="Q200" s="245"/>
      <c r="R200" s="245"/>
      <c r="S200" s="245"/>
      <c r="T200" s="246"/>
      <c r="AT200" s="247" t="s">
        <v>176</v>
      </c>
      <c r="AU200" s="247" t="s">
        <v>24</v>
      </c>
      <c r="AV200" s="11" t="s">
        <v>24</v>
      </c>
      <c r="AW200" s="11" t="s">
        <v>45</v>
      </c>
      <c r="AX200" s="11" t="s">
        <v>81</v>
      </c>
      <c r="AY200" s="247" t="s">
        <v>145</v>
      </c>
    </row>
    <row r="201" s="12" customFormat="1">
      <c r="B201" s="248"/>
      <c r="C201" s="249"/>
      <c r="D201" s="234" t="s">
        <v>176</v>
      </c>
      <c r="E201" s="250" t="s">
        <v>38</v>
      </c>
      <c r="F201" s="251" t="s">
        <v>179</v>
      </c>
      <c r="G201" s="249"/>
      <c r="H201" s="252">
        <v>183</v>
      </c>
      <c r="I201" s="253"/>
      <c r="J201" s="249"/>
      <c r="K201" s="249"/>
      <c r="L201" s="254"/>
      <c r="M201" s="255"/>
      <c r="N201" s="256"/>
      <c r="O201" s="256"/>
      <c r="P201" s="256"/>
      <c r="Q201" s="256"/>
      <c r="R201" s="256"/>
      <c r="S201" s="256"/>
      <c r="T201" s="257"/>
      <c r="AT201" s="258" t="s">
        <v>176</v>
      </c>
      <c r="AU201" s="258" t="s">
        <v>24</v>
      </c>
      <c r="AV201" s="12" t="s">
        <v>152</v>
      </c>
      <c r="AW201" s="12" t="s">
        <v>45</v>
      </c>
      <c r="AX201" s="12" t="s">
        <v>25</v>
      </c>
      <c r="AY201" s="258" t="s">
        <v>145</v>
      </c>
    </row>
    <row r="202" s="1" customFormat="1" ht="16.5" customHeight="1">
      <c r="B202" s="46"/>
      <c r="C202" s="222" t="s">
        <v>357</v>
      </c>
      <c r="D202" s="222" t="s">
        <v>147</v>
      </c>
      <c r="E202" s="223" t="s">
        <v>363</v>
      </c>
      <c r="F202" s="224" t="s">
        <v>341</v>
      </c>
      <c r="G202" s="225" t="s">
        <v>150</v>
      </c>
      <c r="H202" s="226">
        <v>183</v>
      </c>
      <c r="I202" s="227"/>
      <c r="J202" s="228">
        <f>ROUND(I202*H202,2)</f>
        <v>0</v>
      </c>
      <c r="K202" s="224" t="s">
        <v>38</v>
      </c>
      <c r="L202" s="72"/>
      <c r="M202" s="229" t="s">
        <v>38</v>
      </c>
      <c r="N202" s="230" t="s">
        <v>52</v>
      </c>
      <c r="O202" s="47"/>
      <c r="P202" s="231">
        <f>O202*H202</f>
        <v>0</v>
      </c>
      <c r="Q202" s="231">
        <v>0.00060999999999999997</v>
      </c>
      <c r="R202" s="231">
        <f>Q202*H202</f>
        <v>0.11162999999999999</v>
      </c>
      <c r="S202" s="231">
        <v>0</v>
      </c>
      <c r="T202" s="232">
        <f>S202*H202</f>
        <v>0</v>
      </c>
      <c r="AR202" s="23" t="s">
        <v>152</v>
      </c>
      <c r="AT202" s="23" t="s">
        <v>147</v>
      </c>
      <c r="AU202" s="23" t="s">
        <v>24</v>
      </c>
      <c r="AY202" s="23" t="s">
        <v>145</v>
      </c>
      <c r="BE202" s="233">
        <f>IF(N202="základní",J202,0)</f>
        <v>0</v>
      </c>
      <c r="BF202" s="233">
        <f>IF(N202="snížená",J202,0)</f>
        <v>0</v>
      </c>
      <c r="BG202" s="233">
        <f>IF(N202="zákl. přenesená",J202,0)</f>
        <v>0</v>
      </c>
      <c r="BH202" s="233">
        <f>IF(N202="sníž. přenesená",J202,0)</f>
        <v>0</v>
      </c>
      <c r="BI202" s="233">
        <f>IF(N202="nulová",J202,0)</f>
        <v>0</v>
      </c>
      <c r="BJ202" s="23" t="s">
        <v>25</v>
      </c>
      <c r="BK202" s="233">
        <f>ROUND(I202*H202,2)</f>
        <v>0</v>
      </c>
      <c r="BL202" s="23" t="s">
        <v>152</v>
      </c>
      <c r="BM202" s="23" t="s">
        <v>364</v>
      </c>
    </row>
    <row r="203" s="11" customFormat="1">
      <c r="B203" s="237"/>
      <c r="C203" s="238"/>
      <c r="D203" s="234" t="s">
        <v>176</v>
      </c>
      <c r="E203" s="239" t="s">
        <v>38</v>
      </c>
      <c r="F203" s="240" t="s">
        <v>362</v>
      </c>
      <c r="G203" s="238"/>
      <c r="H203" s="241">
        <v>183</v>
      </c>
      <c r="I203" s="242"/>
      <c r="J203" s="238"/>
      <c r="K203" s="238"/>
      <c r="L203" s="243"/>
      <c r="M203" s="244"/>
      <c r="N203" s="245"/>
      <c r="O203" s="245"/>
      <c r="P203" s="245"/>
      <c r="Q203" s="245"/>
      <c r="R203" s="245"/>
      <c r="S203" s="245"/>
      <c r="T203" s="246"/>
      <c r="AT203" s="247" t="s">
        <v>176</v>
      </c>
      <c r="AU203" s="247" t="s">
        <v>24</v>
      </c>
      <c r="AV203" s="11" t="s">
        <v>24</v>
      </c>
      <c r="AW203" s="11" t="s">
        <v>45</v>
      </c>
      <c r="AX203" s="11" t="s">
        <v>25</v>
      </c>
      <c r="AY203" s="247" t="s">
        <v>145</v>
      </c>
    </row>
    <row r="204" s="1" customFormat="1" ht="25.5" customHeight="1">
      <c r="B204" s="46"/>
      <c r="C204" s="222" t="s">
        <v>34</v>
      </c>
      <c r="D204" s="222" t="s">
        <v>147</v>
      </c>
      <c r="E204" s="223" t="s">
        <v>365</v>
      </c>
      <c r="F204" s="224" t="s">
        <v>366</v>
      </c>
      <c r="G204" s="225" t="s">
        <v>150</v>
      </c>
      <c r="H204" s="226">
        <v>183</v>
      </c>
      <c r="I204" s="227"/>
      <c r="J204" s="228">
        <f>ROUND(I204*H204,2)</f>
        <v>0</v>
      </c>
      <c r="K204" s="224" t="s">
        <v>162</v>
      </c>
      <c r="L204" s="72"/>
      <c r="M204" s="229" t="s">
        <v>38</v>
      </c>
      <c r="N204" s="230" t="s">
        <v>52</v>
      </c>
      <c r="O204" s="47"/>
      <c r="P204" s="231">
        <f>O204*H204</f>
        <v>0</v>
      </c>
      <c r="Q204" s="231">
        <v>0</v>
      </c>
      <c r="R204" s="231">
        <f>Q204*H204</f>
        <v>0</v>
      </c>
      <c r="S204" s="231">
        <v>0</v>
      </c>
      <c r="T204" s="232">
        <f>S204*H204</f>
        <v>0</v>
      </c>
      <c r="AR204" s="23" t="s">
        <v>152</v>
      </c>
      <c r="AT204" s="23" t="s">
        <v>147</v>
      </c>
      <c r="AU204" s="23" t="s">
        <v>24</v>
      </c>
      <c r="AY204" s="23" t="s">
        <v>145</v>
      </c>
      <c r="BE204" s="233">
        <f>IF(N204="základní",J204,0)</f>
        <v>0</v>
      </c>
      <c r="BF204" s="233">
        <f>IF(N204="snížená",J204,0)</f>
        <v>0</v>
      </c>
      <c r="BG204" s="233">
        <f>IF(N204="zákl. přenesená",J204,0)</f>
        <v>0</v>
      </c>
      <c r="BH204" s="233">
        <f>IF(N204="sníž. přenesená",J204,0)</f>
        <v>0</v>
      </c>
      <c r="BI204" s="233">
        <f>IF(N204="nulová",J204,0)</f>
        <v>0</v>
      </c>
      <c r="BJ204" s="23" t="s">
        <v>25</v>
      </c>
      <c r="BK204" s="233">
        <f>ROUND(I204*H204,2)</f>
        <v>0</v>
      </c>
      <c r="BL204" s="23" t="s">
        <v>152</v>
      </c>
      <c r="BM204" s="23" t="s">
        <v>367</v>
      </c>
    </row>
    <row r="205" s="1" customFormat="1">
      <c r="B205" s="46"/>
      <c r="C205" s="74"/>
      <c r="D205" s="234" t="s">
        <v>164</v>
      </c>
      <c r="E205" s="74"/>
      <c r="F205" s="235" t="s">
        <v>347</v>
      </c>
      <c r="G205" s="74"/>
      <c r="H205" s="74"/>
      <c r="I205" s="192"/>
      <c r="J205" s="74"/>
      <c r="K205" s="74"/>
      <c r="L205" s="72"/>
      <c r="M205" s="236"/>
      <c r="N205" s="47"/>
      <c r="O205" s="47"/>
      <c r="P205" s="47"/>
      <c r="Q205" s="47"/>
      <c r="R205" s="47"/>
      <c r="S205" s="47"/>
      <c r="T205" s="95"/>
      <c r="AT205" s="23" t="s">
        <v>164</v>
      </c>
      <c r="AU205" s="23" t="s">
        <v>24</v>
      </c>
    </row>
    <row r="206" s="1" customFormat="1" ht="16.5" customHeight="1">
      <c r="B206" s="46"/>
      <c r="C206" s="222" t="s">
        <v>368</v>
      </c>
      <c r="D206" s="222" t="s">
        <v>147</v>
      </c>
      <c r="E206" s="223" t="s">
        <v>369</v>
      </c>
      <c r="F206" s="224" t="s">
        <v>370</v>
      </c>
      <c r="G206" s="225" t="s">
        <v>150</v>
      </c>
      <c r="H206" s="226">
        <v>219.59999999999999</v>
      </c>
      <c r="I206" s="227"/>
      <c r="J206" s="228">
        <f>ROUND(I206*H206,2)</f>
        <v>0</v>
      </c>
      <c r="K206" s="224" t="s">
        <v>38</v>
      </c>
      <c r="L206" s="72"/>
      <c r="M206" s="229" t="s">
        <v>38</v>
      </c>
      <c r="N206" s="230" t="s">
        <v>52</v>
      </c>
      <c r="O206" s="47"/>
      <c r="P206" s="231">
        <f>O206*H206</f>
        <v>0</v>
      </c>
      <c r="Q206" s="231">
        <v>0</v>
      </c>
      <c r="R206" s="231">
        <f>Q206*H206</f>
        <v>0</v>
      </c>
      <c r="S206" s="231">
        <v>0</v>
      </c>
      <c r="T206" s="232">
        <f>S206*H206</f>
        <v>0</v>
      </c>
      <c r="AR206" s="23" t="s">
        <v>152</v>
      </c>
      <c r="AT206" s="23" t="s">
        <v>147</v>
      </c>
      <c r="AU206" s="23" t="s">
        <v>24</v>
      </c>
      <c r="AY206" s="23" t="s">
        <v>145</v>
      </c>
      <c r="BE206" s="233">
        <f>IF(N206="základní",J206,0)</f>
        <v>0</v>
      </c>
      <c r="BF206" s="233">
        <f>IF(N206="snížená",J206,0)</f>
        <v>0</v>
      </c>
      <c r="BG206" s="233">
        <f>IF(N206="zákl. přenesená",J206,0)</f>
        <v>0</v>
      </c>
      <c r="BH206" s="233">
        <f>IF(N206="sníž. přenesená",J206,0)</f>
        <v>0</v>
      </c>
      <c r="BI206" s="233">
        <f>IF(N206="nulová",J206,0)</f>
        <v>0</v>
      </c>
      <c r="BJ206" s="23" t="s">
        <v>25</v>
      </c>
      <c r="BK206" s="233">
        <f>ROUND(I206*H206,2)</f>
        <v>0</v>
      </c>
      <c r="BL206" s="23" t="s">
        <v>152</v>
      </c>
      <c r="BM206" s="23" t="s">
        <v>371</v>
      </c>
    </row>
    <row r="207" s="1" customFormat="1">
      <c r="B207" s="46"/>
      <c r="C207" s="74"/>
      <c r="D207" s="234" t="s">
        <v>170</v>
      </c>
      <c r="E207" s="74"/>
      <c r="F207" s="235" t="s">
        <v>372</v>
      </c>
      <c r="G207" s="74"/>
      <c r="H207" s="74"/>
      <c r="I207" s="192"/>
      <c r="J207" s="74"/>
      <c r="K207" s="74"/>
      <c r="L207" s="72"/>
      <c r="M207" s="236"/>
      <c r="N207" s="47"/>
      <c r="O207" s="47"/>
      <c r="P207" s="47"/>
      <c r="Q207" s="47"/>
      <c r="R207" s="47"/>
      <c r="S207" s="47"/>
      <c r="T207" s="95"/>
      <c r="AT207" s="23" t="s">
        <v>170</v>
      </c>
      <c r="AU207" s="23" t="s">
        <v>24</v>
      </c>
    </row>
    <row r="208" s="11" customFormat="1">
      <c r="B208" s="237"/>
      <c r="C208" s="238"/>
      <c r="D208" s="234" t="s">
        <v>176</v>
      </c>
      <c r="E208" s="239" t="s">
        <v>38</v>
      </c>
      <c r="F208" s="240" t="s">
        <v>373</v>
      </c>
      <c r="G208" s="238"/>
      <c r="H208" s="241">
        <v>219.59999999999999</v>
      </c>
      <c r="I208" s="242"/>
      <c r="J208" s="238"/>
      <c r="K208" s="238"/>
      <c r="L208" s="243"/>
      <c r="M208" s="244"/>
      <c r="N208" s="245"/>
      <c r="O208" s="245"/>
      <c r="P208" s="245"/>
      <c r="Q208" s="245"/>
      <c r="R208" s="245"/>
      <c r="S208" s="245"/>
      <c r="T208" s="246"/>
      <c r="AT208" s="247" t="s">
        <v>176</v>
      </c>
      <c r="AU208" s="247" t="s">
        <v>24</v>
      </c>
      <c r="AV208" s="11" t="s">
        <v>24</v>
      </c>
      <c r="AW208" s="11" t="s">
        <v>45</v>
      </c>
      <c r="AX208" s="11" t="s">
        <v>81</v>
      </c>
      <c r="AY208" s="247" t="s">
        <v>145</v>
      </c>
    </row>
    <row r="209" s="12" customFormat="1">
      <c r="B209" s="248"/>
      <c r="C209" s="249"/>
      <c r="D209" s="234" t="s">
        <v>176</v>
      </c>
      <c r="E209" s="250" t="s">
        <v>38</v>
      </c>
      <c r="F209" s="251" t="s">
        <v>179</v>
      </c>
      <c r="G209" s="249"/>
      <c r="H209" s="252">
        <v>219.59999999999999</v>
      </c>
      <c r="I209" s="253"/>
      <c r="J209" s="249"/>
      <c r="K209" s="249"/>
      <c r="L209" s="254"/>
      <c r="M209" s="255"/>
      <c r="N209" s="256"/>
      <c r="O209" s="256"/>
      <c r="P209" s="256"/>
      <c r="Q209" s="256"/>
      <c r="R209" s="256"/>
      <c r="S209" s="256"/>
      <c r="T209" s="257"/>
      <c r="AT209" s="258" t="s">
        <v>176</v>
      </c>
      <c r="AU209" s="258" t="s">
        <v>24</v>
      </c>
      <c r="AV209" s="12" t="s">
        <v>152</v>
      </c>
      <c r="AW209" s="12" t="s">
        <v>45</v>
      </c>
      <c r="AX209" s="12" t="s">
        <v>25</v>
      </c>
      <c r="AY209" s="258" t="s">
        <v>145</v>
      </c>
    </row>
    <row r="210" s="1" customFormat="1" ht="16.5" customHeight="1">
      <c r="B210" s="46"/>
      <c r="C210" s="222" t="s">
        <v>374</v>
      </c>
      <c r="D210" s="222" t="s">
        <v>147</v>
      </c>
      <c r="E210" s="223" t="s">
        <v>375</v>
      </c>
      <c r="F210" s="224" t="s">
        <v>376</v>
      </c>
      <c r="G210" s="225" t="s">
        <v>150</v>
      </c>
      <c r="H210" s="226">
        <v>220</v>
      </c>
      <c r="I210" s="227"/>
      <c r="J210" s="228">
        <f>ROUND(I210*H210,2)</f>
        <v>0</v>
      </c>
      <c r="K210" s="224" t="s">
        <v>151</v>
      </c>
      <c r="L210" s="72"/>
      <c r="M210" s="229" t="s">
        <v>38</v>
      </c>
      <c r="N210" s="230" t="s">
        <v>52</v>
      </c>
      <c r="O210" s="47"/>
      <c r="P210" s="231">
        <f>O210*H210</f>
        <v>0</v>
      </c>
      <c r="Q210" s="231">
        <v>0</v>
      </c>
      <c r="R210" s="231">
        <f>Q210*H210</f>
        <v>0</v>
      </c>
      <c r="S210" s="231">
        <v>0</v>
      </c>
      <c r="T210" s="232">
        <f>S210*H210</f>
        <v>0</v>
      </c>
      <c r="AR210" s="23" t="s">
        <v>152</v>
      </c>
      <c r="AT210" s="23" t="s">
        <v>147</v>
      </c>
      <c r="AU210" s="23" t="s">
        <v>24</v>
      </c>
      <c r="AY210" s="23" t="s">
        <v>145</v>
      </c>
      <c r="BE210" s="233">
        <f>IF(N210="základní",J210,0)</f>
        <v>0</v>
      </c>
      <c r="BF210" s="233">
        <f>IF(N210="snížená",J210,0)</f>
        <v>0</v>
      </c>
      <c r="BG210" s="233">
        <f>IF(N210="zákl. přenesená",J210,0)</f>
        <v>0</v>
      </c>
      <c r="BH210" s="233">
        <f>IF(N210="sníž. přenesená",J210,0)</f>
        <v>0</v>
      </c>
      <c r="BI210" s="233">
        <f>IF(N210="nulová",J210,0)</f>
        <v>0</v>
      </c>
      <c r="BJ210" s="23" t="s">
        <v>25</v>
      </c>
      <c r="BK210" s="233">
        <f>ROUND(I210*H210,2)</f>
        <v>0</v>
      </c>
      <c r="BL210" s="23" t="s">
        <v>152</v>
      </c>
      <c r="BM210" s="23" t="s">
        <v>377</v>
      </c>
    </row>
    <row r="211" s="11" customFormat="1">
      <c r="B211" s="237"/>
      <c r="C211" s="238"/>
      <c r="D211" s="234" t="s">
        <v>176</v>
      </c>
      <c r="E211" s="239" t="s">
        <v>38</v>
      </c>
      <c r="F211" s="240" t="s">
        <v>378</v>
      </c>
      <c r="G211" s="238"/>
      <c r="H211" s="241">
        <v>220</v>
      </c>
      <c r="I211" s="242"/>
      <c r="J211" s="238"/>
      <c r="K211" s="238"/>
      <c r="L211" s="243"/>
      <c r="M211" s="244"/>
      <c r="N211" s="245"/>
      <c r="O211" s="245"/>
      <c r="P211" s="245"/>
      <c r="Q211" s="245"/>
      <c r="R211" s="245"/>
      <c r="S211" s="245"/>
      <c r="T211" s="246"/>
      <c r="AT211" s="247" t="s">
        <v>176</v>
      </c>
      <c r="AU211" s="247" t="s">
        <v>24</v>
      </c>
      <c r="AV211" s="11" t="s">
        <v>24</v>
      </c>
      <c r="AW211" s="11" t="s">
        <v>45</v>
      </c>
      <c r="AX211" s="11" t="s">
        <v>25</v>
      </c>
      <c r="AY211" s="247" t="s">
        <v>145</v>
      </c>
    </row>
    <row r="212" s="1" customFormat="1" ht="16.5" customHeight="1">
      <c r="B212" s="46"/>
      <c r="C212" s="222" t="s">
        <v>379</v>
      </c>
      <c r="D212" s="222" t="s">
        <v>147</v>
      </c>
      <c r="E212" s="223" t="s">
        <v>380</v>
      </c>
      <c r="F212" s="224" t="s">
        <v>381</v>
      </c>
      <c r="G212" s="225" t="s">
        <v>150</v>
      </c>
      <c r="H212" s="226">
        <v>258</v>
      </c>
      <c r="I212" s="227"/>
      <c r="J212" s="228">
        <f>ROUND(I212*H212,2)</f>
        <v>0</v>
      </c>
      <c r="K212" s="224" t="s">
        <v>156</v>
      </c>
      <c r="L212" s="72"/>
      <c r="M212" s="229" t="s">
        <v>38</v>
      </c>
      <c r="N212" s="230" t="s">
        <v>52</v>
      </c>
      <c r="O212" s="47"/>
      <c r="P212" s="231">
        <f>O212*H212</f>
        <v>0</v>
      </c>
      <c r="Q212" s="231">
        <v>0.084250000000000005</v>
      </c>
      <c r="R212" s="231">
        <f>Q212*H212</f>
        <v>21.736500000000003</v>
      </c>
      <c r="S212" s="231">
        <v>0</v>
      </c>
      <c r="T212" s="232">
        <f>S212*H212</f>
        <v>0</v>
      </c>
      <c r="AR212" s="23" t="s">
        <v>152</v>
      </c>
      <c r="AT212" s="23" t="s">
        <v>147</v>
      </c>
      <c r="AU212" s="23" t="s">
        <v>24</v>
      </c>
      <c r="AY212" s="23" t="s">
        <v>145</v>
      </c>
      <c r="BE212" s="233">
        <f>IF(N212="základní",J212,0)</f>
        <v>0</v>
      </c>
      <c r="BF212" s="233">
        <f>IF(N212="snížená",J212,0)</f>
        <v>0</v>
      </c>
      <c r="BG212" s="233">
        <f>IF(N212="zákl. přenesená",J212,0)</f>
        <v>0</v>
      </c>
      <c r="BH212" s="233">
        <f>IF(N212="sníž. přenesená",J212,0)</f>
        <v>0</v>
      </c>
      <c r="BI212" s="233">
        <f>IF(N212="nulová",J212,0)</f>
        <v>0</v>
      </c>
      <c r="BJ212" s="23" t="s">
        <v>25</v>
      </c>
      <c r="BK212" s="233">
        <f>ROUND(I212*H212,2)</f>
        <v>0</v>
      </c>
      <c r="BL212" s="23" t="s">
        <v>152</v>
      </c>
      <c r="BM212" s="23" t="s">
        <v>382</v>
      </c>
    </row>
    <row r="213" s="11" customFormat="1">
      <c r="B213" s="237"/>
      <c r="C213" s="238"/>
      <c r="D213" s="234" t="s">
        <v>176</v>
      </c>
      <c r="E213" s="239" t="s">
        <v>38</v>
      </c>
      <c r="F213" s="240" t="s">
        <v>383</v>
      </c>
      <c r="G213" s="238"/>
      <c r="H213" s="241">
        <v>258</v>
      </c>
      <c r="I213" s="242"/>
      <c r="J213" s="238"/>
      <c r="K213" s="238"/>
      <c r="L213" s="243"/>
      <c r="M213" s="244"/>
      <c r="N213" s="245"/>
      <c r="O213" s="245"/>
      <c r="P213" s="245"/>
      <c r="Q213" s="245"/>
      <c r="R213" s="245"/>
      <c r="S213" s="245"/>
      <c r="T213" s="246"/>
      <c r="AT213" s="247" t="s">
        <v>176</v>
      </c>
      <c r="AU213" s="247" t="s">
        <v>24</v>
      </c>
      <c r="AV213" s="11" t="s">
        <v>24</v>
      </c>
      <c r="AW213" s="11" t="s">
        <v>45</v>
      </c>
      <c r="AX213" s="11" t="s">
        <v>25</v>
      </c>
      <c r="AY213" s="247" t="s">
        <v>145</v>
      </c>
    </row>
    <row r="214" s="1" customFormat="1" ht="16.5" customHeight="1">
      <c r="B214" s="46"/>
      <c r="C214" s="259" t="s">
        <v>384</v>
      </c>
      <c r="D214" s="259" t="s">
        <v>280</v>
      </c>
      <c r="E214" s="260" t="s">
        <v>385</v>
      </c>
      <c r="F214" s="261" t="s">
        <v>386</v>
      </c>
      <c r="G214" s="262" t="s">
        <v>150</v>
      </c>
      <c r="H214" s="263">
        <v>29</v>
      </c>
      <c r="I214" s="264"/>
      <c r="J214" s="265">
        <f>ROUND(I214*H214,2)</f>
        <v>0</v>
      </c>
      <c r="K214" s="261" t="s">
        <v>156</v>
      </c>
      <c r="L214" s="266"/>
      <c r="M214" s="267" t="s">
        <v>38</v>
      </c>
      <c r="N214" s="268" t="s">
        <v>52</v>
      </c>
      <c r="O214" s="47"/>
      <c r="P214" s="231">
        <f>O214*H214</f>
        <v>0</v>
      </c>
      <c r="Q214" s="231">
        <v>0.14599999999999999</v>
      </c>
      <c r="R214" s="231">
        <f>Q214*H214</f>
        <v>4.234</v>
      </c>
      <c r="S214" s="231">
        <v>0</v>
      </c>
      <c r="T214" s="232">
        <f>S214*H214</f>
        <v>0</v>
      </c>
      <c r="AR214" s="23" t="s">
        <v>194</v>
      </c>
      <c r="AT214" s="23" t="s">
        <v>280</v>
      </c>
      <c r="AU214" s="23" t="s">
        <v>24</v>
      </c>
      <c r="AY214" s="23" t="s">
        <v>145</v>
      </c>
      <c r="BE214" s="233">
        <f>IF(N214="základní",J214,0)</f>
        <v>0</v>
      </c>
      <c r="BF214" s="233">
        <f>IF(N214="snížená",J214,0)</f>
        <v>0</v>
      </c>
      <c r="BG214" s="233">
        <f>IF(N214="zákl. přenesená",J214,0)</f>
        <v>0</v>
      </c>
      <c r="BH214" s="233">
        <f>IF(N214="sníž. přenesená",J214,0)</f>
        <v>0</v>
      </c>
      <c r="BI214" s="233">
        <f>IF(N214="nulová",J214,0)</f>
        <v>0</v>
      </c>
      <c r="BJ214" s="23" t="s">
        <v>25</v>
      </c>
      <c r="BK214" s="233">
        <f>ROUND(I214*H214,2)</f>
        <v>0</v>
      </c>
      <c r="BL214" s="23" t="s">
        <v>152</v>
      </c>
      <c r="BM214" s="23" t="s">
        <v>387</v>
      </c>
    </row>
    <row r="215" s="11" customFormat="1">
      <c r="B215" s="237"/>
      <c r="C215" s="238"/>
      <c r="D215" s="234" t="s">
        <v>176</v>
      </c>
      <c r="E215" s="239" t="s">
        <v>38</v>
      </c>
      <c r="F215" s="240" t="s">
        <v>303</v>
      </c>
      <c r="G215" s="238"/>
      <c r="H215" s="241">
        <v>29</v>
      </c>
      <c r="I215" s="242"/>
      <c r="J215" s="238"/>
      <c r="K215" s="238"/>
      <c r="L215" s="243"/>
      <c r="M215" s="244"/>
      <c r="N215" s="245"/>
      <c r="O215" s="245"/>
      <c r="P215" s="245"/>
      <c r="Q215" s="245"/>
      <c r="R215" s="245"/>
      <c r="S215" s="245"/>
      <c r="T215" s="246"/>
      <c r="AT215" s="247" t="s">
        <v>176</v>
      </c>
      <c r="AU215" s="247" t="s">
        <v>24</v>
      </c>
      <c r="AV215" s="11" t="s">
        <v>24</v>
      </c>
      <c r="AW215" s="11" t="s">
        <v>45</v>
      </c>
      <c r="AX215" s="11" t="s">
        <v>25</v>
      </c>
      <c r="AY215" s="247" t="s">
        <v>145</v>
      </c>
    </row>
    <row r="216" s="1" customFormat="1" ht="16.5" customHeight="1">
      <c r="B216" s="46"/>
      <c r="C216" s="259" t="s">
        <v>388</v>
      </c>
      <c r="D216" s="259" t="s">
        <v>280</v>
      </c>
      <c r="E216" s="260" t="s">
        <v>389</v>
      </c>
      <c r="F216" s="261" t="s">
        <v>390</v>
      </c>
      <c r="G216" s="262" t="s">
        <v>150</v>
      </c>
      <c r="H216" s="263">
        <v>9.4499999999999993</v>
      </c>
      <c r="I216" s="264"/>
      <c r="J216" s="265">
        <f>ROUND(I216*H216,2)</f>
        <v>0</v>
      </c>
      <c r="K216" s="261" t="s">
        <v>38</v>
      </c>
      <c r="L216" s="266"/>
      <c r="M216" s="267" t="s">
        <v>38</v>
      </c>
      <c r="N216" s="268" t="s">
        <v>52</v>
      </c>
      <c r="O216" s="47"/>
      <c r="P216" s="231">
        <f>O216*H216</f>
        <v>0</v>
      </c>
      <c r="Q216" s="231">
        <v>0.13100000000000001</v>
      </c>
      <c r="R216" s="231">
        <f>Q216*H216</f>
        <v>1.2379499999999999</v>
      </c>
      <c r="S216" s="231">
        <v>0</v>
      </c>
      <c r="T216" s="232">
        <f>S216*H216</f>
        <v>0</v>
      </c>
      <c r="AR216" s="23" t="s">
        <v>194</v>
      </c>
      <c r="AT216" s="23" t="s">
        <v>280</v>
      </c>
      <c r="AU216" s="23" t="s">
        <v>24</v>
      </c>
      <c r="AY216" s="23" t="s">
        <v>145</v>
      </c>
      <c r="BE216" s="233">
        <f>IF(N216="základní",J216,0)</f>
        <v>0</v>
      </c>
      <c r="BF216" s="233">
        <f>IF(N216="snížená",J216,0)</f>
        <v>0</v>
      </c>
      <c r="BG216" s="233">
        <f>IF(N216="zákl. přenesená",J216,0)</f>
        <v>0</v>
      </c>
      <c r="BH216" s="233">
        <f>IF(N216="sníž. přenesená",J216,0)</f>
        <v>0</v>
      </c>
      <c r="BI216" s="233">
        <f>IF(N216="nulová",J216,0)</f>
        <v>0</v>
      </c>
      <c r="BJ216" s="23" t="s">
        <v>25</v>
      </c>
      <c r="BK216" s="233">
        <f>ROUND(I216*H216,2)</f>
        <v>0</v>
      </c>
      <c r="BL216" s="23" t="s">
        <v>152</v>
      </c>
      <c r="BM216" s="23" t="s">
        <v>391</v>
      </c>
    </row>
    <row r="217" s="11" customFormat="1">
      <c r="B217" s="237"/>
      <c r="C217" s="238"/>
      <c r="D217" s="234" t="s">
        <v>176</v>
      </c>
      <c r="E217" s="239" t="s">
        <v>38</v>
      </c>
      <c r="F217" s="240" t="s">
        <v>392</v>
      </c>
      <c r="G217" s="238"/>
      <c r="H217" s="241">
        <v>9.4499999999999993</v>
      </c>
      <c r="I217" s="242"/>
      <c r="J217" s="238"/>
      <c r="K217" s="238"/>
      <c r="L217" s="243"/>
      <c r="M217" s="244"/>
      <c r="N217" s="245"/>
      <c r="O217" s="245"/>
      <c r="P217" s="245"/>
      <c r="Q217" s="245"/>
      <c r="R217" s="245"/>
      <c r="S217" s="245"/>
      <c r="T217" s="246"/>
      <c r="AT217" s="247" t="s">
        <v>176</v>
      </c>
      <c r="AU217" s="247" t="s">
        <v>24</v>
      </c>
      <c r="AV217" s="11" t="s">
        <v>24</v>
      </c>
      <c r="AW217" s="11" t="s">
        <v>45</v>
      </c>
      <c r="AX217" s="11" t="s">
        <v>81</v>
      </c>
      <c r="AY217" s="247" t="s">
        <v>145</v>
      </c>
    </row>
    <row r="218" s="12" customFormat="1">
      <c r="B218" s="248"/>
      <c r="C218" s="249"/>
      <c r="D218" s="234" t="s">
        <v>176</v>
      </c>
      <c r="E218" s="250" t="s">
        <v>38</v>
      </c>
      <c r="F218" s="251" t="s">
        <v>179</v>
      </c>
      <c r="G218" s="249"/>
      <c r="H218" s="252">
        <v>9.4499999999999993</v>
      </c>
      <c r="I218" s="253"/>
      <c r="J218" s="249"/>
      <c r="K218" s="249"/>
      <c r="L218" s="254"/>
      <c r="M218" s="255"/>
      <c r="N218" s="256"/>
      <c r="O218" s="256"/>
      <c r="P218" s="256"/>
      <c r="Q218" s="256"/>
      <c r="R218" s="256"/>
      <c r="S218" s="256"/>
      <c r="T218" s="257"/>
      <c r="AT218" s="258" t="s">
        <v>176</v>
      </c>
      <c r="AU218" s="258" t="s">
        <v>24</v>
      </c>
      <c r="AV218" s="12" t="s">
        <v>152</v>
      </c>
      <c r="AW218" s="12" t="s">
        <v>45</v>
      </c>
      <c r="AX218" s="12" t="s">
        <v>25</v>
      </c>
      <c r="AY218" s="258" t="s">
        <v>145</v>
      </c>
    </row>
    <row r="219" s="1" customFormat="1" ht="16.5" customHeight="1">
      <c r="B219" s="46"/>
      <c r="C219" s="259" t="s">
        <v>393</v>
      </c>
      <c r="D219" s="259" t="s">
        <v>280</v>
      </c>
      <c r="E219" s="260" t="s">
        <v>394</v>
      </c>
      <c r="F219" s="261" t="s">
        <v>395</v>
      </c>
      <c r="G219" s="262" t="s">
        <v>150</v>
      </c>
      <c r="H219" s="263">
        <v>220</v>
      </c>
      <c r="I219" s="264"/>
      <c r="J219" s="265">
        <f>ROUND(I219*H219,2)</f>
        <v>0</v>
      </c>
      <c r="K219" s="261" t="s">
        <v>156</v>
      </c>
      <c r="L219" s="266"/>
      <c r="M219" s="267" t="s">
        <v>38</v>
      </c>
      <c r="N219" s="268" t="s">
        <v>52</v>
      </c>
      <c r="O219" s="47"/>
      <c r="P219" s="231">
        <f>O219*H219</f>
        <v>0</v>
      </c>
      <c r="Q219" s="231">
        <v>0.13100000000000001</v>
      </c>
      <c r="R219" s="231">
        <f>Q219*H219</f>
        <v>28.82</v>
      </c>
      <c r="S219" s="231">
        <v>0</v>
      </c>
      <c r="T219" s="232">
        <f>S219*H219</f>
        <v>0</v>
      </c>
      <c r="AR219" s="23" t="s">
        <v>194</v>
      </c>
      <c r="AT219" s="23" t="s">
        <v>280</v>
      </c>
      <c r="AU219" s="23" t="s">
        <v>24</v>
      </c>
      <c r="AY219" s="23" t="s">
        <v>145</v>
      </c>
      <c r="BE219" s="233">
        <f>IF(N219="základní",J219,0)</f>
        <v>0</v>
      </c>
      <c r="BF219" s="233">
        <f>IF(N219="snížená",J219,0)</f>
        <v>0</v>
      </c>
      <c r="BG219" s="233">
        <f>IF(N219="zákl. přenesená",J219,0)</f>
        <v>0</v>
      </c>
      <c r="BH219" s="233">
        <f>IF(N219="sníž. přenesená",J219,0)</f>
        <v>0</v>
      </c>
      <c r="BI219" s="233">
        <f>IF(N219="nulová",J219,0)</f>
        <v>0</v>
      </c>
      <c r="BJ219" s="23" t="s">
        <v>25</v>
      </c>
      <c r="BK219" s="233">
        <f>ROUND(I219*H219,2)</f>
        <v>0</v>
      </c>
      <c r="BL219" s="23" t="s">
        <v>152</v>
      </c>
      <c r="BM219" s="23" t="s">
        <v>396</v>
      </c>
    </row>
    <row r="220" s="11" customFormat="1">
      <c r="B220" s="237"/>
      <c r="C220" s="238"/>
      <c r="D220" s="234" t="s">
        <v>176</v>
      </c>
      <c r="E220" s="239" t="s">
        <v>38</v>
      </c>
      <c r="F220" s="240" t="s">
        <v>378</v>
      </c>
      <c r="G220" s="238"/>
      <c r="H220" s="241">
        <v>220</v>
      </c>
      <c r="I220" s="242"/>
      <c r="J220" s="238"/>
      <c r="K220" s="238"/>
      <c r="L220" s="243"/>
      <c r="M220" s="244"/>
      <c r="N220" s="245"/>
      <c r="O220" s="245"/>
      <c r="P220" s="245"/>
      <c r="Q220" s="245"/>
      <c r="R220" s="245"/>
      <c r="S220" s="245"/>
      <c r="T220" s="246"/>
      <c r="AT220" s="247" t="s">
        <v>176</v>
      </c>
      <c r="AU220" s="247" t="s">
        <v>24</v>
      </c>
      <c r="AV220" s="11" t="s">
        <v>24</v>
      </c>
      <c r="AW220" s="11" t="s">
        <v>45</v>
      </c>
      <c r="AX220" s="11" t="s">
        <v>25</v>
      </c>
      <c r="AY220" s="247" t="s">
        <v>145</v>
      </c>
    </row>
    <row r="221" s="1" customFormat="1" ht="16.5" customHeight="1">
      <c r="B221" s="46"/>
      <c r="C221" s="222" t="s">
        <v>397</v>
      </c>
      <c r="D221" s="222" t="s">
        <v>147</v>
      </c>
      <c r="E221" s="223" t="s">
        <v>398</v>
      </c>
      <c r="F221" s="224" t="s">
        <v>399</v>
      </c>
      <c r="G221" s="225" t="s">
        <v>150</v>
      </c>
      <c r="H221" s="226">
        <v>264</v>
      </c>
      <c r="I221" s="227"/>
      <c r="J221" s="228">
        <f>ROUND(I221*H221,2)</f>
        <v>0</v>
      </c>
      <c r="K221" s="224" t="s">
        <v>38</v>
      </c>
      <c r="L221" s="72"/>
      <c r="M221" s="229" t="s">
        <v>38</v>
      </c>
      <c r="N221" s="230" t="s">
        <v>52</v>
      </c>
      <c r="O221" s="47"/>
      <c r="P221" s="231">
        <f>O221*H221</f>
        <v>0</v>
      </c>
      <c r="Q221" s="231">
        <v>0</v>
      </c>
      <c r="R221" s="231">
        <f>Q221*H221</f>
        <v>0</v>
      </c>
      <c r="S221" s="231">
        <v>0</v>
      </c>
      <c r="T221" s="232">
        <f>S221*H221</f>
        <v>0</v>
      </c>
      <c r="AR221" s="23" t="s">
        <v>152</v>
      </c>
      <c r="AT221" s="23" t="s">
        <v>147</v>
      </c>
      <c r="AU221" s="23" t="s">
        <v>24</v>
      </c>
      <c r="AY221" s="23" t="s">
        <v>145</v>
      </c>
      <c r="BE221" s="233">
        <f>IF(N221="základní",J221,0)</f>
        <v>0</v>
      </c>
      <c r="BF221" s="233">
        <f>IF(N221="snížená",J221,0)</f>
        <v>0</v>
      </c>
      <c r="BG221" s="233">
        <f>IF(N221="zákl. přenesená",J221,0)</f>
        <v>0</v>
      </c>
      <c r="BH221" s="233">
        <f>IF(N221="sníž. přenesená",J221,0)</f>
        <v>0</v>
      </c>
      <c r="BI221" s="233">
        <f>IF(N221="nulová",J221,0)</f>
        <v>0</v>
      </c>
      <c r="BJ221" s="23" t="s">
        <v>25</v>
      </c>
      <c r="BK221" s="233">
        <f>ROUND(I221*H221,2)</f>
        <v>0</v>
      </c>
      <c r="BL221" s="23" t="s">
        <v>152</v>
      </c>
      <c r="BM221" s="23" t="s">
        <v>400</v>
      </c>
    </row>
    <row r="222" s="11" customFormat="1">
      <c r="B222" s="237"/>
      <c r="C222" s="238"/>
      <c r="D222" s="234" t="s">
        <v>176</v>
      </c>
      <c r="E222" s="239" t="s">
        <v>38</v>
      </c>
      <c r="F222" s="240" t="s">
        <v>401</v>
      </c>
      <c r="G222" s="238"/>
      <c r="H222" s="241">
        <v>264</v>
      </c>
      <c r="I222" s="242"/>
      <c r="J222" s="238"/>
      <c r="K222" s="238"/>
      <c r="L222" s="243"/>
      <c r="M222" s="244"/>
      <c r="N222" s="245"/>
      <c r="O222" s="245"/>
      <c r="P222" s="245"/>
      <c r="Q222" s="245"/>
      <c r="R222" s="245"/>
      <c r="S222" s="245"/>
      <c r="T222" s="246"/>
      <c r="AT222" s="247" t="s">
        <v>176</v>
      </c>
      <c r="AU222" s="247" t="s">
        <v>24</v>
      </c>
      <c r="AV222" s="11" t="s">
        <v>24</v>
      </c>
      <c r="AW222" s="11" t="s">
        <v>45</v>
      </c>
      <c r="AX222" s="11" t="s">
        <v>81</v>
      </c>
      <c r="AY222" s="247" t="s">
        <v>145</v>
      </c>
    </row>
    <row r="223" s="12" customFormat="1">
      <c r="B223" s="248"/>
      <c r="C223" s="249"/>
      <c r="D223" s="234" t="s">
        <v>176</v>
      </c>
      <c r="E223" s="250" t="s">
        <v>38</v>
      </c>
      <c r="F223" s="251" t="s">
        <v>179</v>
      </c>
      <c r="G223" s="249"/>
      <c r="H223" s="252">
        <v>264</v>
      </c>
      <c r="I223" s="253"/>
      <c r="J223" s="249"/>
      <c r="K223" s="249"/>
      <c r="L223" s="254"/>
      <c r="M223" s="255"/>
      <c r="N223" s="256"/>
      <c r="O223" s="256"/>
      <c r="P223" s="256"/>
      <c r="Q223" s="256"/>
      <c r="R223" s="256"/>
      <c r="S223" s="256"/>
      <c r="T223" s="257"/>
      <c r="AT223" s="258" t="s">
        <v>176</v>
      </c>
      <c r="AU223" s="258" t="s">
        <v>24</v>
      </c>
      <c r="AV223" s="12" t="s">
        <v>152</v>
      </c>
      <c r="AW223" s="12" t="s">
        <v>45</v>
      </c>
      <c r="AX223" s="12" t="s">
        <v>25</v>
      </c>
      <c r="AY223" s="258" t="s">
        <v>145</v>
      </c>
    </row>
    <row r="224" s="1" customFormat="1" ht="16.5" customHeight="1">
      <c r="B224" s="46"/>
      <c r="C224" s="222" t="s">
        <v>402</v>
      </c>
      <c r="D224" s="222" t="s">
        <v>147</v>
      </c>
      <c r="E224" s="223" t="s">
        <v>403</v>
      </c>
      <c r="F224" s="224" t="s">
        <v>404</v>
      </c>
      <c r="G224" s="225" t="s">
        <v>150</v>
      </c>
      <c r="H224" s="226">
        <v>264</v>
      </c>
      <c r="I224" s="227"/>
      <c r="J224" s="228">
        <f>ROUND(I224*H224,2)</f>
        <v>0</v>
      </c>
      <c r="K224" s="224" t="s">
        <v>38</v>
      </c>
      <c r="L224" s="72"/>
      <c r="M224" s="229" t="s">
        <v>38</v>
      </c>
      <c r="N224" s="230" t="s">
        <v>52</v>
      </c>
      <c r="O224" s="47"/>
      <c r="P224" s="231">
        <f>O224*H224</f>
        <v>0</v>
      </c>
      <c r="Q224" s="231">
        <v>0</v>
      </c>
      <c r="R224" s="231">
        <f>Q224*H224</f>
        <v>0</v>
      </c>
      <c r="S224" s="231">
        <v>0</v>
      </c>
      <c r="T224" s="232">
        <f>S224*H224</f>
        <v>0</v>
      </c>
      <c r="AR224" s="23" t="s">
        <v>152</v>
      </c>
      <c r="AT224" s="23" t="s">
        <v>147</v>
      </c>
      <c r="AU224" s="23" t="s">
        <v>24</v>
      </c>
      <c r="AY224" s="23" t="s">
        <v>145</v>
      </c>
      <c r="BE224" s="233">
        <f>IF(N224="základní",J224,0)</f>
        <v>0</v>
      </c>
      <c r="BF224" s="233">
        <f>IF(N224="snížená",J224,0)</f>
        <v>0</v>
      </c>
      <c r="BG224" s="233">
        <f>IF(N224="zákl. přenesená",J224,0)</f>
        <v>0</v>
      </c>
      <c r="BH224" s="233">
        <f>IF(N224="sníž. přenesená",J224,0)</f>
        <v>0</v>
      </c>
      <c r="BI224" s="233">
        <f>IF(N224="nulová",J224,0)</f>
        <v>0</v>
      </c>
      <c r="BJ224" s="23" t="s">
        <v>25</v>
      </c>
      <c r="BK224" s="233">
        <f>ROUND(I224*H224,2)</f>
        <v>0</v>
      </c>
      <c r="BL224" s="23" t="s">
        <v>152</v>
      </c>
      <c r="BM224" s="23" t="s">
        <v>405</v>
      </c>
    </row>
    <row r="225" s="11" customFormat="1">
      <c r="B225" s="237"/>
      <c r="C225" s="238"/>
      <c r="D225" s="234" t="s">
        <v>176</v>
      </c>
      <c r="E225" s="239" t="s">
        <v>38</v>
      </c>
      <c r="F225" s="240" t="s">
        <v>406</v>
      </c>
      <c r="G225" s="238"/>
      <c r="H225" s="241">
        <v>264</v>
      </c>
      <c r="I225" s="242"/>
      <c r="J225" s="238"/>
      <c r="K225" s="238"/>
      <c r="L225" s="243"/>
      <c r="M225" s="244"/>
      <c r="N225" s="245"/>
      <c r="O225" s="245"/>
      <c r="P225" s="245"/>
      <c r="Q225" s="245"/>
      <c r="R225" s="245"/>
      <c r="S225" s="245"/>
      <c r="T225" s="246"/>
      <c r="AT225" s="247" t="s">
        <v>176</v>
      </c>
      <c r="AU225" s="247" t="s">
        <v>24</v>
      </c>
      <c r="AV225" s="11" t="s">
        <v>24</v>
      </c>
      <c r="AW225" s="11" t="s">
        <v>45</v>
      </c>
      <c r="AX225" s="11" t="s">
        <v>25</v>
      </c>
      <c r="AY225" s="247" t="s">
        <v>145</v>
      </c>
    </row>
    <row r="226" s="1" customFormat="1" ht="25.5" customHeight="1">
      <c r="B226" s="46"/>
      <c r="C226" s="222" t="s">
        <v>407</v>
      </c>
      <c r="D226" s="222" t="s">
        <v>147</v>
      </c>
      <c r="E226" s="223" t="s">
        <v>408</v>
      </c>
      <c r="F226" s="224" t="s">
        <v>409</v>
      </c>
      <c r="G226" s="225" t="s">
        <v>150</v>
      </c>
      <c r="H226" s="226">
        <v>1344</v>
      </c>
      <c r="I226" s="227"/>
      <c r="J226" s="228">
        <f>ROUND(I226*H226,2)</f>
        <v>0</v>
      </c>
      <c r="K226" s="224" t="s">
        <v>38</v>
      </c>
      <c r="L226" s="72"/>
      <c r="M226" s="229" t="s">
        <v>38</v>
      </c>
      <c r="N226" s="230" t="s">
        <v>52</v>
      </c>
      <c r="O226" s="47"/>
      <c r="P226" s="231">
        <f>O226*H226</f>
        <v>0</v>
      </c>
      <c r="Q226" s="231">
        <v>0</v>
      </c>
      <c r="R226" s="231">
        <f>Q226*H226</f>
        <v>0</v>
      </c>
      <c r="S226" s="231">
        <v>0</v>
      </c>
      <c r="T226" s="232">
        <f>S226*H226</f>
        <v>0</v>
      </c>
      <c r="AR226" s="23" t="s">
        <v>152</v>
      </c>
      <c r="AT226" s="23" t="s">
        <v>147</v>
      </c>
      <c r="AU226" s="23" t="s">
        <v>24</v>
      </c>
      <c r="AY226" s="23" t="s">
        <v>145</v>
      </c>
      <c r="BE226" s="233">
        <f>IF(N226="základní",J226,0)</f>
        <v>0</v>
      </c>
      <c r="BF226" s="233">
        <f>IF(N226="snížená",J226,0)</f>
        <v>0</v>
      </c>
      <c r="BG226" s="233">
        <f>IF(N226="zákl. přenesená",J226,0)</f>
        <v>0</v>
      </c>
      <c r="BH226" s="233">
        <f>IF(N226="sníž. přenesená",J226,0)</f>
        <v>0</v>
      </c>
      <c r="BI226" s="233">
        <f>IF(N226="nulová",J226,0)</f>
        <v>0</v>
      </c>
      <c r="BJ226" s="23" t="s">
        <v>25</v>
      </c>
      <c r="BK226" s="233">
        <f>ROUND(I226*H226,2)</f>
        <v>0</v>
      </c>
      <c r="BL226" s="23" t="s">
        <v>152</v>
      </c>
      <c r="BM226" s="23" t="s">
        <v>410</v>
      </c>
    </row>
    <row r="227" s="11" customFormat="1">
      <c r="B227" s="237"/>
      <c r="C227" s="238"/>
      <c r="D227" s="234" t="s">
        <v>176</v>
      </c>
      <c r="E227" s="239" t="s">
        <v>38</v>
      </c>
      <c r="F227" s="240" t="s">
        <v>411</v>
      </c>
      <c r="G227" s="238"/>
      <c r="H227" s="241">
        <v>1344</v>
      </c>
      <c r="I227" s="242"/>
      <c r="J227" s="238"/>
      <c r="K227" s="238"/>
      <c r="L227" s="243"/>
      <c r="M227" s="244"/>
      <c r="N227" s="245"/>
      <c r="O227" s="245"/>
      <c r="P227" s="245"/>
      <c r="Q227" s="245"/>
      <c r="R227" s="245"/>
      <c r="S227" s="245"/>
      <c r="T227" s="246"/>
      <c r="AT227" s="247" t="s">
        <v>176</v>
      </c>
      <c r="AU227" s="247" t="s">
        <v>24</v>
      </c>
      <c r="AV227" s="11" t="s">
        <v>24</v>
      </c>
      <c r="AW227" s="11" t="s">
        <v>45</v>
      </c>
      <c r="AX227" s="11" t="s">
        <v>25</v>
      </c>
      <c r="AY227" s="247" t="s">
        <v>145</v>
      </c>
    </row>
    <row r="228" s="1" customFormat="1" ht="25.5" customHeight="1">
      <c r="B228" s="46"/>
      <c r="C228" s="222" t="s">
        <v>412</v>
      </c>
      <c r="D228" s="222" t="s">
        <v>147</v>
      </c>
      <c r="E228" s="223" t="s">
        <v>413</v>
      </c>
      <c r="F228" s="224" t="s">
        <v>414</v>
      </c>
      <c r="G228" s="225" t="s">
        <v>150</v>
      </c>
      <c r="H228" s="226">
        <v>1344</v>
      </c>
      <c r="I228" s="227"/>
      <c r="J228" s="228">
        <f>ROUND(I228*H228,2)</f>
        <v>0</v>
      </c>
      <c r="K228" s="224" t="s">
        <v>38</v>
      </c>
      <c r="L228" s="72"/>
      <c r="M228" s="229" t="s">
        <v>38</v>
      </c>
      <c r="N228" s="230" t="s">
        <v>52</v>
      </c>
      <c r="O228" s="47"/>
      <c r="P228" s="231">
        <f>O228*H228</f>
        <v>0</v>
      </c>
      <c r="Q228" s="231">
        <v>0.00060999999999999997</v>
      </c>
      <c r="R228" s="231">
        <f>Q228*H228</f>
        <v>0.81984000000000001</v>
      </c>
      <c r="S228" s="231">
        <v>0</v>
      </c>
      <c r="T228" s="232">
        <f>S228*H228</f>
        <v>0</v>
      </c>
      <c r="AR228" s="23" t="s">
        <v>152</v>
      </c>
      <c r="AT228" s="23" t="s">
        <v>147</v>
      </c>
      <c r="AU228" s="23" t="s">
        <v>24</v>
      </c>
      <c r="AY228" s="23" t="s">
        <v>145</v>
      </c>
      <c r="BE228" s="233">
        <f>IF(N228="základní",J228,0)</f>
        <v>0</v>
      </c>
      <c r="BF228" s="233">
        <f>IF(N228="snížená",J228,0)</f>
        <v>0</v>
      </c>
      <c r="BG228" s="233">
        <f>IF(N228="zákl. přenesená",J228,0)</f>
        <v>0</v>
      </c>
      <c r="BH228" s="233">
        <f>IF(N228="sníž. přenesená",J228,0)</f>
        <v>0</v>
      </c>
      <c r="BI228" s="233">
        <f>IF(N228="nulová",J228,0)</f>
        <v>0</v>
      </c>
      <c r="BJ228" s="23" t="s">
        <v>25</v>
      </c>
      <c r="BK228" s="233">
        <f>ROUND(I228*H228,2)</f>
        <v>0</v>
      </c>
      <c r="BL228" s="23" t="s">
        <v>152</v>
      </c>
      <c r="BM228" s="23" t="s">
        <v>415</v>
      </c>
    </row>
    <row r="229" s="11" customFormat="1">
      <c r="B229" s="237"/>
      <c r="C229" s="238"/>
      <c r="D229" s="234" t="s">
        <v>176</v>
      </c>
      <c r="E229" s="239" t="s">
        <v>38</v>
      </c>
      <c r="F229" s="240" t="s">
        <v>411</v>
      </c>
      <c r="G229" s="238"/>
      <c r="H229" s="241">
        <v>1344</v>
      </c>
      <c r="I229" s="242"/>
      <c r="J229" s="238"/>
      <c r="K229" s="238"/>
      <c r="L229" s="243"/>
      <c r="M229" s="244"/>
      <c r="N229" s="245"/>
      <c r="O229" s="245"/>
      <c r="P229" s="245"/>
      <c r="Q229" s="245"/>
      <c r="R229" s="245"/>
      <c r="S229" s="245"/>
      <c r="T229" s="246"/>
      <c r="AT229" s="247" t="s">
        <v>176</v>
      </c>
      <c r="AU229" s="247" t="s">
        <v>24</v>
      </c>
      <c r="AV229" s="11" t="s">
        <v>24</v>
      </c>
      <c r="AW229" s="11" t="s">
        <v>45</v>
      </c>
      <c r="AX229" s="11" t="s">
        <v>25</v>
      </c>
      <c r="AY229" s="247" t="s">
        <v>145</v>
      </c>
    </row>
    <row r="230" s="1" customFormat="1" ht="16.5" customHeight="1">
      <c r="B230" s="46"/>
      <c r="C230" s="222" t="s">
        <v>416</v>
      </c>
      <c r="D230" s="222" t="s">
        <v>147</v>
      </c>
      <c r="E230" s="223" t="s">
        <v>417</v>
      </c>
      <c r="F230" s="224" t="s">
        <v>418</v>
      </c>
      <c r="G230" s="225" t="s">
        <v>150</v>
      </c>
      <c r="H230" s="226">
        <v>1344</v>
      </c>
      <c r="I230" s="227"/>
      <c r="J230" s="228">
        <f>ROUND(I230*H230,2)</f>
        <v>0</v>
      </c>
      <c r="K230" s="224" t="s">
        <v>38</v>
      </c>
      <c r="L230" s="72"/>
      <c r="M230" s="229" t="s">
        <v>38</v>
      </c>
      <c r="N230" s="230" t="s">
        <v>52</v>
      </c>
      <c r="O230" s="47"/>
      <c r="P230" s="231">
        <f>O230*H230</f>
        <v>0</v>
      </c>
      <c r="Q230" s="231">
        <v>0</v>
      </c>
      <c r="R230" s="231">
        <f>Q230*H230</f>
        <v>0</v>
      </c>
      <c r="S230" s="231">
        <v>0</v>
      </c>
      <c r="T230" s="232">
        <f>S230*H230</f>
        <v>0</v>
      </c>
      <c r="AR230" s="23" t="s">
        <v>152</v>
      </c>
      <c r="AT230" s="23" t="s">
        <v>147</v>
      </c>
      <c r="AU230" s="23" t="s">
        <v>24</v>
      </c>
      <c r="AY230" s="23" t="s">
        <v>145</v>
      </c>
      <c r="BE230" s="233">
        <f>IF(N230="základní",J230,0)</f>
        <v>0</v>
      </c>
      <c r="BF230" s="233">
        <f>IF(N230="snížená",J230,0)</f>
        <v>0</v>
      </c>
      <c r="BG230" s="233">
        <f>IF(N230="zákl. přenesená",J230,0)</f>
        <v>0</v>
      </c>
      <c r="BH230" s="233">
        <f>IF(N230="sníž. přenesená",J230,0)</f>
        <v>0</v>
      </c>
      <c r="BI230" s="233">
        <f>IF(N230="nulová",J230,0)</f>
        <v>0</v>
      </c>
      <c r="BJ230" s="23" t="s">
        <v>25</v>
      </c>
      <c r="BK230" s="233">
        <f>ROUND(I230*H230,2)</f>
        <v>0</v>
      </c>
      <c r="BL230" s="23" t="s">
        <v>152</v>
      </c>
      <c r="BM230" s="23" t="s">
        <v>419</v>
      </c>
    </row>
    <row r="231" s="11" customFormat="1">
      <c r="B231" s="237"/>
      <c r="C231" s="238"/>
      <c r="D231" s="234" t="s">
        <v>176</v>
      </c>
      <c r="E231" s="239" t="s">
        <v>38</v>
      </c>
      <c r="F231" s="240" t="s">
        <v>411</v>
      </c>
      <c r="G231" s="238"/>
      <c r="H231" s="241">
        <v>1344</v>
      </c>
      <c r="I231" s="242"/>
      <c r="J231" s="238"/>
      <c r="K231" s="238"/>
      <c r="L231" s="243"/>
      <c r="M231" s="244"/>
      <c r="N231" s="245"/>
      <c r="O231" s="245"/>
      <c r="P231" s="245"/>
      <c r="Q231" s="245"/>
      <c r="R231" s="245"/>
      <c r="S231" s="245"/>
      <c r="T231" s="246"/>
      <c r="AT231" s="247" t="s">
        <v>176</v>
      </c>
      <c r="AU231" s="247" t="s">
        <v>24</v>
      </c>
      <c r="AV231" s="11" t="s">
        <v>24</v>
      </c>
      <c r="AW231" s="11" t="s">
        <v>45</v>
      </c>
      <c r="AX231" s="11" t="s">
        <v>25</v>
      </c>
      <c r="AY231" s="247" t="s">
        <v>145</v>
      </c>
    </row>
    <row r="232" s="1" customFormat="1" ht="16.5" customHeight="1">
      <c r="B232" s="46"/>
      <c r="C232" s="222" t="s">
        <v>420</v>
      </c>
      <c r="D232" s="222" t="s">
        <v>147</v>
      </c>
      <c r="E232" s="223" t="s">
        <v>421</v>
      </c>
      <c r="F232" s="224" t="s">
        <v>350</v>
      </c>
      <c r="G232" s="225" t="s">
        <v>150</v>
      </c>
      <c r="H232" s="226">
        <v>1612.8</v>
      </c>
      <c r="I232" s="227"/>
      <c r="J232" s="228">
        <f>ROUND(I232*H232,2)</f>
        <v>0</v>
      </c>
      <c r="K232" s="224" t="s">
        <v>38</v>
      </c>
      <c r="L232" s="72"/>
      <c r="M232" s="229" t="s">
        <v>38</v>
      </c>
      <c r="N232" s="230" t="s">
        <v>52</v>
      </c>
      <c r="O232" s="47"/>
      <c r="P232" s="231">
        <f>O232*H232</f>
        <v>0</v>
      </c>
      <c r="Q232" s="231">
        <v>0</v>
      </c>
      <c r="R232" s="231">
        <f>Q232*H232</f>
        <v>0</v>
      </c>
      <c r="S232" s="231">
        <v>0</v>
      </c>
      <c r="T232" s="232">
        <f>S232*H232</f>
        <v>0</v>
      </c>
      <c r="AR232" s="23" t="s">
        <v>152</v>
      </c>
      <c r="AT232" s="23" t="s">
        <v>147</v>
      </c>
      <c r="AU232" s="23" t="s">
        <v>24</v>
      </c>
      <c r="AY232" s="23" t="s">
        <v>145</v>
      </c>
      <c r="BE232" s="233">
        <f>IF(N232="základní",J232,0)</f>
        <v>0</v>
      </c>
      <c r="BF232" s="233">
        <f>IF(N232="snížená",J232,0)</f>
        <v>0</v>
      </c>
      <c r="BG232" s="233">
        <f>IF(N232="zákl. přenesená",J232,0)</f>
        <v>0</v>
      </c>
      <c r="BH232" s="233">
        <f>IF(N232="sníž. přenesená",J232,0)</f>
        <v>0</v>
      </c>
      <c r="BI232" s="233">
        <f>IF(N232="nulová",J232,0)</f>
        <v>0</v>
      </c>
      <c r="BJ232" s="23" t="s">
        <v>25</v>
      </c>
      <c r="BK232" s="233">
        <f>ROUND(I232*H232,2)</f>
        <v>0</v>
      </c>
      <c r="BL232" s="23" t="s">
        <v>152</v>
      </c>
      <c r="BM232" s="23" t="s">
        <v>422</v>
      </c>
    </row>
    <row r="233" s="11" customFormat="1">
      <c r="B233" s="237"/>
      <c r="C233" s="238"/>
      <c r="D233" s="234" t="s">
        <v>176</v>
      </c>
      <c r="E233" s="239" t="s">
        <v>38</v>
      </c>
      <c r="F233" s="240" t="s">
        <v>423</v>
      </c>
      <c r="G233" s="238"/>
      <c r="H233" s="241">
        <v>1612.8</v>
      </c>
      <c r="I233" s="242"/>
      <c r="J233" s="238"/>
      <c r="K233" s="238"/>
      <c r="L233" s="243"/>
      <c r="M233" s="244"/>
      <c r="N233" s="245"/>
      <c r="O233" s="245"/>
      <c r="P233" s="245"/>
      <c r="Q233" s="245"/>
      <c r="R233" s="245"/>
      <c r="S233" s="245"/>
      <c r="T233" s="246"/>
      <c r="AT233" s="247" t="s">
        <v>176</v>
      </c>
      <c r="AU233" s="247" t="s">
        <v>24</v>
      </c>
      <c r="AV233" s="11" t="s">
        <v>24</v>
      </c>
      <c r="AW233" s="11" t="s">
        <v>45</v>
      </c>
      <c r="AX233" s="11" t="s">
        <v>81</v>
      </c>
      <c r="AY233" s="247" t="s">
        <v>145</v>
      </c>
    </row>
    <row r="234" s="12" customFormat="1">
      <c r="B234" s="248"/>
      <c r="C234" s="249"/>
      <c r="D234" s="234" t="s">
        <v>176</v>
      </c>
      <c r="E234" s="250" t="s">
        <v>38</v>
      </c>
      <c r="F234" s="251" t="s">
        <v>179</v>
      </c>
      <c r="G234" s="249"/>
      <c r="H234" s="252">
        <v>1612.8</v>
      </c>
      <c r="I234" s="253"/>
      <c r="J234" s="249"/>
      <c r="K234" s="249"/>
      <c r="L234" s="254"/>
      <c r="M234" s="255"/>
      <c r="N234" s="256"/>
      <c r="O234" s="256"/>
      <c r="P234" s="256"/>
      <c r="Q234" s="256"/>
      <c r="R234" s="256"/>
      <c r="S234" s="256"/>
      <c r="T234" s="257"/>
      <c r="AT234" s="258" t="s">
        <v>176</v>
      </c>
      <c r="AU234" s="258" t="s">
        <v>24</v>
      </c>
      <c r="AV234" s="12" t="s">
        <v>152</v>
      </c>
      <c r="AW234" s="12" t="s">
        <v>45</v>
      </c>
      <c r="AX234" s="12" t="s">
        <v>25</v>
      </c>
      <c r="AY234" s="258" t="s">
        <v>145</v>
      </c>
    </row>
    <row r="235" s="1" customFormat="1" ht="16.5" customHeight="1">
      <c r="B235" s="46"/>
      <c r="C235" s="222" t="s">
        <v>424</v>
      </c>
      <c r="D235" s="222" t="s">
        <v>147</v>
      </c>
      <c r="E235" s="223" t="s">
        <v>425</v>
      </c>
      <c r="F235" s="224" t="s">
        <v>355</v>
      </c>
      <c r="G235" s="225" t="s">
        <v>150</v>
      </c>
      <c r="H235" s="226">
        <v>1613</v>
      </c>
      <c r="I235" s="227"/>
      <c r="J235" s="228">
        <f>ROUND(I235*H235,2)</f>
        <v>0</v>
      </c>
      <c r="K235" s="224" t="s">
        <v>38</v>
      </c>
      <c r="L235" s="72"/>
      <c r="M235" s="229" t="s">
        <v>38</v>
      </c>
      <c r="N235" s="230" t="s">
        <v>52</v>
      </c>
      <c r="O235" s="47"/>
      <c r="P235" s="231">
        <f>O235*H235</f>
        <v>0</v>
      </c>
      <c r="Q235" s="231">
        <v>0</v>
      </c>
      <c r="R235" s="231">
        <f>Q235*H235</f>
        <v>0</v>
      </c>
      <c r="S235" s="231">
        <v>0</v>
      </c>
      <c r="T235" s="232">
        <f>S235*H235</f>
        <v>0</v>
      </c>
      <c r="AR235" s="23" t="s">
        <v>152</v>
      </c>
      <c r="AT235" s="23" t="s">
        <v>147</v>
      </c>
      <c r="AU235" s="23" t="s">
        <v>24</v>
      </c>
      <c r="AY235" s="23" t="s">
        <v>145</v>
      </c>
      <c r="BE235" s="233">
        <f>IF(N235="základní",J235,0)</f>
        <v>0</v>
      </c>
      <c r="BF235" s="233">
        <f>IF(N235="snížená",J235,0)</f>
        <v>0</v>
      </c>
      <c r="BG235" s="233">
        <f>IF(N235="zákl. přenesená",J235,0)</f>
        <v>0</v>
      </c>
      <c r="BH235" s="233">
        <f>IF(N235="sníž. přenesená",J235,0)</f>
        <v>0</v>
      </c>
      <c r="BI235" s="233">
        <f>IF(N235="nulová",J235,0)</f>
        <v>0</v>
      </c>
      <c r="BJ235" s="23" t="s">
        <v>25</v>
      </c>
      <c r="BK235" s="233">
        <f>ROUND(I235*H235,2)</f>
        <v>0</v>
      </c>
      <c r="BL235" s="23" t="s">
        <v>152</v>
      </c>
      <c r="BM235" s="23" t="s">
        <v>426</v>
      </c>
    </row>
    <row r="236" s="11" customFormat="1">
      <c r="B236" s="237"/>
      <c r="C236" s="238"/>
      <c r="D236" s="234" t="s">
        <v>176</v>
      </c>
      <c r="E236" s="239" t="s">
        <v>38</v>
      </c>
      <c r="F236" s="240" t="s">
        <v>427</v>
      </c>
      <c r="G236" s="238"/>
      <c r="H236" s="241">
        <v>1613</v>
      </c>
      <c r="I236" s="242"/>
      <c r="J236" s="238"/>
      <c r="K236" s="238"/>
      <c r="L236" s="243"/>
      <c r="M236" s="244"/>
      <c r="N236" s="245"/>
      <c r="O236" s="245"/>
      <c r="P236" s="245"/>
      <c r="Q236" s="245"/>
      <c r="R236" s="245"/>
      <c r="S236" s="245"/>
      <c r="T236" s="246"/>
      <c r="AT236" s="247" t="s">
        <v>176</v>
      </c>
      <c r="AU236" s="247" t="s">
        <v>24</v>
      </c>
      <c r="AV236" s="11" t="s">
        <v>24</v>
      </c>
      <c r="AW236" s="11" t="s">
        <v>45</v>
      </c>
      <c r="AX236" s="11" t="s">
        <v>25</v>
      </c>
      <c r="AY236" s="247" t="s">
        <v>145</v>
      </c>
    </row>
    <row r="237" s="10" customFormat="1" ht="29.88" customHeight="1">
      <c r="B237" s="206"/>
      <c r="C237" s="207"/>
      <c r="D237" s="208" t="s">
        <v>80</v>
      </c>
      <c r="E237" s="220" t="s">
        <v>194</v>
      </c>
      <c r="F237" s="220" t="s">
        <v>428</v>
      </c>
      <c r="G237" s="207"/>
      <c r="H237" s="207"/>
      <c r="I237" s="210"/>
      <c r="J237" s="221">
        <f>BK237</f>
        <v>0</v>
      </c>
      <c r="K237" s="207"/>
      <c r="L237" s="212"/>
      <c r="M237" s="213"/>
      <c r="N237" s="214"/>
      <c r="O237" s="214"/>
      <c r="P237" s="215">
        <f>SUM(P238:P239)</f>
        <v>0</v>
      </c>
      <c r="Q237" s="214"/>
      <c r="R237" s="215">
        <f>SUM(R238:R239)</f>
        <v>1.2624</v>
      </c>
      <c r="S237" s="214"/>
      <c r="T237" s="216">
        <f>SUM(T238:T239)</f>
        <v>0</v>
      </c>
      <c r="AR237" s="217" t="s">
        <v>25</v>
      </c>
      <c r="AT237" s="218" t="s">
        <v>80</v>
      </c>
      <c r="AU237" s="218" t="s">
        <v>25</v>
      </c>
      <c r="AY237" s="217" t="s">
        <v>145</v>
      </c>
      <c r="BK237" s="219">
        <f>SUM(BK238:BK239)</f>
        <v>0</v>
      </c>
    </row>
    <row r="238" s="1" customFormat="1" ht="16.5" customHeight="1">
      <c r="B238" s="46"/>
      <c r="C238" s="222" t="s">
        <v>429</v>
      </c>
      <c r="D238" s="222" t="s">
        <v>147</v>
      </c>
      <c r="E238" s="223" t="s">
        <v>430</v>
      </c>
      <c r="F238" s="224" t="s">
        <v>431</v>
      </c>
      <c r="G238" s="225" t="s">
        <v>161</v>
      </c>
      <c r="H238" s="226">
        <v>3</v>
      </c>
      <c r="I238" s="227"/>
      <c r="J238" s="228">
        <f>ROUND(I238*H238,2)</f>
        <v>0</v>
      </c>
      <c r="K238" s="224" t="s">
        <v>38</v>
      </c>
      <c r="L238" s="72"/>
      <c r="M238" s="229" t="s">
        <v>38</v>
      </c>
      <c r="N238" s="230" t="s">
        <v>52</v>
      </c>
      <c r="O238" s="47"/>
      <c r="P238" s="231">
        <f>O238*H238</f>
        <v>0</v>
      </c>
      <c r="Q238" s="231">
        <v>0.42080000000000001</v>
      </c>
      <c r="R238" s="231">
        <f>Q238*H238</f>
        <v>1.2624</v>
      </c>
      <c r="S238" s="231">
        <v>0</v>
      </c>
      <c r="T238" s="232">
        <f>S238*H238</f>
        <v>0</v>
      </c>
      <c r="AR238" s="23" t="s">
        <v>152</v>
      </c>
      <c r="AT238" s="23" t="s">
        <v>147</v>
      </c>
      <c r="AU238" s="23" t="s">
        <v>24</v>
      </c>
      <c r="AY238" s="23" t="s">
        <v>145</v>
      </c>
      <c r="BE238" s="233">
        <f>IF(N238="základní",J238,0)</f>
        <v>0</v>
      </c>
      <c r="BF238" s="233">
        <f>IF(N238="snížená",J238,0)</f>
        <v>0</v>
      </c>
      <c r="BG238" s="233">
        <f>IF(N238="zákl. přenesená",J238,0)</f>
        <v>0</v>
      </c>
      <c r="BH238" s="233">
        <f>IF(N238="sníž. přenesená",J238,0)</f>
        <v>0</v>
      </c>
      <c r="BI238" s="233">
        <f>IF(N238="nulová",J238,0)</f>
        <v>0</v>
      </c>
      <c r="BJ238" s="23" t="s">
        <v>25</v>
      </c>
      <c r="BK238" s="233">
        <f>ROUND(I238*H238,2)</f>
        <v>0</v>
      </c>
      <c r="BL238" s="23" t="s">
        <v>152</v>
      </c>
      <c r="BM238" s="23" t="s">
        <v>432</v>
      </c>
    </row>
    <row r="239" s="1" customFormat="1" ht="16.5" customHeight="1">
      <c r="B239" s="46"/>
      <c r="C239" s="222" t="s">
        <v>433</v>
      </c>
      <c r="D239" s="222" t="s">
        <v>147</v>
      </c>
      <c r="E239" s="223" t="s">
        <v>434</v>
      </c>
      <c r="F239" s="224" t="s">
        <v>435</v>
      </c>
      <c r="G239" s="225" t="s">
        <v>161</v>
      </c>
      <c r="H239" s="226">
        <v>1</v>
      </c>
      <c r="I239" s="227"/>
      <c r="J239" s="228">
        <f>ROUND(I239*H239,2)</f>
        <v>0</v>
      </c>
      <c r="K239" s="224" t="s">
        <v>38</v>
      </c>
      <c r="L239" s="72"/>
      <c r="M239" s="229" t="s">
        <v>38</v>
      </c>
      <c r="N239" s="230" t="s">
        <v>52</v>
      </c>
      <c r="O239" s="47"/>
      <c r="P239" s="231">
        <f>O239*H239</f>
        <v>0</v>
      </c>
      <c r="Q239" s="231">
        <v>0</v>
      </c>
      <c r="R239" s="231">
        <f>Q239*H239</f>
        <v>0</v>
      </c>
      <c r="S239" s="231">
        <v>0</v>
      </c>
      <c r="T239" s="232">
        <f>S239*H239</f>
        <v>0</v>
      </c>
      <c r="AR239" s="23" t="s">
        <v>152</v>
      </c>
      <c r="AT239" s="23" t="s">
        <v>147</v>
      </c>
      <c r="AU239" s="23" t="s">
        <v>24</v>
      </c>
      <c r="AY239" s="23" t="s">
        <v>145</v>
      </c>
      <c r="BE239" s="233">
        <f>IF(N239="základní",J239,0)</f>
        <v>0</v>
      </c>
      <c r="BF239" s="233">
        <f>IF(N239="snížená",J239,0)</f>
        <v>0</v>
      </c>
      <c r="BG239" s="233">
        <f>IF(N239="zákl. přenesená",J239,0)</f>
        <v>0</v>
      </c>
      <c r="BH239" s="233">
        <f>IF(N239="sníž. přenesená",J239,0)</f>
        <v>0</v>
      </c>
      <c r="BI239" s="233">
        <f>IF(N239="nulová",J239,0)</f>
        <v>0</v>
      </c>
      <c r="BJ239" s="23" t="s">
        <v>25</v>
      </c>
      <c r="BK239" s="233">
        <f>ROUND(I239*H239,2)</f>
        <v>0</v>
      </c>
      <c r="BL239" s="23" t="s">
        <v>152</v>
      </c>
      <c r="BM239" s="23" t="s">
        <v>436</v>
      </c>
    </row>
    <row r="240" s="10" customFormat="1" ht="29.88" customHeight="1">
      <c r="B240" s="206"/>
      <c r="C240" s="207"/>
      <c r="D240" s="208" t="s">
        <v>80</v>
      </c>
      <c r="E240" s="220" t="s">
        <v>203</v>
      </c>
      <c r="F240" s="220" t="s">
        <v>437</v>
      </c>
      <c r="G240" s="207"/>
      <c r="H240" s="207"/>
      <c r="I240" s="210"/>
      <c r="J240" s="221">
        <f>BK240</f>
        <v>0</v>
      </c>
      <c r="K240" s="207"/>
      <c r="L240" s="212"/>
      <c r="M240" s="213"/>
      <c r="N240" s="214"/>
      <c r="O240" s="214"/>
      <c r="P240" s="215">
        <f>P241+SUM(P242:P289)</f>
        <v>0</v>
      </c>
      <c r="Q240" s="214"/>
      <c r="R240" s="215">
        <f>R241+SUM(R242:R289)</f>
        <v>324.39059000000009</v>
      </c>
      <c r="S240" s="214"/>
      <c r="T240" s="216">
        <f>T241+SUM(T242:T289)</f>
        <v>0</v>
      </c>
      <c r="AR240" s="217" t="s">
        <v>25</v>
      </c>
      <c r="AT240" s="218" t="s">
        <v>80</v>
      </c>
      <c r="AU240" s="218" t="s">
        <v>25</v>
      </c>
      <c r="AY240" s="217" t="s">
        <v>145</v>
      </c>
      <c r="BK240" s="219">
        <f>BK241+SUM(BK242:BK289)</f>
        <v>0</v>
      </c>
    </row>
    <row r="241" s="1" customFormat="1" ht="25.5" customHeight="1">
      <c r="B241" s="46"/>
      <c r="C241" s="222" t="s">
        <v>438</v>
      </c>
      <c r="D241" s="222" t="s">
        <v>147</v>
      </c>
      <c r="E241" s="223" t="s">
        <v>439</v>
      </c>
      <c r="F241" s="224" t="s">
        <v>440</v>
      </c>
      <c r="G241" s="225" t="s">
        <v>161</v>
      </c>
      <c r="H241" s="226">
        <v>12</v>
      </c>
      <c r="I241" s="227"/>
      <c r="J241" s="228">
        <f>ROUND(I241*H241,2)</f>
        <v>0</v>
      </c>
      <c r="K241" s="224" t="s">
        <v>156</v>
      </c>
      <c r="L241" s="72"/>
      <c r="M241" s="229" t="s">
        <v>38</v>
      </c>
      <c r="N241" s="230" t="s">
        <v>52</v>
      </c>
      <c r="O241" s="47"/>
      <c r="P241" s="231">
        <f>O241*H241</f>
        <v>0</v>
      </c>
      <c r="Q241" s="231">
        <v>0.0010499999999999999</v>
      </c>
      <c r="R241" s="231">
        <f>Q241*H241</f>
        <v>0.0126</v>
      </c>
      <c r="S241" s="231">
        <v>0</v>
      </c>
      <c r="T241" s="232">
        <f>S241*H241</f>
        <v>0</v>
      </c>
      <c r="AR241" s="23" t="s">
        <v>152</v>
      </c>
      <c r="AT241" s="23" t="s">
        <v>147</v>
      </c>
      <c r="AU241" s="23" t="s">
        <v>24</v>
      </c>
      <c r="AY241" s="23" t="s">
        <v>145</v>
      </c>
      <c r="BE241" s="233">
        <f>IF(N241="základní",J241,0)</f>
        <v>0</v>
      </c>
      <c r="BF241" s="233">
        <f>IF(N241="snížená",J241,0)</f>
        <v>0</v>
      </c>
      <c r="BG241" s="233">
        <f>IF(N241="zákl. přenesená",J241,0)</f>
        <v>0</v>
      </c>
      <c r="BH241" s="233">
        <f>IF(N241="sníž. přenesená",J241,0)</f>
        <v>0</v>
      </c>
      <c r="BI241" s="233">
        <f>IF(N241="nulová",J241,0)</f>
        <v>0</v>
      </c>
      <c r="BJ241" s="23" t="s">
        <v>25</v>
      </c>
      <c r="BK241" s="233">
        <f>ROUND(I241*H241,2)</f>
        <v>0</v>
      </c>
      <c r="BL241" s="23" t="s">
        <v>152</v>
      </c>
      <c r="BM241" s="23" t="s">
        <v>441</v>
      </c>
    </row>
    <row r="242" s="1" customFormat="1" ht="16.5" customHeight="1">
      <c r="B242" s="46"/>
      <c r="C242" s="259" t="s">
        <v>442</v>
      </c>
      <c r="D242" s="259" t="s">
        <v>280</v>
      </c>
      <c r="E242" s="260" t="s">
        <v>443</v>
      </c>
      <c r="F242" s="261" t="s">
        <v>444</v>
      </c>
      <c r="G242" s="262" t="s">
        <v>161</v>
      </c>
      <c r="H242" s="263">
        <v>12</v>
      </c>
      <c r="I242" s="264"/>
      <c r="J242" s="265">
        <f>ROUND(I242*H242,2)</f>
        <v>0</v>
      </c>
      <c r="K242" s="261" t="s">
        <v>156</v>
      </c>
      <c r="L242" s="266"/>
      <c r="M242" s="267" t="s">
        <v>38</v>
      </c>
      <c r="N242" s="268" t="s">
        <v>52</v>
      </c>
      <c r="O242" s="47"/>
      <c r="P242" s="231">
        <f>O242*H242</f>
        <v>0</v>
      </c>
      <c r="Q242" s="231">
        <v>0.0030000000000000001</v>
      </c>
      <c r="R242" s="231">
        <f>Q242*H242</f>
        <v>0.036000000000000004</v>
      </c>
      <c r="S242" s="231">
        <v>0</v>
      </c>
      <c r="T242" s="232">
        <f>S242*H242</f>
        <v>0</v>
      </c>
      <c r="AR242" s="23" t="s">
        <v>194</v>
      </c>
      <c r="AT242" s="23" t="s">
        <v>280</v>
      </c>
      <c r="AU242" s="23" t="s">
        <v>24</v>
      </c>
      <c r="AY242" s="23" t="s">
        <v>145</v>
      </c>
      <c r="BE242" s="233">
        <f>IF(N242="základní",J242,0)</f>
        <v>0</v>
      </c>
      <c r="BF242" s="233">
        <f>IF(N242="snížená",J242,0)</f>
        <v>0</v>
      </c>
      <c r="BG242" s="233">
        <f>IF(N242="zákl. přenesená",J242,0)</f>
        <v>0</v>
      </c>
      <c r="BH242" s="233">
        <f>IF(N242="sníž. přenesená",J242,0)</f>
        <v>0</v>
      </c>
      <c r="BI242" s="233">
        <f>IF(N242="nulová",J242,0)</f>
        <v>0</v>
      </c>
      <c r="BJ242" s="23" t="s">
        <v>25</v>
      </c>
      <c r="BK242" s="233">
        <f>ROUND(I242*H242,2)</f>
        <v>0</v>
      </c>
      <c r="BL242" s="23" t="s">
        <v>152</v>
      </c>
      <c r="BM242" s="23" t="s">
        <v>445</v>
      </c>
    </row>
    <row r="243" s="1" customFormat="1">
      <c r="B243" s="46"/>
      <c r="C243" s="74"/>
      <c r="D243" s="234" t="s">
        <v>170</v>
      </c>
      <c r="E243" s="74"/>
      <c r="F243" s="235" t="s">
        <v>446</v>
      </c>
      <c r="G243" s="74"/>
      <c r="H243" s="74"/>
      <c r="I243" s="192"/>
      <c r="J243" s="74"/>
      <c r="K243" s="74"/>
      <c r="L243" s="72"/>
      <c r="M243" s="236"/>
      <c r="N243" s="47"/>
      <c r="O243" s="47"/>
      <c r="P243" s="47"/>
      <c r="Q243" s="47"/>
      <c r="R243" s="47"/>
      <c r="S243" s="47"/>
      <c r="T243" s="95"/>
      <c r="AT243" s="23" t="s">
        <v>170</v>
      </c>
      <c r="AU243" s="23" t="s">
        <v>24</v>
      </c>
    </row>
    <row r="244" s="1" customFormat="1" ht="25.5" customHeight="1">
      <c r="B244" s="46"/>
      <c r="C244" s="222" t="s">
        <v>447</v>
      </c>
      <c r="D244" s="222" t="s">
        <v>147</v>
      </c>
      <c r="E244" s="223" t="s">
        <v>448</v>
      </c>
      <c r="F244" s="224" t="s">
        <v>449</v>
      </c>
      <c r="G244" s="225" t="s">
        <v>161</v>
      </c>
      <c r="H244" s="226">
        <v>7</v>
      </c>
      <c r="I244" s="227"/>
      <c r="J244" s="228">
        <f>ROUND(I244*H244,2)</f>
        <v>0</v>
      </c>
      <c r="K244" s="224" t="s">
        <v>156</v>
      </c>
      <c r="L244" s="72"/>
      <c r="M244" s="229" t="s">
        <v>38</v>
      </c>
      <c r="N244" s="230" t="s">
        <v>52</v>
      </c>
      <c r="O244" s="47"/>
      <c r="P244" s="231">
        <f>O244*H244</f>
        <v>0</v>
      </c>
      <c r="Q244" s="231">
        <v>0.11241</v>
      </c>
      <c r="R244" s="231">
        <f>Q244*H244</f>
        <v>0.78686999999999996</v>
      </c>
      <c r="S244" s="231">
        <v>0</v>
      </c>
      <c r="T244" s="232">
        <f>S244*H244</f>
        <v>0</v>
      </c>
      <c r="AR244" s="23" t="s">
        <v>152</v>
      </c>
      <c r="AT244" s="23" t="s">
        <v>147</v>
      </c>
      <c r="AU244" s="23" t="s">
        <v>24</v>
      </c>
      <c r="AY244" s="23" t="s">
        <v>145</v>
      </c>
      <c r="BE244" s="233">
        <f>IF(N244="základní",J244,0)</f>
        <v>0</v>
      </c>
      <c r="BF244" s="233">
        <f>IF(N244="snížená",J244,0)</f>
        <v>0</v>
      </c>
      <c r="BG244" s="233">
        <f>IF(N244="zákl. přenesená",J244,0)</f>
        <v>0</v>
      </c>
      <c r="BH244" s="233">
        <f>IF(N244="sníž. přenesená",J244,0)</f>
        <v>0</v>
      </c>
      <c r="BI244" s="233">
        <f>IF(N244="nulová",J244,0)</f>
        <v>0</v>
      </c>
      <c r="BJ244" s="23" t="s">
        <v>25</v>
      </c>
      <c r="BK244" s="233">
        <f>ROUND(I244*H244,2)</f>
        <v>0</v>
      </c>
      <c r="BL244" s="23" t="s">
        <v>152</v>
      </c>
      <c r="BM244" s="23" t="s">
        <v>450</v>
      </c>
    </row>
    <row r="245" s="11" customFormat="1">
      <c r="B245" s="237"/>
      <c r="C245" s="238"/>
      <c r="D245" s="234" t="s">
        <v>176</v>
      </c>
      <c r="E245" s="239" t="s">
        <v>38</v>
      </c>
      <c r="F245" s="240" t="s">
        <v>186</v>
      </c>
      <c r="G245" s="238"/>
      <c r="H245" s="241">
        <v>7</v>
      </c>
      <c r="I245" s="242"/>
      <c r="J245" s="238"/>
      <c r="K245" s="238"/>
      <c r="L245" s="243"/>
      <c r="M245" s="244"/>
      <c r="N245" s="245"/>
      <c r="O245" s="245"/>
      <c r="P245" s="245"/>
      <c r="Q245" s="245"/>
      <c r="R245" s="245"/>
      <c r="S245" s="245"/>
      <c r="T245" s="246"/>
      <c r="AT245" s="247" t="s">
        <v>176</v>
      </c>
      <c r="AU245" s="247" t="s">
        <v>24</v>
      </c>
      <c r="AV245" s="11" t="s">
        <v>24</v>
      </c>
      <c r="AW245" s="11" t="s">
        <v>45</v>
      </c>
      <c r="AX245" s="11" t="s">
        <v>25</v>
      </c>
      <c r="AY245" s="247" t="s">
        <v>145</v>
      </c>
    </row>
    <row r="246" s="1" customFormat="1" ht="16.5" customHeight="1">
      <c r="B246" s="46"/>
      <c r="C246" s="259" t="s">
        <v>451</v>
      </c>
      <c r="D246" s="259" t="s">
        <v>280</v>
      </c>
      <c r="E246" s="260" t="s">
        <v>452</v>
      </c>
      <c r="F246" s="261" t="s">
        <v>453</v>
      </c>
      <c r="G246" s="262" t="s">
        <v>161</v>
      </c>
      <c r="H246" s="263">
        <v>7</v>
      </c>
      <c r="I246" s="264"/>
      <c r="J246" s="265">
        <f>ROUND(I246*H246,2)</f>
        <v>0</v>
      </c>
      <c r="K246" s="261" t="s">
        <v>156</v>
      </c>
      <c r="L246" s="266"/>
      <c r="M246" s="267" t="s">
        <v>38</v>
      </c>
      <c r="N246" s="268" t="s">
        <v>52</v>
      </c>
      <c r="O246" s="47"/>
      <c r="P246" s="231">
        <f>O246*H246</f>
        <v>0</v>
      </c>
      <c r="Q246" s="231">
        <v>0.0061000000000000004</v>
      </c>
      <c r="R246" s="231">
        <f>Q246*H246</f>
        <v>0.042700000000000002</v>
      </c>
      <c r="S246" s="231">
        <v>0</v>
      </c>
      <c r="T246" s="232">
        <f>S246*H246</f>
        <v>0</v>
      </c>
      <c r="AR246" s="23" t="s">
        <v>194</v>
      </c>
      <c r="AT246" s="23" t="s">
        <v>280</v>
      </c>
      <c r="AU246" s="23" t="s">
        <v>24</v>
      </c>
      <c r="AY246" s="23" t="s">
        <v>145</v>
      </c>
      <c r="BE246" s="233">
        <f>IF(N246="základní",J246,0)</f>
        <v>0</v>
      </c>
      <c r="BF246" s="233">
        <f>IF(N246="snížená",J246,0)</f>
        <v>0</v>
      </c>
      <c r="BG246" s="233">
        <f>IF(N246="zákl. přenesená",J246,0)</f>
        <v>0</v>
      </c>
      <c r="BH246" s="233">
        <f>IF(N246="sníž. přenesená",J246,0)</f>
        <v>0</v>
      </c>
      <c r="BI246" s="233">
        <f>IF(N246="nulová",J246,0)</f>
        <v>0</v>
      </c>
      <c r="BJ246" s="23" t="s">
        <v>25</v>
      </c>
      <c r="BK246" s="233">
        <f>ROUND(I246*H246,2)</f>
        <v>0</v>
      </c>
      <c r="BL246" s="23" t="s">
        <v>152</v>
      </c>
      <c r="BM246" s="23" t="s">
        <v>454</v>
      </c>
    </row>
    <row r="247" s="1" customFormat="1" ht="16.5" customHeight="1">
      <c r="B247" s="46"/>
      <c r="C247" s="259" t="s">
        <v>455</v>
      </c>
      <c r="D247" s="259" t="s">
        <v>280</v>
      </c>
      <c r="E247" s="260" t="s">
        <v>456</v>
      </c>
      <c r="F247" s="261" t="s">
        <v>457</v>
      </c>
      <c r="G247" s="262" t="s">
        <v>161</v>
      </c>
      <c r="H247" s="263">
        <v>7</v>
      </c>
      <c r="I247" s="264"/>
      <c r="J247" s="265">
        <f>ROUND(I247*H247,2)</f>
        <v>0</v>
      </c>
      <c r="K247" s="261" t="s">
        <v>156</v>
      </c>
      <c r="L247" s="266"/>
      <c r="M247" s="267" t="s">
        <v>38</v>
      </c>
      <c r="N247" s="268" t="s">
        <v>52</v>
      </c>
      <c r="O247" s="47"/>
      <c r="P247" s="231">
        <f>O247*H247</f>
        <v>0</v>
      </c>
      <c r="Q247" s="231">
        <v>0.0030000000000000001</v>
      </c>
      <c r="R247" s="231">
        <f>Q247*H247</f>
        <v>0.021000000000000001</v>
      </c>
      <c r="S247" s="231">
        <v>0</v>
      </c>
      <c r="T247" s="232">
        <f>S247*H247</f>
        <v>0</v>
      </c>
      <c r="AR247" s="23" t="s">
        <v>194</v>
      </c>
      <c r="AT247" s="23" t="s">
        <v>280</v>
      </c>
      <c r="AU247" s="23" t="s">
        <v>24</v>
      </c>
      <c r="AY247" s="23" t="s">
        <v>145</v>
      </c>
      <c r="BE247" s="233">
        <f>IF(N247="základní",J247,0)</f>
        <v>0</v>
      </c>
      <c r="BF247" s="233">
        <f>IF(N247="snížená",J247,0)</f>
        <v>0</v>
      </c>
      <c r="BG247" s="233">
        <f>IF(N247="zákl. přenesená",J247,0)</f>
        <v>0</v>
      </c>
      <c r="BH247" s="233">
        <f>IF(N247="sníž. přenesená",J247,0)</f>
        <v>0</v>
      </c>
      <c r="BI247" s="233">
        <f>IF(N247="nulová",J247,0)</f>
        <v>0</v>
      </c>
      <c r="BJ247" s="23" t="s">
        <v>25</v>
      </c>
      <c r="BK247" s="233">
        <f>ROUND(I247*H247,2)</f>
        <v>0</v>
      </c>
      <c r="BL247" s="23" t="s">
        <v>152</v>
      </c>
      <c r="BM247" s="23" t="s">
        <v>458</v>
      </c>
    </row>
    <row r="248" s="1" customFormat="1" ht="16.5" customHeight="1">
      <c r="B248" s="46"/>
      <c r="C248" s="259" t="s">
        <v>459</v>
      </c>
      <c r="D248" s="259" t="s">
        <v>280</v>
      </c>
      <c r="E248" s="260" t="s">
        <v>460</v>
      </c>
      <c r="F248" s="261" t="s">
        <v>461</v>
      </c>
      <c r="G248" s="262" t="s">
        <v>161</v>
      </c>
      <c r="H248" s="263">
        <v>7</v>
      </c>
      <c r="I248" s="264"/>
      <c r="J248" s="265">
        <f>ROUND(I248*H248,2)</f>
        <v>0</v>
      </c>
      <c r="K248" s="261" t="s">
        <v>156</v>
      </c>
      <c r="L248" s="266"/>
      <c r="M248" s="267" t="s">
        <v>38</v>
      </c>
      <c r="N248" s="268" t="s">
        <v>52</v>
      </c>
      <c r="O248" s="47"/>
      <c r="P248" s="231">
        <f>O248*H248</f>
        <v>0</v>
      </c>
      <c r="Q248" s="231">
        <v>0.00010000000000000001</v>
      </c>
      <c r="R248" s="231">
        <f>Q248*H248</f>
        <v>0.00069999999999999999</v>
      </c>
      <c r="S248" s="231">
        <v>0</v>
      </c>
      <c r="T248" s="232">
        <f>S248*H248</f>
        <v>0</v>
      </c>
      <c r="AR248" s="23" t="s">
        <v>194</v>
      </c>
      <c r="AT248" s="23" t="s">
        <v>280</v>
      </c>
      <c r="AU248" s="23" t="s">
        <v>24</v>
      </c>
      <c r="AY248" s="23" t="s">
        <v>145</v>
      </c>
      <c r="BE248" s="233">
        <f>IF(N248="základní",J248,0)</f>
        <v>0</v>
      </c>
      <c r="BF248" s="233">
        <f>IF(N248="snížená",J248,0)</f>
        <v>0</v>
      </c>
      <c r="BG248" s="233">
        <f>IF(N248="zákl. přenesená",J248,0)</f>
        <v>0</v>
      </c>
      <c r="BH248" s="233">
        <f>IF(N248="sníž. přenesená",J248,0)</f>
        <v>0</v>
      </c>
      <c r="BI248" s="233">
        <f>IF(N248="nulová",J248,0)</f>
        <v>0</v>
      </c>
      <c r="BJ248" s="23" t="s">
        <v>25</v>
      </c>
      <c r="BK248" s="233">
        <f>ROUND(I248*H248,2)</f>
        <v>0</v>
      </c>
      <c r="BL248" s="23" t="s">
        <v>152</v>
      </c>
      <c r="BM248" s="23" t="s">
        <v>462</v>
      </c>
    </row>
    <row r="249" s="1" customFormat="1" ht="16.5" customHeight="1">
      <c r="B249" s="46"/>
      <c r="C249" s="259" t="s">
        <v>463</v>
      </c>
      <c r="D249" s="259" t="s">
        <v>280</v>
      </c>
      <c r="E249" s="260" t="s">
        <v>464</v>
      </c>
      <c r="F249" s="261" t="s">
        <v>465</v>
      </c>
      <c r="G249" s="262" t="s">
        <v>161</v>
      </c>
      <c r="H249" s="263">
        <v>20</v>
      </c>
      <c r="I249" s="264"/>
      <c r="J249" s="265">
        <f>ROUND(I249*H249,2)</f>
        <v>0</v>
      </c>
      <c r="K249" s="261" t="s">
        <v>156</v>
      </c>
      <c r="L249" s="266"/>
      <c r="M249" s="267" t="s">
        <v>38</v>
      </c>
      <c r="N249" s="268" t="s">
        <v>52</v>
      </c>
      <c r="O249" s="47"/>
      <c r="P249" s="231">
        <f>O249*H249</f>
        <v>0</v>
      </c>
      <c r="Q249" s="231">
        <v>0.00035</v>
      </c>
      <c r="R249" s="231">
        <f>Q249*H249</f>
        <v>0.0070000000000000001</v>
      </c>
      <c r="S249" s="231">
        <v>0</v>
      </c>
      <c r="T249" s="232">
        <f>S249*H249</f>
        <v>0</v>
      </c>
      <c r="AR249" s="23" t="s">
        <v>194</v>
      </c>
      <c r="AT249" s="23" t="s">
        <v>280</v>
      </c>
      <c r="AU249" s="23" t="s">
        <v>24</v>
      </c>
      <c r="AY249" s="23" t="s">
        <v>145</v>
      </c>
      <c r="BE249" s="233">
        <f>IF(N249="základní",J249,0)</f>
        <v>0</v>
      </c>
      <c r="BF249" s="233">
        <f>IF(N249="snížená",J249,0)</f>
        <v>0</v>
      </c>
      <c r="BG249" s="233">
        <f>IF(N249="zákl. přenesená",J249,0)</f>
        <v>0</v>
      </c>
      <c r="BH249" s="233">
        <f>IF(N249="sníž. přenesená",J249,0)</f>
        <v>0</v>
      </c>
      <c r="BI249" s="233">
        <f>IF(N249="nulová",J249,0)</f>
        <v>0</v>
      </c>
      <c r="BJ249" s="23" t="s">
        <v>25</v>
      </c>
      <c r="BK249" s="233">
        <f>ROUND(I249*H249,2)</f>
        <v>0</v>
      </c>
      <c r="BL249" s="23" t="s">
        <v>152</v>
      </c>
      <c r="BM249" s="23" t="s">
        <v>466</v>
      </c>
    </row>
    <row r="250" s="1" customFormat="1" ht="16.5" customHeight="1">
      <c r="B250" s="46"/>
      <c r="C250" s="259" t="s">
        <v>467</v>
      </c>
      <c r="D250" s="259" t="s">
        <v>280</v>
      </c>
      <c r="E250" s="260" t="s">
        <v>468</v>
      </c>
      <c r="F250" s="261" t="s">
        <v>469</v>
      </c>
      <c r="G250" s="262" t="s">
        <v>197</v>
      </c>
      <c r="H250" s="263">
        <v>20</v>
      </c>
      <c r="I250" s="264"/>
      <c r="J250" s="265">
        <f>ROUND(I250*H250,2)</f>
        <v>0</v>
      </c>
      <c r="K250" s="261" t="s">
        <v>156</v>
      </c>
      <c r="L250" s="266"/>
      <c r="M250" s="267" t="s">
        <v>38</v>
      </c>
      <c r="N250" s="268" t="s">
        <v>52</v>
      </c>
      <c r="O250" s="47"/>
      <c r="P250" s="231">
        <f>O250*H250</f>
        <v>0</v>
      </c>
      <c r="Q250" s="231">
        <v>8.0000000000000007E-05</v>
      </c>
      <c r="R250" s="231">
        <f>Q250*H250</f>
        <v>0.0016000000000000001</v>
      </c>
      <c r="S250" s="231">
        <v>0</v>
      </c>
      <c r="T250" s="232">
        <f>S250*H250</f>
        <v>0</v>
      </c>
      <c r="AR250" s="23" t="s">
        <v>194</v>
      </c>
      <c r="AT250" s="23" t="s">
        <v>280</v>
      </c>
      <c r="AU250" s="23" t="s">
        <v>24</v>
      </c>
      <c r="AY250" s="23" t="s">
        <v>145</v>
      </c>
      <c r="BE250" s="233">
        <f>IF(N250="základní",J250,0)</f>
        <v>0</v>
      </c>
      <c r="BF250" s="233">
        <f>IF(N250="snížená",J250,0)</f>
        <v>0</v>
      </c>
      <c r="BG250" s="233">
        <f>IF(N250="zákl. přenesená",J250,0)</f>
        <v>0</v>
      </c>
      <c r="BH250" s="233">
        <f>IF(N250="sníž. přenesená",J250,0)</f>
        <v>0</v>
      </c>
      <c r="BI250" s="233">
        <f>IF(N250="nulová",J250,0)</f>
        <v>0</v>
      </c>
      <c r="BJ250" s="23" t="s">
        <v>25</v>
      </c>
      <c r="BK250" s="233">
        <f>ROUND(I250*H250,2)</f>
        <v>0</v>
      </c>
      <c r="BL250" s="23" t="s">
        <v>152</v>
      </c>
      <c r="BM250" s="23" t="s">
        <v>470</v>
      </c>
    </row>
    <row r="251" s="1" customFormat="1" ht="25.5" customHeight="1">
      <c r="B251" s="46"/>
      <c r="C251" s="222" t="s">
        <v>471</v>
      </c>
      <c r="D251" s="222" t="s">
        <v>147</v>
      </c>
      <c r="E251" s="223" t="s">
        <v>472</v>
      </c>
      <c r="F251" s="224" t="s">
        <v>473</v>
      </c>
      <c r="G251" s="225" t="s">
        <v>150</v>
      </c>
      <c r="H251" s="226">
        <v>104</v>
      </c>
      <c r="I251" s="227"/>
      <c r="J251" s="228">
        <f>ROUND(I251*H251,2)</f>
        <v>0</v>
      </c>
      <c r="K251" s="224" t="s">
        <v>156</v>
      </c>
      <c r="L251" s="72"/>
      <c r="M251" s="229" t="s">
        <v>38</v>
      </c>
      <c r="N251" s="230" t="s">
        <v>52</v>
      </c>
      <c r="O251" s="47"/>
      <c r="P251" s="231">
        <f>O251*H251</f>
        <v>0</v>
      </c>
      <c r="Q251" s="231">
        <v>0.00084999999999999995</v>
      </c>
      <c r="R251" s="231">
        <f>Q251*H251</f>
        <v>0.088399999999999992</v>
      </c>
      <c r="S251" s="231">
        <v>0</v>
      </c>
      <c r="T251" s="232">
        <f>S251*H251</f>
        <v>0</v>
      </c>
      <c r="AR251" s="23" t="s">
        <v>152</v>
      </c>
      <c r="AT251" s="23" t="s">
        <v>147</v>
      </c>
      <c r="AU251" s="23" t="s">
        <v>24</v>
      </c>
      <c r="AY251" s="23" t="s">
        <v>145</v>
      </c>
      <c r="BE251" s="233">
        <f>IF(N251="základní",J251,0)</f>
        <v>0</v>
      </c>
      <c r="BF251" s="233">
        <f>IF(N251="snížená",J251,0)</f>
        <v>0</v>
      </c>
      <c r="BG251" s="233">
        <f>IF(N251="zákl. přenesená",J251,0)</f>
        <v>0</v>
      </c>
      <c r="BH251" s="233">
        <f>IF(N251="sníž. přenesená",J251,0)</f>
        <v>0</v>
      </c>
      <c r="BI251" s="233">
        <f>IF(N251="nulová",J251,0)</f>
        <v>0</v>
      </c>
      <c r="BJ251" s="23" t="s">
        <v>25</v>
      </c>
      <c r="BK251" s="233">
        <f>ROUND(I251*H251,2)</f>
        <v>0</v>
      </c>
      <c r="BL251" s="23" t="s">
        <v>152</v>
      </c>
      <c r="BM251" s="23" t="s">
        <v>474</v>
      </c>
    </row>
    <row r="252" s="1" customFormat="1">
      <c r="B252" s="46"/>
      <c r="C252" s="74"/>
      <c r="D252" s="234" t="s">
        <v>170</v>
      </c>
      <c r="E252" s="74"/>
      <c r="F252" s="235" t="s">
        <v>475</v>
      </c>
      <c r="G252" s="74"/>
      <c r="H252" s="74"/>
      <c r="I252" s="192"/>
      <c r="J252" s="74"/>
      <c r="K252" s="74"/>
      <c r="L252" s="72"/>
      <c r="M252" s="236"/>
      <c r="N252" s="47"/>
      <c r="O252" s="47"/>
      <c r="P252" s="47"/>
      <c r="Q252" s="47"/>
      <c r="R252" s="47"/>
      <c r="S252" s="47"/>
      <c r="T252" s="95"/>
      <c r="AT252" s="23" t="s">
        <v>170</v>
      </c>
      <c r="AU252" s="23" t="s">
        <v>24</v>
      </c>
    </row>
    <row r="253" s="11" customFormat="1">
      <c r="B253" s="237"/>
      <c r="C253" s="238"/>
      <c r="D253" s="234" t="s">
        <v>176</v>
      </c>
      <c r="E253" s="239" t="s">
        <v>38</v>
      </c>
      <c r="F253" s="240" t="s">
        <v>476</v>
      </c>
      <c r="G253" s="238"/>
      <c r="H253" s="241">
        <v>99</v>
      </c>
      <c r="I253" s="242"/>
      <c r="J253" s="238"/>
      <c r="K253" s="238"/>
      <c r="L253" s="243"/>
      <c r="M253" s="244"/>
      <c r="N253" s="245"/>
      <c r="O253" s="245"/>
      <c r="P253" s="245"/>
      <c r="Q253" s="245"/>
      <c r="R253" s="245"/>
      <c r="S253" s="245"/>
      <c r="T253" s="246"/>
      <c r="AT253" s="247" t="s">
        <v>176</v>
      </c>
      <c r="AU253" s="247" t="s">
        <v>24</v>
      </c>
      <c r="AV253" s="11" t="s">
        <v>24</v>
      </c>
      <c r="AW253" s="11" t="s">
        <v>45</v>
      </c>
      <c r="AX253" s="11" t="s">
        <v>81</v>
      </c>
      <c r="AY253" s="247" t="s">
        <v>145</v>
      </c>
    </row>
    <row r="254" s="11" customFormat="1">
      <c r="B254" s="237"/>
      <c r="C254" s="238"/>
      <c r="D254" s="234" t="s">
        <v>176</v>
      </c>
      <c r="E254" s="239" t="s">
        <v>38</v>
      </c>
      <c r="F254" s="240" t="s">
        <v>477</v>
      </c>
      <c r="G254" s="238"/>
      <c r="H254" s="241">
        <v>5</v>
      </c>
      <c r="I254" s="242"/>
      <c r="J254" s="238"/>
      <c r="K254" s="238"/>
      <c r="L254" s="243"/>
      <c r="M254" s="244"/>
      <c r="N254" s="245"/>
      <c r="O254" s="245"/>
      <c r="P254" s="245"/>
      <c r="Q254" s="245"/>
      <c r="R254" s="245"/>
      <c r="S254" s="245"/>
      <c r="T254" s="246"/>
      <c r="AT254" s="247" t="s">
        <v>176</v>
      </c>
      <c r="AU254" s="247" t="s">
        <v>24</v>
      </c>
      <c r="AV254" s="11" t="s">
        <v>24</v>
      </c>
      <c r="AW254" s="11" t="s">
        <v>45</v>
      </c>
      <c r="AX254" s="11" t="s">
        <v>81</v>
      </c>
      <c r="AY254" s="247" t="s">
        <v>145</v>
      </c>
    </row>
    <row r="255" s="12" customFormat="1">
      <c r="B255" s="248"/>
      <c r="C255" s="249"/>
      <c r="D255" s="234" t="s">
        <v>176</v>
      </c>
      <c r="E255" s="250" t="s">
        <v>38</v>
      </c>
      <c r="F255" s="251" t="s">
        <v>179</v>
      </c>
      <c r="G255" s="249"/>
      <c r="H255" s="252">
        <v>104</v>
      </c>
      <c r="I255" s="253"/>
      <c r="J255" s="249"/>
      <c r="K255" s="249"/>
      <c r="L255" s="254"/>
      <c r="M255" s="255"/>
      <c r="N255" s="256"/>
      <c r="O255" s="256"/>
      <c r="P255" s="256"/>
      <c r="Q255" s="256"/>
      <c r="R255" s="256"/>
      <c r="S255" s="256"/>
      <c r="T255" s="257"/>
      <c r="AT255" s="258" t="s">
        <v>176</v>
      </c>
      <c r="AU255" s="258" t="s">
        <v>24</v>
      </c>
      <c r="AV255" s="12" t="s">
        <v>152</v>
      </c>
      <c r="AW255" s="12" t="s">
        <v>45</v>
      </c>
      <c r="AX255" s="12" t="s">
        <v>25</v>
      </c>
      <c r="AY255" s="258" t="s">
        <v>145</v>
      </c>
    </row>
    <row r="256" s="1" customFormat="1" ht="25.5" customHeight="1">
      <c r="B256" s="46"/>
      <c r="C256" s="222" t="s">
        <v>478</v>
      </c>
      <c r="D256" s="222" t="s">
        <v>147</v>
      </c>
      <c r="E256" s="223" t="s">
        <v>479</v>
      </c>
      <c r="F256" s="224" t="s">
        <v>480</v>
      </c>
      <c r="G256" s="225" t="s">
        <v>197</v>
      </c>
      <c r="H256" s="226">
        <v>27</v>
      </c>
      <c r="I256" s="227"/>
      <c r="J256" s="228">
        <f>ROUND(I256*H256,2)</f>
        <v>0</v>
      </c>
      <c r="K256" s="224" t="s">
        <v>151</v>
      </c>
      <c r="L256" s="72"/>
      <c r="M256" s="229" t="s">
        <v>38</v>
      </c>
      <c r="N256" s="230" t="s">
        <v>52</v>
      </c>
      <c r="O256" s="47"/>
      <c r="P256" s="231">
        <f>O256*H256</f>
        <v>0</v>
      </c>
      <c r="Q256" s="231">
        <v>0.15540000000000001</v>
      </c>
      <c r="R256" s="231">
        <f>Q256*H256</f>
        <v>4.1958000000000002</v>
      </c>
      <c r="S256" s="231">
        <v>0</v>
      </c>
      <c r="T256" s="232">
        <f>S256*H256</f>
        <v>0</v>
      </c>
      <c r="AR256" s="23" t="s">
        <v>152</v>
      </c>
      <c r="AT256" s="23" t="s">
        <v>147</v>
      </c>
      <c r="AU256" s="23" t="s">
        <v>24</v>
      </c>
      <c r="AY256" s="23" t="s">
        <v>145</v>
      </c>
      <c r="BE256" s="233">
        <f>IF(N256="základní",J256,0)</f>
        <v>0</v>
      </c>
      <c r="BF256" s="233">
        <f>IF(N256="snížená",J256,0)</f>
        <v>0</v>
      </c>
      <c r="BG256" s="233">
        <f>IF(N256="zákl. přenesená",J256,0)</f>
        <v>0</v>
      </c>
      <c r="BH256" s="233">
        <f>IF(N256="sníž. přenesená",J256,0)</f>
        <v>0</v>
      </c>
      <c r="BI256" s="233">
        <f>IF(N256="nulová",J256,0)</f>
        <v>0</v>
      </c>
      <c r="BJ256" s="23" t="s">
        <v>25</v>
      </c>
      <c r="BK256" s="233">
        <f>ROUND(I256*H256,2)</f>
        <v>0</v>
      </c>
      <c r="BL256" s="23" t="s">
        <v>152</v>
      </c>
      <c r="BM256" s="23" t="s">
        <v>481</v>
      </c>
    </row>
    <row r="257" s="11" customFormat="1">
      <c r="B257" s="237"/>
      <c r="C257" s="238"/>
      <c r="D257" s="234" t="s">
        <v>176</v>
      </c>
      <c r="E257" s="239" t="s">
        <v>38</v>
      </c>
      <c r="F257" s="240" t="s">
        <v>294</v>
      </c>
      <c r="G257" s="238"/>
      <c r="H257" s="241">
        <v>27</v>
      </c>
      <c r="I257" s="242"/>
      <c r="J257" s="238"/>
      <c r="K257" s="238"/>
      <c r="L257" s="243"/>
      <c r="M257" s="244"/>
      <c r="N257" s="245"/>
      <c r="O257" s="245"/>
      <c r="P257" s="245"/>
      <c r="Q257" s="245"/>
      <c r="R257" s="245"/>
      <c r="S257" s="245"/>
      <c r="T257" s="246"/>
      <c r="AT257" s="247" t="s">
        <v>176</v>
      </c>
      <c r="AU257" s="247" t="s">
        <v>24</v>
      </c>
      <c r="AV257" s="11" t="s">
        <v>24</v>
      </c>
      <c r="AW257" s="11" t="s">
        <v>45</v>
      </c>
      <c r="AX257" s="11" t="s">
        <v>25</v>
      </c>
      <c r="AY257" s="247" t="s">
        <v>145</v>
      </c>
    </row>
    <row r="258" s="1" customFormat="1" ht="16.5" customHeight="1">
      <c r="B258" s="46"/>
      <c r="C258" s="259" t="s">
        <v>482</v>
      </c>
      <c r="D258" s="259" t="s">
        <v>280</v>
      </c>
      <c r="E258" s="260" t="s">
        <v>483</v>
      </c>
      <c r="F258" s="261" t="s">
        <v>484</v>
      </c>
      <c r="G258" s="262" t="s">
        <v>161</v>
      </c>
      <c r="H258" s="263">
        <v>25</v>
      </c>
      <c r="I258" s="264"/>
      <c r="J258" s="265">
        <f>ROUND(I258*H258,2)</f>
        <v>0</v>
      </c>
      <c r="K258" s="261" t="s">
        <v>156</v>
      </c>
      <c r="L258" s="266"/>
      <c r="M258" s="267" t="s">
        <v>38</v>
      </c>
      <c r="N258" s="268" t="s">
        <v>52</v>
      </c>
      <c r="O258" s="47"/>
      <c r="P258" s="231">
        <f>O258*H258</f>
        <v>0</v>
      </c>
      <c r="Q258" s="231">
        <v>0.25900000000000001</v>
      </c>
      <c r="R258" s="231">
        <f>Q258*H258</f>
        <v>6.4750000000000005</v>
      </c>
      <c r="S258" s="231">
        <v>0</v>
      </c>
      <c r="T258" s="232">
        <f>S258*H258</f>
        <v>0</v>
      </c>
      <c r="AR258" s="23" t="s">
        <v>194</v>
      </c>
      <c r="AT258" s="23" t="s">
        <v>280</v>
      </c>
      <c r="AU258" s="23" t="s">
        <v>24</v>
      </c>
      <c r="AY258" s="23" t="s">
        <v>145</v>
      </c>
      <c r="BE258" s="233">
        <f>IF(N258="základní",J258,0)</f>
        <v>0</v>
      </c>
      <c r="BF258" s="233">
        <f>IF(N258="snížená",J258,0)</f>
        <v>0</v>
      </c>
      <c r="BG258" s="233">
        <f>IF(N258="zákl. přenesená",J258,0)</f>
        <v>0</v>
      </c>
      <c r="BH258" s="233">
        <f>IF(N258="sníž. přenesená",J258,0)</f>
        <v>0</v>
      </c>
      <c r="BI258" s="233">
        <f>IF(N258="nulová",J258,0)</f>
        <v>0</v>
      </c>
      <c r="BJ258" s="23" t="s">
        <v>25</v>
      </c>
      <c r="BK258" s="233">
        <f>ROUND(I258*H258,2)</f>
        <v>0</v>
      </c>
      <c r="BL258" s="23" t="s">
        <v>152</v>
      </c>
      <c r="BM258" s="23" t="s">
        <v>485</v>
      </c>
    </row>
    <row r="259" s="1" customFormat="1" ht="16.5" customHeight="1">
      <c r="B259" s="46"/>
      <c r="C259" s="259" t="s">
        <v>486</v>
      </c>
      <c r="D259" s="259" t="s">
        <v>280</v>
      </c>
      <c r="E259" s="260" t="s">
        <v>487</v>
      </c>
      <c r="F259" s="261" t="s">
        <v>488</v>
      </c>
      <c r="G259" s="262" t="s">
        <v>161</v>
      </c>
      <c r="H259" s="263">
        <v>1</v>
      </c>
      <c r="I259" s="264"/>
      <c r="J259" s="265">
        <f>ROUND(I259*H259,2)</f>
        <v>0</v>
      </c>
      <c r="K259" s="261" t="s">
        <v>156</v>
      </c>
      <c r="L259" s="266"/>
      <c r="M259" s="267" t="s">
        <v>38</v>
      </c>
      <c r="N259" s="268" t="s">
        <v>52</v>
      </c>
      <c r="O259" s="47"/>
      <c r="P259" s="231">
        <f>O259*H259</f>
        <v>0</v>
      </c>
      <c r="Q259" s="231">
        <v>0.245</v>
      </c>
      <c r="R259" s="231">
        <f>Q259*H259</f>
        <v>0.245</v>
      </c>
      <c r="S259" s="231">
        <v>0</v>
      </c>
      <c r="T259" s="232">
        <f>S259*H259</f>
        <v>0</v>
      </c>
      <c r="AR259" s="23" t="s">
        <v>194</v>
      </c>
      <c r="AT259" s="23" t="s">
        <v>280</v>
      </c>
      <c r="AU259" s="23" t="s">
        <v>24</v>
      </c>
      <c r="AY259" s="23" t="s">
        <v>145</v>
      </c>
      <c r="BE259" s="233">
        <f>IF(N259="základní",J259,0)</f>
        <v>0</v>
      </c>
      <c r="BF259" s="233">
        <f>IF(N259="snížená",J259,0)</f>
        <v>0</v>
      </c>
      <c r="BG259" s="233">
        <f>IF(N259="zákl. přenesená",J259,0)</f>
        <v>0</v>
      </c>
      <c r="BH259" s="233">
        <f>IF(N259="sníž. přenesená",J259,0)</f>
        <v>0</v>
      </c>
      <c r="BI259" s="233">
        <f>IF(N259="nulová",J259,0)</f>
        <v>0</v>
      </c>
      <c r="BJ259" s="23" t="s">
        <v>25</v>
      </c>
      <c r="BK259" s="233">
        <f>ROUND(I259*H259,2)</f>
        <v>0</v>
      </c>
      <c r="BL259" s="23" t="s">
        <v>152</v>
      </c>
      <c r="BM259" s="23" t="s">
        <v>489</v>
      </c>
    </row>
    <row r="260" s="1" customFormat="1" ht="16.5" customHeight="1">
      <c r="B260" s="46"/>
      <c r="C260" s="259" t="s">
        <v>490</v>
      </c>
      <c r="D260" s="259" t="s">
        <v>280</v>
      </c>
      <c r="E260" s="260" t="s">
        <v>491</v>
      </c>
      <c r="F260" s="261" t="s">
        <v>492</v>
      </c>
      <c r="G260" s="262" t="s">
        <v>161</v>
      </c>
      <c r="H260" s="263">
        <v>1</v>
      </c>
      <c r="I260" s="264"/>
      <c r="J260" s="265">
        <f>ROUND(I260*H260,2)</f>
        <v>0</v>
      </c>
      <c r="K260" s="261" t="s">
        <v>156</v>
      </c>
      <c r="L260" s="266"/>
      <c r="M260" s="267" t="s">
        <v>38</v>
      </c>
      <c r="N260" s="268" t="s">
        <v>52</v>
      </c>
      <c r="O260" s="47"/>
      <c r="P260" s="231">
        <f>O260*H260</f>
        <v>0</v>
      </c>
      <c r="Q260" s="231">
        <v>0.245</v>
      </c>
      <c r="R260" s="231">
        <f>Q260*H260</f>
        <v>0.245</v>
      </c>
      <c r="S260" s="231">
        <v>0</v>
      </c>
      <c r="T260" s="232">
        <f>S260*H260</f>
        <v>0</v>
      </c>
      <c r="AR260" s="23" t="s">
        <v>194</v>
      </c>
      <c r="AT260" s="23" t="s">
        <v>280</v>
      </c>
      <c r="AU260" s="23" t="s">
        <v>24</v>
      </c>
      <c r="AY260" s="23" t="s">
        <v>145</v>
      </c>
      <c r="BE260" s="233">
        <f>IF(N260="základní",J260,0)</f>
        <v>0</v>
      </c>
      <c r="BF260" s="233">
        <f>IF(N260="snížená",J260,0)</f>
        <v>0</v>
      </c>
      <c r="BG260" s="233">
        <f>IF(N260="zákl. přenesená",J260,0)</f>
        <v>0</v>
      </c>
      <c r="BH260" s="233">
        <f>IF(N260="sníž. přenesená",J260,0)</f>
        <v>0</v>
      </c>
      <c r="BI260" s="233">
        <f>IF(N260="nulová",J260,0)</f>
        <v>0</v>
      </c>
      <c r="BJ260" s="23" t="s">
        <v>25</v>
      </c>
      <c r="BK260" s="233">
        <f>ROUND(I260*H260,2)</f>
        <v>0</v>
      </c>
      <c r="BL260" s="23" t="s">
        <v>152</v>
      </c>
      <c r="BM260" s="23" t="s">
        <v>493</v>
      </c>
    </row>
    <row r="261" s="1" customFormat="1" ht="16.5" customHeight="1">
      <c r="B261" s="46"/>
      <c r="C261" s="259" t="s">
        <v>494</v>
      </c>
      <c r="D261" s="259" t="s">
        <v>280</v>
      </c>
      <c r="E261" s="260" t="s">
        <v>495</v>
      </c>
      <c r="F261" s="261" t="s">
        <v>496</v>
      </c>
      <c r="G261" s="262" t="s">
        <v>161</v>
      </c>
      <c r="H261" s="263">
        <v>612.70000000000005</v>
      </c>
      <c r="I261" s="264"/>
      <c r="J261" s="265">
        <f>ROUND(I261*H261,2)</f>
        <v>0</v>
      </c>
      <c r="K261" s="261" t="s">
        <v>156</v>
      </c>
      <c r="L261" s="266"/>
      <c r="M261" s="267" t="s">
        <v>38</v>
      </c>
      <c r="N261" s="268" t="s">
        <v>52</v>
      </c>
      <c r="O261" s="47"/>
      <c r="P261" s="231">
        <f>O261*H261</f>
        <v>0</v>
      </c>
      <c r="Q261" s="231">
        <v>0.058000000000000003</v>
      </c>
      <c r="R261" s="231">
        <f>Q261*H261</f>
        <v>35.536600000000007</v>
      </c>
      <c r="S261" s="231">
        <v>0</v>
      </c>
      <c r="T261" s="232">
        <f>S261*H261</f>
        <v>0</v>
      </c>
      <c r="AR261" s="23" t="s">
        <v>194</v>
      </c>
      <c r="AT261" s="23" t="s">
        <v>280</v>
      </c>
      <c r="AU261" s="23" t="s">
        <v>24</v>
      </c>
      <c r="AY261" s="23" t="s">
        <v>145</v>
      </c>
      <c r="BE261" s="233">
        <f>IF(N261="základní",J261,0)</f>
        <v>0</v>
      </c>
      <c r="BF261" s="233">
        <f>IF(N261="snížená",J261,0)</f>
        <v>0</v>
      </c>
      <c r="BG261" s="233">
        <f>IF(N261="zákl. přenesená",J261,0)</f>
        <v>0</v>
      </c>
      <c r="BH261" s="233">
        <f>IF(N261="sníž. přenesená",J261,0)</f>
        <v>0</v>
      </c>
      <c r="BI261" s="233">
        <f>IF(N261="nulová",J261,0)</f>
        <v>0</v>
      </c>
      <c r="BJ261" s="23" t="s">
        <v>25</v>
      </c>
      <c r="BK261" s="233">
        <f>ROUND(I261*H261,2)</f>
        <v>0</v>
      </c>
      <c r="BL261" s="23" t="s">
        <v>152</v>
      </c>
      <c r="BM261" s="23" t="s">
        <v>497</v>
      </c>
    </row>
    <row r="262" s="11" customFormat="1">
      <c r="B262" s="237"/>
      <c r="C262" s="238"/>
      <c r="D262" s="234" t="s">
        <v>176</v>
      </c>
      <c r="E262" s="239" t="s">
        <v>38</v>
      </c>
      <c r="F262" s="240" t="s">
        <v>498</v>
      </c>
      <c r="G262" s="238"/>
      <c r="H262" s="241">
        <v>612.70000000000005</v>
      </c>
      <c r="I262" s="242"/>
      <c r="J262" s="238"/>
      <c r="K262" s="238"/>
      <c r="L262" s="243"/>
      <c r="M262" s="244"/>
      <c r="N262" s="245"/>
      <c r="O262" s="245"/>
      <c r="P262" s="245"/>
      <c r="Q262" s="245"/>
      <c r="R262" s="245"/>
      <c r="S262" s="245"/>
      <c r="T262" s="246"/>
      <c r="AT262" s="247" t="s">
        <v>176</v>
      </c>
      <c r="AU262" s="247" t="s">
        <v>24</v>
      </c>
      <c r="AV262" s="11" t="s">
        <v>24</v>
      </c>
      <c r="AW262" s="11" t="s">
        <v>45</v>
      </c>
      <c r="AX262" s="11" t="s">
        <v>81</v>
      </c>
      <c r="AY262" s="247" t="s">
        <v>145</v>
      </c>
    </row>
    <row r="263" s="12" customFormat="1">
      <c r="B263" s="248"/>
      <c r="C263" s="249"/>
      <c r="D263" s="234" t="s">
        <v>176</v>
      </c>
      <c r="E263" s="250" t="s">
        <v>38</v>
      </c>
      <c r="F263" s="251" t="s">
        <v>179</v>
      </c>
      <c r="G263" s="249"/>
      <c r="H263" s="252">
        <v>612.70000000000005</v>
      </c>
      <c r="I263" s="253"/>
      <c r="J263" s="249"/>
      <c r="K263" s="249"/>
      <c r="L263" s="254"/>
      <c r="M263" s="255"/>
      <c r="N263" s="256"/>
      <c r="O263" s="256"/>
      <c r="P263" s="256"/>
      <c r="Q263" s="256"/>
      <c r="R263" s="256"/>
      <c r="S263" s="256"/>
      <c r="T263" s="257"/>
      <c r="AT263" s="258" t="s">
        <v>176</v>
      </c>
      <c r="AU263" s="258" t="s">
        <v>24</v>
      </c>
      <c r="AV263" s="12" t="s">
        <v>152</v>
      </c>
      <c r="AW263" s="12" t="s">
        <v>45</v>
      </c>
      <c r="AX263" s="12" t="s">
        <v>25</v>
      </c>
      <c r="AY263" s="258" t="s">
        <v>145</v>
      </c>
    </row>
    <row r="264" s="1" customFormat="1" ht="25.5" customHeight="1">
      <c r="B264" s="46"/>
      <c r="C264" s="222" t="s">
        <v>499</v>
      </c>
      <c r="D264" s="222" t="s">
        <v>147</v>
      </c>
      <c r="E264" s="223" t="s">
        <v>500</v>
      </c>
      <c r="F264" s="224" t="s">
        <v>501</v>
      </c>
      <c r="G264" s="225" t="s">
        <v>197</v>
      </c>
      <c r="H264" s="226">
        <v>508</v>
      </c>
      <c r="I264" s="227"/>
      <c r="J264" s="228">
        <f>ROUND(I264*H264,2)</f>
        <v>0</v>
      </c>
      <c r="K264" s="224" t="s">
        <v>156</v>
      </c>
      <c r="L264" s="72"/>
      <c r="M264" s="229" t="s">
        <v>38</v>
      </c>
      <c r="N264" s="230" t="s">
        <v>52</v>
      </c>
      <c r="O264" s="47"/>
      <c r="P264" s="231">
        <f>O264*H264</f>
        <v>0</v>
      </c>
      <c r="Q264" s="231">
        <v>0.16849</v>
      </c>
      <c r="R264" s="231">
        <f>Q264*H264</f>
        <v>85.592920000000007</v>
      </c>
      <c r="S264" s="231">
        <v>0</v>
      </c>
      <c r="T264" s="232">
        <f>S264*H264</f>
        <v>0</v>
      </c>
      <c r="AR264" s="23" t="s">
        <v>152</v>
      </c>
      <c r="AT264" s="23" t="s">
        <v>147</v>
      </c>
      <c r="AU264" s="23" t="s">
        <v>24</v>
      </c>
      <c r="AY264" s="23" t="s">
        <v>145</v>
      </c>
      <c r="BE264" s="233">
        <f>IF(N264="základní",J264,0)</f>
        <v>0</v>
      </c>
      <c r="BF264" s="233">
        <f>IF(N264="snížená",J264,0)</f>
        <v>0</v>
      </c>
      <c r="BG264" s="233">
        <f>IF(N264="zákl. přenesená",J264,0)</f>
        <v>0</v>
      </c>
      <c r="BH264" s="233">
        <f>IF(N264="sníž. přenesená",J264,0)</f>
        <v>0</v>
      </c>
      <c r="BI264" s="233">
        <f>IF(N264="nulová",J264,0)</f>
        <v>0</v>
      </c>
      <c r="BJ264" s="23" t="s">
        <v>25</v>
      </c>
      <c r="BK264" s="233">
        <f>ROUND(I264*H264,2)</f>
        <v>0</v>
      </c>
      <c r="BL264" s="23" t="s">
        <v>152</v>
      </c>
      <c r="BM264" s="23" t="s">
        <v>502</v>
      </c>
    </row>
    <row r="265" s="11" customFormat="1">
      <c r="B265" s="237"/>
      <c r="C265" s="238"/>
      <c r="D265" s="234" t="s">
        <v>176</v>
      </c>
      <c r="E265" s="239" t="s">
        <v>38</v>
      </c>
      <c r="F265" s="240" t="s">
        <v>503</v>
      </c>
      <c r="G265" s="238"/>
      <c r="H265" s="241">
        <v>508</v>
      </c>
      <c r="I265" s="242"/>
      <c r="J265" s="238"/>
      <c r="K265" s="238"/>
      <c r="L265" s="243"/>
      <c r="M265" s="244"/>
      <c r="N265" s="245"/>
      <c r="O265" s="245"/>
      <c r="P265" s="245"/>
      <c r="Q265" s="245"/>
      <c r="R265" s="245"/>
      <c r="S265" s="245"/>
      <c r="T265" s="246"/>
      <c r="AT265" s="247" t="s">
        <v>176</v>
      </c>
      <c r="AU265" s="247" t="s">
        <v>24</v>
      </c>
      <c r="AV265" s="11" t="s">
        <v>24</v>
      </c>
      <c r="AW265" s="11" t="s">
        <v>45</v>
      </c>
      <c r="AX265" s="11" t="s">
        <v>25</v>
      </c>
      <c r="AY265" s="247" t="s">
        <v>145</v>
      </c>
    </row>
    <row r="266" s="1" customFormat="1" ht="16.5" customHeight="1">
      <c r="B266" s="46"/>
      <c r="C266" s="259" t="s">
        <v>504</v>
      </c>
      <c r="D266" s="259" t="s">
        <v>280</v>
      </c>
      <c r="E266" s="260" t="s">
        <v>505</v>
      </c>
      <c r="F266" s="261" t="s">
        <v>506</v>
      </c>
      <c r="G266" s="262" t="s">
        <v>161</v>
      </c>
      <c r="H266" s="263">
        <v>1117.5999999999999</v>
      </c>
      <c r="I266" s="264"/>
      <c r="J266" s="265">
        <f>ROUND(I266*H266,2)</f>
        <v>0</v>
      </c>
      <c r="K266" s="261" t="s">
        <v>156</v>
      </c>
      <c r="L266" s="266"/>
      <c r="M266" s="267" t="s">
        <v>38</v>
      </c>
      <c r="N266" s="268" t="s">
        <v>52</v>
      </c>
      <c r="O266" s="47"/>
      <c r="P266" s="231">
        <f>O266*H266</f>
        <v>0</v>
      </c>
      <c r="Q266" s="231">
        <v>0.024</v>
      </c>
      <c r="R266" s="231">
        <f>Q266*H266</f>
        <v>26.822399999999998</v>
      </c>
      <c r="S266" s="231">
        <v>0</v>
      </c>
      <c r="T266" s="232">
        <f>S266*H266</f>
        <v>0</v>
      </c>
      <c r="AR266" s="23" t="s">
        <v>194</v>
      </c>
      <c r="AT266" s="23" t="s">
        <v>280</v>
      </c>
      <c r="AU266" s="23" t="s">
        <v>24</v>
      </c>
      <c r="AY266" s="23" t="s">
        <v>145</v>
      </c>
      <c r="BE266" s="233">
        <f>IF(N266="základní",J266,0)</f>
        <v>0</v>
      </c>
      <c r="BF266" s="233">
        <f>IF(N266="snížená",J266,0)</f>
        <v>0</v>
      </c>
      <c r="BG266" s="233">
        <f>IF(N266="zákl. přenesená",J266,0)</f>
        <v>0</v>
      </c>
      <c r="BH266" s="233">
        <f>IF(N266="sníž. přenesená",J266,0)</f>
        <v>0</v>
      </c>
      <c r="BI266" s="233">
        <f>IF(N266="nulová",J266,0)</f>
        <v>0</v>
      </c>
      <c r="BJ266" s="23" t="s">
        <v>25</v>
      </c>
      <c r="BK266" s="233">
        <f>ROUND(I266*H266,2)</f>
        <v>0</v>
      </c>
      <c r="BL266" s="23" t="s">
        <v>152</v>
      </c>
      <c r="BM266" s="23" t="s">
        <v>507</v>
      </c>
    </row>
    <row r="267" s="11" customFormat="1">
      <c r="B267" s="237"/>
      <c r="C267" s="238"/>
      <c r="D267" s="234" t="s">
        <v>176</v>
      </c>
      <c r="E267" s="239" t="s">
        <v>38</v>
      </c>
      <c r="F267" s="240" t="s">
        <v>508</v>
      </c>
      <c r="G267" s="238"/>
      <c r="H267" s="241">
        <v>1117.5999999999999</v>
      </c>
      <c r="I267" s="242"/>
      <c r="J267" s="238"/>
      <c r="K267" s="238"/>
      <c r="L267" s="243"/>
      <c r="M267" s="244"/>
      <c r="N267" s="245"/>
      <c r="O267" s="245"/>
      <c r="P267" s="245"/>
      <c r="Q267" s="245"/>
      <c r="R267" s="245"/>
      <c r="S267" s="245"/>
      <c r="T267" s="246"/>
      <c r="AT267" s="247" t="s">
        <v>176</v>
      </c>
      <c r="AU267" s="247" t="s">
        <v>24</v>
      </c>
      <c r="AV267" s="11" t="s">
        <v>24</v>
      </c>
      <c r="AW267" s="11" t="s">
        <v>45</v>
      </c>
      <c r="AX267" s="11" t="s">
        <v>81</v>
      </c>
      <c r="AY267" s="247" t="s">
        <v>145</v>
      </c>
    </row>
    <row r="268" s="12" customFormat="1">
      <c r="B268" s="248"/>
      <c r="C268" s="249"/>
      <c r="D268" s="234" t="s">
        <v>176</v>
      </c>
      <c r="E268" s="250" t="s">
        <v>38</v>
      </c>
      <c r="F268" s="251" t="s">
        <v>179</v>
      </c>
      <c r="G268" s="249"/>
      <c r="H268" s="252">
        <v>1117.5999999999999</v>
      </c>
      <c r="I268" s="253"/>
      <c r="J268" s="249"/>
      <c r="K268" s="249"/>
      <c r="L268" s="254"/>
      <c r="M268" s="255"/>
      <c r="N268" s="256"/>
      <c r="O268" s="256"/>
      <c r="P268" s="256"/>
      <c r="Q268" s="256"/>
      <c r="R268" s="256"/>
      <c r="S268" s="256"/>
      <c r="T268" s="257"/>
      <c r="AT268" s="258" t="s">
        <v>176</v>
      </c>
      <c r="AU268" s="258" t="s">
        <v>24</v>
      </c>
      <c r="AV268" s="12" t="s">
        <v>152</v>
      </c>
      <c r="AW268" s="12" t="s">
        <v>45</v>
      </c>
      <c r="AX268" s="12" t="s">
        <v>25</v>
      </c>
      <c r="AY268" s="258" t="s">
        <v>145</v>
      </c>
    </row>
    <row r="269" s="1" customFormat="1" ht="25.5" customHeight="1">
      <c r="B269" s="46"/>
      <c r="C269" s="222" t="s">
        <v>509</v>
      </c>
      <c r="D269" s="222" t="s">
        <v>147</v>
      </c>
      <c r="E269" s="223" t="s">
        <v>510</v>
      </c>
      <c r="F269" s="224" t="s">
        <v>511</v>
      </c>
      <c r="G269" s="225" t="s">
        <v>197</v>
      </c>
      <c r="H269" s="226">
        <v>598</v>
      </c>
      <c r="I269" s="227"/>
      <c r="J269" s="228">
        <f>ROUND(I269*H269,2)</f>
        <v>0</v>
      </c>
      <c r="K269" s="224" t="s">
        <v>162</v>
      </c>
      <c r="L269" s="72"/>
      <c r="M269" s="229" t="s">
        <v>38</v>
      </c>
      <c r="N269" s="230" t="s">
        <v>52</v>
      </c>
      <c r="O269" s="47"/>
      <c r="P269" s="231">
        <f>O269*H269</f>
        <v>0</v>
      </c>
      <c r="Q269" s="231">
        <v>0.16849</v>
      </c>
      <c r="R269" s="231">
        <f>Q269*H269</f>
        <v>100.75702</v>
      </c>
      <c r="S269" s="231">
        <v>0</v>
      </c>
      <c r="T269" s="232">
        <f>S269*H269</f>
        <v>0</v>
      </c>
      <c r="AR269" s="23" t="s">
        <v>152</v>
      </c>
      <c r="AT269" s="23" t="s">
        <v>147</v>
      </c>
      <c r="AU269" s="23" t="s">
        <v>24</v>
      </c>
      <c r="AY269" s="23" t="s">
        <v>145</v>
      </c>
      <c r="BE269" s="233">
        <f>IF(N269="základní",J269,0)</f>
        <v>0</v>
      </c>
      <c r="BF269" s="233">
        <f>IF(N269="snížená",J269,0)</f>
        <v>0</v>
      </c>
      <c r="BG269" s="233">
        <f>IF(N269="zákl. přenesená",J269,0)</f>
        <v>0</v>
      </c>
      <c r="BH269" s="233">
        <f>IF(N269="sníž. přenesená",J269,0)</f>
        <v>0</v>
      </c>
      <c r="BI269" s="233">
        <f>IF(N269="nulová",J269,0)</f>
        <v>0</v>
      </c>
      <c r="BJ269" s="23" t="s">
        <v>25</v>
      </c>
      <c r="BK269" s="233">
        <f>ROUND(I269*H269,2)</f>
        <v>0</v>
      </c>
      <c r="BL269" s="23" t="s">
        <v>152</v>
      </c>
      <c r="BM269" s="23" t="s">
        <v>512</v>
      </c>
    </row>
    <row r="270" s="1" customFormat="1">
      <c r="B270" s="46"/>
      <c r="C270" s="74"/>
      <c r="D270" s="234" t="s">
        <v>164</v>
      </c>
      <c r="E270" s="74"/>
      <c r="F270" s="235" t="s">
        <v>513</v>
      </c>
      <c r="G270" s="74"/>
      <c r="H270" s="74"/>
      <c r="I270" s="192"/>
      <c r="J270" s="74"/>
      <c r="K270" s="74"/>
      <c r="L270" s="72"/>
      <c r="M270" s="236"/>
      <c r="N270" s="47"/>
      <c r="O270" s="47"/>
      <c r="P270" s="47"/>
      <c r="Q270" s="47"/>
      <c r="R270" s="47"/>
      <c r="S270" s="47"/>
      <c r="T270" s="95"/>
      <c r="AT270" s="23" t="s">
        <v>164</v>
      </c>
      <c r="AU270" s="23" t="s">
        <v>24</v>
      </c>
    </row>
    <row r="271" s="1" customFormat="1" ht="16.5" customHeight="1">
      <c r="B271" s="46"/>
      <c r="C271" s="259" t="s">
        <v>514</v>
      </c>
      <c r="D271" s="259" t="s">
        <v>280</v>
      </c>
      <c r="E271" s="260" t="s">
        <v>515</v>
      </c>
      <c r="F271" s="261" t="s">
        <v>516</v>
      </c>
      <c r="G271" s="262" t="s">
        <v>197</v>
      </c>
      <c r="H271" s="263">
        <v>627.89999999999998</v>
      </c>
      <c r="I271" s="264"/>
      <c r="J271" s="265">
        <f>ROUND(I271*H271,2)</f>
        <v>0</v>
      </c>
      <c r="K271" s="261" t="s">
        <v>162</v>
      </c>
      <c r="L271" s="266"/>
      <c r="M271" s="267" t="s">
        <v>38</v>
      </c>
      <c r="N271" s="268" t="s">
        <v>52</v>
      </c>
      <c r="O271" s="47"/>
      <c r="P271" s="231">
        <f>O271*H271</f>
        <v>0</v>
      </c>
      <c r="Q271" s="231">
        <v>0.10100000000000001</v>
      </c>
      <c r="R271" s="231">
        <f>Q271*H271</f>
        <v>63.417900000000003</v>
      </c>
      <c r="S271" s="231">
        <v>0</v>
      </c>
      <c r="T271" s="232">
        <f>S271*H271</f>
        <v>0</v>
      </c>
      <c r="AR271" s="23" t="s">
        <v>194</v>
      </c>
      <c r="AT271" s="23" t="s">
        <v>280</v>
      </c>
      <c r="AU271" s="23" t="s">
        <v>24</v>
      </c>
      <c r="AY271" s="23" t="s">
        <v>145</v>
      </c>
      <c r="BE271" s="233">
        <f>IF(N271="základní",J271,0)</f>
        <v>0</v>
      </c>
      <c r="BF271" s="233">
        <f>IF(N271="snížená",J271,0)</f>
        <v>0</v>
      </c>
      <c r="BG271" s="233">
        <f>IF(N271="zákl. přenesená",J271,0)</f>
        <v>0</v>
      </c>
      <c r="BH271" s="233">
        <f>IF(N271="sníž. přenesená",J271,0)</f>
        <v>0</v>
      </c>
      <c r="BI271" s="233">
        <f>IF(N271="nulová",J271,0)</f>
        <v>0</v>
      </c>
      <c r="BJ271" s="23" t="s">
        <v>25</v>
      </c>
      <c r="BK271" s="233">
        <f>ROUND(I271*H271,2)</f>
        <v>0</v>
      </c>
      <c r="BL271" s="23" t="s">
        <v>152</v>
      </c>
      <c r="BM271" s="23" t="s">
        <v>517</v>
      </c>
    </row>
    <row r="272" s="11" customFormat="1">
      <c r="B272" s="237"/>
      <c r="C272" s="238"/>
      <c r="D272" s="234" t="s">
        <v>176</v>
      </c>
      <c r="E272" s="239" t="s">
        <v>38</v>
      </c>
      <c r="F272" s="240" t="s">
        <v>518</v>
      </c>
      <c r="G272" s="238"/>
      <c r="H272" s="241">
        <v>627.89999999999998</v>
      </c>
      <c r="I272" s="242"/>
      <c r="J272" s="238"/>
      <c r="K272" s="238"/>
      <c r="L272" s="243"/>
      <c r="M272" s="244"/>
      <c r="N272" s="245"/>
      <c r="O272" s="245"/>
      <c r="P272" s="245"/>
      <c r="Q272" s="245"/>
      <c r="R272" s="245"/>
      <c r="S272" s="245"/>
      <c r="T272" s="246"/>
      <c r="AT272" s="247" t="s">
        <v>176</v>
      </c>
      <c r="AU272" s="247" t="s">
        <v>24</v>
      </c>
      <c r="AV272" s="11" t="s">
        <v>24</v>
      </c>
      <c r="AW272" s="11" t="s">
        <v>45</v>
      </c>
      <c r="AX272" s="11" t="s">
        <v>81</v>
      </c>
      <c r="AY272" s="247" t="s">
        <v>145</v>
      </c>
    </row>
    <row r="273" s="12" customFormat="1">
      <c r="B273" s="248"/>
      <c r="C273" s="249"/>
      <c r="D273" s="234" t="s">
        <v>176</v>
      </c>
      <c r="E273" s="250" t="s">
        <v>38</v>
      </c>
      <c r="F273" s="251" t="s">
        <v>179</v>
      </c>
      <c r="G273" s="249"/>
      <c r="H273" s="252">
        <v>627.89999999999998</v>
      </c>
      <c r="I273" s="253"/>
      <c r="J273" s="249"/>
      <c r="K273" s="249"/>
      <c r="L273" s="254"/>
      <c r="M273" s="255"/>
      <c r="N273" s="256"/>
      <c r="O273" s="256"/>
      <c r="P273" s="256"/>
      <c r="Q273" s="256"/>
      <c r="R273" s="256"/>
      <c r="S273" s="256"/>
      <c r="T273" s="257"/>
      <c r="AT273" s="258" t="s">
        <v>176</v>
      </c>
      <c r="AU273" s="258" t="s">
        <v>24</v>
      </c>
      <c r="AV273" s="12" t="s">
        <v>152</v>
      </c>
      <c r="AW273" s="12" t="s">
        <v>45</v>
      </c>
      <c r="AX273" s="12" t="s">
        <v>25</v>
      </c>
      <c r="AY273" s="258" t="s">
        <v>145</v>
      </c>
    </row>
    <row r="274" s="1" customFormat="1" ht="16.5" customHeight="1">
      <c r="B274" s="46"/>
      <c r="C274" s="222" t="s">
        <v>519</v>
      </c>
      <c r="D274" s="222" t="s">
        <v>147</v>
      </c>
      <c r="E274" s="223" t="s">
        <v>520</v>
      </c>
      <c r="F274" s="224" t="s">
        <v>521</v>
      </c>
      <c r="G274" s="225" t="s">
        <v>522</v>
      </c>
      <c r="H274" s="226">
        <v>200</v>
      </c>
      <c r="I274" s="227"/>
      <c r="J274" s="228">
        <f>ROUND(I274*H274,2)</f>
        <v>0</v>
      </c>
      <c r="K274" s="224" t="s">
        <v>38</v>
      </c>
      <c r="L274" s="72"/>
      <c r="M274" s="229" t="s">
        <v>38</v>
      </c>
      <c r="N274" s="230" t="s">
        <v>52</v>
      </c>
      <c r="O274" s="47"/>
      <c r="P274" s="231">
        <f>O274*H274</f>
        <v>0</v>
      </c>
      <c r="Q274" s="231">
        <v>0</v>
      </c>
      <c r="R274" s="231">
        <f>Q274*H274</f>
        <v>0</v>
      </c>
      <c r="S274" s="231">
        <v>0</v>
      </c>
      <c r="T274" s="232">
        <f>S274*H274</f>
        <v>0</v>
      </c>
      <c r="AR274" s="23" t="s">
        <v>152</v>
      </c>
      <c r="AT274" s="23" t="s">
        <v>147</v>
      </c>
      <c r="AU274" s="23" t="s">
        <v>24</v>
      </c>
      <c r="AY274" s="23" t="s">
        <v>145</v>
      </c>
      <c r="BE274" s="233">
        <f>IF(N274="základní",J274,0)</f>
        <v>0</v>
      </c>
      <c r="BF274" s="233">
        <f>IF(N274="snížená",J274,0)</f>
        <v>0</v>
      </c>
      <c r="BG274" s="233">
        <f>IF(N274="zákl. přenesená",J274,0)</f>
        <v>0</v>
      </c>
      <c r="BH274" s="233">
        <f>IF(N274="sníž. přenesená",J274,0)</f>
        <v>0</v>
      </c>
      <c r="BI274" s="233">
        <f>IF(N274="nulová",J274,0)</f>
        <v>0</v>
      </c>
      <c r="BJ274" s="23" t="s">
        <v>25</v>
      </c>
      <c r="BK274" s="233">
        <f>ROUND(I274*H274,2)</f>
        <v>0</v>
      </c>
      <c r="BL274" s="23" t="s">
        <v>152</v>
      </c>
      <c r="BM274" s="23" t="s">
        <v>523</v>
      </c>
    </row>
    <row r="275" s="1" customFormat="1" ht="16.5" customHeight="1">
      <c r="B275" s="46"/>
      <c r="C275" s="222" t="s">
        <v>524</v>
      </c>
      <c r="D275" s="222" t="s">
        <v>147</v>
      </c>
      <c r="E275" s="223" t="s">
        <v>525</v>
      </c>
      <c r="F275" s="224" t="s">
        <v>526</v>
      </c>
      <c r="G275" s="225" t="s">
        <v>197</v>
      </c>
      <c r="H275" s="226">
        <v>624</v>
      </c>
      <c r="I275" s="227"/>
      <c r="J275" s="228">
        <f>ROUND(I275*H275,2)</f>
        <v>0</v>
      </c>
      <c r="K275" s="224" t="s">
        <v>156</v>
      </c>
      <c r="L275" s="72"/>
      <c r="M275" s="229" t="s">
        <v>38</v>
      </c>
      <c r="N275" s="230" t="s">
        <v>52</v>
      </c>
      <c r="O275" s="47"/>
      <c r="P275" s="231">
        <f>O275*H275</f>
        <v>0</v>
      </c>
      <c r="Q275" s="231">
        <v>0.00017000000000000001</v>
      </c>
      <c r="R275" s="231">
        <f>Q275*H275</f>
        <v>0.10608000000000001</v>
      </c>
      <c r="S275" s="231">
        <v>0</v>
      </c>
      <c r="T275" s="232">
        <f>S275*H275</f>
        <v>0</v>
      </c>
      <c r="AR275" s="23" t="s">
        <v>152</v>
      </c>
      <c r="AT275" s="23" t="s">
        <v>147</v>
      </c>
      <c r="AU275" s="23" t="s">
        <v>24</v>
      </c>
      <c r="AY275" s="23" t="s">
        <v>145</v>
      </c>
      <c r="BE275" s="233">
        <f>IF(N275="základní",J275,0)</f>
        <v>0</v>
      </c>
      <c r="BF275" s="233">
        <f>IF(N275="snížená",J275,0)</f>
        <v>0</v>
      </c>
      <c r="BG275" s="233">
        <f>IF(N275="zákl. přenesená",J275,0)</f>
        <v>0</v>
      </c>
      <c r="BH275" s="233">
        <f>IF(N275="sníž. přenesená",J275,0)</f>
        <v>0</v>
      </c>
      <c r="BI275" s="233">
        <f>IF(N275="nulová",J275,0)</f>
        <v>0</v>
      </c>
      <c r="BJ275" s="23" t="s">
        <v>25</v>
      </c>
      <c r="BK275" s="233">
        <f>ROUND(I275*H275,2)</f>
        <v>0</v>
      </c>
      <c r="BL275" s="23" t="s">
        <v>152</v>
      </c>
      <c r="BM275" s="23" t="s">
        <v>527</v>
      </c>
    </row>
    <row r="276" s="11" customFormat="1">
      <c r="B276" s="237"/>
      <c r="C276" s="238"/>
      <c r="D276" s="234" t="s">
        <v>176</v>
      </c>
      <c r="E276" s="239" t="s">
        <v>38</v>
      </c>
      <c r="F276" s="240" t="s">
        <v>528</v>
      </c>
      <c r="G276" s="238"/>
      <c r="H276" s="241">
        <v>624</v>
      </c>
      <c r="I276" s="242"/>
      <c r="J276" s="238"/>
      <c r="K276" s="238"/>
      <c r="L276" s="243"/>
      <c r="M276" s="244"/>
      <c r="N276" s="245"/>
      <c r="O276" s="245"/>
      <c r="P276" s="245"/>
      <c r="Q276" s="245"/>
      <c r="R276" s="245"/>
      <c r="S276" s="245"/>
      <c r="T276" s="246"/>
      <c r="AT276" s="247" t="s">
        <v>176</v>
      </c>
      <c r="AU276" s="247" t="s">
        <v>24</v>
      </c>
      <c r="AV276" s="11" t="s">
        <v>24</v>
      </c>
      <c r="AW276" s="11" t="s">
        <v>45</v>
      </c>
      <c r="AX276" s="11" t="s">
        <v>25</v>
      </c>
      <c r="AY276" s="247" t="s">
        <v>145</v>
      </c>
    </row>
    <row r="277" s="1" customFormat="1" ht="16.5" customHeight="1">
      <c r="B277" s="46"/>
      <c r="C277" s="222" t="s">
        <v>529</v>
      </c>
      <c r="D277" s="222" t="s">
        <v>147</v>
      </c>
      <c r="E277" s="223" t="s">
        <v>530</v>
      </c>
      <c r="F277" s="224" t="s">
        <v>531</v>
      </c>
      <c r="G277" s="225" t="s">
        <v>197</v>
      </c>
      <c r="H277" s="226">
        <v>624</v>
      </c>
      <c r="I277" s="227"/>
      <c r="J277" s="228">
        <f>ROUND(I277*H277,2)</f>
        <v>0</v>
      </c>
      <c r="K277" s="224" t="s">
        <v>38</v>
      </c>
      <c r="L277" s="72"/>
      <c r="M277" s="229" t="s">
        <v>38</v>
      </c>
      <c r="N277" s="230" t="s">
        <v>52</v>
      </c>
      <c r="O277" s="47"/>
      <c r="P277" s="231">
        <f>O277*H277</f>
        <v>0</v>
      </c>
      <c r="Q277" s="231">
        <v>0</v>
      </c>
      <c r="R277" s="231">
        <f>Q277*H277</f>
        <v>0</v>
      </c>
      <c r="S277" s="231">
        <v>0</v>
      </c>
      <c r="T277" s="232">
        <f>S277*H277</f>
        <v>0</v>
      </c>
      <c r="AR277" s="23" t="s">
        <v>152</v>
      </c>
      <c r="AT277" s="23" t="s">
        <v>147</v>
      </c>
      <c r="AU277" s="23" t="s">
        <v>24</v>
      </c>
      <c r="AY277" s="23" t="s">
        <v>145</v>
      </c>
      <c r="BE277" s="233">
        <f>IF(N277="základní",J277,0)</f>
        <v>0</v>
      </c>
      <c r="BF277" s="233">
        <f>IF(N277="snížená",J277,0)</f>
        <v>0</v>
      </c>
      <c r="BG277" s="233">
        <f>IF(N277="zákl. přenesená",J277,0)</f>
        <v>0</v>
      </c>
      <c r="BH277" s="233">
        <f>IF(N277="sníž. přenesená",J277,0)</f>
        <v>0</v>
      </c>
      <c r="BI277" s="233">
        <f>IF(N277="nulová",J277,0)</f>
        <v>0</v>
      </c>
      <c r="BJ277" s="23" t="s">
        <v>25</v>
      </c>
      <c r="BK277" s="233">
        <f>ROUND(I277*H277,2)</f>
        <v>0</v>
      </c>
      <c r="BL277" s="23" t="s">
        <v>152</v>
      </c>
      <c r="BM277" s="23" t="s">
        <v>532</v>
      </c>
    </row>
    <row r="278" s="11" customFormat="1">
      <c r="B278" s="237"/>
      <c r="C278" s="238"/>
      <c r="D278" s="234" t="s">
        <v>176</v>
      </c>
      <c r="E278" s="239" t="s">
        <v>38</v>
      </c>
      <c r="F278" s="240" t="s">
        <v>528</v>
      </c>
      <c r="G278" s="238"/>
      <c r="H278" s="241">
        <v>624</v>
      </c>
      <c r="I278" s="242"/>
      <c r="J278" s="238"/>
      <c r="K278" s="238"/>
      <c r="L278" s="243"/>
      <c r="M278" s="244"/>
      <c r="N278" s="245"/>
      <c r="O278" s="245"/>
      <c r="P278" s="245"/>
      <c r="Q278" s="245"/>
      <c r="R278" s="245"/>
      <c r="S278" s="245"/>
      <c r="T278" s="246"/>
      <c r="AT278" s="247" t="s">
        <v>176</v>
      </c>
      <c r="AU278" s="247" t="s">
        <v>24</v>
      </c>
      <c r="AV278" s="11" t="s">
        <v>24</v>
      </c>
      <c r="AW278" s="11" t="s">
        <v>45</v>
      </c>
      <c r="AX278" s="11" t="s">
        <v>25</v>
      </c>
      <c r="AY278" s="247" t="s">
        <v>145</v>
      </c>
    </row>
    <row r="279" s="1" customFormat="1" ht="16.5" customHeight="1">
      <c r="B279" s="46"/>
      <c r="C279" s="222" t="s">
        <v>533</v>
      </c>
      <c r="D279" s="222" t="s">
        <v>147</v>
      </c>
      <c r="E279" s="223" t="s">
        <v>534</v>
      </c>
      <c r="F279" s="224" t="s">
        <v>535</v>
      </c>
      <c r="G279" s="225" t="s">
        <v>161</v>
      </c>
      <c r="H279" s="226">
        <v>1</v>
      </c>
      <c r="I279" s="227"/>
      <c r="J279" s="228">
        <f>ROUND(I279*H279,2)</f>
        <v>0</v>
      </c>
      <c r="K279" s="224" t="s">
        <v>38</v>
      </c>
      <c r="L279" s="72"/>
      <c r="M279" s="229" t="s">
        <v>38</v>
      </c>
      <c r="N279" s="230" t="s">
        <v>52</v>
      </c>
      <c r="O279" s="47"/>
      <c r="P279" s="231">
        <f>O279*H279</f>
        <v>0</v>
      </c>
      <c r="Q279" s="231">
        <v>0</v>
      </c>
      <c r="R279" s="231">
        <f>Q279*H279</f>
        <v>0</v>
      </c>
      <c r="S279" s="231">
        <v>0</v>
      </c>
      <c r="T279" s="232">
        <f>S279*H279</f>
        <v>0</v>
      </c>
      <c r="AR279" s="23" t="s">
        <v>152</v>
      </c>
      <c r="AT279" s="23" t="s">
        <v>147</v>
      </c>
      <c r="AU279" s="23" t="s">
        <v>24</v>
      </c>
      <c r="AY279" s="23" t="s">
        <v>145</v>
      </c>
      <c r="BE279" s="233">
        <f>IF(N279="základní",J279,0)</f>
        <v>0</v>
      </c>
      <c r="BF279" s="233">
        <f>IF(N279="snížená",J279,0)</f>
        <v>0</v>
      </c>
      <c r="BG279" s="233">
        <f>IF(N279="zákl. přenesená",J279,0)</f>
        <v>0</v>
      </c>
      <c r="BH279" s="233">
        <f>IF(N279="sníž. přenesená",J279,0)</f>
        <v>0</v>
      </c>
      <c r="BI279" s="233">
        <f>IF(N279="nulová",J279,0)</f>
        <v>0</v>
      </c>
      <c r="BJ279" s="23" t="s">
        <v>25</v>
      </c>
      <c r="BK279" s="233">
        <f>ROUND(I279*H279,2)</f>
        <v>0</v>
      </c>
      <c r="BL279" s="23" t="s">
        <v>152</v>
      </c>
      <c r="BM279" s="23" t="s">
        <v>536</v>
      </c>
    </row>
    <row r="280" s="1" customFormat="1">
      <c r="B280" s="46"/>
      <c r="C280" s="74"/>
      <c r="D280" s="234" t="s">
        <v>170</v>
      </c>
      <c r="E280" s="74"/>
      <c r="F280" s="235" t="s">
        <v>537</v>
      </c>
      <c r="G280" s="74"/>
      <c r="H280" s="74"/>
      <c r="I280" s="192"/>
      <c r="J280" s="74"/>
      <c r="K280" s="74"/>
      <c r="L280" s="72"/>
      <c r="M280" s="236"/>
      <c r="N280" s="47"/>
      <c r="O280" s="47"/>
      <c r="P280" s="47"/>
      <c r="Q280" s="47"/>
      <c r="R280" s="47"/>
      <c r="S280" s="47"/>
      <c r="T280" s="95"/>
      <c r="AT280" s="23" t="s">
        <v>170</v>
      </c>
      <c r="AU280" s="23" t="s">
        <v>24</v>
      </c>
    </row>
    <row r="281" s="1" customFormat="1" ht="16.5" customHeight="1">
      <c r="B281" s="46"/>
      <c r="C281" s="222" t="s">
        <v>538</v>
      </c>
      <c r="D281" s="222" t="s">
        <v>147</v>
      </c>
      <c r="E281" s="223" t="s">
        <v>539</v>
      </c>
      <c r="F281" s="224" t="s">
        <v>540</v>
      </c>
      <c r="G281" s="225" t="s">
        <v>161</v>
      </c>
      <c r="H281" s="226">
        <v>1</v>
      </c>
      <c r="I281" s="227"/>
      <c r="J281" s="228">
        <f>ROUND(I281*H281,2)</f>
        <v>0</v>
      </c>
      <c r="K281" s="224" t="s">
        <v>38</v>
      </c>
      <c r="L281" s="72"/>
      <c r="M281" s="229" t="s">
        <v>38</v>
      </c>
      <c r="N281" s="230" t="s">
        <v>52</v>
      </c>
      <c r="O281" s="47"/>
      <c r="P281" s="231">
        <f>O281*H281</f>
        <v>0</v>
      </c>
      <c r="Q281" s="231">
        <v>0</v>
      </c>
      <c r="R281" s="231">
        <f>Q281*H281</f>
        <v>0</v>
      </c>
      <c r="S281" s="231">
        <v>0</v>
      </c>
      <c r="T281" s="232">
        <f>S281*H281</f>
        <v>0</v>
      </c>
      <c r="AR281" s="23" t="s">
        <v>152</v>
      </c>
      <c r="AT281" s="23" t="s">
        <v>147</v>
      </c>
      <c r="AU281" s="23" t="s">
        <v>24</v>
      </c>
      <c r="AY281" s="23" t="s">
        <v>145</v>
      </c>
      <c r="BE281" s="233">
        <f>IF(N281="základní",J281,0)</f>
        <v>0</v>
      </c>
      <c r="BF281" s="233">
        <f>IF(N281="snížená",J281,0)</f>
        <v>0</v>
      </c>
      <c r="BG281" s="233">
        <f>IF(N281="zákl. přenesená",J281,0)</f>
        <v>0</v>
      </c>
      <c r="BH281" s="233">
        <f>IF(N281="sníž. přenesená",J281,0)</f>
        <v>0</v>
      </c>
      <c r="BI281" s="233">
        <f>IF(N281="nulová",J281,0)</f>
        <v>0</v>
      </c>
      <c r="BJ281" s="23" t="s">
        <v>25</v>
      </c>
      <c r="BK281" s="233">
        <f>ROUND(I281*H281,2)</f>
        <v>0</v>
      </c>
      <c r="BL281" s="23" t="s">
        <v>152</v>
      </c>
      <c r="BM281" s="23" t="s">
        <v>541</v>
      </c>
    </row>
    <row r="282" s="1" customFormat="1">
      <c r="B282" s="46"/>
      <c r="C282" s="74"/>
      <c r="D282" s="234" t="s">
        <v>170</v>
      </c>
      <c r="E282" s="74"/>
      <c r="F282" s="235" t="s">
        <v>542</v>
      </c>
      <c r="G282" s="74"/>
      <c r="H282" s="74"/>
      <c r="I282" s="192"/>
      <c r="J282" s="74"/>
      <c r="K282" s="74"/>
      <c r="L282" s="72"/>
      <c r="M282" s="236"/>
      <c r="N282" s="47"/>
      <c r="O282" s="47"/>
      <c r="P282" s="47"/>
      <c r="Q282" s="47"/>
      <c r="R282" s="47"/>
      <c r="S282" s="47"/>
      <c r="T282" s="95"/>
      <c r="AT282" s="23" t="s">
        <v>170</v>
      </c>
      <c r="AU282" s="23" t="s">
        <v>24</v>
      </c>
    </row>
    <row r="283" s="1" customFormat="1" ht="16.5" customHeight="1">
      <c r="B283" s="46"/>
      <c r="C283" s="222" t="s">
        <v>543</v>
      </c>
      <c r="D283" s="222" t="s">
        <v>147</v>
      </c>
      <c r="E283" s="223" t="s">
        <v>544</v>
      </c>
      <c r="F283" s="224" t="s">
        <v>545</v>
      </c>
      <c r="G283" s="225" t="s">
        <v>161</v>
      </c>
      <c r="H283" s="226">
        <v>1</v>
      </c>
      <c r="I283" s="227"/>
      <c r="J283" s="228">
        <f>ROUND(I283*H283,2)</f>
        <v>0</v>
      </c>
      <c r="K283" s="224" t="s">
        <v>38</v>
      </c>
      <c r="L283" s="72"/>
      <c r="M283" s="229" t="s">
        <v>38</v>
      </c>
      <c r="N283" s="230" t="s">
        <v>52</v>
      </c>
      <c r="O283" s="47"/>
      <c r="P283" s="231">
        <f>O283*H283</f>
        <v>0</v>
      </c>
      <c r="Q283" s="231">
        <v>0</v>
      </c>
      <c r="R283" s="231">
        <f>Q283*H283</f>
        <v>0</v>
      </c>
      <c r="S283" s="231">
        <v>0</v>
      </c>
      <c r="T283" s="232">
        <f>S283*H283</f>
        <v>0</v>
      </c>
      <c r="AR283" s="23" t="s">
        <v>152</v>
      </c>
      <c r="AT283" s="23" t="s">
        <v>147</v>
      </c>
      <c r="AU283" s="23" t="s">
        <v>24</v>
      </c>
      <c r="AY283" s="23" t="s">
        <v>145</v>
      </c>
      <c r="BE283" s="233">
        <f>IF(N283="základní",J283,0)</f>
        <v>0</v>
      </c>
      <c r="BF283" s="233">
        <f>IF(N283="snížená",J283,0)</f>
        <v>0</v>
      </c>
      <c r="BG283" s="233">
        <f>IF(N283="zákl. přenesená",J283,0)</f>
        <v>0</v>
      </c>
      <c r="BH283" s="233">
        <f>IF(N283="sníž. přenesená",J283,0)</f>
        <v>0</v>
      </c>
      <c r="BI283" s="233">
        <f>IF(N283="nulová",J283,0)</f>
        <v>0</v>
      </c>
      <c r="BJ283" s="23" t="s">
        <v>25</v>
      </c>
      <c r="BK283" s="233">
        <f>ROUND(I283*H283,2)</f>
        <v>0</v>
      </c>
      <c r="BL283" s="23" t="s">
        <v>152</v>
      </c>
      <c r="BM283" s="23" t="s">
        <v>546</v>
      </c>
    </row>
    <row r="284" s="1" customFormat="1">
      <c r="B284" s="46"/>
      <c r="C284" s="74"/>
      <c r="D284" s="234" t="s">
        <v>170</v>
      </c>
      <c r="E284" s="74"/>
      <c r="F284" s="235" t="s">
        <v>547</v>
      </c>
      <c r="G284" s="74"/>
      <c r="H284" s="74"/>
      <c r="I284" s="192"/>
      <c r="J284" s="74"/>
      <c r="K284" s="74"/>
      <c r="L284" s="72"/>
      <c r="M284" s="236"/>
      <c r="N284" s="47"/>
      <c r="O284" s="47"/>
      <c r="P284" s="47"/>
      <c r="Q284" s="47"/>
      <c r="R284" s="47"/>
      <c r="S284" s="47"/>
      <c r="T284" s="95"/>
      <c r="AT284" s="23" t="s">
        <v>170</v>
      </c>
      <c r="AU284" s="23" t="s">
        <v>24</v>
      </c>
    </row>
    <row r="285" s="1" customFormat="1" ht="16.5" customHeight="1">
      <c r="B285" s="46"/>
      <c r="C285" s="222" t="s">
        <v>548</v>
      </c>
      <c r="D285" s="222" t="s">
        <v>147</v>
      </c>
      <c r="E285" s="223" t="s">
        <v>549</v>
      </c>
      <c r="F285" s="224" t="s">
        <v>550</v>
      </c>
      <c r="G285" s="225" t="s">
        <v>161</v>
      </c>
      <c r="H285" s="226">
        <v>1</v>
      </c>
      <c r="I285" s="227"/>
      <c r="J285" s="228">
        <f>ROUND(I285*H285,2)</f>
        <v>0</v>
      </c>
      <c r="K285" s="224" t="s">
        <v>38</v>
      </c>
      <c r="L285" s="72"/>
      <c r="M285" s="229" t="s">
        <v>38</v>
      </c>
      <c r="N285" s="230" t="s">
        <v>52</v>
      </c>
      <c r="O285" s="47"/>
      <c r="P285" s="231">
        <f>O285*H285</f>
        <v>0</v>
      </c>
      <c r="Q285" s="231">
        <v>0</v>
      </c>
      <c r="R285" s="231">
        <f>Q285*H285</f>
        <v>0</v>
      </c>
      <c r="S285" s="231">
        <v>0</v>
      </c>
      <c r="T285" s="232">
        <f>S285*H285</f>
        <v>0</v>
      </c>
      <c r="AR285" s="23" t="s">
        <v>152</v>
      </c>
      <c r="AT285" s="23" t="s">
        <v>147</v>
      </c>
      <c r="AU285" s="23" t="s">
        <v>24</v>
      </c>
      <c r="AY285" s="23" t="s">
        <v>145</v>
      </c>
      <c r="BE285" s="233">
        <f>IF(N285="základní",J285,0)</f>
        <v>0</v>
      </c>
      <c r="BF285" s="233">
        <f>IF(N285="snížená",J285,0)</f>
        <v>0</v>
      </c>
      <c r="BG285" s="233">
        <f>IF(N285="zákl. přenesená",J285,0)</f>
        <v>0</v>
      </c>
      <c r="BH285" s="233">
        <f>IF(N285="sníž. přenesená",J285,0)</f>
        <v>0</v>
      </c>
      <c r="BI285" s="233">
        <f>IF(N285="nulová",J285,0)</f>
        <v>0</v>
      </c>
      <c r="BJ285" s="23" t="s">
        <v>25</v>
      </c>
      <c r="BK285" s="233">
        <f>ROUND(I285*H285,2)</f>
        <v>0</v>
      </c>
      <c r="BL285" s="23" t="s">
        <v>152</v>
      </c>
      <c r="BM285" s="23" t="s">
        <v>551</v>
      </c>
    </row>
    <row r="286" s="1" customFormat="1">
      <c r="B286" s="46"/>
      <c r="C286" s="74"/>
      <c r="D286" s="234" t="s">
        <v>170</v>
      </c>
      <c r="E286" s="74"/>
      <c r="F286" s="235" t="s">
        <v>552</v>
      </c>
      <c r="G286" s="74"/>
      <c r="H286" s="74"/>
      <c r="I286" s="192"/>
      <c r="J286" s="74"/>
      <c r="K286" s="74"/>
      <c r="L286" s="72"/>
      <c r="M286" s="236"/>
      <c r="N286" s="47"/>
      <c r="O286" s="47"/>
      <c r="P286" s="47"/>
      <c r="Q286" s="47"/>
      <c r="R286" s="47"/>
      <c r="S286" s="47"/>
      <c r="T286" s="95"/>
      <c r="AT286" s="23" t="s">
        <v>170</v>
      </c>
      <c r="AU286" s="23" t="s">
        <v>24</v>
      </c>
    </row>
    <row r="287" s="1" customFormat="1" ht="16.5" customHeight="1">
      <c r="B287" s="46"/>
      <c r="C287" s="222" t="s">
        <v>553</v>
      </c>
      <c r="D287" s="222" t="s">
        <v>147</v>
      </c>
      <c r="E287" s="223" t="s">
        <v>554</v>
      </c>
      <c r="F287" s="224" t="s">
        <v>555</v>
      </c>
      <c r="G287" s="225" t="s">
        <v>197</v>
      </c>
      <c r="H287" s="226">
        <v>11</v>
      </c>
      <c r="I287" s="227"/>
      <c r="J287" s="228">
        <f>ROUND(I287*H287,2)</f>
        <v>0</v>
      </c>
      <c r="K287" s="224" t="s">
        <v>38</v>
      </c>
      <c r="L287" s="72"/>
      <c r="M287" s="229" t="s">
        <v>38</v>
      </c>
      <c r="N287" s="230" t="s">
        <v>52</v>
      </c>
      <c r="O287" s="47"/>
      <c r="P287" s="231">
        <f>O287*H287</f>
        <v>0</v>
      </c>
      <c r="Q287" s="231">
        <v>0</v>
      </c>
      <c r="R287" s="231">
        <f>Q287*H287</f>
        <v>0</v>
      </c>
      <c r="S287" s="231">
        <v>0</v>
      </c>
      <c r="T287" s="232">
        <f>S287*H287</f>
        <v>0</v>
      </c>
      <c r="AR287" s="23" t="s">
        <v>152</v>
      </c>
      <c r="AT287" s="23" t="s">
        <v>147</v>
      </c>
      <c r="AU287" s="23" t="s">
        <v>24</v>
      </c>
      <c r="AY287" s="23" t="s">
        <v>145</v>
      </c>
      <c r="BE287" s="233">
        <f>IF(N287="základní",J287,0)</f>
        <v>0</v>
      </c>
      <c r="BF287" s="233">
        <f>IF(N287="snížená",J287,0)</f>
        <v>0</v>
      </c>
      <c r="BG287" s="233">
        <f>IF(N287="zákl. přenesená",J287,0)</f>
        <v>0</v>
      </c>
      <c r="BH287" s="233">
        <f>IF(N287="sníž. přenesená",J287,0)</f>
        <v>0</v>
      </c>
      <c r="BI287" s="233">
        <f>IF(N287="nulová",J287,0)</f>
        <v>0</v>
      </c>
      <c r="BJ287" s="23" t="s">
        <v>25</v>
      </c>
      <c r="BK287" s="233">
        <f>ROUND(I287*H287,2)</f>
        <v>0</v>
      </c>
      <c r="BL287" s="23" t="s">
        <v>152</v>
      </c>
      <c r="BM287" s="23" t="s">
        <v>556</v>
      </c>
    </row>
    <row r="288" s="1" customFormat="1">
      <c r="B288" s="46"/>
      <c r="C288" s="74"/>
      <c r="D288" s="234" t="s">
        <v>170</v>
      </c>
      <c r="E288" s="74"/>
      <c r="F288" s="235" t="s">
        <v>557</v>
      </c>
      <c r="G288" s="74"/>
      <c r="H288" s="74"/>
      <c r="I288" s="192"/>
      <c r="J288" s="74"/>
      <c r="K288" s="74"/>
      <c r="L288" s="72"/>
      <c r="M288" s="236"/>
      <c r="N288" s="47"/>
      <c r="O288" s="47"/>
      <c r="P288" s="47"/>
      <c r="Q288" s="47"/>
      <c r="R288" s="47"/>
      <c r="S288" s="47"/>
      <c r="T288" s="95"/>
      <c r="AT288" s="23" t="s">
        <v>170</v>
      </c>
      <c r="AU288" s="23" t="s">
        <v>24</v>
      </c>
    </row>
    <row r="289" s="10" customFormat="1" ht="22.32" customHeight="1">
      <c r="B289" s="206"/>
      <c r="C289" s="207"/>
      <c r="D289" s="208" t="s">
        <v>80</v>
      </c>
      <c r="E289" s="220" t="s">
        <v>558</v>
      </c>
      <c r="F289" s="220" t="s">
        <v>559</v>
      </c>
      <c r="G289" s="207"/>
      <c r="H289" s="207"/>
      <c r="I289" s="210"/>
      <c r="J289" s="221">
        <f>BK289</f>
        <v>0</v>
      </c>
      <c r="K289" s="207"/>
      <c r="L289" s="212"/>
      <c r="M289" s="213"/>
      <c r="N289" s="214"/>
      <c r="O289" s="214"/>
      <c r="P289" s="215">
        <f>P290</f>
        <v>0</v>
      </c>
      <c r="Q289" s="214"/>
      <c r="R289" s="215">
        <f>R290</f>
        <v>0</v>
      </c>
      <c r="S289" s="214"/>
      <c r="T289" s="216">
        <f>T290</f>
        <v>0</v>
      </c>
      <c r="AR289" s="217" t="s">
        <v>25</v>
      </c>
      <c r="AT289" s="218" t="s">
        <v>80</v>
      </c>
      <c r="AU289" s="218" t="s">
        <v>24</v>
      </c>
      <c r="AY289" s="217" t="s">
        <v>145</v>
      </c>
      <c r="BK289" s="219">
        <f>BK290</f>
        <v>0</v>
      </c>
    </row>
    <row r="290" s="1" customFormat="1" ht="16.5" customHeight="1">
      <c r="B290" s="46"/>
      <c r="C290" s="222" t="s">
        <v>560</v>
      </c>
      <c r="D290" s="222" t="s">
        <v>147</v>
      </c>
      <c r="E290" s="223" t="s">
        <v>561</v>
      </c>
      <c r="F290" s="224" t="s">
        <v>562</v>
      </c>
      <c r="G290" s="225" t="s">
        <v>224</v>
      </c>
      <c r="H290" s="226">
        <v>836.48900000000003</v>
      </c>
      <c r="I290" s="227"/>
      <c r="J290" s="228">
        <f>ROUND(I290*H290,2)</f>
        <v>0</v>
      </c>
      <c r="K290" s="224" t="s">
        <v>156</v>
      </c>
      <c r="L290" s="72"/>
      <c r="M290" s="229" t="s">
        <v>38</v>
      </c>
      <c r="N290" s="230" t="s">
        <v>52</v>
      </c>
      <c r="O290" s="47"/>
      <c r="P290" s="231">
        <f>O290*H290</f>
        <v>0</v>
      </c>
      <c r="Q290" s="231">
        <v>0</v>
      </c>
      <c r="R290" s="231">
        <f>Q290*H290</f>
        <v>0</v>
      </c>
      <c r="S290" s="231">
        <v>0</v>
      </c>
      <c r="T290" s="232">
        <f>S290*H290</f>
        <v>0</v>
      </c>
      <c r="AR290" s="23" t="s">
        <v>152</v>
      </c>
      <c r="AT290" s="23" t="s">
        <v>147</v>
      </c>
      <c r="AU290" s="23" t="s">
        <v>158</v>
      </c>
      <c r="AY290" s="23" t="s">
        <v>145</v>
      </c>
      <c r="BE290" s="233">
        <f>IF(N290="základní",J290,0)</f>
        <v>0</v>
      </c>
      <c r="BF290" s="233">
        <f>IF(N290="snížená",J290,0)</f>
        <v>0</v>
      </c>
      <c r="BG290" s="233">
        <f>IF(N290="zákl. přenesená",J290,0)</f>
        <v>0</v>
      </c>
      <c r="BH290" s="233">
        <f>IF(N290="sníž. přenesená",J290,0)</f>
        <v>0</v>
      </c>
      <c r="BI290" s="233">
        <f>IF(N290="nulová",J290,0)</f>
        <v>0</v>
      </c>
      <c r="BJ290" s="23" t="s">
        <v>25</v>
      </c>
      <c r="BK290" s="233">
        <f>ROUND(I290*H290,2)</f>
        <v>0</v>
      </c>
      <c r="BL290" s="23" t="s">
        <v>152</v>
      </c>
      <c r="BM290" s="23" t="s">
        <v>563</v>
      </c>
    </row>
    <row r="291" s="10" customFormat="1" ht="29.88" customHeight="1">
      <c r="B291" s="206"/>
      <c r="C291" s="207"/>
      <c r="D291" s="208" t="s">
        <v>80</v>
      </c>
      <c r="E291" s="220" t="s">
        <v>564</v>
      </c>
      <c r="F291" s="220" t="s">
        <v>565</v>
      </c>
      <c r="G291" s="207"/>
      <c r="H291" s="207"/>
      <c r="I291" s="210"/>
      <c r="J291" s="221">
        <f>BK291</f>
        <v>0</v>
      </c>
      <c r="K291" s="207"/>
      <c r="L291" s="212"/>
      <c r="M291" s="213"/>
      <c r="N291" s="214"/>
      <c r="O291" s="214"/>
      <c r="P291" s="215">
        <f>SUM(P292:P303)</f>
        <v>0</v>
      </c>
      <c r="Q291" s="214"/>
      <c r="R291" s="215">
        <f>SUM(R292:R303)</f>
        <v>0</v>
      </c>
      <c r="S291" s="214"/>
      <c r="T291" s="216">
        <f>SUM(T292:T303)</f>
        <v>0</v>
      </c>
      <c r="AR291" s="217" t="s">
        <v>25</v>
      </c>
      <c r="AT291" s="218" t="s">
        <v>80</v>
      </c>
      <c r="AU291" s="218" t="s">
        <v>25</v>
      </c>
      <c r="AY291" s="217" t="s">
        <v>145</v>
      </c>
      <c r="BK291" s="219">
        <f>SUM(BK292:BK303)</f>
        <v>0</v>
      </c>
    </row>
    <row r="292" s="1" customFormat="1" ht="16.5" customHeight="1">
      <c r="B292" s="46"/>
      <c r="C292" s="222" t="s">
        <v>566</v>
      </c>
      <c r="D292" s="222" t="s">
        <v>147</v>
      </c>
      <c r="E292" s="223" t="s">
        <v>567</v>
      </c>
      <c r="F292" s="224" t="s">
        <v>568</v>
      </c>
      <c r="G292" s="225" t="s">
        <v>224</v>
      </c>
      <c r="H292" s="226">
        <v>526.33399999999995</v>
      </c>
      <c r="I292" s="227"/>
      <c r="J292" s="228">
        <f>ROUND(I292*H292,2)</f>
        <v>0</v>
      </c>
      <c r="K292" s="224" t="s">
        <v>162</v>
      </c>
      <c r="L292" s="72"/>
      <c r="M292" s="229" t="s">
        <v>38</v>
      </c>
      <c r="N292" s="230" t="s">
        <v>52</v>
      </c>
      <c r="O292" s="47"/>
      <c r="P292" s="231">
        <f>O292*H292</f>
        <v>0</v>
      </c>
      <c r="Q292" s="231">
        <v>0</v>
      </c>
      <c r="R292" s="231">
        <f>Q292*H292</f>
        <v>0</v>
      </c>
      <c r="S292" s="231">
        <v>0</v>
      </c>
      <c r="T292" s="232">
        <f>S292*H292</f>
        <v>0</v>
      </c>
      <c r="AR292" s="23" t="s">
        <v>152</v>
      </c>
      <c r="AT292" s="23" t="s">
        <v>147</v>
      </c>
      <c r="AU292" s="23" t="s">
        <v>24</v>
      </c>
      <c r="AY292" s="23" t="s">
        <v>145</v>
      </c>
      <c r="BE292" s="233">
        <f>IF(N292="základní",J292,0)</f>
        <v>0</v>
      </c>
      <c r="BF292" s="233">
        <f>IF(N292="snížená",J292,0)</f>
        <v>0</v>
      </c>
      <c r="BG292" s="233">
        <f>IF(N292="zákl. přenesená",J292,0)</f>
        <v>0</v>
      </c>
      <c r="BH292" s="233">
        <f>IF(N292="sníž. přenesená",J292,0)</f>
        <v>0</v>
      </c>
      <c r="BI292" s="233">
        <f>IF(N292="nulová",J292,0)</f>
        <v>0</v>
      </c>
      <c r="BJ292" s="23" t="s">
        <v>25</v>
      </c>
      <c r="BK292" s="233">
        <f>ROUND(I292*H292,2)</f>
        <v>0</v>
      </c>
      <c r="BL292" s="23" t="s">
        <v>152</v>
      </c>
      <c r="BM292" s="23" t="s">
        <v>569</v>
      </c>
    </row>
    <row r="293" s="1" customFormat="1">
      <c r="B293" s="46"/>
      <c r="C293" s="74"/>
      <c r="D293" s="234" t="s">
        <v>164</v>
      </c>
      <c r="E293" s="74"/>
      <c r="F293" s="235" t="s">
        <v>570</v>
      </c>
      <c r="G293" s="74"/>
      <c r="H293" s="74"/>
      <c r="I293" s="192"/>
      <c r="J293" s="74"/>
      <c r="K293" s="74"/>
      <c r="L293" s="72"/>
      <c r="M293" s="236"/>
      <c r="N293" s="47"/>
      <c r="O293" s="47"/>
      <c r="P293" s="47"/>
      <c r="Q293" s="47"/>
      <c r="R293" s="47"/>
      <c r="S293" s="47"/>
      <c r="T293" s="95"/>
      <c r="AT293" s="23" t="s">
        <v>164</v>
      </c>
      <c r="AU293" s="23" t="s">
        <v>24</v>
      </c>
    </row>
    <row r="294" s="1" customFormat="1" ht="16.5" customHeight="1">
      <c r="B294" s="46"/>
      <c r="C294" s="222" t="s">
        <v>571</v>
      </c>
      <c r="D294" s="222" t="s">
        <v>147</v>
      </c>
      <c r="E294" s="223" t="s">
        <v>572</v>
      </c>
      <c r="F294" s="224" t="s">
        <v>573</v>
      </c>
      <c r="G294" s="225" t="s">
        <v>224</v>
      </c>
      <c r="H294" s="226">
        <v>4743</v>
      </c>
      <c r="I294" s="227"/>
      <c r="J294" s="228">
        <f>ROUND(I294*H294,2)</f>
        <v>0</v>
      </c>
      <c r="K294" s="224" t="s">
        <v>162</v>
      </c>
      <c r="L294" s="72"/>
      <c r="M294" s="229" t="s">
        <v>38</v>
      </c>
      <c r="N294" s="230" t="s">
        <v>52</v>
      </c>
      <c r="O294" s="47"/>
      <c r="P294" s="231">
        <f>O294*H294</f>
        <v>0</v>
      </c>
      <c r="Q294" s="231">
        <v>0</v>
      </c>
      <c r="R294" s="231">
        <f>Q294*H294</f>
        <v>0</v>
      </c>
      <c r="S294" s="231">
        <v>0</v>
      </c>
      <c r="T294" s="232">
        <f>S294*H294</f>
        <v>0</v>
      </c>
      <c r="AR294" s="23" t="s">
        <v>152</v>
      </c>
      <c r="AT294" s="23" t="s">
        <v>147</v>
      </c>
      <c r="AU294" s="23" t="s">
        <v>24</v>
      </c>
      <c r="AY294" s="23" t="s">
        <v>145</v>
      </c>
      <c r="BE294" s="233">
        <f>IF(N294="základní",J294,0)</f>
        <v>0</v>
      </c>
      <c r="BF294" s="233">
        <f>IF(N294="snížená",J294,0)</f>
        <v>0</v>
      </c>
      <c r="BG294" s="233">
        <f>IF(N294="zákl. přenesená",J294,0)</f>
        <v>0</v>
      </c>
      <c r="BH294" s="233">
        <f>IF(N294="sníž. přenesená",J294,0)</f>
        <v>0</v>
      </c>
      <c r="BI294" s="233">
        <f>IF(N294="nulová",J294,0)</f>
        <v>0</v>
      </c>
      <c r="BJ294" s="23" t="s">
        <v>25</v>
      </c>
      <c r="BK294" s="233">
        <f>ROUND(I294*H294,2)</f>
        <v>0</v>
      </c>
      <c r="BL294" s="23" t="s">
        <v>152</v>
      </c>
      <c r="BM294" s="23" t="s">
        <v>574</v>
      </c>
    </row>
    <row r="295" s="1" customFormat="1">
      <c r="B295" s="46"/>
      <c r="C295" s="74"/>
      <c r="D295" s="234" t="s">
        <v>164</v>
      </c>
      <c r="E295" s="74"/>
      <c r="F295" s="235" t="s">
        <v>570</v>
      </c>
      <c r="G295" s="74"/>
      <c r="H295" s="74"/>
      <c r="I295" s="192"/>
      <c r="J295" s="74"/>
      <c r="K295" s="74"/>
      <c r="L295" s="72"/>
      <c r="M295" s="236"/>
      <c r="N295" s="47"/>
      <c r="O295" s="47"/>
      <c r="P295" s="47"/>
      <c r="Q295" s="47"/>
      <c r="R295" s="47"/>
      <c r="S295" s="47"/>
      <c r="T295" s="95"/>
      <c r="AT295" s="23" t="s">
        <v>164</v>
      </c>
      <c r="AU295" s="23" t="s">
        <v>24</v>
      </c>
    </row>
    <row r="296" s="11" customFormat="1">
      <c r="B296" s="237"/>
      <c r="C296" s="238"/>
      <c r="D296" s="234" t="s">
        <v>176</v>
      </c>
      <c r="E296" s="239" t="s">
        <v>38</v>
      </c>
      <c r="F296" s="240" t="s">
        <v>575</v>
      </c>
      <c r="G296" s="238"/>
      <c r="H296" s="241">
        <v>4743</v>
      </c>
      <c r="I296" s="242"/>
      <c r="J296" s="238"/>
      <c r="K296" s="238"/>
      <c r="L296" s="243"/>
      <c r="M296" s="244"/>
      <c r="N296" s="245"/>
      <c r="O296" s="245"/>
      <c r="P296" s="245"/>
      <c r="Q296" s="245"/>
      <c r="R296" s="245"/>
      <c r="S296" s="245"/>
      <c r="T296" s="246"/>
      <c r="AT296" s="247" t="s">
        <v>176</v>
      </c>
      <c r="AU296" s="247" t="s">
        <v>24</v>
      </c>
      <c r="AV296" s="11" t="s">
        <v>24</v>
      </c>
      <c r="AW296" s="11" t="s">
        <v>45</v>
      </c>
      <c r="AX296" s="11" t="s">
        <v>81</v>
      </c>
      <c r="AY296" s="247" t="s">
        <v>145</v>
      </c>
    </row>
    <row r="297" s="12" customFormat="1">
      <c r="B297" s="248"/>
      <c r="C297" s="249"/>
      <c r="D297" s="234" t="s">
        <v>176</v>
      </c>
      <c r="E297" s="250" t="s">
        <v>38</v>
      </c>
      <c r="F297" s="251" t="s">
        <v>179</v>
      </c>
      <c r="G297" s="249"/>
      <c r="H297" s="252">
        <v>4743</v>
      </c>
      <c r="I297" s="253"/>
      <c r="J297" s="249"/>
      <c r="K297" s="249"/>
      <c r="L297" s="254"/>
      <c r="M297" s="255"/>
      <c r="N297" s="256"/>
      <c r="O297" s="256"/>
      <c r="P297" s="256"/>
      <c r="Q297" s="256"/>
      <c r="R297" s="256"/>
      <c r="S297" s="256"/>
      <c r="T297" s="257"/>
      <c r="AT297" s="258" t="s">
        <v>176</v>
      </c>
      <c r="AU297" s="258" t="s">
        <v>24</v>
      </c>
      <c r="AV297" s="12" t="s">
        <v>152</v>
      </c>
      <c r="AW297" s="12" t="s">
        <v>45</v>
      </c>
      <c r="AX297" s="12" t="s">
        <v>25</v>
      </c>
      <c r="AY297" s="258" t="s">
        <v>145</v>
      </c>
    </row>
    <row r="298" s="1" customFormat="1" ht="16.5" customHeight="1">
      <c r="B298" s="46"/>
      <c r="C298" s="222" t="s">
        <v>576</v>
      </c>
      <c r="D298" s="222" t="s">
        <v>147</v>
      </c>
      <c r="E298" s="223" t="s">
        <v>577</v>
      </c>
      <c r="F298" s="224" t="s">
        <v>578</v>
      </c>
      <c r="G298" s="225" t="s">
        <v>224</v>
      </c>
      <c r="H298" s="226">
        <v>275</v>
      </c>
      <c r="I298" s="227"/>
      <c r="J298" s="228">
        <f>ROUND(I298*H298,2)</f>
        <v>0</v>
      </c>
      <c r="K298" s="224" t="s">
        <v>162</v>
      </c>
      <c r="L298" s="72"/>
      <c r="M298" s="229" t="s">
        <v>38</v>
      </c>
      <c r="N298" s="230" t="s">
        <v>52</v>
      </c>
      <c r="O298" s="47"/>
      <c r="P298" s="231">
        <f>O298*H298</f>
        <v>0</v>
      </c>
      <c r="Q298" s="231">
        <v>0</v>
      </c>
      <c r="R298" s="231">
        <f>Q298*H298</f>
        <v>0</v>
      </c>
      <c r="S298" s="231">
        <v>0</v>
      </c>
      <c r="T298" s="232">
        <f>S298*H298</f>
        <v>0</v>
      </c>
      <c r="AR298" s="23" t="s">
        <v>152</v>
      </c>
      <c r="AT298" s="23" t="s">
        <v>147</v>
      </c>
      <c r="AU298" s="23" t="s">
        <v>24</v>
      </c>
      <c r="AY298" s="23" t="s">
        <v>145</v>
      </c>
      <c r="BE298" s="233">
        <f>IF(N298="základní",J298,0)</f>
        <v>0</v>
      </c>
      <c r="BF298" s="233">
        <f>IF(N298="snížená",J298,0)</f>
        <v>0</v>
      </c>
      <c r="BG298" s="233">
        <f>IF(N298="zákl. přenesená",J298,0)</f>
        <v>0</v>
      </c>
      <c r="BH298" s="233">
        <f>IF(N298="sníž. přenesená",J298,0)</f>
        <v>0</v>
      </c>
      <c r="BI298" s="233">
        <f>IF(N298="nulová",J298,0)</f>
        <v>0</v>
      </c>
      <c r="BJ298" s="23" t="s">
        <v>25</v>
      </c>
      <c r="BK298" s="233">
        <f>ROUND(I298*H298,2)</f>
        <v>0</v>
      </c>
      <c r="BL298" s="23" t="s">
        <v>152</v>
      </c>
      <c r="BM298" s="23" t="s">
        <v>579</v>
      </c>
    </row>
    <row r="299" s="1" customFormat="1">
      <c r="B299" s="46"/>
      <c r="C299" s="74"/>
      <c r="D299" s="234" t="s">
        <v>164</v>
      </c>
      <c r="E299" s="74"/>
      <c r="F299" s="235" t="s">
        <v>580</v>
      </c>
      <c r="G299" s="74"/>
      <c r="H299" s="74"/>
      <c r="I299" s="192"/>
      <c r="J299" s="74"/>
      <c r="K299" s="74"/>
      <c r="L299" s="72"/>
      <c r="M299" s="236"/>
      <c r="N299" s="47"/>
      <c r="O299" s="47"/>
      <c r="P299" s="47"/>
      <c r="Q299" s="47"/>
      <c r="R299" s="47"/>
      <c r="S299" s="47"/>
      <c r="T299" s="95"/>
      <c r="AT299" s="23" t="s">
        <v>164</v>
      </c>
      <c r="AU299" s="23" t="s">
        <v>24</v>
      </c>
    </row>
    <row r="300" s="11" customFormat="1">
      <c r="B300" s="237"/>
      <c r="C300" s="238"/>
      <c r="D300" s="234" t="s">
        <v>176</v>
      </c>
      <c r="E300" s="239" t="s">
        <v>38</v>
      </c>
      <c r="F300" s="240" t="s">
        <v>581</v>
      </c>
      <c r="G300" s="238"/>
      <c r="H300" s="241">
        <v>275</v>
      </c>
      <c r="I300" s="242"/>
      <c r="J300" s="238"/>
      <c r="K300" s="238"/>
      <c r="L300" s="243"/>
      <c r="M300" s="244"/>
      <c r="N300" s="245"/>
      <c r="O300" s="245"/>
      <c r="P300" s="245"/>
      <c r="Q300" s="245"/>
      <c r="R300" s="245"/>
      <c r="S300" s="245"/>
      <c r="T300" s="246"/>
      <c r="AT300" s="247" t="s">
        <v>176</v>
      </c>
      <c r="AU300" s="247" t="s">
        <v>24</v>
      </c>
      <c r="AV300" s="11" t="s">
        <v>24</v>
      </c>
      <c r="AW300" s="11" t="s">
        <v>45</v>
      </c>
      <c r="AX300" s="11" t="s">
        <v>81</v>
      </c>
      <c r="AY300" s="247" t="s">
        <v>145</v>
      </c>
    </row>
    <row r="301" s="12" customFormat="1">
      <c r="B301" s="248"/>
      <c r="C301" s="249"/>
      <c r="D301" s="234" t="s">
        <v>176</v>
      </c>
      <c r="E301" s="250" t="s">
        <v>38</v>
      </c>
      <c r="F301" s="251" t="s">
        <v>179</v>
      </c>
      <c r="G301" s="249"/>
      <c r="H301" s="252">
        <v>275</v>
      </c>
      <c r="I301" s="253"/>
      <c r="J301" s="249"/>
      <c r="K301" s="249"/>
      <c r="L301" s="254"/>
      <c r="M301" s="255"/>
      <c r="N301" s="256"/>
      <c r="O301" s="256"/>
      <c r="P301" s="256"/>
      <c r="Q301" s="256"/>
      <c r="R301" s="256"/>
      <c r="S301" s="256"/>
      <c r="T301" s="257"/>
      <c r="AT301" s="258" t="s">
        <v>176</v>
      </c>
      <c r="AU301" s="258" t="s">
        <v>24</v>
      </c>
      <c r="AV301" s="12" t="s">
        <v>152</v>
      </c>
      <c r="AW301" s="12" t="s">
        <v>45</v>
      </c>
      <c r="AX301" s="12" t="s">
        <v>25</v>
      </c>
      <c r="AY301" s="258" t="s">
        <v>145</v>
      </c>
    </row>
    <row r="302" s="1" customFormat="1" ht="16.5" customHeight="1">
      <c r="B302" s="46"/>
      <c r="C302" s="222" t="s">
        <v>582</v>
      </c>
      <c r="D302" s="222" t="s">
        <v>147</v>
      </c>
      <c r="E302" s="223" t="s">
        <v>583</v>
      </c>
      <c r="F302" s="224" t="s">
        <v>584</v>
      </c>
      <c r="G302" s="225" t="s">
        <v>224</v>
      </c>
      <c r="H302" s="226">
        <v>310</v>
      </c>
      <c r="I302" s="227"/>
      <c r="J302" s="228">
        <f>ROUND(I302*H302,2)</f>
        <v>0</v>
      </c>
      <c r="K302" s="224" t="s">
        <v>38</v>
      </c>
      <c r="L302" s="72"/>
      <c r="M302" s="229" t="s">
        <v>38</v>
      </c>
      <c r="N302" s="230" t="s">
        <v>52</v>
      </c>
      <c r="O302" s="47"/>
      <c r="P302" s="231">
        <f>O302*H302</f>
        <v>0</v>
      </c>
      <c r="Q302" s="231">
        <v>0</v>
      </c>
      <c r="R302" s="231">
        <f>Q302*H302</f>
        <v>0</v>
      </c>
      <c r="S302" s="231">
        <v>0</v>
      </c>
      <c r="T302" s="232">
        <f>S302*H302</f>
        <v>0</v>
      </c>
      <c r="AR302" s="23" t="s">
        <v>152</v>
      </c>
      <c r="AT302" s="23" t="s">
        <v>147</v>
      </c>
      <c r="AU302" s="23" t="s">
        <v>24</v>
      </c>
      <c r="AY302" s="23" t="s">
        <v>145</v>
      </c>
      <c r="BE302" s="233">
        <f>IF(N302="základní",J302,0)</f>
        <v>0</v>
      </c>
      <c r="BF302" s="233">
        <f>IF(N302="snížená",J302,0)</f>
        <v>0</v>
      </c>
      <c r="BG302" s="233">
        <f>IF(N302="zákl. přenesená",J302,0)</f>
        <v>0</v>
      </c>
      <c r="BH302" s="233">
        <f>IF(N302="sníž. přenesená",J302,0)</f>
        <v>0</v>
      </c>
      <c r="BI302" s="233">
        <f>IF(N302="nulová",J302,0)</f>
        <v>0</v>
      </c>
      <c r="BJ302" s="23" t="s">
        <v>25</v>
      </c>
      <c r="BK302" s="233">
        <f>ROUND(I302*H302,2)</f>
        <v>0</v>
      </c>
      <c r="BL302" s="23" t="s">
        <v>152</v>
      </c>
      <c r="BM302" s="23" t="s">
        <v>585</v>
      </c>
    </row>
    <row r="303" s="11" customFormat="1">
      <c r="B303" s="237"/>
      <c r="C303" s="238"/>
      <c r="D303" s="234" t="s">
        <v>176</v>
      </c>
      <c r="E303" s="239" t="s">
        <v>38</v>
      </c>
      <c r="F303" s="240" t="s">
        <v>586</v>
      </c>
      <c r="G303" s="238"/>
      <c r="H303" s="241">
        <v>310</v>
      </c>
      <c r="I303" s="242"/>
      <c r="J303" s="238"/>
      <c r="K303" s="238"/>
      <c r="L303" s="243"/>
      <c r="M303" s="269"/>
      <c r="N303" s="270"/>
      <c r="O303" s="270"/>
      <c r="P303" s="270"/>
      <c r="Q303" s="270"/>
      <c r="R303" s="270"/>
      <c r="S303" s="270"/>
      <c r="T303" s="271"/>
      <c r="AT303" s="247" t="s">
        <v>176</v>
      </c>
      <c r="AU303" s="247" t="s">
        <v>24</v>
      </c>
      <c r="AV303" s="11" t="s">
        <v>24</v>
      </c>
      <c r="AW303" s="11" t="s">
        <v>45</v>
      </c>
      <c r="AX303" s="11" t="s">
        <v>25</v>
      </c>
      <c r="AY303" s="247" t="s">
        <v>145</v>
      </c>
    </row>
    <row r="304" s="1" customFormat="1" ht="6.96" customHeight="1">
      <c r="B304" s="67"/>
      <c r="C304" s="68"/>
      <c r="D304" s="68"/>
      <c r="E304" s="68"/>
      <c r="F304" s="68"/>
      <c r="G304" s="68"/>
      <c r="H304" s="68"/>
      <c r="I304" s="167"/>
      <c r="J304" s="68"/>
      <c r="K304" s="68"/>
      <c r="L304" s="72"/>
    </row>
  </sheetData>
  <sheetProtection sheet="1" autoFilter="0" formatColumns="0" formatRows="0" objects="1" scenarios="1" spinCount="100000" saltValue="JSQUm1zs0aFj5+a/0gl4woY5EJlj9zOqsbihvslS9W5dqAmcqch/CHiO8EdU8s3ASAS3LFQmsWhXOcMLYruKLQ==" hashValue="QPP17Viu8AjCSHH8QJ4BiP+gKXFZDLayD8UCY5sKk/m+Dt1Oe1tdl+O1kljTAZX7I/e2riylbd7R4FFnZMLTyA==" algorithmName="SHA-512" password="CC35"/>
  <autoFilter ref="C83:K303"/>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92</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587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38</v>
      </c>
      <c r="K11" s="51"/>
    </row>
    <row r="12" s="1" customFormat="1" ht="14.4" customHeight="1">
      <c r="B12" s="46"/>
      <c r="C12" s="47"/>
      <c r="D12" s="39" t="s">
        <v>26</v>
      </c>
      <c r="E12" s="47"/>
      <c r="F12" s="34" t="s">
        <v>588</v>
      </c>
      <c r="G12" s="47"/>
      <c r="H12" s="47"/>
      <c r="I12" s="146" t="s">
        <v>28</v>
      </c>
      <c r="J12" s="147" t="str">
        <f>'Rekapitulace stavby'!AN8</f>
        <v>5. 4. 2016</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ROUND(J83,2)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ROUND(SUM(BE83:BE336), 2)</f>
        <v>0</v>
      </c>
      <c r="G30" s="47"/>
      <c r="H30" s="47"/>
      <c r="I30" s="159">
        <v>0.20999999999999999</v>
      </c>
      <c r="J30" s="158">
        <f>ROUND(ROUND((SUM(BE83:BE336)), 2)*I30, 2)</f>
        <v>0</v>
      </c>
      <c r="K30" s="51"/>
    </row>
    <row r="31" s="1" customFormat="1" ht="14.4" customHeight="1">
      <c r="B31" s="46"/>
      <c r="C31" s="47"/>
      <c r="D31" s="47"/>
      <c r="E31" s="55" t="s">
        <v>53</v>
      </c>
      <c r="F31" s="158">
        <f>ROUND(SUM(BF83:BF336), 2)</f>
        <v>0</v>
      </c>
      <c r="G31" s="47"/>
      <c r="H31" s="47"/>
      <c r="I31" s="159">
        <v>0.14999999999999999</v>
      </c>
      <c r="J31" s="158">
        <f>ROUND(ROUND((SUM(BF83:BF336)), 2)*I31, 2)</f>
        <v>0</v>
      </c>
      <c r="K31" s="51"/>
    </row>
    <row r="32" hidden="1" s="1" customFormat="1" ht="14.4" customHeight="1">
      <c r="B32" s="46"/>
      <c r="C32" s="47"/>
      <c r="D32" s="47"/>
      <c r="E32" s="55" t="s">
        <v>54</v>
      </c>
      <c r="F32" s="158">
        <f>ROUND(SUM(BG83:BG336), 2)</f>
        <v>0</v>
      </c>
      <c r="G32" s="47"/>
      <c r="H32" s="47"/>
      <c r="I32" s="159">
        <v>0.20999999999999999</v>
      </c>
      <c r="J32" s="158">
        <v>0</v>
      </c>
      <c r="K32" s="51"/>
    </row>
    <row r="33" hidden="1" s="1" customFormat="1" ht="14.4" customHeight="1">
      <c r="B33" s="46"/>
      <c r="C33" s="47"/>
      <c r="D33" s="47"/>
      <c r="E33" s="55" t="s">
        <v>55</v>
      </c>
      <c r="F33" s="158">
        <f>ROUND(SUM(BH83:BH336), 2)</f>
        <v>0</v>
      </c>
      <c r="G33" s="47"/>
      <c r="H33" s="47"/>
      <c r="I33" s="159">
        <v>0.14999999999999999</v>
      </c>
      <c r="J33" s="158">
        <v>0</v>
      </c>
      <c r="K33" s="51"/>
    </row>
    <row r="34" hidden="1" s="1" customFormat="1" ht="14.4" customHeight="1">
      <c r="B34" s="46"/>
      <c r="C34" s="47"/>
      <c r="D34" s="47"/>
      <c r="E34" s="55" t="s">
        <v>56</v>
      </c>
      <c r="F34" s="158">
        <f>ROUND(SUM(BI83:BI336),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SO 103 Stezka - SO 103</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J83</f>
        <v>0</v>
      </c>
      <c r="K56" s="51"/>
      <c r="AU56" s="23" t="s">
        <v>120</v>
      </c>
    </row>
    <row r="57" s="7" customFormat="1" ht="24.96" customHeight="1">
      <c r="B57" s="178"/>
      <c r="C57" s="179"/>
      <c r="D57" s="180" t="s">
        <v>121</v>
      </c>
      <c r="E57" s="181"/>
      <c r="F57" s="181"/>
      <c r="G57" s="181"/>
      <c r="H57" s="181"/>
      <c r="I57" s="182"/>
      <c r="J57" s="183">
        <f>J84</f>
        <v>0</v>
      </c>
      <c r="K57" s="184"/>
    </row>
    <row r="58" s="8" customFormat="1" ht="19.92" customHeight="1">
      <c r="B58" s="185"/>
      <c r="C58" s="186"/>
      <c r="D58" s="187" t="s">
        <v>122</v>
      </c>
      <c r="E58" s="188"/>
      <c r="F58" s="188"/>
      <c r="G58" s="188"/>
      <c r="H58" s="188"/>
      <c r="I58" s="189"/>
      <c r="J58" s="190">
        <f>J85</f>
        <v>0</v>
      </c>
      <c r="K58" s="191"/>
    </row>
    <row r="59" s="8" customFormat="1" ht="19.92" customHeight="1">
      <c r="B59" s="185"/>
      <c r="C59" s="186"/>
      <c r="D59" s="187" t="s">
        <v>589</v>
      </c>
      <c r="E59" s="188"/>
      <c r="F59" s="188"/>
      <c r="G59" s="188"/>
      <c r="H59" s="188"/>
      <c r="I59" s="189"/>
      <c r="J59" s="190">
        <f>J161</f>
        <v>0</v>
      </c>
      <c r="K59" s="191"/>
    </row>
    <row r="60" s="8" customFormat="1" ht="19.92" customHeight="1">
      <c r="B60" s="185"/>
      <c r="C60" s="186"/>
      <c r="D60" s="187" t="s">
        <v>123</v>
      </c>
      <c r="E60" s="188"/>
      <c r="F60" s="188"/>
      <c r="G60" s="188"/>
      <c r="H60" s="188"/>
      <c r="I60" s="189"/>
      <c r="J60" s="190">
        <f>J176</f>
        <v>0</v>
      </c>
      <c r="K60" s="191"/>
    </row>
    <row r="61" s="8" customFormat="1" ht="19.92" customHeight="1">
      <c r="B61" s="185"/>
      <c r="C61" s="186"/>
      <c r="D61" s="187" t="s">
        <v>124</v>
      </c>
      <c r="E61" s="188"/>
      <c r="F61" s="188"/>
      <c r="G61" s="188"/>
      <c r="H61" s="188"/>
      <c r="I61" s="189"/>
      <c r="J61" s="190">
        <f>J205</f>
        <v>0</v>
      </c>
      <c r="K61" s="191"/>
    </row>
    <row r="62" s="8" customFormat="1" ht="19.92" customHeight="1">
      <c r="B62" s="185"/>
      <c r="C62" s="186"/>
      <c r="D62" s="187" t="s">
        <v>126</v>
      </c>
      <c r="E62" s="188"/>
      <c r="F62" s="188"/>
      <c r="G62" s="188"/>
      <c r="H62" s="188"/>
      <c r="I62" s="189"/>
      <c r="J62" s="190">
        <f>J259</f>
        <v>0</v>
      </c>
      <c r="K62" s="191"/>
    </row>
    <row r="63" s="8" customFormat="1" ht="19.92" customHeight="1">
      <c r="B63" s="185"/>
      <c r="C63" s="186"/>
      <c r="D63" s="187" t="s">
        <v>590</v>
      </c>
      <c r="E63" s="188"/>
      <c r="F63" s="188"/>
      <c r="G63" s="188"/>
      <c r="H63" s="188"/>
      <c r="I63" s="189"/>
      <c r="J63" s="190">
        <f>J319</f>
        <v>0</v>
      </c>
      <c r="K63" s="191"/>
    </row>
    <row r="64" s="1" customFormat="1" ht="21.84" customHeight="1">
      <c r="B64" s="46"/>
      <c r="C64" s="47"/>
      <c r="D64" s="47"/>
      <c r="E64" s="47"/>
      <c r="F64" s="47"/>
      <c r="G64" s="47"/>
      <c r="H64" s="47"/>
      <c r="I64" s="144"/>
      <c r="J64" s="47"/>
      <c r="K64" s="51"/>
    </row>
    <row r="65" s="1" customFormat="1" ht="6.96" customHeight="1">
      <c r="B65" s="67"/>
      <c r="C65" s="68"/>
      <c r="D65" s="68"/>
      <c r="E65" s="68"/>
      <c r="F65" s="68"/>
      <c r="G65" s="68"/>
      <c r="H65" s="68"/>
      <c r="I65" s="167"/>
      <c r="J65" s="68"/>
      <c r="K65" s="69"/>
    </row>
    <row r="69" s="1" customFormat="1" ht="6.96" customHeight="1">
      <c r="B69" s="70"/>
      <c r="C69" s="71"/>
      <c r="D69" s="71"/>
      <c r="E69" s="71"/>
      <c r="F69" s="71"/>
      <c r="G69" s="71"/>
      <c r="H69" s="71"/>
      <c r="I69" s="170"/>
      <c r="J69" s="71"/>
      <c r="K69" s="71"/>
      <c r="L69" s="72"/>
    </row>
    <row r="70" s="1" customFormat="1" ht="36.96" customHeight="1">
      <c r="B70" s="46"/>
      <c r="C70" s="73" t="s">
        <v>129</v>
      </c>
      <c r="D70" s="74"/>
      <c r="E70" s="74"/>
      <c r="F70" s="74"/>
      <c r="G70" s="74"/>
      <c r="H70" s="74"/>
      <c r="I70" s="192"/>
      <c r="J70" s="74"/>
      <c r="K70" s="74"/>
      <c r="L70" s="72"/>
    </row>
    <row r="71" s="1" customFormat="1" ht="6.96" customHeight="1">
      <c r="B71" s="46"/>
      <c r="C71" s="74"/>
      <c r="D71" s="74"/>
      <c r="E71" s="74"/>
      <c r="F71" s="74"/>
      <c r="G71" s="74"/>
      <c r="H71" s="74"/>
      <c r="I71" s="192"/>
      <c r="J71" s="74"/>
      <c r="K71" s="74"/>
      <c r="L71" s="72"/>
    </row>
    <row r="72" s="1" customFormat="1" ht="14.4" customHeight="1">
      <c r="B72" s="46"/>
      <c r="C72" s="76" t="s">
        <v>18</v>
      </c>
      <c r="D72" s="74"/>
      <c r="E72" s="74"/>
      <c r="F72" s="74"/>
      <c r="G72" s="74"/>
      <c r="H72" s="74"/>
      <c r="I72" s="192"/>
      <c r="J72" s="74"/>
      <c r="K72" s="74"/>
      <c r="L72" s="72"/>
    </row>
    <row r="73" s="1" customFormat="1" ht="16.5" customHeight="1">
      <c r="B73" s="46"/>
      <c r="C73" s="74"/>
      <c r="D73" s="74"/>
      <c r="E73" s="193" t="str">
        <f>E7</f>
        <v>Slavkovský les, úsek 113 Cyklotrasa P 1 - Dolní Rychnov - Sokolov</v>
      </c>
      <c r="F73" s="76"/>
      <c r="G73" s="76"/>
      <c r="H73" s="76"/>
      <c r="I73" s="192"/>
      <c r="J73" s="74"/>
      <c r="K73" s="74"/>
      <c r="L73" s="72"/>
    </row>
    <row r="74" s="1" customFormat="1" ht="14.4" customHeight="1">
      <c r="B74" s="46"/>
      <c r="C74" s="76" t="s">
        <v>114</v>
      </c>
      <c r="D74" s="74"/>
      <c r="E74" s="74"/>
      <c r="F74" s="74"/>
      <c r="G74" s="74"/>
      <c r="H74" s="74"/>
      <c r="I74" s="192"/>
      <c r="J74" s="74"/>
      <c r="K74" s="74"/>
      <c r="L74" s="72"/>
    </row>
    <row r="75" s="1" customFormat="1" ht="17.25" customHeight="1">
      <c r="B75" s="46"/>
      <c r="C75" s="74"/>
      <c r="D75" s="74"/>
      <c r="E75" s="82" t="str">
        <f>E9</f>
        <v>SO 103 Stezka - SO 103</v>
      </c>
      <c r="F75" s="74"/>
      <c r="G75" s="74"/>
      <c r="H75" s="74"/>
      <c r="I75" s="192"/>
      <c r="J75" s="74"/>
      <c r="K75" s="74"/>
      <c r="L75" s="72"/>
    </row>
    <row r="76" s="1" customFormat="1" ht="6.96" customHeight="1">
      <c r="B76" s="46"/>
      <c r="C76" s="74"/>
      <c r="D76" s="74"/>
      <c r="E76" s="74"/>
      <c r="F76" s="74"/>
      <c r="G76" s="74"/>
      <c r="H76" s="74"/>
      <c r="I76" s="192"/>
      <c r="J76" s="74"/>
      <c r="K76" s="74"/>
      <c r="L76" s="72"/>
    </row>
    <row r="77" s="1" customFormat="1" ht="18" customHeight="1">
      <c r="B77" s="46"/>
      <c r="C77" s="76" t="s">
        <v>26</v>
      </c>
      <c r="D77" s="74"/>
      <c r="E77" s="74"/>
      <c r="F77" s="194" t="str">
        <f>F12</f>
        <v xml:space="preserve">Sokolov    Cen. soustava: ÚRS I/2016</v>
      </c>
      <c r="G77" s="74"/>
      <c r="H77" s="74"/>
      <c r="I77" s="195" t="s">
        <v>28</v>
      </c>
      <c r="J77" s="85" t="str">
        <f>IF(J12="","",J12)</f>
        <v>5. 4. 2016</v>
      </c>
      <c r="K77" s="74"/>
      <c r="L77" s="72"/>
    </row>
    <row r="78" s="1" customFormat="1" ht="6.96" customHeight="1">
      <c r="B78" s="46"/>
      <c r="C78" s="74"/>
      <c r="D78" s="74"/>
      <c r="E78" s="74"/>
      <c r="F78" s="74"/>
      <c r="G78" s="74"/>
      <c r="H78" s="74"/>
      <c r="I78" s="192"/>
      <c r="J78" s="74"/>
      <c r="K78" s="74"/>
      <c r="L78" s="72"/>
    </row>
    <row r="79" s="1" customFormat="1">
      <c r="B79" s="46"/>
      <c r="C79" s="76" t="s">
        <v>36</v>
      </c>
      <c r="D79" s="74"/>
      <c r="E79" s="74"/>
      <c r="F79" s="194" t="str">
        <f>E15</f>
        <v>Město Sokolov</v>
      </c>
      <c r="G79" s="74"/>
      <c r="H79" s="74"/>
      <c r="I79" s="195" t="s">
        <v>43</v>
      </c>
      <c r="J79" s="194" t="str">
        <f>E21</f>
        <v>DSVA s.r.o.</v>
      </c>
      <c r="K79" s="74"/>
      <c r="L79" s="72"/>
    </row>
    <row r="80" s="1" customFormat="1" ht="14.4" customHeight="1">
      <c r="B80" s="46"/>
      <c r="C80" s="76" t="s">
        <v>41</v>
      </c>
      <c r="D80" s="74"/>
      <c r="E80" s="74"/>
      <c r="F80" s="194" t="str">
        <f>IF(E18="","",E18)</f>
        <v/>
      </c>
      <c r="G80" s="74"/>
      <c r="H80" s="74"/>
      <c r="I80" s="192"/>
      <c r="J80" s="74"/>
      <c r="K80" s="74"/>
      <c r="L80" s="72"/>
    </row>
    <row r="81" s="1" customFormat="1" ht="10.32" customHeight="1">
      <c r="B81" s="46"/>
      <c r="C81" s="74"/>
      <c r="D81" s="74"/>
      <c r="E81" s="74"/>
      <c r="F81" s="74"/>
      <c r="G81" s="74"/>
      <c r="H81" s="74"/>
      <c r="I81" s="192"/>
      <c r="J81" s="74"/>
      <c r="K81" s="74"/>
      <c r="L81" s="72"/>
    </row>
    <row r="82" s="9" customFormat="1" ht="29.28" customHeight="1">
      <c r="B82" s="196"/>
      <c r="C82" s="197" t="s">
        <v>130</v>
      </c>
      <c r="D82" s="198" t="s">
        <v>66</v>
      </c>
      <c r="E82" s="198" t="s">
        <v>62</v>
      </c>
      <c r="F82" s="198" t="s">
        <v>131</v>
      </c>
      <c r="G82" s="198" t="s">
        <v>132</v>
      </c>
      <c r="H82" s="198" t="s">
        <v>133</v>
      </c>
      <c r="I82" s="199" t="s">
        <v>134</v>
      </c>
      <c r="J82" s="198" t="s">
        <v>118</v>
      </c>
      <c r="K82" s="200" t="s">
        <v>135</v>
      </c>
      <c r="L82" s="201"/>
      <c r="M82" s="102" t="s">
        <v>136</v>
      </c>
      <c r="N82" s="103" t="s">
        <v>51</v>
      </c>
      <c r="O82" s="103" t="s">
        <v>137</v>
      </c>
      <c r="P82" s="103" t="s">
        <v>138</v>
      </c>
      <c r="Q82" s="103" t="s">
        <v>139</v>
      </c>
      <c r="R82" s="103" t="s">
        <v>140</v>
      </c>
      <c r="S82" s="103" t="s">
        <v>141</v>
      </c>
      <c r="T82" s="104" t="s">
        <v>142</v>
      </c>
    </row>
    <row r="83" s="1" customFormat="1" ht="29.28" customHeight="1">
      <c r="B83" s="46"/>
      <c r="C83" s="108" t="s">
        <v>119</v>
      </c>
      <c r="D83" s="74"/>
      <c r="E83" s="74"/>
      <c r="F83" s="74"/>
      <c r="G83" s="74"/>
      <c r="H83" s="74"/>
      <c r="I83" s="192"/>
      <c r="J83" s="202">
        <f>BK83</f>
        <v>0</v>
      </c>
      <c r="K83" s="74"/>
      <c r="L83" s="72"/>
      <c r="M83" s="105"/>
      <c r="N83" s="106"/>
      <c r="O83" s="106"/>
      <c r="P83" s="203">
        <f>P84</f>
        <v>0</v>
      </c>
      <c r="Q83" s="106"/>
      <c r="R83" s="203">
        <f>R84</f>
        <v>1429.1033955200001</v>
      </c>
      <c r="S83" s="106"/>
      <c r="T83" s="204">
        <f>T84</f>
        <v>463.40299999999985</v>
      </c>
      <c r="AT83" s="23" t="s">
        <v>80</v>
      </c>
      <c r="AU83" s="23" t="s">
        <v>120</v>
      </c>
      <c r="BK83" s="205">
        <f>BK84</f>
        <v>0</v>
      </c>
    </row>
    <row r="84" s="10" customFormat="1" ht="37.44001" customHeight="1">
      <c r="B84" s="206"/>
      <c r="C84" s="207"/>
      <c r="D84" s="208" t="s">
        <v>80</v>
      </c>
      <c r="E84" s="209" t="s">
        <v>143</v>
      </c>
      <c r="F84" s="209" t="s">
        <v>144</v>
      </c>
      <c r="G84" s="207"/>
      <c r="H84" s="207"/>
      <c r="I84" s="210"/>
      <c r="J84" s="211">
        <f>BK84</f>
        <v>0</v>
      </c>
      <c r="K84" s="207"/>
      <c r="L84" s="212"/>
      <c r="M84" s="213"/>
      <c r="N84" s="214"/>
      <c r="O84" s="214"/>
      <c r="P84" s="215">
        <f>P85+P161+P176+P205+P259+P319</f>
        <v>0</v>
      </c>
      <c r="Q84" s="214"/>
      <c r="R84" s="215">
        <f>R85+R161+R176+R205+R259+R319</f>
        <v>1429.1033955200001</v>
      </c>
      <c r="S84" s="214"/>
      <c r="T84" s="216">
        <f>T85+T161+T176+T205+T259+T319</f>
        <v>463.40299999999985</v>
      </c>
      <c r="AR84" s="217" t="s">
        <v>25</v>
      </c>
      <c r="AT84" s="218" t="s">
        <v>80</v>
      </c>
      <c r="AU84" s="218" t="s">
        <v>81</v>
      </c>
      <c r="AY84" s="217" t="s">
        <v>145</v>
      </c>
      <c r="BK84" s="219">
        <f>BK85+BK161+BK176+BK205+BK259+BK319</f>
        <v>0</v>
      </c>
    </row>
    <row r="85" s="10" customFormat="1" ht="19.92" customHeight="1">
      <c r="B85" s="206"/>
      <c r="C85" s="207"/>
      <c r="D85" s="208" t="s">
        <v>80</v>
      </c>
      <c r="E85" s="220" t="s">
        <v>25</v>
      </c>
      <c r="F85" s="220" t="s">
        <v>146</v>
      </c>
      <c r="G85" s="207"/>
      <c r="H85" s="207"/>
      <c r="I85" s="210"/>
      <c r="J85" s="221">
        <f>BK85</f>
        <v>0</v>
      </c>
      <c r="K85" s="207"/>
      <c r="L85" s="212"/>
      <c r="M85" s="213"/>
      <c r="N85" s="214"/>
      <c r="O85" s="214"/>
      <c r="P85" s="215">
        <f>SUM(P86:P160)</f>
        <v>0</v>
      </c>
      <c r="Q85" s="214"/>
      <c r="R85" s="215">
        <f>SUM(R86:R160)</f>
        <v>673.30781999999999</v>
      </c>
      <c r="S85" s="214"/>
      <c r="T85" s="216">
        <f>SUM(T86:T160)</f>
        <v>462.88499999999988</v>
      </c>
      <c r="AR85" s="217" t="s">
        <v>25</v>
      </c>
      <c r="AT85" s="218" t="s">
        <v>80</v>
      </c>
      <c r="AU85" s="218" t="s">
        <v>25</v>
      </c>
      <c r="AY85" s="217" t="s">
        <v>145</v>
      </c>
      <c r="BK85" s="219">
        <f>SUM(BK86:BK160)</f>
        <v>0</v>
      </c>
    </row>
    <row r="86" s="1" customFormat="1" ht="25.5" customHeight="1">
      <c r="B86" s="46"/>
      <c r="C86" s="222" t="s">
        <v>25</v>
      </c>
      <c r="D86" s="222" t="s">
        <v>147</v>
      </c>
      <c r="E86" s="223" t="s">
        <v>148</v>
      </c>
      <c r="F86" s="224" t="s">
        <v>149</v>
      </c>
      <c r="G86" s="225" t="s">
        <v>150</v>
      </c>
      <c r="H86" s="226">
        <v>417</v>
      </c>
      <c r="I86" s="227"/>
      <c r="J86" s="228">
        <f>ROUND(I86*H86,2)</f>
        <v>0</v>
      </c>
      <c r="K86" s="224" t="s">
        <v>151</v>
      </c>
      <c r="L86" s="72"/>
      <c r="M86" s="229" t="s">
        <v>38</v>
      </c>
      <c r="N86" s="230" t="s">
        <v>52</v>
      </c>
      <c r="O86" s="47"/>
      <c r="P86" s="231">
        <f>O86*H86</f>
        <v>0</v>
      </c>
      <c r="Q86" s="231">
        <v>0</v>
      </c>
      <c r="R86" s="231">
        <f>Q86*H86</f>
        <v>0</v>
      </c>
      <c r="S86" s="231">
        <v>0</v>
      </c>
      <c r="T86" s="232">
        <f>S86*H86</f>
        <v>0</v>
      </c>
      <c r="AR86" s="23" t="s">
        <v>152</v>
      </c>
      <c r="AT86" s="23" t="s">
        <v>147</v>
      </c>
      <c r="AU86" s="23" t="s">
        <v>24</v>
      </c>
      <c r="AY86" s="23" t="s">
        <v>145</v>
      </c>
      <c r="BE86" s="233">
        <f>IF(N86="základní",J86,0)</f>
        <v>0</v>
      </c>
      <c r="BF86" s="233">
        <f>IF(N86="snížená",J86,0)</f>
        <v>0</v>
      </c>
      <c r="BG86" s="233">
        <f>IF(N86="zákl. přenesená",J86,0)</f>
        <v>0</v>
      </c>
      <c r="BH86" s="233">
        <f>IF(N86="sníž. přenesená",J86,0)</f>
        <v>0</v>
      </c>
      <c r="BI86" s="233">
        <f>IF(N86="nulová",J86,0)</f>
        <v>0</v>
      </c>
      <c r="BJ86" s="23" t="s">
        <v>25</v>
      </c>
      <c r="BK86" s="233">
        <f>ROUND(I86*H86,2)</f>
        <v>0</v>
      </c>
      <c r="BL86" s="23" t="s">
        <v>152</v>
      </c>
      <c r="BM86" s="23" t="s">
        <v>591</v>
      </c>
    </row>
    <row r="87" s="1" customFormat="1" ht="16.5" customHeight="1">
      <c r="B87" s="46"/>
      <c r="C87" s="222" t="s">
        <v>24</v>
      </c>
      <c r="D87" s="222" t="s">
        <v>147</v>
      </c>
      <c r="E87" s="223" t="s">
        <v>154</v>
      </c>
      <c r="F87" s="224" t="s">
        <v>155</v>
      </c>
      <c r="G87" s="225" t="s">
        <v>150</v>
      </c>
      <c r="H87" s="226">
        <v>417</v>
      </c>
      <c r="I87" s="227"/>
      <c r="J87" s="228">
        <f>ROUND(I87*H87,2)</f>
        <v>0</v>
      </c>
      <c r="K87" s="224" t="s">
        <v>156</v>
      </c>
      <c r="L87" s="72"/>
      <c r="M87" s="229" t="s">
        <v>38</v>
      </c>
      <c r="N87" s="230" t="s">
        <v>52</v>
      </c>
      <c r="O87" s="47"/>
      <c r="P87" s="231">
        <f>O87*H87</f>
        <v>0</v>
      </c>
      <c r="Q87" s="231">
        <v>0.00018000000000000001</v>
      </c>
      <c r="R87" s="231">
        <f>Q87*H87</f>
        <v>0.075060000000000002</v>
      </c>
      <c r="S87" s="231">
        <v>0</v>
      </c>
      <c r="T87" s="232">
        <f>S87*H87</f>
        <v>0</v>
      </c>
      <c r="AR87" s="23" t="s">
        <v>152</v>
      </c>
      <c r="AT87" s="23" t="s">
        <v>147</v>
      </c>
      <c r="AU87" s="23" t="s">
        <v>24</v>
      </c>
      <c r="AY87" s="23" t="s">
        <v>145</v>
      </c>
      <c r="BE87" s="233">
        <f>IF(N87="základní",J87,0)</f>
        <v>0</v>
      </c>
      <c r="BF87" s="233">
        <f>IF(N87="snížená",J87,0)</f>
        <v>0</v>
      </c>
      <c r="BG87" s="233">
        <f>IF(N87="zákl. přenesená",J87,0)</f>
        <v>0</v>
      </c>
      <c r="BH87" s="233">
        <f>IF(N87="sníž. přenesená",J87,0)</f>
        <v>0</v>
      </c>
      <c r="BI87" s="233">
        <f>IF(N87="nulová",J87,0)</f>
        <v>0</v>
      </c>
      <c r="BJ87" s="23" t="s">
        <v>25</v>
      </c>
      <c r="BK87" s="233">
        <f>ROUND(I87*H87,2)</f>
        <v>0</v>
      </c>
      <c r="BL87" s="23" t="s">
        <v>152</v>
      </c>
      <c r="BM87" s="23" t="s">
        <v>592</v>
      </c>
    </row>
    <row r="88" s="1" customFormat="1" ht="16.5" customHeight="1">
      <c r="B88" s="46"/>
      <c r="C88" s="222" t="s">
        <v>158</v>
      </c>
      <c r="D88" s="222" t="s">
        <v>147</v>
      </c>
      <c r="E88" s="223" t="s">
        <v>593</v>
      </c>
      <c r="F88" s="224" t="s">
        <v>594</v>
      </c>
      <c r="G88" s="225" t="s">
        <v>161</v>
      </c>
      <c r="H88" s="226">
        <v>1</v>
      </c>
      <c r="I88" s="227"/>
      <c r="J88" s="228">
        <f>ROUND(I88*H88,2)</f>
        <v>0</v>
      </c>
      <c r="K88" s="224" t="s">
        <v>156</v>
      </c>
      <c r="L88" s="72"/>
      <c r="M88" s="229" t="s">
        <v>38</v>
      </c>
      <c r="N88" s="230" t="s">
        <v>52</v>
      </c>
      <c r="O88" s="47"/>
      <c r="P88" s="231">
        <f>O88*H88</f>
        <v>0</v>
      </c>
      <c r="Q88" s="231">
        <v>0</v>
      </c>
      <c r="R88" s="231">
        <f>Q88*H88</f>
        <v>0</v>
      </c>
      <c r="S88" s="231">
        <v>0</v>
      </c>
      <c r="T88" s="232">
        <f>S88*H88</f>
        <v>0</v>
      </c>
      <c r="AR88" s="23" t="s">
        <v>152</v>
      </c>
      <c r="AT88" s="23" t="s">
        <v>147</v>
      </c>
      <c r="AU88" s="23" t="s">
        <v>24</v>
      </c>
      <c r="AY88" s="23" t="s">
        <v>145</v>
      </c>
      <c r="BE88" s="233">
        <f>IF(N88="základní",J88,0)</f>
        <v>0</v>
      </c>
      <c r="BF88" s="233">
        <f>IF(N88="snížená",J88,0)</f>
        <v>0</v>
      </c>
      <c r="BG88" s="233">
        <f>IF(N88="zákl. přenesená",J88,0)</f>
        <v>0</v>
      </c>
      <c r="BH88" s="233">
        <f>IF(N88="sníž. přenesená",J88,0)</f>
        <v>0</v>
      </c>
      <c r="BI88" s="233">
        <f>IF(N88="nulová",J88,0)</f>
        <v>0</v>
      </c>
      <c r="BJ88" s="23" t="s">
        <v>25</v>
      </c>
      <c r="BK88" s="233">
        <f>ROUND(I88*H88,2)</f>
        <v>0</v>
      </c>
      <c r="BL88" s="23" t="s">
        <v>152</v>
      </c>
      <c r="BM88" s="23" t="s">
        <v>595</v>
      </c>
    </row>
    <row r="89" s="1" customFormat="1" ht="16.5" customHeight="1">
      <c r="B89" s="46"/>
      <c r="C89" s="222" t="s">
        <v>152</v>
      </c>
      <c r="D89" s="222" t="s">
        <v>147</v>
      </c>
      <c r="E89" s="223" t="s">
        <v>596</v>
      </c>
      <c r="F89" s="224" t="s">
        <v>597</v>
      </c>
      <c r="G89" s="225" t="s">
        <v>161</v>
      </c>
      <c r="H89" s="226">
        <v>2</v>
      </c>
      <c r="I89" s="227"/>
      <c r="J89" s="228">
        <f>ROUND(I89*H89,2)</f>
        <v>0</v>
      </c>
      <c r="K89" s="224" t="s">
        <v>156</v>
      </c>
      <c r="L89" s="72"/>
      <c r="M89" s="229" t="s">
        <v>38</v>
      </c>
      <c r="N89" s="230" t="s">
        <v>52</v>
      </c>
      <c r="O89" s="47"/>
      <c r="P89" s="231">
        <f>O89*H89</f>
        <v>0</v>
      </c>
      <c r="Q89" s="231">
        <v>8.0000000000000007E-05</v>
      </c>
      <c r="R89" s="231">
        <f>Q89*H89</f>
        <v>0.00016000000000000001</v>
      </c>
      <c r="S89" s="231">
        <v>0</v>
      </c>
      <c r="T89" s="232">
        <f>S89*H89</f>
        <v>0</v>
      </c>
      <c r="AR89" s="23" t="s">
        <v>152</v>
      </c>
      <c r="AT89" s="23" t="s">
        <v>147</v>
      </c>
      <c r="AU89" s="23" t="s">
        <v>24</v>
      </c>
      <c r="AY89" s="23" t="s">
        <v>145</v>
      </c>
      <c r="BE89" s="233">
        <f>IF(N89="základní",J89,0)</f>
        <v>0</v>
      </c>
      <c r="BF89" s="233">
        <f>IF(N89="snížená",J89,0)</f>
        <v>0</v>
      </c>
      <c r="BG89" s="233">
        <f>IF(N89="zákl. přenesená",J89,0)</f>
        <v>0</v>
      </c>
      <c r="BH89" s="233">
        <f>IF(N89="sníž. přenesená",J89,0)</f>
        <v>0</v>
      </c>
      <c r="BI89" s="233">
        <f>IF(N89="nulová",J89,0)</f>
        <v>0</v>
      </c>
      <c r="BJ89" s="23" t="s">
        <v>25</v>
      </c>
      <c r="BK89" s="233">
        <f>ROUND(I89*H89,2)</f>
        <v>0</v>
      </c>
      <c r="BL89" s="23" t="s">
        <v>152</v>
      </c>
      <c r="BM89" s="23" t="s">
        <v>598</v>
      </c>
    </row>
    <row r="90" s="1" customFormat="1">
      <c r="B90" s="46"/>
      <c r="C90" s="74"/>
      <c r="D90" s="234" t="s">
        <v>170</v>
      </c>
      <c r="E90" s="74"/>
      <c r="F90" s="235" t="s">
        <v>599</v>
      </c>
      <c r="G90" s="74"/>
      <c r="H90" s="74"/>
      <c r="I90" s="192"/>
      <c r="J90" s="74"/>
      <c r="K90" s="74"/>
      <c r="L90" s="72"/>
      <c r="M90" s="236"/>
      <c r="N90" s="47"/>
      <c r="O90" s="47"/>
      <c r="P90" s="47"/>
      <c r="Q90" s="47"/>
      <c r="R90" s="47"/>
      <c r="S90" s="47"/>
      <c r="T90" s="95"/>
      <c r="AT90" s="23" t="s">
        <v>170</v>
      </c>
      <c r="AU90" s="23" t="s">
        <v>24</v>
      </c>
    </row>
    <row r="91" s="1" customFormat="1" ht="16.5" customHeight="1">
      <c r="B91" s="46"/>
      <c r="C91" s="222" t="s">
        <v>172</v>
      </c>
      <c r="D91" s="222" t="s">
        <v>147</v>
      </c>
      <c r="E91" s="223" t="s">
        <v>600</v>
      </c>
      <c r="F91" s="224" t="s">
        <v>601</v>
      </c>
      <c r="G91" s="225" t="s">
        <v>150</v>
      </c>
      <c r="H91" s="226">
        <v>25</v>
      </c>
      <c r="I91" s="227"/>
      <c r="J91" s="228">
        <f>ROUND(I91*H91,2)</f>
        <v>0</v>
      </c>
      <c r="K91" s="224" t="s">
        <v>162</v>
      </c>
      <c r="L91" s="72"/>
      <c r="M91" s="229" t="s">
        <v>38</v>
      </c>
      <c r="N91" s="230" t="s">
        <v>52</v>
      </c>
      <c r="O91" s="47"/>
      <c r="P91" s="231">
        <f>O91*H91</f>
        <v>0</v>
      </c>
      <c r="Q91" s="231">
        <v>0</v>
      </c>
      <c r="R91" s="231">
        <f>Q91*H91</f>
        <v>0</v>
      </c>
      <c r="S91" s="231">
        <v>0.29499999999999998</v>
      </c>
      <c r="T91" s="232">
        <f>S91*H91</f>
        <v>7.375</v>
      </c>
      <c r="AR91" s="23" t="s">
        <v>152</v>
      </c>
      <c r="AT91" s="23" t="s">
        <v>147</v>
      </c>
      <c r="AU91" s="23" t="s">
        <v>24</v>
      </c>
      <c r="AY91" s="23" t="s">
        <v>145</v>
      </c>
      <c r="BE91" s="233">
        <f>IF(N91="základní",J91,0)</f>
        <v>0</v>
      </c>
      <c r="BF91" s="233">
        <f>IF(N91="snížená",J91,0)</f>
        <v>0</v>
      </c>
      <c r="BG91" s="233">
        <f>IF(N91="zákl. přenesená",J91,0)</f>
        <v>0</v>
      </c>
      <c r="BH91" s="233">
        <f>IF(N91="sníž. přenesená",J91,0)</f>
        <v>0</v>
      </c>
      <c r="BI91" s="233">
        <f>IF(N91="nulová",J91,0)</f>
        <v>0</v>
      </c>
      <c r="BJ91" s="23" t="s">
        <v>25</v>
      </c>
      <c r="BK91" s="233">
        <f>ROUND(I91*H91,2)</f>
        <v>0</v>
      </c>
      <c r="BL91" s="23" t="s">
        <v>152</v>
      </c>
      <c r="BM91" s="23" t="s">
        <v>602</v>
      </c>
    </row>
    <row r="92" s="1" customFormat="1">
      <c r="B92" s="46"/>
      <c r="C92" s="74"/>
      <c r="D92" s="234" t="s">
        <v>164</v>
      </c>
      <c r="E92" s="74"/>
      <c r="F92" s="235" t="s">
        <v>603</v>
      </c>
      <c r="G92" s="74"/>
      <c r="H92" s="74"/>
      <c r="I92" s="192"/>
      <c r="J92" s="74"/>
      <c r="K92" s="74"/>
      <c r="L92" s="72"/>
      <c r="M92" s="236"/>
      <c r="N92" s="47"/>
      <c r="O92" s="47"/>
      <c r="P92" s="47"/>
      <c r="Q92" s="47"/>
      <c r="R92" s="47"/>
      <c r="S92" s="47"/>
      <c r="T92" s="95"/>
      <c r="AT92" s="23" t="s">
        <v>164</v>
      </c>
      <c r="AU92" s="23" t="s">
        <v>24</v>
      </c>
    </row>
    <row r="93" s="1" customFormat="1" ht="16.5" customHeight="1">
      <c r="B93" s="46"/>
      <c r="C93" s="222" t="s">
        <v>180</v>
      </c>
      <c r="D93" s="222" t="s">
        <v>147</v>
      </c>
      <c r="E93" s="223" t="s">
        <v>604</v>
      </c>
      <c r="F93" s="224" t="s">
        <v>605</v>
      </c>
      <c r="G93" s="225" t="s">
        <v>150</v>
      </c>
      <c r="H93" s="226">
        <v>584</v>
      </c>
      <c r="I93" s="227"/>
      <c r="J93" s="228">
        <f>ROUND(I93*H93,2)</f>
        <v>0</v>
      </c>
      <c r="K93" s="224" t="s">
        <v>162</v>
      </c>
      <c r="L93" s="72"/>
      <c r="M93" s="229" t="s">
        <v>38</v>
      </c>
      <c r="N93" s="230" t="s">
        <v>52</v>
      </c>
      <c r="O93" s="47"/>
      <c r="P93" s="231">
        <f>O93*H93</f>
        <v>0</v>
      </c>
      <c r="Q93" s="231">
        <v>0</v>
      </c>
      <c r="R93" s="231">
        <f>Q93*H93</f>
        <v>0</v>
      </c>
      <c r="S93" s="231">
        <v>0.23499999999999999</v>
      </c>
      <c r="T93" s="232">
        <f>S93*H93</f>
        <v>137.23999999999998</v>
      </c>
      <c r="AR93" s="23" t="s">
        <v>152</v>
      </c>
      <c r="AT93" s="23" t="s">
        <v>147</v>
      </c>
      <c r="AU93" s="23" t="s">
        <v>24</v>
      </c>
      <c r="AY93" s="23" t="s">
        <v>145</v>
      </c>
      <c r="BE93" s="233">
        <f>IF(N93="základní",J93,0)</f>
        <v>0</v>
      </c>
      <c r="BF93" s="233">
        <f>IF(N93="snížená",J93,0)</f>
        <v>0</v>
      </c>
      <c r="BG93" s="233">
        <f>IF(N93="zákl. přenesená",J93,0)</f>
        <v>0</v>
      </c>
      <c r="BH93" s="233">
        <f>IF(N93="sníž. přenesená",J93,0)</f>
        <v>0</v>
      </c>
      <c r="BI93" s="233">
        <f>IF(N93="nulová",J93,0)</f>
        <v>0</v>
      </c>
      <c r="BJ93" s="23" t="s">
        <v>25</v>
      </c>
      <c r="BK93" s="233">
        <f>ROUND(I93*H93,2)</f>
        <v>0</v>
      </c>
      <c r="BL93" s="23" t="s">
        <v>152</v>
      </c>
      <c r="BM93" s="23" t="s">
        <v>606</v>
      </c>
    </row>
    <row r="94" s="1" customFormat="1">
      <c r="B94" s="46"/>
      <c r="C94" s="74"/>
      <c r="D94" s="234" t="s">
        <v>164</v>
      </c>
      <c r="E94" s="74"/>
      <c r="F94" s="235" t="s">
        <v>607</v>
      </c>
      <c r="G94" s="74"/>
      <c r="H94" s="74"/>
      <c r="I94" s="192"/>
      <c r="J94" s="74"/>
      <c r="K94" s="74"/>
      <c r="L94" s="72"/>
      <c r="M94" s="236"/>
      <c r="N94" s="47"/>
      <c r="O94" s="47"/>
      <c r="P94" s="47"/>
      <c r="Q94" s="47"/>
      <c r="R94" s="47"/>
      <c r="S94" s="47"/>
      <c r="T94" s="95"/>
      <c r="AT94" s="23" t="s">
        <v>164</v>
      </c>
      <c r="AU94" s="23" t="s">
        <v>24</v>
      </c>
    </row>
    <row r="95" s="1" customFormat="1" ht="16.5" customHeight="1">
      <c r="B95" s="46"/>
      <c r="C95" s="222" t="s">
        <v>186</v>
      </c>
      <c r="D95" s="222" t="s">
        <v>147</v>
      </c>
      <c r="E95" s="223" t="s">
        <v>608</v>
      </c>
      <c r="F95" s="224" t="s">
        <v>609</v>
      </c>
      <c r="G95" s="225" t="s">
        <v>150</v>
      </c>
      <c r="H95" s="226">
        <v>2</v>
      </c>
      <c r="I95" s="227"/>
      <c r="J95" s="228">
        <f>ROUND(I95*H95,2)</f>
        <v>0</v>
      </c>
      <c r="K95" s="224" t="s">
        <v>162</v>
      </c>
      <c r="L95" s="72"/>
      <c r="M95" s="229" t="s">
        <v>38</v>
      </c>
      <c r="N95" s="230" t="s">
        <v>52</v>
      </c>
      <c r="O95" s="47"/>
      <c r="P95" s="231">
        <f>O95*H95</f>
        <v>0</v>
      </c>
      <c r="Q95" s="231">
        <v>0</v>
      </c>
      <c r="R95" s="231">
        <f>Q95*H95</f>
        <v>0</v>
      </c>
      <c r="S95" s="231">
        <v>0.94499999999999995</v>
      </c>
      <c r="T95" s="232">
        <f>S95*H95</f>
        <v>1.8899999999999999</v>
      </c>
      <c r="AR95" s="23" t="s">
        <v>152</v>
      </c>
      <c r="AT95" s="23" t="s">
        <v>147</v>
      </c>
      <c r="AU95" s="23" t="s">
        <v>24</v>
      </c>
      <c r="AY95" s="23" t="s">
        <v>145</v>
      </c>
      <c r="BE95" s="233">
        <f>IF(N95="základní",J95,0)</f>
        <v>0</v>
      </c>
      <c r="BF95" s="233">
        <f>IF(N95="snížená",J95,0)</f>
        <v>0</v>
      </c>
      <c r="BG95" s="233">
        <f>IF(N95="zákl. přenesená",J95,0)</f>
        <v>0</v>
      </c>
      <c r="BH95" s="233">
        <f>IF(N95="sníž. přenesená",J95,0)</f>
        <v>0</v>
      </c>
      <c r="BI95" s="233">
        <f>IF(N95="nulová",J95,0)</f>
        <v>0</v>
      </c>
      <c r="BJ95" s="23" t="s">
        <v>25</v>
      </c>
      <c r="BK95" s="233">
        <f>ROUND(I95*H95,2)</f>
        <v>0</v>
      </c>
      <c r="BL95" s="23" t="s">
        <v>152</v>
      </c>
      <c r="BM95" s="23" t="s">
        <v>610</v>
      </c>
    </row>
    <row r="96" s="1" customFormat="1">
      <c r="B96" s="46"/>
      <c r="C96" s="74"/>
      <c r="D96" s="234" t="s">
        <v>164</v>
      </c>
      <c r="E96" s="74"/>
      <c r="F96" s="235" t="s">
        <v>607</v>
      </c>
      <c r="G96" s="74"/>
      <c r="H96" s="74"/>
      <c r="I96" s="192"/>
      <c r="J96" s="74"/>
      <c r="K96" s="74"/>
      <c r="L96" s="72"/>
      <c r="M96" s="236"/>
      <c r="N96" s="47"/>
      <c r="O96" s="47"/>
      <c r="P96" s="47"/>
      <c r="Q96" s="47"/>
      <c r="R96" s="47"/>
      <c r="S96" s="47"/>
      <c r="T96" s="95"/>
      <c r="AT96" s="23" t="s">
        <v>164</v>
      </c>
      <c r="AU96" s="23" t="s">
        <v>24</v>
      </c>
    </row>
    <row r="97" s="1" customFormat="1" ht="16.5" customHeight="1">
      <c r="B97" s="46"/>
      <c r="C97" s="222" t="s">
        <v>194</v>
      </c>
      <c r="D97" s="222" t="s">
        <v>147</v>
      </c>
      <c r="E97" s="223" t="s">
        <v>611</v>
      </c>
      <c r="F97" s="224" t="s">
        <v>612</v>
      </c>
      <c r="G97" s="225" t="s">
        <v>150</v>
      </c>
      <c r="H97" s="226">
        <v>1027</v>
      </c>
      <c r="I97" s="227"/>
      <c r="J97" s="228">
        <f>ROUND(I97*H97,2)</f>
        <v>0</v>
      </c>
      <c r="K97" s="224" t="s">
        <v>162</v>
      </c>
      <c r="L97" s="72"/>
      <c r="M97" s="229" t="s">
        <v>38</v>
      </c>
      <c r="N97" s="230" t="s">
        <v>52</v>
      </c>
      <c r="O97" s="47"/>
      <c r="P97" s="231">
        <f>O97*H97</f>
        <v>0</v>
      </c>
      <c r="Q97" s="231">
        <v>0</v>
      </c>
      <c r="R97" s="231">
        <f>Q97*H97</f>
        <v>0</v>
      </c>
      <c r="S97" s="231">
        <v>0.098000000000000004</v>
      </c>
      <c r="T97" s="232">
        <f>S97*H97</f>
        <v>100.646</v>
      </c>
      <c r="AR97" s="23" t="s">
        <v>152</v>
      </c>
      <c r="AT97" s="23" t="s">
        <v>147</v>
      </c>
      <c r="AU97" s="23" t="s">
        <v>24</v>
      </c>
      <c r="AY97" s="23" t="s">
        <v>145</v>
      </c>
      <c r="BE97" s="233">
        <f>IF(N97="základní",J97,0)</f>
        <v>0</v>
      </c>
      <c r="BF97" s="233">
        <f>IF(N97="snížená",J97,0)</f>
        <v>0</v>
      </c>
      <c r="BG97" s="233">
        <f>IF(N97="zákl. přenesená",J97,0)</f>
        <v>0</v>
      </c>
      <c r="BH97" s="233">
        <f>IF(N97="sníž. přenesená",J97,0)</f>
        <v>0</v>
      </c>
      <c r="BI97" s="233">
        <f>IF(N97="nulová",J97,0)</f>
        <v>0</v>
      </c>
      <c r="BJ97" s="23" t="s">
        <v>25</v>
      </c>
      <c r="BK97" s="233">
        <f>ROUND(I97*H97,2)</f>
        <v>0</v>
      </c>
      <c r="BL97" s="23" t="s">
        <v>152</v>
      </c>
      <c r="BM97" s="23" t="s">
        <v>613</v>
      </c>
    </row>
    <row r="98" s="1" customFormat="1">
      <c r="B98" s="46"/>
      <c r="C98" s="74"/>
      <c r="D98" s="234" t="s">
        <v>164</v>
      </c>
      <c r="E98" s="74"/>
      <c r="F98" s="235" t="s">
        <v>607</v>
      </c>
      <c r="G98" s="74"/>
      <c r="H98" s="74"/>
      <c r="I98" s="192"/>
      <c r="J98" s="74"/>
      <c r="K98" s="74"/>
      <c r="L98" s="72"/>
      <c r="M98" s="236"/>
      <c r="N98" s="47"/>
      <c r="O98" s="47"/>
      <c r="P98" s="47"/>
      <c r="Q98" s="47"/>
      <c r="R98" s="47"/>
      <c r="S98" s="47"/>
      <c r="T98" s="95"/>
      <c r="AT98" s="23" t="s">
        <v>164</v>
      </c>
      <c r="AU98" s="23" t="s">
        <v>24</v>
      </c>
    </row>
    <row r="99" s="11" customFormat="1">
      <c r="B99" s="237"/>
      <c r="C99" s="238"/>
      <c r="D99" s="234" t="s">
        <v>176</v>
      </c>
      <c r="E99" s="239" t="s">
        <v>38</v>
      </c>
      <c r="F99" s="240" t="s">
        <v>614</v>
      </c>
      <c r="G99" s="238"/>
      <c r="H99" s="241">
        <v>1027</v>
      </c>
      <c r="I99" s="242"/>
      <c r="J99" s="238"/>
      <c r="K99" s="238"/>
      <c r="L99" s="243"/>
      <c r="M99" s="244"/>
      <c r="N99" s="245"/>
      <c r="O99" s="245"/>
      <c r="P99" s="245"/>
      <c r="Q99" s="245"/>
      <c r="R99" s="245"/>
      <c r="S99" s="245"/>
      <c r="T99" s="246"/>
      <c r="AT99" s="247" t="s">
        <v>176</v>
      </c>
      <c r="AU99" s="247" t="s">
        <v>24</v>
      </c>
      <c r="AV99" s="11" t="s">
        <v>24</v>
      </c>
      <c r="AW99" s="11" t="s">
        <v>45</v>
      </c>
      <c r="AX99" s="11" t="s">
        <v>81</v>
      </c>
      <c r="AY99" s="247" t="s">
        <v>145</v>
      </c>
    </row>
    <row r="100" s="12" customFormat="1">
      <c r="B100" s="248"/>
      <c r="C100" s="249"/>
      <c r="D100" s="234" t="s">
        <v>176</v>
      </c>
      <c r="E100" s="250" t="s">
        <v>38</v>
      </c>
      <c r="F100" s="251" t="s">
        <v>179</v>
      </c>
      <c r="G100" s="249"/>
      <c r="H100" s="252">
        <v>1027</v>
      </c>
      <c r="I100" s="253"/>
      <c r="J100" s="249"/>
      <c r="K100" s="249"/>
      <c r="L100" s="254"/>
      <c r="M100" s="255"/>
      <c r="N100" s="256"/>
      <c r="O100" s="256"/>
      <c r="P100" s="256"/>
      <c r="Q100" s="256"/>
      <c r="R100" s="256"/>
      <c r="S100" s="256"/>
      <c r="T100" s="257"/>
      <c r="AT100" s="258" t="s">
        <v>176</v>
      </c>
      <c r="AU100" s="258" t="s">
        <v>24</v>
      </c>
      <c r="AV100" s="12" t="s">
        <v>152</v>
      </c>
      <c r="AW100" s="12" t="s">
        <v>45</v>
      </c>
      <c r="AX100" s="12" t="s">
        <v>25</v>
      </c>
      <c r="AY100" s="258" t="s">
        <v>145</v>
      </c>
    </row>
    <row r="101" s="1" customFormat="1" ht="16.5" customHeight="1">
      <c r="B101" s="46"/>
      <c r="C101" s="222" t="s">
        <v>203</v>
      </c>
      <c r="D101" s="222" t="s">
        <v>147</v>
      </c>
      <c r="E101" s="223" t="s">
        <v>615</v>
      </c>
      <c r="F101" s="224" t="s">
        <v>616</v>
      </c>
      <c r="G101" s="225" t="s">
        <v>150</v>
      </c>
      <c r="H101" s="226">
        <v>224</v>
      </c>
      <c r="I101" s="227"/>
      <c r="J101" s="228">
        <f>ROUND(I101*H101,2)</f>
        <v>0</v>
      </c>
      <c r="K101" s="224" t="s">
        <v>162</v>
      </c>
      <c r="L101" s="72"/>
      <c r="M101" s="229" t="s">
        <v>38</v>
      </c>
      <c r="N101" s="230" t="s">
        <v>52</v>
      </c>
      <c r="O101" s="47"/>
      <c r="P101" s="231">
        <f>O101*H101</f>
        <v>0</v>
      </c>
      <c r="Q101" s="231">
        <v>0</v>
      </c>
      <c r="R101" s="231">
        <f>Q101*H101</f>
        <v>0</v>
      </c>
      <c r="S101" s="231">
        <v>0.316</v>
      </c>
      <c r="T101" s="232">
        <f>S101*H101</f>
        <v>70.784000000000006</v>
      </c>
      <c r="AR101" s="23" t="s">
        <v>152</v>
      </c>
      <c r="AT101" s="23" t="s">
        <v>147</v>
      </c>
      <c r="AU101" s="23" t="s">
        <v>24</v>
      </c>
      <c r="AY101" s="23" t="s">
        <v>145</v>
      </c>
      <c r="BE101" s="233">
        <f>IF(N101="základní",J101,0)</f>
        <v>0</v>
      </c>
      <c r="BF101" s="233">
        <f>IF(N101="snížená",J101,0)</f>
        <v>0</v>
      </c>
      <c r="BG101" s="233">
        <f>IF(N101="zákl. přenesená",J101,0)</f>
        <v>0</v>
      </c>
      <c r="BH101" s="233">
        <f>IF(N101="sníž. přenesená",J101,0)</f>
        <v>0</v>
      </c>
      <c r="BI101" s="233">
        <f>IF(N101="nulová",J101,0)</f>
        <v>0</v>
      </c>
      <c r="BJ101" s="23" t="s">
        <v>25</v>
      </c>
      <c r="BK101" s="233">
        <f>ROUND(I101*H101,2)</f>
        <v>0</v>
      </c>
      <c r="BL101" s="23" t="s">
        <v>152</v>
      </c>
      <c r="BM101" s="23" t="s">
        <v>617</v>
      </c>
    </row>
    <row r="102" s="1" customFormat="1">
      <c r="B102" s="46"/>
      <c r="C102" s="74"/>
      <c r="D102" s="234" t="s">
        <v>164</v>
      </c>
      <c r="E102" s="74"/>
      <c r="F102" s="235" t="s">
        <v>607</v>
      </c>
      <c r="G102" s="74"/>
      <c r="H102" s="74"/>
      <c r="I102" s="192"/>
      <c r="J102" s="74"/>
      <c r="K102" s="74"/>
      <c r="L102" s="72"/>
      <c r="M102" s="236"/>
      <c r="N102" s="47"/>
      <c r="O102" s="47"/>
      <c r="P102" s="47"/>
      <c r="Q102" s="47"/>
      <c r="R102" s="47"/>
      <c r="S102" s="47"/>
      <c r="T102" s="95"/>
      <c r="AT102" s="23" t="s">
        <v>164</v>
      </c>
      <c r="AU102" s="23" t="s">
        <v>24</v>
      </c>
    </row>
    <row r="103" s="11" customFormat="1">
      <c r="B103" s="237"/>
      <c r="C103" s="238"/>
      <c r="D103" s="234" t="s">
        <v>176</v>
      </c>
      <c r="E103" s="239" t="s">
        <v>38</v>
      </c>
      <c r="F103" s="240" t="s">
        <v>618</v>
      </c>
      <c r="G103" s="238"/>
      <c r="H103" s="241">
        <v>116</v>
      </c>
      <c r="I103" s="242"/>
      <c r="J103" s="238"/>
      <c r="K103" s="238"/>
      <c r="L103" s="243"/>
      <c r="M103" s="244"/>
      <c r="N103" s="245"/>
      <c r="O103" s="245"/>
      <c r="P103" s="245"/>
      <c r="Q103" s="245"/>
      <c r="R103" s="245"/>
      <c r="S103" s="245"/>
      <c r="T103" s="246"/>
      <c r="AT103" s="247" t="s">
        <v>176</v>
      </c>
      <c r="AU103" s="247" t="s">
        <v>24</v>
      </c>
      <c r="AV103" s="11" t="s">
        <v>24</v>
      </c>
      <c r="AW103" s="11" t="s">
        <v>45</v>
      </c>
      <c r="AX103" s="11" t="s">
        <v>81</v>
      </c>
      <c r="AY103" s="247" t="s">
        <v>145</v>
      </c>
    </row>
    <row r="104" s="11" customFormat="1">
      <c r="B104" s="237"/>
      <c r="C104" s="238"/>
      <c r="D104" s="234" t="s">
        <v>176</v>
      </c>
      <c r="E104" s="239" t="s">
        <v>38</v>
      </c>
      <c r="F104" s="240" t="s">
        <v>619</v>
      </c>
      <c r="G104" s="238"/>
      <c r="H104" s="241">
        <v>108</v>
      </c>
      <c r="I104" s="242"/>
      <c r="J104" s="238"/>
      <c r="K104" s="238"/>
      <c r="L104" s="243"/>
      <c r="M104" s="244"/>
      <c r="N104" s="245"/>
      <c r="O104" s="245"/>
      <c r="P104" s="245"/>
      <c r="Q104" s="245"/>
      <c r="R104" s="245"/>
      <c r="S104" s="245"/>
      <c r="T104" s="246"/>
      <c r="AT104" s="247" t="s">
        <v>176</v>
      </c>
      <c r="AU104" s="247" t="s">
        <v>24</v>
      </c>
      <c r="AV104" s="11" t="s">
        <v>24</v>
      </c>
      <c r="AW104" s="11" t="s">
        <v>45</v>
      </c>
      <c r="AX104" s="11" t="s">
        <v>81</v>
      </c>
      <c r="AY104" s="247" t="s">
        <v>145</v>
      </c>
    </row>
    <row r="105" s="12" customFormat="1">
      <c r="B105" s="248"/>
      <c r="C105" s="249"/>
      <c r="D105" s="234" t="s">
        <v>176</v>
      </c>
      <c r="E105" s="250" t="s">
        <v>38</v>
      </c>
      <c r="F105" s="251" t="s">
        <v>179</v>
      </c>
      <c r="G105" s="249"/>
      <c r="H105" s="252">
        <v>224</v>
      </c>
      <c r="I105" s="253"/>
      <c r="J105" s="249"/>
      <c r="K105" s="249"/>
      <c r="L105" s="254"/>
      <c r="M105" s="255"/>
      <c r="N105" s="256"/>
      <c r="O105" s="256"/>
      <c r="P105" s="256"/>
      <c r="Q105" s="256"/>
      <c r="R105" s="256"/>
      <c r="S105" s="256"/>
      <c r="T105" s="257"/>
      <c r="AT105" s="258" t="s">
        <v>176</v>
      </c>
      <c r="AU105" s="258" t="s">
        <v>24</v>
      </c>
      <c r="AV105" s="12" t="s">
        <v>152</v>
      </c>
      <c r="AW105" s="12" t="s">
        <v>45</v>
      </c>
      <c r="AX105" s="12" t="s">
        <v>25</v>
      </c>
      <c r="AY105" s="258" t="s">
        <v>145</v>
      </c>
    </row>
    <row r="106" s="1" customFormat="1" ht="16.5" customHeight="1">
      <c r="B106" s="46"/>
      <c r="C106" s="222" t="s">
        <v>30</v>
      </c>
      <c r="D106" s="222" t="s">
        <v>147</v>
      </c>
      <c r="E106" s="223" t="s">
        <v>181</v>
      </c>
      <c r="F106" s="224" t="s">
        <v>182</v>
      </c>
      <c r="G106" s="225" t="s">
        <v>150</v>
      </c>
      <c r="H106" s="226">
        <v>354</v>
      </c>
      <c r="I106" s="227"/>
      <c r="J106" s="228">
        <f>ROUND(I106*H106,2)</f>
        <v>0</v>
      </c>
      <c r="K106" s="224" t="s">
        <v>151</v>
      </c>
      <c r="L106" s="72"/>
      <c r="M106" s="229" t="s">
        <v>38</v>
      </c>
      <c r="N106" s="230" t="s">
        <v>52</v>
      </c>
      <c r="O106" s="47"/>
      <c r="P106" s="231">
        <f>O106*H106</f>
        <v>0</v>
      </c>
      <c r="Q106" s="231">
        <v>0</v>
      </c>
      <c r="R106" s="231">
        <f>Q106*H106</f>
        <v>0</v>
      </c>
      <c r="S106" s="231">
        <v>0.35499999999999998</v>
      </c>
      <c r="T106" s="232">
        <f>S106*H106</f>
        <v>125.66999999999999</v>
      </c>
      <c r="AR106" s="23" t="s">
        <v>152</v>
      </c>
      <c r="AT106" s="23" t="s">
        <v>147</v>
      </c>
      <c r="AU106" s="23" t="s">
        <v>24</v>
      </c>
      <c r="AY106" s="23" t="s">
        <v>145</v>
      </c>
      <c r="BE106" s="233">
        <f>IF(N106="základní",J106,0)</f>
        <v>0</v>
      </c>
      <c r="BF106" s="233">
        <f>IF(N106="snížená",J106,0)</f>
        <v>0</v>
      </c>
      <c r="BG106" s="233">
        <f>IF(N106="zákl. přenesená",J106,0)</f>
        <v>0</v>
      </c>
      <c r="BH106" s="233">
        <f>IF(N106="sníž. přenesená",J106,0)</f>
        <v>0</v>
      </c>
      <c r="BI106" s="233">
        <f>IF(N106="nulová",J106,0)</f>
        <v>0</v>
      </c>
      <c r="BJ106" s="23" t="s">
        <v>25</v>
      </c>
      <c r="BK106" s="233">
        <f>ROUND(I106*H106,2)</f>
        <v>0</v>
      </c>
      <c r="BL106" s="23" t="s">
        <v>152</v>
      </c>
      <c r="BM106" s="23" t="s">
        <v>620</v>
      </c>
    </row>
    <row r="107" s="1" customFormat="1">
      <c r="B107" s="46"/>
      <c r="C107" s="74"/>
      <c r="D107" s="234" t="s">
        <v>170</v>
      </c>
      <c r="E107" s="74"/>
      <c r="F107" s="235" t="s">
        <v>621</v>
      </c>
      <c r="G107" s="74"/>
      <c r="H107" s="74"/>
      <c r="I107" s="192"/>
      <c r="J107" s="74"/>
      <c r="K107" s="74"/>
      <c r="L107" s="72"/>
      <c r="M107" s="236"/>
      <c r="N107" s="47"/>
      <c r="O107" s="47"/>
      <c r="P107" s="47"/>
      <c r="Q107" s="47"/>
      <c r="R107" s="47"/>
      <c r="S107" s="47"/>
      <c r="T107" s="95"/>
      <c r="AT107" s="23" t="s">
        <v>170</v>
      </c>
      <c r="AU107" s="23" t="s">
        <v>24</v>
      </c>
    </row>
    <row r="108" s="11" customFormat="1">
      <c r="B108" s="237"/>
      <c r="C108" s="238"/>
      <c r="D108" s="234" t="s">
        <v>176</v>
      </c>
      <c r="E108" s="239" t="s">
        <v>38</v>
      </c>
      <c r="F108" s="240" t="s">
        <v>622</v>
      </c>
      <c r="G108" s="238"/>
      <c r="H108" s="241">
        <v>354</v>
      </c>
      <c r="I108" s="242"/>
      <c r="J108" s="238"/>
      <c r="K108" s="238"/>
      <c r="L108" s="243"/>
      <c r="M108" s="244"/>
      <c r="N108" s="245"/>
      <c r="O108" s="245"/>
      <c r="P108" s="245"/>
      <c r="Q108" s="245"/>
      <c r="R108" s="245"/>
      <c r="S108" s="245"/>
      <c r="T108" s="246"/>
      <c r="AT108" s="247" t="s">
        <v>176</v>
      </c>
      <c r="AU108" s="247" t="s">
        <v>24</v>
      </c>
      <c r="AV108" s="11" t="s">
        <v>24</v>
      </c>
      <c r="AW108" s="11" t="s">
        <v>45</v>
      </c>
      <c r="AX108" s="11" t="s">
        <v>25</v>
      </c>
      <c r="AY108" s="247" t="s">
        <v>145</v>
      </c>
    </row>
    <row r="109" s="1" customFormat="1" ht="16.5" customHeight="1">
      <c r="B109" s="46"/>
      <c r="C109" s="222" t="s">
        <v>212</v>
      </c>
      <c r="D109" s="222" t="s">
        <v>147</v>
      </c>
      <c r="E109" s="223" t="s">
        <v>623</v>
      </c>
      <c r="F109" s="224" t="s">
        <v>624</v>
      </c>
      <c r="G109" s="225" t="s">
        <v>197</v>
      </c>
      <c r="H109" s="226">
        <v>482</v>
      </c>
      <c r="I109" s="227"/>
      <c r="J109" s="228">
        <f>ROUND(I109*H109,2)</f>
        <v>0</v>
      </c>
      <c r="K109" s="224" t="s">
        <v>162</v>
      </c>
      <c r="L109" s="72"/>
      <c r="M109" s="229" t="s">
        <v>38</v>
      </c>
      <c r="N109" s="230" t="s">
        <v>52</v>
      </c>
      <c r="O109" s="47"/>
      <c r="P109" s="231">
        <f>O109*H109</f>
        <v>0</v>
      </c>
      <c r="Q109" s="231">
        <v>0</v>
      </c>
      <c r="R109" s="231">
        <f>Q109*H109</f>
        <v>0</v>
      </c>
      <c r="S109" s="231">
        <v>0.040000000000000001</v>
      </c>
      <c r="T109" s="232">
        <f>S109*H109</f>
        <v>19.280000000000001</v>
      </c>
      <c r="AR109" s="23" t="s">
        <v>152</v>
      </c>
      <c r="AT109" s="23" t="s">
        <v>147</v>
      </c>
      <c r="AU109" s="23" t="s">
        <v>24</v>
      </c>
      <c r="AY109" s="23" t="s">
        <v>145</v>
      </c>
      <c r="BE109" s="233">
        <f>IF(N109="základní",J109,0)</f>
        <v>0</v>
      </c>
      <c r="BF109" s="233">
        <f>IF(N109="snížená",J109,0)</f>
        <v>0</v>
      </c>
      <c r="BG109" s="233">
        <f>IF(N109="zákl. přenesená",J109,0)</f>
        <v>0</v>
      </c>
      <c r="BH109" s="233">
        <f>IF(N109="sníž. přenesená",J109,0)</f>
        <v>0</v>
      </c>
      <c r="BI109" s="233">
        <f>IF(N109="nulová",J109,0)</f>
        <v>0</v>
      </c>
      <c r="BJ109" s="23" t="s">
        <v>25</v>
      </c>
      <c r="BK109" s="233">
        <f>ROUND(I109*H109,2)</f>
        <v>0</v>
      </c>
      <c r="BL109" s="23" t="s">
        <v>152</v>
      </c>
      <c r="BM109" s="23" t="s">
        <v>625</v>
      </c>
    </row>
    <row r="110" s="1" customFormat="1">
      <c r="B110" s="46"/>
      <c r="C110" s="74"/>
      <c r="D110" s="234" t="s">
        <v>164</v>
      </c>
      <c r="E110" s="74"/>
      <c r="F110" s="235" t="s">
        <v>199</v>
      </c>
      <c r="G110" s="74"/>
      <c r="H110" s="74"/>
      <c r="I110" s="192"/>
      <c r="J110" s="74"/>
      <c r="K110" s="74"/>
      <c r="L110" s="72"/>
      <c r="M110" s="236"/>
      <c r="N110" s="47"/>
      <c r="O110" s="47"/>
      <c r="P110" s="47"/>
      <c r="Q110" s="47"/>
      <c r="R110" s="47"/>
      <c r="S110" s="47"/>
      <c r="T110" s="95"/>
      <c r="AT110" s="23" t="s">
        <v>164</v>
      </c>
      <c r="AU110" s="23" t="s">
        <v>24</v>
      </c>
    </row>
    <row r="111" s="1" customFormat="1" ht="16.5" customHeight="1">
      <c r="B111" s="46"/>
      <c r="C111" s="222" t="s">
        <v>217</v>
      </c>
      <c r="D111" s="222" t="s">
        <v>147</v>
      </c>
      <c r="E111" s="223" t="s">
        <v>242</v>
      </c>
      <c r="F111" s="224" t="s">
        <v>243</v>
      </c>
      <c r="G111" s="225" t="s">
        <v>206</v>
      </c>
      <c r="H111" s="226">
        <v>124</v>
      </c>
      <c r="I111" s="227"/>
      <c r="J111" s="228">
        <f>ROUND(I111*H111,2)</f>
        <v>0</v>
      </c>
      <c r="K111" s="224" t="s">
        <v>156</v>
      </c>
      <c r="L111" s="72"/>
      <c r="M111" s="229" t="s">
        <v>38</v>
      </c>
      <c r="N111" s="230" t="s">
        <v>52</v>
      </c>
      <c r="O111" s="47"/>
      <c r="P111" s="231">
        <f>O111*H111</f>
        <v>0</v>
      </c>
      <c r="Q111" s="231">
        <v>0</v>
      </c>
      <c r="R111" s="231">
        <f>Q111*H111</f>
        <v>0</v>
      </c>
      <c r="S111" s="231">
        <v>0</v>
      </c>
      <c r="T111" s="232">
        <f>S111*H111</f>
        <v>0</v>
      </c>
      <c r="AR111" s="23" t="s">
        <v>152</v>
      </c>
      <c r="AT111" s="23" t="s">
        <v>147</v>
      </c>
      <c r="AU111" s="23" t="s">
        <v>24</v>
      </c>
      <c r="AY111" s="23" t="s">
        <v>145</v>
      </c>
      <c r="BE111" s="233">
        <f>IF(N111="základní",J111,0)</f>
        <v>0</v>
      </c>
      <c r="BF111" s="233">
        <f>IF(N111="snížená",J111,0)</f>
        <v>0</v>
      </c>
      <c r="BG111" s="233">
        <f>IF(N111="zákl. přenesená",J111,0)</f>
        <v>0</v>
      </c>
      <c r="BH111" s="233">
        <f>IF(N111="sníž. přenesená",J111,0)</f>
        <v>0</v>
      </c>
      <c r="BI111" s="233">
        <f>IF(N111="nulová",J111,0)</f>
        <v>0</v>
      </c>
      <c r="BJ111" s="23" t="s">
        <v>25</v>
      </c>
      <c r="BK111" s="233">
        <f>ROUND(I111*H111,2)</f>
        <v>0</v>
      </c>
      <c r="BL111" s="23" t="s">
        <v>152</v>
      </c>
      <c r="BM111" s="23" t="s">
        <v>626</v>
      </c>
    </row>
    <row r="112" s="11" customFormat="1">
      <c r="B112" s="237"/>
      <c r="C112" s="238"/>
      <c r="D112" s="234" t="s">
        <v>176</v>
      </c>
      <c r="E112" s="239" t="s">
        <v>38</v>
      </c>
      <c r="F112" s="240" t="s">
        <v>627</v>
      </c>
      <c r="G112" s="238"/>
      <c r="H112" s="241">
        <v>124</v>
      </c>
      <c r="I112" s="242"/>
      <c r="J112" s="238"/>
      <c r="K112" s="238"/>
      <c r="L112" s="243"/>
      <c r="M112" s="244"/>
      <c r="N112" s="245"/>
      <c r="O112" s="245"/>
      <c r="P112" s="245"/>
      <c r="Q112" s="245"/>
      <c r="R112" s="245"/>
      <c r="S112" s="245"/>
      <c r="T112" s="246"/>
      <c r="AT112" s="247" t="s">
        <v>176</v>
      </c>
      <c r="AU112" s="247" t="s">
        <v>24</v>
      </c>
      <c r="AV112" s="11" t="s">
        <v>24</v>
      </c>
      <c r="AW112" s="11" t="s">
        <v>45</v>
      </c>
      <c r="AX112" s="11" t="s">
        <v>25</v>
      </c>
      <c r="AY112" s="247" t="s">
        <v>145</v>
      </c>
    </row>
    <row r="113" s="1" customFormat="1" ht="16.5" customHeight="1">
      <c r="B113" s="46"/>
      <c r="C113" s="222" t="s">
        <v>221</v>
      </c>
      <c r="D113" s="222" t="s">
        <v>147</v>
      </c>
      <c r="E113" s="223" t="s">
        <v>204</v>
      </c>
      <c r="F113" s="224" t="s">
        <v>205</v>
      </c>
      <c r="G113" s="225" t="s">
        <v>206</v>
      </c>
      <c r="H113" s="226">
        <v>350</v>
      </c>
      <c r="I113" s="227"/>
      <c r="J113" s="228">
        <f>ROUND(I113*H113,2)</f>
        <v>0</v>
      </c>
      <c r="K113" s="224" t="s">
        <v>156</v>
      </c>
      <c r="L113" s="72"/>
      <c r="M113" s="229" t="s">
        <v>38</v>
      </c>
      <c r="N113" s="230" t="s">
        <v>52</v>
      </c>
      <c r="O113" s="47"/>
      <c r="P113" s="231">
        <f>O113*H113</f>
        <v>0</v>
      </c>
      <c r="Q113" s="231">
        <v>0</v>
      </c>
      <c r="R113" s="231">
        <f>Q113*H113</f>
        <v>0</v>
      </c>
      <c r="S113" s="231">
        <v>0</v>
      </c>
      <c r="T113" s="232">
        <f>S113*H113</f>
        <v>0</v>
      </c>
      <c r="AR113" s="23" t="s">
        <v>152</v>
      </c>
      <c r="AT113" s="23" t="s">
        <v>147</v>
      </c>
      <c r="AU113" s="23" t="s">
        <v>24</v>
      </c>
      <c r="AY113" s="23" t="s">
        <v>145</v>
      </c>
      <c r="BE113" s="233">
        <f>IF(N113="základní",J113,0)</f>
        <v>0</v>
      </c>
      <c r="BF113" s="233">
        <f>IF(N113="snížená",J113,0)</f>
        <v>0</v>
      </c>
      <c r="BG113" s="233">
        <f>IF(N113="zákl. přenesená",J113,0)</f>
        <v>0</v>
      </c>
      <c r="BH113" s="233">
        <f>IF(N113="sníž. přenesená",J113,0)</f>
        <v>0</v>
      </c>
      <c r="BI113" s="233">
        <f>IF(N113="nulová",J113,0)</f>
        <v>0</v>
      </c>
      <c r="BJ113" s="23" t="s">
        <v>25</v>
      </c>
      <c r="BK113" s="233">
        <f>ROUND(I113*H113,2)</f>
        <v>0</v>
      </c>
      <c r="BL113" s="23" t="s">
        <v>152</v>
      </c>
      <c r="BM113" s="23" t="s">
        <v>628</v>
      </c>
    </row>
    <row r="114" s="1" customFormat="1" ht="16.5" customHeight="1">
      <c r="B114" s="46"/>
      <c r="C114" s="222" t="s">
        <v>227</v>
      </c>
      <c r="D114" s="222" t="s">
        <v>147</v>
      </c>
      <c r="E114" s="223" t="s">
        <v>209</v>
      </c>
      <c r="F114" s="224" t="s">
        <v>210</v>
      </c>
      <c r="G114" s="225" t="s">
        <v>206</v>
      </c>
      <c r="H114" s="226">
        <v>350</v>
      </c>
      <c r="I114" s="227"/>
      <c r="J114" s="228">
        <f>ROUND(I114*H114,2)</f>
        <v>0</v>
      </c>
      <c r="K114" s="224" t="s">
        <v>156</v>
      </c>
      <c r="L114" s="72"/>
      <c r="M114" s="229" t="s">
        <v>38</v>
      </c>
      <c r="N114" s="230" t="s">
        <v>52</v>
      </c>
      <c r="O114" s="47"/>
      <c r="P114" s="231">
        <f>O114*H114</f>
        <v>0</v>
      </c>
      <c r="Q114" s="231">
        <v>0</v>
      </c>
      <c r="R114" s="231">
        <f>Q114*H114</f>
        <v>0</v>
      </c>
      <c r="S114" s="231">
        <v>0</v>
      </c>
      <c r="T114" s="232">
        <f>S114*H114</f>
        <v>0</v>
      </c>
      <c r="AR114" s="23" t="s">
        <v>152</v>
      </c>
      <c r="AT114" s="23" t="s">
        <v>147</v>
      </c>
      <c r="AU114" s="23" t="s">
        <v>24</v>
      </c>
      <c r="AY114" s="23" t="s">
        <v>145</v>
      </c>
      <c r="BE114" s="233">
        <f>IF(N114="základní",J114,0)</f>
        <v>0</v>
      </c>
      <c r="BF114" s="233">
        <f>IF(N114="snížená",J114,0)</f>
        <v>0</v>
      </c>
      <c r="BG114" s="233">
        <f>IF(N114="zákl. přenesená",J114,0)</f>
        <v>0</v>
      </c>
      <c r="BH114" s="233">
        <f>IF(N114="sníž. přenesená",J114,0)</f>
        <v>0</v>
      </c>
      <c r="BI114" s="233">
        <f>IF(N114="nulová",J114,0)</f>
        <v>0</v>
      </c>
      <c r="BJ114" s="23" t="s">
        <v>25</v>
      </c>
      <c r="BK114" s="233">
        <f>ROUND(I114*H114,2)</f>
        <v>0</v>
      </c>
      <c r="BL114" s="23" t="s">
        <v>152</v>
      </c>
      <c r="BM114" s="23" t="s">
        <v>629</v>
      </c>
    </row>
    <row r="115" s="1" customFormat="1" ht="16.5" customHeight="1">
      <c r="B115" s="46"/>
      <c r="C115" s="222" t="s">
        <v>10</v>
      </c>
      <c r="D115" s="222" t="s">
        <v>147</v>
      </c>
      <c r="E115" s="223" t="s">
        <v>213</v>
      </c>
      <c r="F115" s="224" t="s">
        <v>214</v>
      </c>
      <c r="G115" s="225" t="s">
        <v>206</v>
      </c>
      <c r="H115" s="226">
        <v>350</v>
      </c>
      <c r="I115" s="227"/>
      <c r="J115" s="228">
        <f>ROUND(I115*H115,2)</f>
        <v>0</v>
      </c>
      <c r="K115" s="224" t="s">
        <v>38</v>
      </c>
      <c r="L115" s="72"/>
      <c r="M115" s="229" t="s">
        <v>38</v>
      </c>
      <c r="N115" s="230" t="s">
        <v>52</v>
      </c>
      <c r="O115" s="47"/>
      <c r="P115" s="231">
        <f>O115*H115</f>
        <v>0</v>
      </c>
      <c r="Q115" s="231">
        <v>0</v>
      </c>
      <c r="R115" s="231">
        <f>Q115*H115</f>
        <v>0</v>
      </c>
      <c r="S115" s="231">
        <v>0</v>
      </c>
      <c r="T115" s="232">
        <f>S115*H115</f>
        <v>0</v>
      </c>
      <c r="AR115" s="23" t="s">
        <v>152</v>
      </c>
      <c r="AT115" s="23" t="s">
        <v>147</v>
      </c>
      <c r="AU115" s="23" t="s">
        <v>24</v>
      </c>
      <c r="AY115" s="23" t="s">
        <v>145</v>
      </c>
      <c r="BE115" s="233">
        <f>IF(N115="základní",J115,0)</f>
        <v>0</v>
      </c>
      <c r="BF115" s="233">
        <f>IF(N115="snížená",J115,0)</f>
        <v>0</v>
      </c>
      <c r="BG115" s="233">
        <f>IF(N115="zákl. přenesená",J115,0)</f>
        <v>0</v>
      </c>
      <c r="BH115" s="233">
        <f>IF(N115="sníž. přenesená",J115,0)</f>
        <v>0</v>
      </c>
      <c r="BI115" s="233">
        <f>IF(N115="nulová",J115,0)</f>
        <v>0</v>
      </c>
      <c r="BJ115" s="23" t="s">
        <v>25</v>
      </c>
      <c r="BK115" s="233">
        <f>ROUND(I115*H115,2)</f>
        <v>0</v>
      </c>
      <c r="BL115" s="23" t="s">
        <v>152</v>
      </c>
      <c r="BM115" s="23" t="s">
        <v>630</v>
      </c>
    </row>
    <row r="116" s="11" customFormat="1">
      <c r="B116" s="237"/>
      <c r="C116" s="238"/>
      <c r="D116" s="234" t="s">
        <v>176</v>
      </c>
      <c r="E116" s="239" t="s">
        <v>38</v>
      </c>
      <c r="F116" s="240" t="s">
        <v>216</v>
      </c>
      <c r="G116" s="238"/>
      <c r="H116" s="241">
        <v>350</v>
      </c>
      <c r="I116" s="242"/>
      <c r="J116" s="238"/>
      <c r="K116" s="238"/>
      <c r="L116" s="243"/>
      <c r="M116" s="244"/>
      <c r="N116" s="245"/>
      <c r="O116" s="245"/>
      <c r="P116" s="245"/>
      <c r="Q116" s="245"/>
      <c r="R116" s="245"/>
      <c r="S116" s="245"/>
      <c r="T116" s="246"/>
      <c r="AT116" s="247" t="s">
        <v>176</v>
      </c>
      <c r="AU116" s="247" t="s">
        <v>24</v>
      </c>
      <c r="AV116" s="11" t="s">
        <v>24</v>
      </c>
      <c r="AW116" s="11" t="s">
        <v>45</v>
      </c>
      <c r="AX116" s="11" t="s">
        <v>25</v>
      </c>
      <c r="AY116" s="247" t="s">
        <v>145</v>
      </c>
    </row>
    <row r="117" s="1" customFormat="1" ht="16.5" customHeight="1">
      <c r="B117" s="46"/>
      <c r="C117" s="222" t="s">
        <v>237</v>
      </c>
      <c r="D117" s="222" t="s">
        <v>147</v>
      </c>
      <c r="E117" s="223" t="s">
        <v>218</v>
      </c>
      <c r="F117" s="224" t="s">
        <v>219</v>
      </c>
      <c r="G117" s="225" t="s">
        <v>206</v>
      </c>
      <c r="H117" s="226">
        <v>350</v>
      </c>
      <c r="I117" s="227"/>
      <c r="J117" s="228">
        <f>ROUND(I117*H117,2)</f>
        <v>0</v>
      </c>
      <c r="K117" s="224" t="s">
        <v>38</v>
      </c>
      <c r="L117" s="72"/>
      <c r="M117" s="229" t="s">
        <v>38</v>
      </c>
      <c r="N117" s="230" t="s">
        <v>52</v>
      </c>
      <c r="O117" s="47"/>
      <c r="P117" s="231">
        <f>O117*H117</f>
        <v>0</v>
      </c>
      <c r="Q117" s="231">
        <v>0</v>
      </c>
      <c r="R117" s="231">
        <f>Q117*H117</f>
        <v>0</v>
      </c>
      <c r="S117" s="231">
        <v>0</v>
      </c>
      <c r="T117" s="232">
        <f>S117*H117</f>
        <v>0</v>
      </c>
      <c r="AR117" s="23" t="s">
        <v>152</v>
      </c>
      <c r="AT117" s="23" t="s">
        <v>147</v>
      </c>
      <c r="AU117" s="23" t="s">
        <v>24</v>
      </c>
      <c r="AY117" s="23" t="s">
        <v>145</v>
      </c>
      <c r="BE117" s="233">
        <f>IF(N117="základní",J117,0)</f>
        <v>0</v>
      </c>
      <c r="BF117" s="233">
        <f>IF(N117="snížená",J117,0)</f>
        <v>0</v>
      </c>
      <c r="BG117" s="233">
        <f>IF(N117="zákl. přenesená",J117,0)</f>
        <v>0</v>
      </c>
      <c r="BH117" s="233">
        <f>IF(N117="sníž. přenesená",J117,0)</f>
        <v>0</v>
      </c>
      <c r="BI117" s="233">
        <f>IF(N117="nulová",J117,0)</f>
        <v>0</v>
      </c>
      <c r="BJ117" s="23" t="s">
        <v>25</v>
      </c>
      <c r="BK117" s="233">
        <f>ROUND(I117*H117,2)</f>
        <v>0</v>
      </c>
      <c r="BL117" s="23" t="s">
        <v>152</v>
      </c>
      <c r="BM117" s="23" t="s">
        <v>631</v>
      </c>
    </row>
    <row r="118" s="11" customFormat="1">
      <c r="B118" s="237"/>
      <c r="C118" s="238"/>
      <c r="D118" s="234" t="s">
        <v>176</v>
      </c>
      <c r="E118" s="239" t="s">
        <v>38</v>
      </c>
      <c r="F118" s="240" t="s">
        <v>216</v>
      </c>
      <c r="G118" s="238"/>
      <c r="H118" s="241">
        <v>350</v>
      </c>
      <c r="I118" s="242"/>
      <c r="J118" s="238"/>
      <c r="K118" s="238"/>
      <c r="L118" s="243"/>
      <c r="M118" s="244"/>
      <c r="N118" s="245"/>
      <c r="O118" s="245"/>
      <c r="P118" s="245"/>
      <c r="Q118" s="245"/>
      <c r="R118" s="245"/>
      <c r="S118" s="245"/>
      <c r="T118" s="246"/>
      <c r="AT118" s="247" t="s">
        <v>176</v>
      </c>
      <c r="AU118" s="247" t="s">
        <v>24</v>
      </c>
      <c r="AV118" s="11" t="s">
        <v>24</v>
      </c>
      <c r="AW118" s="11" t="s">
        <v>45</v>
      </c>
      <c r="AX118" s="11" t="s">
        <v>25</v>
      </c>
      <c r="AY118" s="247" t="s">
        <v>145</v>
      </c>
    </row>
    <row r="119" s="1" customFormat="1" ht="16.5" customHeight="1">
      <c r="B119" s="46"/>
      <c r="C119" s="222" t="s">
        <v>241</v>
      </c>
      <c r="D119" s="222" t="s">
        <v>147</v>
      </c>
      <c r="E119" s="223" t="s">
        <v>222</v>
      </c>
      <c r="F119" s="224" t="s">
        <v>223</v>
      </c>
      <c r="G119" s="225" t="s">
        <v>224</v>
      </c>
      <c r="H119" s="226">
        <v>630</v>
      </c>
      <c r="I119" s="227"/>
      <c r="J119" s="228">
        <f>ROUND(I119*H119,2)</f>
        <v>0</v>
      </c>
      <c r="K119" s="224" t="s">
        <v>38</v>
      </c>
      <c r="L119" s="72"/>
      <c r="M119" s="229" t="s">
        <v>38</v>
      </c>
      <c r="N119" s="230" t="s">
        <v>52</v>
      </c>
      <c r="O119" s="47"/>
      <c r="P119" s="231">
        <f>O119*H119</f>
        <v>0</v>
      </c>
      <c r="Q119" s="231">
        <v>0</v>
      </c>
      <c r="R119" s="231">
        <f>Q119*H119</f>
        <v>0</v>
      </c>
      <c r="S119" s="231">
        <v>0</v>
      </c>
      <c r="T119" s="232">
        <f>S119*H119</f>
        <v>0</v>
      </c>
      <c r="AR119" s="23" t="s">
        <v>152</v>
      </c>
      <c r="AT119" s="23" t="s">
        <v>147</v>
      </c>
      <c r="AU119" s="23" t="s">
        <v>24</v>
      </c>
      <c r="AY119" s="23" t="s">
        <v>145</v>
      </c>
      <c r="BE119" s="233">
        <f>IF(N119="základní",J119,0)</f>
        <v>0</v>
      </c>
      <c r="BF119" s="233">
        <f>IF(N119="snížená",J119,0)</f>
        <v>0</v>
      </c>
      <c r="BG119" s="233">
        <f>IF(N119="zákl. přenesená",J119,0)</f>
        <v>0</v>
      </c>
      <c r="BH119" s="233">
        <f>IF(N119="sníž. přenesená",J119,0)</f>
        <v>0</v>
      </c>
      <c r="BI119" s="233">
        <f>IF(N119="nulová",J119,0)</f>
        <v>0</v>
      </c>
      <c r="BJ119" s="23" t="s">
        <v>25</v>
      </c>
      <c r="BK119" s="233">
        <f>ROUND(I119*H119,2)</f>
        <v>0</v>
      </c>
      <c r="BL119" s="23" t="s">
        <v>152</v>
      </c>
      <c r="BM119" s="23" t="s">
        <v>632</v>
      </c>
    </row>
    <row r="120" s="11" customFormat="1">
      <c r="B120" s="237"/>
      <c r="C120" s="238"/>
      <c r="D120" s="234" t="s">
        <v>176</v>
      </c>
      <c r="E120" s="239" t="s">
        <v>38</v>
      </c>
      <c r="F120" s="240" t="s">
        <v>226</v>
      </c>
      <c r="G120" s="238"/>
      <c r="H120" s="241">
        <v>630</v>
      </c>
      <c r="I120" s="242"/>
      <c r="J120" s="238"/>
      <c r="K120" s="238"/>
      <c r="L120" s="243"/>
      <c r="M120" s="244"/>
      <c r="N120" s="245"/>
      <c r="O120" s="245"/>
      <c r="P120" s="245"/>
      <c r="Q120" s="245"/>
      <c r="R120" s="245"/>
      <c r="S120" s="245"/>
      <c r="T120" s="246"/>
      <c r="AT120" s="247" t="s">
        <v>176</v>
      </c>
      <c r="AU120" s="247" t="s">
        <v>24</v>
      </c>
      <c r="AV120" s="11" t="s">
        <v>24</v>
      </c>
      <c r="AW120" s="11" t="s">
        <v>45</v>
      </c>
      <c r="AX120" s="11" t="s">
        <v>81</v>
      </c>
      <c r="AY120" s="247" t="s">
        <v>145</v>
      </c>
    </row>
    <row r="121" s="12" customFormat="1">
      <c r="B121" s="248"/>
      <c r="C121" s="249"/>
      <c r="D121" s="234" t="s">
        <v>176</v>
      </c>
      <c r="E121" s="250" t="s">
        <v>38</v>
      </c>
      <c r="F121" s="251" t="s">
        <v>179</v>
      </c>
      <c r="G121" s="249"/>
      <c r="H121" s="252">
        <v>630</v>
      </c>
      <c r="I121" s="253"/>
      <c r="J121" s="249"/>
      <c r="K121" s="249"/>
      <c r="L121" s="254"/>
      <c r="M121" s="255"/>
      <c r="N121" s="256"/>
      <c r="O121" s="256"/>
      <c r="P121" s="256"/>
      <c r="Q121" s="256"/>
      <c r="R121" s="256"/>
      <c r="S121" s="256"/>
      <c r="T121" s="257"/>
      <c r="AT121" s="258" t="s">
        <v>176</v>
      </c>
      <c r="AU121" s="258" t="s">
        <v>24</v>
      </c>
      <c r="AV121" s="12" t="s">
        <v>152</v>
      </c>
      <c r="AW121" s="12" t="s">
        <v>45</v>
      </c>
      <c r="AX121" s="12" t="s">
        <v>25</v>
      </c>
      <c r="AY121" s="258" t="s">
        <v>145</v>
      </c>
    </row>
    <row r="122" s="1" customFormat="1" ht="16.5" customHeight="1">
      <c r="B122" s="46"/>
      <c r="C122" s="222" t="s">
        <v>246</v>
      </c>
      <c r="D122" s="222" t="s">
        <v>147</v>
      </c>
      <c r="E122" s="223" t="s">
        <v>247</v>
      </c>
      <c r="F122" s="224" t="s">
        <v>633</v>
      </c>
      <c r="G122" s="225" t="s">
        <v>206</v>
      </c>
      <c r="H122" s="226">
        <v>910</v>
      </c>
      <c r="I122" s="227"/>
      <c r="J122" s="228">
        <f>ROUND(I122*H122,2)</f>
        <v>0</v>
      </c>
      <c r="K122" s="224" t="s">
        <v>162</v>
      </c>
      <c r="L122" s="72"/>
      <c r="M122" s="229" t="s">
        <v>38</v>
      </c>
      <c r="N122" s="230" t="s">
        <v>52</v>
      </c>
      <c r="O122" s="47"/>
      <c r="P122" s="231">
        <f>O122*H122</f>
        <v>0</v>
      </c>
      <c r="Q122" s="231">
        <v>0</v>
      </c>
      <c r="R122" s="231">
        <f>Q122*H122</f>
        <v>0</v>
      </c>
      <c r="S122" s="231">
        <v>0</v>
      </c>
      <c r="T122" s="232">
        <f>S122*H122</f>
        <v>0</v>
      </c>
      <c r="AR122" s="23" t="s">
        <v>152</v>
      </c>
      <c r="AT122" s="23" t="s">
        <v>147</v>
      </c>
      <c r="AU122" s="23" t="s">
        <v>24</v>
      </c>
      <c r="AY122" s="23" t="s">
        <v>145</v>
      </c>
      <c r="BE122" s="233">
        <f>IF(N122="základní",J122,0)</f>
        <v>0</v>
      </c>
      <c r="BF122" s="233">
        <f>IF(N122="snížená",J122,0)</f>
        <v>0</v>
      </c>
      <c r="BG122" s="233">
        <f>IF(N122="zákl. přenesená",J122,0)</f>
        <v>0</v>
      </c>
      <c r="BH122" s="233">
        <f>IF(N122="sníž. přenesená",J122,0)</f>
        <v>0</v>
      </c>
      <c r="BI122" s="233">
        <f>IF(N122="nulová",J122,0)</f>
        <v>0</v>
      </c>
      <c r="BJ122" s="23" t="s">
        <v>25</v>
      </c>
      <c r="BK122" s="233">
        <f>ROUND(I122*H122,2)</f>
        <v>0</v>
      </c>
      <c r="BL122" s="23" t="s">
        <v>152</v>
      </c>
      <c r="BM122" s="23" t="s">
        <v>634</v>
      </c>
    </row>
    <row r="123" s="1" customFormat="1">
      <c r="B123" s="46"/>
      <c r="C123" s="74"/>
      <c r="D123" s="234" t="s">
        <v>164</v>
      </c>
      <c r="E123" s="74"/>
      <c r="F123" s="235" t="s">
        <v>208</v>
      </c>
      <c r="G123" s="74"/>
      <c r="H123" s="74"/>
      <c r="I123" s="192"/>
      <c r="J123" s="74"/>
      <c r="K123" s="74"/>
      <c r="L123" s="72"/>
      <c r="M123" s="236"/>
      <c r="N123" s="47"/>
      <c r="O123" s="47"/>
      <c r="P123" s="47"/>
      <c r="Q123" s="47"/>
      <c r="R123" s="47"/>
      <c r="S123" s="47"/>
      <c r="T123" s="95"/>
      <c r="AT123" s="23" t="s">
        <v>164</v>
      </c>
      <c r="AU123" s="23" t="s">
        <v>24</v>
      </c>
    </row>
    <row r="124" s="11" customFormat="1">
      <c r="B124" s="237"/>
      <c r="C124" s="238"/>
      <c r="D124" s="234" t="s">
        <v>176</v>
      </c>
      <c r="E124" s="239" t="s">
        <v>38</v>
      </c>
      <c r="F124" s="240" t="s">
        <v>635</v>
      </c>
      <c r="G124" s="238"/>
      <c r="H124" s="241">
        <v>910</v>
      </c>
      <c r="I124" s="242"/>
      <c r="J124" s="238"/>
      <c r="K124" s="238"/>
      <c r="L124" s="243"/>
      <c r="M124" s="244"/>
      <c r="N124" s="245"/>
      <c r="O124" s="245"/>
      <c r="P124" s="245"/>
      <c r="Q124" s="245"/>
      <c r="R124" s="245"/>
      <c r="S124" s="245"/>
      <c r="T124" s="246"/>
      <c r="AT124" s="247" t="s">
        <v>176</v>
      </c>
      <c r="AU124" s="247" t="s">
        <v>24</v>
      </c>
      <c r="AV124" s="11" t="s">
        <v>24</v>
      </c>
      <c r="AW124" s="11" t="s">
        <v>45</v>
      </c>
      <c r="AX124" s="11" t="s">
        <v>25</v>
      </c>
      <c r="AY124" s="247" t="s">
        <v>145</v>
      </c>
    </row>
    <row r="125" s="1" customFormat="1" ht="16.5" customHeight="1">
      <c r="B125" s="46"/>
      <c r="C125" s="222" t="s">
        <v>254</v>
      </c>
      <c r="D125" s="222" t="s">
        <v>147</v>
      </c>
      <c r="E125" s="223" t="s">
        <v>255</v>
      </c>
      <c r="F125" s="224" t="s">
        <v>256</v>
      </c>
      <c r="G125" s="225" t="s">
        <v>206</v>
      </c>
      <c r="H125" s="226">
        <v>910</v>
      </c>
      <c r="I125" s="227"/>
      <c r="J125" s="228">
        <f>ROUND(I125*H125,2)</f>
        <v>0</v>
      </c>
      <c r="K125" s="224" t="s">
        <v>162</v>
      </c>
      <c r="L125" s="72"/>
      <c r="M125" s="229" t="s">
        <v>38</v>
      </c>
      <c r="N125" s="230" t="s">
        <v>52</v>
      </c>
      <c r="O125" s="47"/>
      <c r="P125" s="231">
        <f>O125*H125</f>
        <v>0</v>
      </c>
      <c r="Q125" s="231">
        <v>0</v>
      </c>
      <c r="R125" s="231">
        <f>Q125*H125</f>
        <v>0</v>
      </c>
      <c r="S125" s="231">
        <v>0</v>
      </c>
      <c r="T125" s="232">
        <f>S125*H125</f>
        <v>0</v>
      </c>
      <c r="AR125" s="23" t="s">
        <v>152</v>
      </c>
      <c r="AT125" s="23" t="s">
        <v>147</v>
      </c>
      <c r="AU125" s="23" t="s">
        <v>24</v>
      </c>
      <c r="AY125" s="23" t="s">
        <v>145</v>
      </c>
      <c r="BE125" s="233">
        <f>IF(N125="základní",J125,0)</f>
        <v>0</v>
      </c>
      <c r="BF125" s="233">
        <f>IF(N125="snížená",J125,0)</f>
        <v>0</v>
      </c>
      <c r="BG125" s="233">
        <f>IF(N125="zákl. přenesená",J125,0)</f>
        <v>0</v>
      </c>
      <c r="BH125" s="233">
        <f>IF(N125="sníž. přenesená",J125,0)</f>
        <v>0</v>
      </c>
      <c r="BI125" s="233">
        <f>IF(N125="nulová",J125,0)</f>
        <v>0</v>
      </c>
      <c r="BJ125" s="23" t="s">
        <v>25</v>
      </c>
      <c r="BK125" s="233">
        <f>ROUND(I125*H125,2)</f>
        <v>0</v>
      </c>
      <c r="BL125" s="23" t="s">
        <v>152</v>
      </c>
      <c r="BM125" s="23" t="s">
        <v>636</v>
      </c>
    </row>
    <row r="126" s="1" customFormat="1">
      <c r="B126" s="46"/>
      <c r="C126" s="74"/>
      <c r="D126" s="234" t="s">
        <v>164</v>
      </c>
      <c r="E126" s="74"/>
      <c r="F126" s="235" t="s">
        <v>208</v>
      </c>
      <c r="G126" s="74"/>
      <c r="H126" s="74"/>
      <c r="I126" s="192"/>
      <c r="J126" s="74"/>
      <c r="K126" s="74"/>
      <c r="L126" s="72"/>
      <c r="M126" s="236"/>
      <c r="N126" s="47"/>
      <c r="O126" s="47"/>
      <c r="P126" s="47"/>
      <c r="Q126" s="47"/>
      <c r="R126" s="47"/>
      <c r="S126" s="47"/>
      <c r="T126" s="95"/>
      <c r="AT126" s="23" t="s">
        <v>164</v>
      </c>
      <c r="AU126" s="23" t="s">
        <v>24</v>
      </c>
    </row>
    <row r="127" s="11" customFormat="1">
      <c r="B127" s="237"/>
      <c r="C127" s="238"/>
      <c r="D127" s="234" t="s">
        <v>176</v>
      </c>
      <c r="E127" s="239" t="s">
        <v>38</v>
      </c>
      <c r="F127" s="240" t="s">
        <v>635</v>
      </c>
      <c r="G127" s="238"/>
      <c r="H127" s="241">
        <v>910</v>
      </c>
      <c r="I127" s="242"/>
      <c r="J127" s="238"/>
      <c r="K127" s="238"/>
      <c r="L127" s="243"/>
      <c r="M127" s="244"/>
      <c r="N127" s="245"/>
      <c r="O127" s="245"/>
      <c r="P127" s="245"/>
      <c r="Q127" s="245"/>
      <c r="R127" s="245"/>
      <c r="S127" s="245"/>
      <c r="T127" s="246"/>
      <c r="AT127" s="247" t="s">
        <v>176</v>
      </c>
      <c r="AU127" s="247" t="s">
        <v>24</v>
      </c>
      <c r="AV127" s="11" t="s">
        <v>24</v>
      </c>
      <c r="AW127" s="11" t="s">
        <v>45</v>
      </c>
      <c r="AX127" s="11" t="s">
        <v>25</v>
      </c>
      <c r="AY127" s="247" t="s">
        <v>145</v>
      </c>
    </row>
    <row r="128" s="1" customFormat="1" ht="16.5" customHeight="1">
      <c r="B128" s="46"/>
      <c r="C128" s="222" t="s">
        <v>258</v>
      </c>
      <c r="D128" s="222" t="s">
        <v>147</v>
      </c>
      <c r="E128" s="223" t="s">
        <v>637</v>
      </c>
      <c r="F128" s="224" t="s">
        <v>638</v>
      </c>
      <c r="G128" s="225" t="s">
        <v>206</v>
      </c>
      <c r="H128" s="226">
        <v>266.5</v>
      </c>
      <c r="I128" s="227"/>
      <c r="J128" s="228">
        <f>ROUND(I128*H128,2)</f>
        <v>0</v>
      </c>
      <c r="K128" s="224" t="s">
        <v>162</v>
      </c>
      <c r="L128" s="72"/>
      <c r="M128" s="229" t="s">
        <v>38</v>
      </c>
      <c r="N128" s="230" t="s">
        <v>52</v>
      </c>
      <c r="O128" s="47"/>
      <c r="P128" s="231">
        <f>O128*H128</f>
        <v>0</v>
      </c>
      <c r="Q128" s="231">
        <v>0</v>
      </c>
      <c r="R128" s="231">
        <f>Q128*H128</f>
        <v>0</v>
      </c>
      <c r="S128" s="231">
        <v>0</v>
      </c>
      <c r="T128" s="232">
        <f>S128*H128</f>
        <v>0</v>
      </c>
      <c r="AR128" s="23" t="s">
        <v>152</v>
      </c>
      <c r="AT128" s="23" t="s">
        <v>147</v>
      </c>
      <c r="AU128" s="23" t="s">
        <v>24</v>
      </c>
      <c r="AY128" s="23" t="s">
        <v>145</v>
      </c>
      <c r="BE128" s="233">
        <f>IF(N128="základní",J128,0)</f>
        <v>0</v>
      </c>
      <c r="BF128" s="233">
        <f>IF(N128="snížená",J128,0)</f>
        <v>0</v>
      </c>
      <c r="BG128" s="233">
        <f>IF(N128="zákl. přenesená",J128,0)</f>
        <v>0</v>
      </c>
      <c r="BH128" s="233">
        <f>IF(N128="sníž. přenesená",J128,0)</f>
        <v>0</v>
      </c>
      <c r="BI128" s="233">
        <f>IF(N128="nulová",J128,0)</f>
        <v>0</v>
      </c>
      <c r="BJ128" s="23" t="s">
        <v>25</v>
      </c>
      <c r="BK128" s="233">
        <f>ROUND(I128*H128,2)</f>
        <v>0</v>
      </c>
      <c r="BL128" s="23" t="s">
        <v>152</v>
      </c>
      <c r="BM128" s="23" t="s">
        <v>639</v>
      </c>
    </row>
    <row r="129" s="1" customFormat="1">
      <c r="B129" s="46"/>
      <c r="C129" s="74"/>
      <c r="D129" s="234" t="s">
        <v>164</v>
      </c>
      <c r="E129" s="74"/>
      <c r="F129" s="235" t="s">
        <v>640</v>
      </c>
      <c r="G129" s="74"/>
      <c r="H129" s="74"/>
      <c r="I129" s="192"/>
      <c r="J129" s="74"/>
      <c r="K129" s="74"/>
      <c r="L129" s="72"/>
      <c r="M129" s="236"/>
      <c r="N129" s="47"/>
      <c r="O129" s="47"/>
      <c r="P129" s="47"/>
      <c r="Q129" s="47"/>
      <c r="R129" s="47"/>
      <c r="S129" s="47"/>
      <c r="T129" s="95"/>
      <c r="AT129" s="23" t="s">
        <v>164</v>
      </c>
      <c r="AU129" s="23" t="s">
        <v>24</v>
      </c>
    </row>
    <row r="130" s="11" customFormat="1">
      <c r="B130" s="237"/>
      <c r="C130" s="238"/>
      <c r="D130" s="234" t="s">
        <v>176</v>
      </c>
      <c r="E130" s="239" t="s">
        <v>38</v>
      </c>
      <c r="F130" s="240" t="s">
        <v>641</v>
      </c>
      <c r="G130" s="238"/>
      <c r="H130" s="241">
        <v>182.5</v>
      </c>
      <c r="I130" s="242"/>
      <c r="J130" s="238"/>
      <c r="K130" s="238"/>
      <c r="L130" s="243"/>
      <c r="M130" s="244"/>
      <c r="N130" s="245"/>
      <c r="O130" s="245"/>
      <c r="P130" s="245"/>
      <c r="Q130" s="245"/>
      <c r="R130" s="245"/>
      <c r="S130" s="245"/>
      <c r="T130" s="246"/>
      <c r="AT130" s="247" t="s">
        <v>176</v>
      </c>
      <c r="AU130" s="247" t="s">
        <v>24</v>
      </c>
      <c r="AV130" s="11" t="s">
        <v>24</v>
      </c>
      <c r="AW130" s="11" t="s">
        <v>45</v>
      </c>
      <c r="AX130" s="11" t="s">
        <v>81</v>
      </c>
      <c r="AY130" s="247" t="s">
        <v>145</v>
      </c>
    </row>
    <row r="131" s="11" customFormat="1">
      <c r="B131" s="237"/>
      <c r="C131" s="238"/>
      <c r="D131" s="234" t="s">
        <v>176</v>
      </c>
      <c r="E131" s="239" t="s">
        <v>38</v>
      </c>
      <c r="F131" s="240" t="s">
        <v>642</v>
      </c>
      <c r="G131" s="238"/>
      <c r="H131" s="241">
        <v>28</v>
      </c>
      <c r="I131" s="242"/>
      <c r="J131" s="238"/>
      <c r="K131" s="238"/>
      <c r="L131" s="243"/>
      <c r="M131" s="244"/>
      <c r="N131" s="245"/>
      <c r="O131" s="245"/>
      <c r="P131" s="245"/>
      <c r="Q131" s="245"/>
      <c r="R131" s="245"/>
      <c r="S131" s="245"/>
      <c r="T131" s="246"/>
      <c r="AT131" s="247" t="s">
        <v>176</v>
      </c>
      <c r="AU131" s="247" t="s">
        <v>24</v>
      </c>
      <c r="AV131" s="11" t="s">
        <v>24</v>
      </c>
      <c r="AW131" s="11" t="s">
        <v>45</v>
      </c>
      <c r="AX131" s="11" t="s">
        <v>81</v>
      </c>
      <c r="AY131" s="247" t="s">
        <v>145</v>
      </c>
    </row>
    <row r="132" s="11" customFormat="1">
      <c r="B132" s="237"/>
      <c r="C132" s="238"/>
      <c r="D132" s="234" t="s">
        <v>176</v>
      </c>
      <c r="E132" s="239" t="s">
        <v>38</v>
      </c>
      <c r="F132" s="240" t="s">
        <v>643</v>
      </c>
      <c r="G132" s="238"/>
      <c r="H132" s="241">
        <v>48</v>
      </c>
      <c r="I132" s="242"/>
      <c r="J132" s="238"/>
      <c r="K132" s="238"/>
      <c r="L132" s="243"/>
      <c r="M132" s="244"/>
      <c r="N132" s="245"/>
      <c r="O132" s="245"/>
      <c r="P132" s="245"/>
      <c r="Q132" s="245"/>
      <c r="R132" s="245"/>
      <c r="S132" s="245"/>
      <c r="T132" s="246"/>
      <c r="AT132" s="247" t="s">
        <v>176</v>
      </c>
      <c r="AU132" s="247" t="s">
        <v>24</v>
      </c>
      <c r="AV132" s="11" t="s">
        <v>24</v>
      </c>
      <c r="AW132" s="11" t="s">
        <v>45</v>
      </c>
      <c r="AX132" s="11" t="s">
        <v>81</v>
      </c>
      <c r="AY132" s="247" t="s">
        <v>145</v>
      </c>
    </row>
    <row r="133" s="11" customFormat="1">
      <c r="B133" s="237"/>
      <c r="C133" s="238"/>
      <c r="D133" s="234" t="s">
        <v>176</v>
      </c>
      <c r="E133" s="239" t="s">
        <v>38</v>
      </c>
      <c r="F133" s="240" t="s">
        <v>194</v>
      </c>
      <c r="G133" s="238"/>
      <c r="H133" s="241">
        <v>8</v>
      </c>
      <c r="I133" s="242"/>
      <c r="J133" s="238"/>
      <c r="K133" s="238"/>
      <c r="L133" s="243"/>
      <c r="M133" s="244"/>
      <c r="N133" s="245"/>
      <c r="O133" s="245"/>
      <c r="P133" s="245"/>
      <c r="Q133" s="245"/>
      <c r="R133" s="245"/>
      <c r="S133" s="245"/>
      <c r="T133" s="246"/>
      <c r="AT133" s="247" t="s">
        <v>176</v>
      </c>
      <c r="AU133" s="247" t="s">
        <v>24</v>
      </c>
      <c r="AV133" s="11" t="s">
        <v>24</v>
      </c>
      <c r="AW133" s="11" t="s">
        <v>45</v>
      </c>
      <c r="AX133" s="11" t="s">
        <v>81</v>
      </c>
      <c r="AY133" s="247" t="s">
        <v>145</v>
      </c>
    </row>
    <row r="134" s="12" customFormat="1">
      <c r="B134" s="248"/>
      <c r="C134" s="249"/>
      <c r="D134" s="234" t="s">
        <v>176</v>
      </c>
      <c r="E134" s="250" t="s">
        <v>38</v>
      </c>
      <c r="F134" s="251" t="s">
        <v>179</v>
      </c>
      <c r="G134" s="249"/>
      <c r="H134" s="252">
        <v>266.5</v>
      </c>
      <c r="I134" s="253"/>
      <c r="J134" s="249"/>
      <c r="K134" s="249"/>
      <c r="L134" s="254"/>
      <c r="M134" s="255"/>
      <c r="N134" s="256"/>
      <c r="O134" s="256"/>
      <c r="P134" s="256"/>
      <c r="Q134" s="256"/>
      <c r="R134" s="256"/>
      <c r="S134" s="256"/>
      <c r="T134" s="257"/>
      <c r="AT134" s="258" t="s">
        <v>176</v>
      </c>
      <c r="AU134" s="258" t="s">
        <v>24</v>
      </c>
      <c r="AV134" s="12" t="s">
        <v>152</v>
      </c>
      <c r="AW134" s="12" t="s">
        <v>45</v>
      </c>
      <c r="AX134" s="12" t="s">
        <v>25</v>
      </c>
      <c r="AY134" s="258" t="s">
        <v>145</v>
      </c>
    </row>
    <row r="135" s="1" customFormat="1" ht="16.5" customHeight="1">
      <c r="B135" s="46"/>
      <c r="C135" s="222" t="s">
        <v>9</v>
      </c>
      <c r="D135" s="222" t="s">
        <v>147</v>
      </c>
      <c r="E135" s="223" t="s">
        <v>644</v>
      </c>
      <c r="F135" s="224" t="s">
        <v>645</v>
      </c>
      <c r="G135" s="225" t="s">
        <v>206</v>
      </c>
      <c r="H135" s="226">
        <v>266</v>
      </c>
      <c r="I135" s="227"/>
      <c r="J135" s="228">
        <f>ROUND(I135*H135,2)</f>
        <v>0</v>
      </c>
      <c r="K135" s="224" t="s">
        <v>162</v>
      </c>
      <c r="L135" s="72"/>
      <c r="M135" s="229" t="s">
        <v>38</v>
      </c>
      <c r="N135" s="230" t="s">
        <v>52</v>
      </c>
      <c r="O135" s="47"/>
      <c r="P135" s="231">
        <f>O135*H135</f>
        <v>0</v>
      </c>
      <c r="Q135" s="231">
        <v>0</v>
      </c>
      <c r="R135" s="231">
        <f>Q135*H135</f>
        <v>0</v>
      </c>
      <c r="S135" s="231">
        <v>0</v>
      </c>
      <c r="T135" s="232">
        <f>S135*H135</f>
        <v>0</v>
      </c>
      <c r="AR135" s="23" t="s">
        <v>152</v>
      </c>
      <c r="AT135" s="23" t="s">
        <v>147</v>
      </c>
      <c r="AU135" s="23" t="s">
        <v>24</v>
      </c>
      <c r="AY135" s="23" t="s">
        <v>145</v>
      </c>
      <c r="BE135" s="233">
        <f>IF(N135="základní",J135,0)</f>
        <v>0</v>
      </c>
      <c r="BF135" s="233">
        <f>IF(N135="snížená",J135,0)</f>
        <v>0</v>
      </c>
      <c r="BG135" s="233">
        <f>IF(N135="zákl. přenesená",J135,0)</f>
        <v>0</v>
      </c>
      <c r="BH135" s="233">
        <f>IF(N135="sníž. přenesená",J135,0)</f>
        <v>0</v>
      </c>
      <c r="BI135" s="233">
        <f>IF(N135="nulová",J135,0)</f>
        <v>0</v>
      </c>
      <c r="BJ135" s="23" t="s">
        <v>25</v>
      </c>
      <c r="BK135" s="233">
        <f>ROUND(I135*H135,2)</f>
        <v>0</v>
      </c>
      <c r="BL135" s="23" t="s">
        <v>152</v>
      </c>
      <c r="BM135" s="23" t="s">
        <v>646</v>
      </c>
    </row>
    <row r="136" s="1" customFormat="1">
      <c r="B136" s="46"/>
      <c r="C136" s="74"/>
      <c r="D136" s="234" t="s">
        <v>164</v>
      </c>
      <c r="E136" s="74"/>
      <c r="F136" s="235" t="s">
        <v>640</v>
      </c>
      <c r="G136" s="74"/>
      <c r="H136" s="74"/>
      <c r="I136" s="192"/>
      <c r="J136" s="74"/>
      <c r="K136" s="74"/>
      <c r="L136" s="72"/>
      <c r="M136" s="236"/>
      <c r="N136" s="47"/>
      <c r="O136" s="47"/>
      <c r="P136" s="47"/>
      <c r="Q136" s="47"/>
      <c r="R136" s="47"/>
      <c r="S136" s="47"/>
      <c r="T136" s="95"/>
      <c r="AT136" s="23" t="s">
        <v>164</v>
      </c>
      <c r="AU136" s="23" t="s">
        <v>24</v>
      </c>
    </row>
    <row r="137" s="11" customFormat="1">
      <c r="B137" s="237"/>
      <c r="C137" s="238"/>
      <c r="D137" s="234" t="s">
        <v>176</v>
      </c>
      <c r="E137" s="239" t="s">
        <v>38</v>
      </c>
      <c r="F137" s="240" t="s">
        <v>647</v>
      </c>
      <c r="G137" s="238"/>
      <c r="H137" s="241">
        <v>266</v>
      </c>
      <c r="I137" s="242"/>
      <c r="J137" s="238"/>
      <c r="K137" s="238"/>
      <c r="L137" s="243"/>
      <c r="M137" s="244"/>
      <c r="N137" s="245"/>
      <c r="O137" s="245"/>
      <c r="P137" s="245"/>
      <c r="Q137" s="245"/>
      <c r="R137" s="245"/>
      <c r="S137" s="245"/>
      <c r="T137" s="246"/>
      <c r="AT137" s="247" t="s">
        <v>176</v>
      </c>
      <c r="AU137" s="247" t="s">
        <v>24</v>
      </c>
      <c r="AV137" s="11" t="s">
        <v>24</v>
      </c>
      <c r="AW137" s="11" t="s">
        <v>45</v>
      </c>
      <c r="AX137" s="11" t="s">
        <v>25</v>
      </c>
      <c r="AY137" s="247" t="s">
        <v>145</v>
      </c>
    </row>
    <row r="138" s="1" customFormat="1" ht="16.5" customHeight="1">
      <c r="B138" s="46"/>
      <c r="C138" s="222" t="s">
        <v>268</v>
      </c>
      <c r="D138" s="222" t="s">
        <v>147</v>
      </c>
      <c r="E138" s="223" t="s">
        <v>269</v>
      </c>
      <c r="F138" s="224" t="s">
        <v>270</v>
      </c>
      <c r="G138" s="225" t="s">
        <v>206</v>
      </c>
      <c r="H138" s="226">
        <v>1236</v>
      </c>
      <c r="I138" s="227"/>
      <c r="J138" s="228">
        <f>ROUND(I138*H138,2)</f>
        <v>0</v>
      </c>
      <c r="K138" s="224" t="s">
        <v>156</v>
      </c>
      <c r="L138" s="72"/>
      <c r="M138" s="229" t="s">
        <v>38</v>
      </c>
      <c r="N138" s="230" t="s">
        <v>52</v>
      </c>
      <c r="O138" s="47"/>
      <c r="P138" s="231">
        <f>O138*H138</f>
        <v>0</v>
      </c>
      <c r="Q138" s="231">
        <v>0</v>
      </c>
      <c r="R138" s="231">
        <f>Q138*H138</f>
        <v>0</v>
      </c>
      <c r="S138" s="231">
        <v>0</v>
      </c>
      <c r="T138" s="232">
        <f>S138*H138</f>
        <v>0</v>
      </c>
      <c r="AR138" s="23" t="s">
        <v>152</v>
      </c>
      <c r="AT138" s="23" t="s">
        <v>147</v>
      </c>
      <c r="AU138" s="23" t="s">
        <v>24</v>
      </c>
      <c r="AY138" s="23" t="s">
        <v>145</v>
      </c>
      <c r="BE138" s="233">
        <f>IF(N138="základní",J138,0)</f>
        <v>0</v>
      </c>
      <c r="BF138" s="233">
        <f>IF(N138="snížená",J138,0)</f>
        <v>0</v>
      </c>
      <c r="BG138" s="233">
        <f>IF(N138="zákl. přenesená",J138,0)</f>
        <v>0</v>
      </c>
      <c r="BH138" s="233">
        <f>IF(N138="sníž. přenesená",J138,0)</f>
        <v>0</v>
      </c>
      <c r="BI138" s="233">
        <f>IF(N138="nulová",J138,0)</f>
        <v>0</v>
      </c>
      <c r="BJ138" s="23" t="s">
        <v>25</v>
      </c>
      <c r="BK138" s="233">
        <f>ROUND(I138*H138,2)</f>
        <v>0</v>
      </c>
      <c r="BL138" s="23" t="s">
        <v>152</v>
      </c>
      <c r="BM138" s="23" t="s">
        <v>648</v>
      </c>
    </row>
    <row r="139" s="11" customFormat="1">
      <c r="B139" s="237"/>
      <c r="C139" s="238"/>
      <c r="D139" s="234" t="s">
        <v>176</v>
      </c>
      <c r="E139" s="239" t="s">
        <v>38</v>
      </c>
      <c r="F139" s="240" t="s">
        <v>649</v>
      </c>
      <c r="G139" s="238"/>
      <c r="H139" s="241">
        <v>1236</v>
      </c>
      <c r="I139" s="242"/>
      <c r="J139" s="238"/>
      <c r="K139" s="238"/>
      <c r="L139" s="243"/>
      <c r="M139" s="244"/>
      <c r="N139" s="245"/>
      <c r="O139" s="245"/>
      <c r="P139" s="245"/>
      <c r="Q139" s="245"/>
      <c r="R139" s="245"/>
      <c r="S139" s="245"/>
      <c r="T139" s="246"/>
      <c r="AT139" s="247" t="s">
        <v>176</v>
      </c>
      <c r="AU139" s="247" t="s">
        <v>24</v>
      </c>
      <c r="AV139" s="11" t="s">
        <v>24</v>
      </c>
      <c r="AW139" s="11" t="s">
        <v>45</v>
      </c>
      <c r="AX139" s="11" t="s">
        <v>25</v>
      </c>
      <c r="AY139" s="247" t="s">
        <v>145</v>
      </c>
    </row>
    <row r="140" s="1" customFormat="1" ht="16.5" customHeight="1">
      <c r="B140" s="46"/>
      <c r="C140" s="222" t="s">
        <v>274</v>
      </c>
      <c r="D140" s="222" t="s">
        <v>147</v>
      </c>
      <c r="E140" s="223" t="s">
        <v>275</v>
      </c>
      <c r="F140" s="224" t="s">
        <v>276</v>
      </c>
      <c r="G140" s="225" t="s">
        <v>206</v>
      </c>
      <c r="H140" s="226">
        <v>305.60000000000002</v>
      </c>
      <c r="I140" s="227"/>
      <c r="J140" s="228">
        <f>ROUND(I140*H140,2)</f>
        <v>0</v>
      </c>
      <c r="K140" s="224" t="s">
        <v>38</v>
      </c>
      <c r="L140" s="72"/>
      <c r="M140" s="229" t="s">
        <v>38</v>
      </c>
      <c r="N140" s="230" t="s">
        <v>52</v>
      </c>
      <c r="O140" s="47"/>
      <c r="P140" s="231">
        <f>O140*H140</f>
        <v>0</v>
      </c>
      <c r="Q140" s="231">
        <v>0</v>
      </c>
      <c r="R140" s="231">
        <f>Q140*H140</f>
        <v>0</v>
      </c>
      <c r="S140" s="231">
        <v>0</v>
      </c>
      <c r="T140" s="232">
        <f>S140*H140</f>
        <v>0</v>
      </c>
      <c r="AR140" s="23" t="s">
        <v>152</v>
      </c>
      <c r="AT140" s="23" t="s">
        <v>147</v>
      </c>
      <c r="AU140" s="23" t="s">
        <v>24</v>
      </c>
      <c r="AY140" s="23" t="s">
        <v>145</v>
      </c>
      <c r="BE140" s="233">
        <f>IF(N140="základní",J140,0)</f>
        <v>0</v>
      </c>
      <c r="BF140" s="233">
        <f>IF(N140="snížená",J140,0)</f>
        <v>0</v>
      </c>
      <c r="BG140" s="233">
        <f>IF(N140="zákl. přenesená",J140,0)</f>
        <v>0</v>
      </c>
      <c r="BH140" s="233">
        <f>IF(N140="sníž. přenesená",J140,0)</f>
        <v>0</v>
      </c>
      <c r="BI140" s="233">
        <f>IF(N140="nulová",J140,0)</f>
        <v>0</v>
      </c>
      <c r="BJ140" s="23" t="s">
        <v>25</v>
      </c>
      <c r="BK140" s="233">
        <f>ROUND(I140*H140,2)</f>
        <v>0</v>
      </c>
      <c r="BL140" s="23" t="s">
        <v>152</v>
      </c>
      <c r="BM140" s="23" t="s">
        <v>650</v>
      </c>
    </row>
    <row r="141" s="11" customFormat="1">
      <c r="B141" s="237"/>
      <c r="C141" s="238"/>
      <c r="D141" s="234" t="s">
        <v>176</v>
      </c>
      <c r="E141" s="239" t="s">
        <v>38</v>
      </c>
      <c r="F141" s="240" t="s">
        <v>651</v>
      </c>
      <c r="G141" s="238"/>
      <c r="H141" s="241">
        <v>305.60000000000002</v>
      </c>
      <c r="I141" s="242"/>
      <c r="J141" s="238"/>
      <c r="K141" s="238"/>
      <c r="L141" s="243"/>
      <c r="M141" s="244"/>
      <c r="N141" s="245"/>
      <c r="O141" s="245"/>
      <c r="P141" s="245"/>
      <c r="Q141" s="245"/>
      <c r="R141" s="245"/>
      <c r="S141" s="245"/>
      <c r="T141" s="246"/>
      <c r="AT141" s="247" t="s">
        <v>176</v>
      </c>
      <c r="AU141" s="247" t="s">
        <v>24</v>
      </c>
      <c r="AV141" s="11" t="s">
        <v>24</v>
      </c>
      <c r="AW141" s="11" t="s">
        <v>45</v>
      </c>
      <c r="AX141" s="11" t="s">
        <v>81</v>
      </c>
      <c r="AY141" s="247" t="s">
        <v>145</v>
      </c>
    </row>
    <row r="142" s="12" customFormat="1">
      <c r="B142" s="248"/>
      <c r="C142" s="249"/>
      <c r="D142" s="234" t="s">
        <v>176</v>
      </c>
      <c r="E142" s="250" t="s">
        <v>38</v>
      </c>
      <c r="F142" s="251" t="s">
        <v>179</v>
      </c>
      <c r="G142" s="249"/>
      <c r="H142" s="252">
        <v>305.60000000000002</v>
      </c>
      <c r="I142" s="253"/>
      <c r="J142" s="249"/>
      <c r="K142" s="249"/>
      <c r="L142" s="254"/>
      <c r="M142" s="255"/>
      <c r="N142" s="256"/>
      <c r="O142" s="256"/>
      <c r="P142" s="256"/>
      <c r="Q142" s="256"/>
      <c r="R142" s="256"/>
      <c r="S142" s="256"/>
      <c r="T142" s="257"/>
      <c r="AT142" s="258" t="s">
        <v>176</v>
      </c>
      <c r="AU142" s="258" t="s">
        <v>24</v>
      </c>
      <c r="AV142" s="12" t="s">
        <v>152</v>
      </c>
      <c r="AW142" s="12" t="s">
        <v>45</v>
      </c>
      <c r="AX142" s="12" t="s">
        <v>25</v>
      </c>
      <c r="AY142" s="258" t="s">
        <v>145</v>
      </c>
    </row>
    <row r="143" s="1" customFormat="1" ht="16.5" customHeight="1">
      <c r="B143" s="46"/>
      <c r="C143" s="259" t="s">
        <v>279</v>
      </c>
      <c r="D143" s="259" t="s">
        <v>280</v>
      </c>
      <c r="E143" s="260" t="s">
        <v>281</v>
      </c>
      <c r="F143" s="261" t="s">
        <v>282</v>
      </c>
      <c r="G143" s="262" t="s">
        <v>224</v>
      </c>
      <c r="H143" s="263">
        <v>673.20000000000005</v>
      </c>
      <c r="I143" s="264"/>
      <c r="J143" s="265">
        <f>ROUND(I143*H143,2)</f>
        <v>0</v>
      </c>
      <c r="K143" s="261" t="s">
        <v>38</v>
      </c>
      <c r="L143" s="266"/>
      <c r="M143" s="267" t="s">
        <v>38</v>
      </c>
      <c r="N143" s="268" t="s">
        <v>52</v>
      </c>
      <c r="O143" s="47"/>
      <c r="P143" s="231">
        <f>O143*H143</f>
        <v>0</v>
      </c>
      <c r="Q143" s="231">
        <v>1</v>
      </c>
      <c r="R143" s="231">
        <f>Q143*H143</f>
        <v>673.20000000000005</v>
      </c>
      <c r="S143" s="231">
        <v>0</v>
      </c>
      <c r="T143" s="232">
        <f>S143*H143</f>
        <v>0</v>
      </c>
      <c r="AR143" s="23" t="s">
        <v>194</v>
      </c>
      <c r="AT143" s="23" t="s">
        <v>280</v>
      </c>
      <c r="AU143" s="23" t="s">
        <v>24</v>
      </c>
      <c r="AY143" s="23" t="s">
        <v>145</v>
      </c>
      <c r="BE143" s="233">
        <f>IF(N143="základní",J143,0)</f>
        <v>0</v>
      </c>
      <c r="BF143" s="233">
        <f>IF(N143="snížená",J143,0)</f>
        <v>0</v>
      </c>
      <c r="BG143" s="233">
        <f>IF(N143="zákl. přenesená",J143,0)</f>
        <v>0</v>
      </c>
      <c r="BH143" s="233">
        <f>IF(N143="sníž. přenesená",J143,0)</f>
        <v>0</v>
      </c>
      <c r="BI143" s="233">
        <f>IF(N143="nulová",J143,0)</f>
        <v>0</v>
      </c>
      <c r="BJ143" s="23" t="s">
        <v>25</v>
      </c>
      <c r="BK143" s="233">
        <f>ROUND(I143*H143,2)</f>
        <v>0</v>
      </c>
      <c r="BL143" s="23" t="s">
        <v>152</v>
      </c>
      <c r="BM143" s="23" t="s">
        <v>652</v>
      </c>
    </row>
    <row r="144" s="11" customFormat="1">
      <c r="B144" s="237"/>
      <c r="C144" s="238"/>
      <c r="D144" s="234" t="s">
        <v>176</v>
      </c>
      <c r="E144" s="239" t="s">
        <v>38</v>
      </c>
      <c r="F144" s="240" t="s">
        <v>653</v>
      </c>
      <c r="G144" s="238"/>
      <c r="H144" s="241">
        <v>673.20000000000005</v>
      </c>
      <c r="I144" s="242"/>
      <c r="J144" s="238"/>
      <c r="K144" s="238"/>
      <c r="L144" s="243"/>
      <c r="M144" s="244"/>
      <c r="N144" s="245"/>
      <c r="O144" s="245"/>
      <c r="P144" s="245"/>
      <c r="Q144" s="245"/>
      <c r="R144" s="245"/>
      <c r="S144" s="245"/>
      <c r="T144" s="246"/>
      <c r="AT144" s="247" t="s">
        <v>176</v>
      </c>
      <c r="AU144" s="247" t="s">
        <v>24</v>
      </c>
      <c r="AV144" s="11" t="s">
        <v>24</v>
      </c>
      <c r="AW144" s="11" t="s">
        <v>45</v>
      </c>
      <c r="AX144" s="11" t="s">
        <v>81</v>
      </c>
      <c r="AY144" s="247" t="s">
        <v>145</v>
      </c>
    </row>
    <row r="145" s="12" customFormat="1">
      <c r="B145" s="248"/>
      <c r="C145" s="249"/>
      <c r="D145" s="234" t="s">
        <v>176</v>
      </c>
      <c r="E145" s="250" t="s">
        <v>38</v>
      </c>
      <c r="F145" s="251" t="s">
        <v>179</v>
      </c>
      <c r="G145" s="249"/>
      <c r="H145" s="252">
        <v>673.20000000000005</v>
      </c>
      <c r="I145" s="253"/>
      <c r="J145" s="249"/>
      <c r="K145" s="249"/>
      <c r="L145" s="254"/>
      <c r="M145" s="255"/>
      <c r="N145" s="256"/>
      <c r="O145" s="256"/>
      <c r="P145" s="256"/>
      <c r="Q145" s="256"/>
      <c r="R145" s="256"/>
      <c r="S145" s="256"/>
      <c r="T145" s="257"/>
      <c r="AT145" s="258" t="s">
        <v>176</v>
      </c>
      <c r="AU145" s="258" t="s">
        <v>24</v>
      </c>
      <c r="AV145" s="12" t="s">
        <v>152</v>
      </c>
      <c r="AW145" s="12" t="s">
        <v>45</v>
      </c>
      <c r="AX145" s="12" t="s">
        <v>25</v>
      </c>
      <c r="AY145" s="258" t="s">
        <v>145</v>
      </c>
    </row>
    <row r="146" s="1" customFormat="1" ht="16.5" customHeight="1">
      <c r="B146" s="46"/>
      <c r="C146" s="222" t="s">
        <v>267</v>
      </c>
      <c r="D146" s="222" t="s">
        <v>147</v>
      </c>
      <c r="E146" s="223" t="s">
        <v>285</v>
      </c>
      <c r="F146" s="224" t="s">
        <v>286</v>
      </c>
      <c r="G146" s="225" t="s">
        <v>206</v>
      </c>
      <c r="H146" s="226">
        <v>1236</v>
      </c>
      <c r="I146" s="227"/>
      <c r="J146" s="228">
        <f>ROUND(I146*H146,2)</f>
        <v>0</v>
      </c>
      <c r="K146" s="224" t="s">
        <v>156</v>
      </c>
      <c r="L146" s="72"/>
      <c r="M146" s="229" t="s">
        <v>38</v>
      </c>
      <c r="N146" s="230" t="s">
        <v>52</v>
      </c>
      <c r="O146" s="47"/>
      <c r="P146" s="231">
        <f>O146*H146</f>
        <v>0</v>
      </c>
      <c r="Q146" s="231">
        <v>0</v>
      </c>
      <c r="R146" s="231">
        <f>Q146*H146</f>
        <v>0</v>
      </c>
      <c r="S146" s="231">
        <v>0</v>
      </c>
      <c r="T146" s="232">
        <f>S146*H146</f>
        <v>0</v>
      </c>
      <c r="AR146" s="23" t="s">
        <v>152</v>
      </c>
      <c r="AT146" s="23" t="s">
        <v>147</v>
      </c>
      <c r="AU146" s="23" t="s">
        <v>24</v>
      </c>
      <c r="AY146" s="23" t="s">
        <v>145</v>
      </c>
      <c r="BE146" s="233">
        <f>IF(N146="základní",J146,0)</f>
        <v>0</v>
      </c>
      <c r="BF146" s="233">
        <f>IF(N146="snížená",J146,0)</f>
        <v>0</v>
      </c>
      <c r="BG146" s="233">
        <f>IF(N146="zákl. přenesená",J146,0)</f>
        <v>0</v>
      </c>
      <c r="BH146" s="233">
        <f>IF(N146="sníž. přenesená",J146,0)</f>
        <v>0</v>
      </c>
      <c r="BI146" s="233">
        <f>IF(N146="nulová",J146,0)</f>
        <v>0</v>
      </c>
      <c r="BJ146" s="23" t="s">
        <v>25</v>
      </c>
      <c r="BK146" s="233">
        <f>ROUND(I146*H146,2)</f>
        <v>0</v>
      </c>
      <c r="BL146" s="23" t="s">
        <v>152</v>
      </c>
      <c r="BM146" s="23" t="s">
        <v>654</v>
      </c>
    </row>
    <row r="147" s="11" customFormat="1">
      <c r="B147" s="237"/>
      <c r="C147" s="238"/>
      <c r="D147" s="234" t="s">
        <v>176</v>
      </c>
      <c r="E147" s="239" t="s">
        <v>38</v>
      </c>
      <c r="F147" s="240" t="s">
        <v>649</v>
      </c>
      <c r="G147" s="238"/>
      <c r="H147" s="241">
        <v>1236</v>
      </c>
      <c r="I147" s="242"/>
      <c r="J147" s="238"/>
      <c r="K147" s="238"/>
      <c r="L147" s="243"/>
      <c r="M147" s="244"/>
      <c r="N147" s="245"/>
      <c r="O147" s="245"/>
      <c r="P147" s="245"/>
      <c r="Q147" s="245"/>
      <c r="R147" s="245"/>
      <c r="S147" s="245"/>
      <c r="T147" s="246"/>
      <c r="AT147" s="247" t="s">
        <v>176</v>
      </c>
      <c r="AU147" s="247" t="s">
        <v>24</v>
      </c>
      <c r="AV147" s="11" t="s">
        <v>24</v>
      </c>
      <c r="AW147" s="11" t="s">
        <v>45</v>
      </c>
      <c r="AX147" s="11" t="s">
        <v>25</v>
      </c>
      <c r="AY147" s="247" t="s">
        <v>145</v>
      </c>
    </row>
    <row r="148" s="1" customFormat="1" ht="16.5" customHeight="1">
      <c r="B148" s="46"/>
      <c r="C148" s="222" t="s">
        <v>289</v>
      </c>
      <c r="D148" s="222" t="s">
        <v>147</v>
      </c>
      <c r="E148" s="223" t="s">
        <v>290</v>
      </c>
      <c r="F148" s="224" t="s">
        <v>291</v>
      </c>
      <c r="G148" s="225" t="s">
        <v>224</v>
      </c>
      <c r="H148" s="226">
        <v>2224.8000000000002</v>
      </c>
      <c r="I148" s="227"/>
      <c r="J148" s="228">
        <f>ROUND(I148*H148,2)</f>
        <v>0</v>
      </c>
      <c r="K148" s="224" t="s">
        <v>156</v>
      </c>
      <c r="L148" s="72"/>
      <c r="M148" s="229" t="s">
        <v>38</v>
      </c>
      <c r="N148" s="230" t="s">
        <v>52</v>
      </c>
      <c r="O148" s="47"/>
      <c r="P148" s="231">
        <f>O148*H148</f>
        <v>0</v>
      </c>
      <c r="Q148" s="231">
        <v>0</v>
      </c>
      <c r="R148" s="231">
        <f>Q148*H148</f>
        <v>0</v>
      </c>
      <c r="S148" s="231">
        <v>0</v>
      </c>
      <c r="T148" s="232">
        <f>S148*H148</f>
        <v>0</v>
      </c>
      <c r="AR148" s="23" t="s">
        <v>152</v>
      </c>
      <c r="AT148" s="23" t="s">
        <v>147</v>
      </c>
      <c r="AU148" s="23" t="s">
        <v>24</v>
      </c>
      <c r="AY148" s="23" t="s">
        <v>145</v>
      </c>
      <c r="BE148" s="233">
        <f>IF(N148="základní",J148,0)</f>
        <v>0</v>
      </c>
      <c r="BF148" s="233">
        <f>IF(N148="snížená",J148,0)</f>
        <v>0</v>
      </c>
      <c r="BG148" s="233">
        <f>IF(N148="zákl. přenesená",J148,0)</f>
        <v>0</v>
      </c>
      <c r="BH148" s="233">
        <f>IF(N148="sníž. přenesená",J148,0)</f>
        <v>0</v>
      </c>
      <c r="BI148" s="233">
        <f>IF(N148="nulová",J148,0)</f>
        <v>0</v>
      </c>
      <c r="BJ148" s="23" t="s">
        <v>25</v>
      </c>
      <c r="BK148" s="233">
        <f>ROUND(I148*H148,2)</f>
        <v>0</v>
      </c>
      <c r="BL148" s="23" t="s">
        <v>152</v>
      </c>
      <c r="BM148" s="23" t="s">
        <v>655</v>
      </c>
    </row>
    <row r="149" s="11" customFormat="1">
      <c r="B149" s="237"/>
      <c r="C149" s="238"/>
      <c r="D149" s="234" t="s">
        <v>176</v>
      </c>
      <c r="E149" s="239" t="s">
        <v>38</v>
      </c>
      <c r="F149" s="240" t="s">
        <v>656</v>
      </c>
      <c r="G149" s="238"/>
      <c r="H149" s="241">
        <v>2224.8000000000002</v>
      </c>
      <c r="I149" s="242"/>
      <c r="J149" s="238"/>
      <c r="K149" s="238"/>
      <c r="L149" s="243"/>
      <c r="M149" s="244"/>
      <c r="N149" s="245"/>
      <c r="O149" s="245"/>
      <c r="P149" s="245"/>
      <c r="Q149" s="245"/>
      <c r="R149" s="245"/>
      <c r="S149" s="245"/>
      <c r="T149" s="246"/>
      <c r="AT149" s="247" t="s">
        <v>176</v>
      </c>
      <c r="AU149" s="247" t="s">
        <v>24</v>
      </c>
      <c r="AV149" s="11" t="s">
        <v>24</v>
      </c>
      <c r="AW149" s="11" t="s">
        <v>45</v>
      </c>
      <c r="AX149" s="11" t="s">
        <v>81</v>
      </c>
      <c r="AY149" s="247" t="s">
        <v>145</v>
      </c>
    </row>
    <row r="150" s="12" customFormat="1">
      <c r="B150" s="248"/>
      <c r="C150" s="249"/>
      <c r="D150" s="234" t="s">
        <v>176</v>
      </c>
      <c r="E150" s="250" t="s">
        <v>38</v>
      </c>
      <c r="F150" s="251" t="s">
        <v>179</v>
      </c>
      <c r="G150" s="249"/>
      <c r="H150" s="252">
        <v>2224.8000000000002</v>
      </c>
      <c r="I150" s="253"/>
      <c r="J150" s="249"/>
      <c r="K150" s="249"/>
      <c r="L150" s="254"/>
      <c r="M150" s="255"/>
      <c r="N150" s="256"/>
      <c r="O150" s="256"/>
      <c r="P150" s="256"/>
      <c r="Q150" s="256"/>
      <c r="R150" s="256"/>
      <c r="S150" s="256"/>
      <c r="T150" s="257"/>
      <c r="AT150" s="258" t="s">
        <v>176</v>
      </c>
      <c r="AU150" s="258" t="s">
        <v>24</v>
      </c>
      <c r="AV150" s="12" t="s">
        <v>152</v>
      </c>
      <c r="AW150" s="12" t="s">
        <v>45</v>
      </c>
      <c r="AX150" s="12" t="s">
        <v>25</v>
      </c>
      <c r="AY150" s="258" t="s">
        <v>145</v>
      </c>
    </row>
    <row r="151" s="1" customFormat="1" ht="16.5" customHeight="1">
      <c r="B151" s="46"/>
      <c r="C151" s="222" t="s">
        <v>294</v>
      </c>
      <c r="D151" s="222" t="s">
        <v>147</v>
      </c>
      <c r="E151" s="223" t="s">
        <v>295</v>
      </c>
      <c r="F151" s="224" t="s">
        <v>657</v>
      </c>
      <c r="G151" s="225" t="s">
        <v>150</v>
      </c>
      <c r="H151" s="226">
        <v>1304</v>
      </c>
      <c r="I151" s="227"/>
      <c r="J151" s="228">
        <f>ROUND(I151*H151,2)</f>
        <v>0</v>
      </c>
      <c r="K151" s="224" t="s">
        <v>156</v>
      </c>
      <c r="L151" s="72"/>
      <c r="M151" s="229" t="s">
        <v>38</v>
      </c>
      <c r="N151" s="230" t="s">
        <v>52</v>
      </c>
      <c r="O151" s="47"/>
      <c r="P151" s="231">
        <f>O151*H151</f>
        <v>0</v>
      </c>
      <c r="Q151" s="231">
        <v>0</v>
      </c>
      <c r="R151" s="231">
        <f>Q151*H151</f>
        <v>0</v>
      </c>
      <c r="S151" s="231">
        <v>0</v>
      </c>
      <c r="T151" s="232">
        <f>S151*H151</f>
        <v>0</v>
      </c>
      <c r="AR151" s="23" t="s">
        <v>152</v>
      </c>
      <c r="AT151" s="23" t="s">
        <v>147</v>
      </c>
      <c r="AU151" s="23" t="s">
        <v>24</v>
      </c>
      <c r="AY151" s="23" t="s">
        <v>145</v>
      </c>
      <c r="BE151" s="233">
        <f>IF(N151="základní",J151,0)</f>
        <v>0</v>
      </c>
      <c r="BF151" s="233">
        <f>IF(N151="snížená",J151,0)</f>
        <v>0</v>
      </c>
      <c r="BG151" s="233">
        <f>IF(N151="zákl. přenesená",J151,0)</f>
        <v>0</v>
      </c>
      <c r="BH151" s="233">
        <f>IF(N151="sníž. přenesená",J151,0)</f>
        <v>0</v>
      </c>
      <c r="BI151" s="233">
        <f>IF(N151="nulová",J151,0)</f>
        <v>0</v>
      </c>
      <c r="BJ151" s="23" t="s">
        <v>25</v>
      </c>
      <c r="BK151" s="233">
        <f>ROUND(I151*H151,2)</f>
        <v>0</v>
      </c>
      <c r="BL151" s="23" t="s">
        <v>152</v>
      </c>
      <c r="BM151" s="23" t="s">
        <v>658</v>
      </c>
    </row>
    <row r="152" s="11" customFormat="1">
      <c r="B152" s="237"/>
      <c r="C152" s="238"/>
      <c r="D152" s="234" t="s">
        <v>176</v>
      </c>
      <c r="E152" s="239" t="s">
        <v>38</v>
      </c>
      <c r="F152" s="240" t="s">
        <v>659</v>
      </c>
      <c r="G152" s="238"/>
      <c r="H152" s="241">
        <v>1304</v>
      </c>
      <c r="I152" s="242"/>
      <c r="J152" s="238"/>
      <c r="K152" s="238"/>
      <c r="L152" s="243"/>
      <c r="M152" s="244"/>
      <c r="N152" s="245"/>
      <c r="O152" s="245"/>
      <c r="P152" s="245"/>
      <c r="Q152" s="245"/>
      <c r="R152" s="245"/>
      <c r="S152" s="245"/>
      <c r="T152" s="246"/>
      <c r="AT152" s="247" t="s">
        <v>176</v>
      </c>
      <c r="AU152" s="247" t="s">
        <v>24</v>
      </c>
      <c r="AV152" s="11" t="s">
        <v>24</v>
      </c>
      <c r="AW152" s="11" t="s">
        <v>45</v>
      </c>
      <c r="AX152" s="11" t="s">
        <v>81</v>
      </c>
      <c r="AY152" s="247" t="s">
        <v>145</v>
      </c>
    </row>
    <row r="153" s="12" customFormat="1">
      <c r="B153" s="248"/>
      <c r="C153" s="249"/>
      <c r="D153" s="234" t="s">
        <v>176</v>
      </c>
      <c r="E153" s="250" t="s">
        <v>38</v>
      </c>
      <c r="F153" s="251" t="s">
        <v>179</v>
      </c>
      <c r="G153" s="249"/>
      <c r="H153" s="252">
        <v>1304</v>
      </c>
      <c r="I153" s="253"/>
      <c r="J153" s="249"/>
      <c r="K153" s="249"/>
      <c r="L153" s="254"/>
      <c r="M153" s="255"/>
      <c r="N153" s="256"/>
      <c r="O153" s="256"/>
      <c r="P153" s="256"/>
      <c r="Q153" s="256"/>
      <c r="R153" s="256"/>
      <c r="S153" s="256"/>
      <c r="T153" s="257"/>
      <c r="AT153" s="258" t="s">
        <v>176</v>
      </c>
      <c r="AU153" s="258" t="s">
        <v>24</v>
      </c>
      <c r="AV153" s="12" t="s">
        <v>152</v>
      </c>
      <c r="AW153" s="12" t="s">
        <v>45</v>
      </c>
      <c r="AX153" s="12" t="s">
        <v>25</v>
      </c>
      <c r="AY153" s="258" t="s">
        <v>145</v>
      </c>
    </row>
    <row r="154" s="1" customFormat="1" ht="16.5" customHeight="1">
      <c r="B154" s="46"/>
      <c r="C154" s="222" t="s">
        <v>299</v>
      </c>
      <c r="D154" s="222" t="s">
        <v>147</v>
      </c>
      <c r="E154" s="223" t="s">
        <v>300</v>
      </c>
      <c r="F154" s="224" t="s">
        <v>660</v>
      </c>
      <c r="G154" s="225" t="s">
        <v>150</v>
      </c>
      <c r="H154" s="226">
        <v>1304</v>
      </c>
      <c r="I154" s="227"/>
      <c r="J154" s="228">
        <f>ROUND(I154*H154,2)</f>
        <v>0</v>
      </c>
      <c r="K154" s="224" t="s">
        <v>156</v>
      </c>
      <c r="L154" s="72"/>
      <c r="M154" s="229" t="s">
        <v>38</v>
      </c>
      <c r="N154" s="230" t="s">
        <v>52</v>
      </c>
      <c r="O154" s="47"/>
      <c r="P154" s="231">
        <f>O154*H154</f>
        <v>0</v>
      </c>
      <c r="Q154" s="231">
        <v>0</v>
      </c>
      <c r="R154" s="231">
        <f>Q154*H154</f>
        <v>0</v>
      </c>
      <c r="S154" s="231">
        <v>0</v>
      </c>
      <c r="T154" s="232">
        <f>S154*H154</f>
        <v>0</v>
      </c>
      <c r="AR154" s="23" t="s">
        <v>152</v>
      </c>
      <c r="AT154" s="23" t="s">
        <v>147</v>
      </c>
      <c r="AU154" s="23" t="s">
        <v>24</v>
      </c>
      <c r="AY154" s="23" t="s">
        <v>145</v>
      </c>
      <c r="BE154" s="233">
        <f>IF(N154="základní",J154,0)</f>
        <v>0</v>
      </c>
      <c r="BF154" s="233">
        <f>IF(N154="snížená",J154,0)</f>
        <v>0</v>
      </c>
      <c r="BG154" s="233">
        <f>IF(N154="zákl. přenesená",J154,0)</f>
        <v>0</v>
      </c>
      <c r="BH154" s="233">
        <f>IF(N154="sníž. přenesená",J154,0)</f>
        <v>0</v>
      </c>
      <c r="BI154" s="233">
        <f>IF(N154="nulová",J154,0)</f>
        <v>0</v>
      </c>
      <c r="BJ154" s="23" t="s">
        <v>25</v>
      </c>
      <c r="BK154" s="233">
        <f>ROUND(I154*H154,2)</f>
        <v>0</v>
      </c>
      <c r="BL154" s="23" t="s">
        <v>152</v>
      </c>
      <c r="BM154" s="23" t="s">
        <v>661</v>
      </c>
    </row>
    <row r="155" s="11" customFormat="1">
      <c r="B155" s="237"/>
      <c r="C155" s="238"/>
      <c r="D155" s="234" t="s">
        <v>176</v>
      </c>
      <c r="E155" s="239" t="s">
        <v>38</v>
      </c>
      <c r="F155" s="240" t="s">
        <v>659</v>
      </c>
      <c r="G155" s="238"/>
      <c r="H155" s="241">
        <v>1304</v>
      </c>
      <c r="I155" s="242"/>
      <c r="J155" s="238"/>
      <c r="K155" s="238"/>
      <c r="L155" s="243"/>
      <c r="M155" s="244"/>
      <c r="N155" s="245"/>
      <c r="O155" s="245"/>
      <c r="P155" s="245"/>
      <c r="Q155" s="245"/>
      <c r="R155" s="245"/>
      <c r="S155" s="245"/>
      <c r="T155" s="246"/>
      <c r="AT155" s="247" t="s">
        <v>176</v>
      </c>
      <c r="AU155" s="247" t="s">
        <v>24</v>
      </c>
      <c r="AV155" s="11" t="s">
        <v>24</v>
      </c>
      <c r="AW155" s="11" t="s">
        <v>45</v>
      </c>
      <c r="AX155" s="11" t="s">
        <v>25</v>
      </c>
      <c r="AY155" s="247" t="s">
        <v>145</v>
      </c>
    </row>
    <row r="156" s="1" customFormat="1" ht="16.5" customHeight="1">
      <c r="B156" s="46"/>
      <c r="C156" s="259" t="s">
        <v>303</v>
      </c>
      <c r="D156" s="259" t="s">
        <v>280</v>
      </c>
      <c r="E156" s="260" t="s">
        <v>304</v>
      </c>
      <c r="F156" s="261" t="s">
        <v>305</v>
      </c>
      <c r="G156" s="262" t="s">
        <v>306</v>
      </c>
      <c r="H156" s="263">
        <v>32.600000000000001</v>
      </c>
      <c r="I156" s="264"/>
      <c r="J156" s="265">
        <f>ROUND(I156*H156,2)</f>
        <v>0</v>
      </c>
      <c r="K156" s="261" t="s">
        <v>156</v>
      </c>
      <c r="L156" s="266"/>
      <c r="M156" s="267" t="s">
        <v>38</v>
      </c>
      <c r="N156" s="268" t="s">
        <v>52</v>
      </c>
      <c r="O156" s="47"/>
      <c r="P156" s="231">
        <f>O156*H156</f>
        <v>0</v>
      </c>
      <c r="Q156" s="231">
        <v>0.001</v>
      </c>
      <c r="R156" s="231">
        <f>Q156*H156</f>
        <v>0.032600000000000004</v>
      </c>
      <c r="S156" s="231">
        <v>0</v>
      </c>
      <c r="T156" s="232">
        <f>S156*H156</f>
        <v>0</v>
      </c>
      <c r="AR156" s="23" t="s">
        <v>194</v>
      </c>
      <c r="AT156" s="23" t="s">
        <v>280</v>
      </c>
      <c r="AU156" s="23" t="s">
        <v>24</v>
      </c>
      <c r="AY156" s="23" t="s">
        <v>145</v>
      </c>
      <c r="BE156" s="233">
        <f>IF(N156="základní",J156,0)</f>
        <v>0</v>
      </c>
      <c r="BF156" s="233">
        <f>IF(N156="snížená",J156,0)</f>
        <v>0</v>
      </c>
      <c r="BG156" s="233">
        <f>IF(N156="zákl. přenesená",J156,0)</f>
        <v>0</v>
      </c>
      <c r="BH156" s="233">
        <f>IF(N156="sníž. přenesená",J156,0)</f>
        <v>0</v>
      </c>
      <c r="BI156" s="233">
        <f>IF(N156="nulová",J156,0)</f>
        <v>0</v>
      </c>
      <c r="BJ156" s="23" t="s">
        <v>25</v>
      </c>
      <c r="BK156" s="233">
        <f>ROUND(I156*H156,2)</f>
        <v>0</v>
      </c>
      <c r="BL156" s="23" t="s">
        <v>152</v>
      </c>
      <c r="BM156" s="23" t="s">
        <v>662</v>
      </c>
    </row>
    <row r="157" s="11" customFormat="1">
      <c r="B157" s="237"/>
      <c r="C157" s="238"/>
      <c r="D157" s="234" t="s">
        <v>176</v>
      </c>
      <c r="E157" s="239" t="s">
        <v>38</v>
      </c>
      <c r="F157" s="240" t="s">
        <v>659</v>
      </c>
      <c r="G157" s="238"/>
      <c r="H157" s="241">
        <v>1304</v>
      </c>
      <c r="I157" s="242"/>
      <c r="J157" s="238"/>
      <c r="K157" s="238"/>
      <c r="L157" s="243"/>
      <c r="M157" s="244"/>
      <c r="N157" s="245"/>
      <c r="O157" s="245"/>
      <c r="P157" s="245"/>
      <c r="Q157" s="245"/>
      <c r="R157" s="245"/>
      <c r="S157" s="245"/>
      <c r="T157" s="246"/>
      <c r="AT157" s="247" t="s">
        <v>176</v>
      </c>
      <c r="AU157" s="247" t="s">
        <v>24</v>
      </c>
      <c r="AV157" s="11" t="s">
        <v>24</v>
      </c>
      <c r="AW157" s="11" t="s">
        <v>45</v>
      </c>
      <c r="AX157" s="11" t="s">
        <v>25</v>
      </c>
      <c r="AY157" s="247" t="s">
        <v>145</v>
      </c>
    </row>
    <row r="158" s="12" customFormat="1">
      <c r="B158" s="248"/>
      <c r="C158" s="249"/>
      <c r="D158" s="234" t="s">
        <v>176</v>
      </c>
      <c r="E158" s="250" t="s">
        <v>38</v>
      </c>
      <c r="F158" s="251" t="s">
        <v>179</v>
      </c>
      <c r="G158" s="249"/>
      <c r="H158" s="252">
        <v>1304</v>
      </c>
      <c r="I158" s="253"/>
      <c r="J158" s="249"/>
      <c r="K158" s="249"/>
      <c r="L158" s="254"/>
      <c r="M158" s="255"/>
      <c r="N158" s="256"/>
      <c r="O158" s="256"/>
      <c r="P158" s="256"/>
      <c r="Q158" s="256"/>
      <c r="R158" s="256"/>
      <c r="S158" s="256"/>
      <c r="T158" s="257"/>
      <c r="AT158" s="258" t="s">
        <v>176</v>
      </c>
      <c r="AU158" s="258" t="s">
        <v>24</v>
      </c>
      <c r="AV158" s="12" t="s">
        <v>152</v>
      </c>
      <c r="AW158" s="12" t="s">
        <v>45</v>
      </c>
      <c r="AX158" s="12" t="s">
        <v>81</v>
      </c>
      <c r="AY158" s="258" t="s">
        <v>145</v>
      </c>
    </row>
    <row r="159" s="11" customFormat="1">
      <c r="B159" s="237"/>
      <c r="C159" s="238"/>
      <c r="D159" s="234" t="s">
        <v>176</v>
      </c>
      <c r="E159" s="238"/>
      <c r="F159" s="240" t="s">
        <v>663</v>
      </c>
      <c r="G159" s="238"/>
      <c r="H159" s="241">
        <v>32.600000000000001</v>
      </c>
      <c r="I159" s="242"/>
      <c r="J159" s="238"/>
      <c r="K159" s="238"/>
      <c r="L159" s="243"/>
      <c r="M159" s="244"/>
      <c r="N159" s="245"/>
      <c r="O159" s="245"/>
      <c r="P159" s="245"/>
      <c r="Q159" s="245"/>
      <c r="R159" s="245"/>
      <c r="S159" s="245"/>
      <c r="T159" s="246"/>
      <c r="AT159" s="247" t="s">
        <v>176</v>
      </c>
      <c r="AU159" s="247" t="s">
        <v>24</v>
      </c>
      <c r="AV159" s="11" t="s">
        <v>24</v>
      </c>
      <c r="AW159" s="11" t="s">
        <v>6</v>
      </c>
      <c r="AX159" s="11" t="s">
        <v>25</v>
      </c>
      <c r="AY159" s="247" t="s">
        <v>145</v>
      </c>
    </row>
    <row r="160" s="1" customFormat="1" ht="16.5" customHeight="1">
      <c r="B160" s="46"/>
      <c r="C160" s="222" t="s">
        <v>309</v>
      </c>
      <c r="D160" s="222" t="s">
        <v>147</v>
      </c>
      <c r="E160" s="223" t="s">
        <v>310</v>
      </c>
      <c r="F160" s="224" t="s">
        <v>311</v>
      </c>
      <c r="G160" s="225" t="s">
        <v>150</v>
      </c>
      <c r="H160" s="226">
        <v>1000</v>
      </c>
      <c r="I160" s="227"/>
      <c r="J160" s="228">
        <f>ROUND(I160*H160,2)</f>
        <v>0</v>
      </c>
      <c r="K160" s="224" t="s">
        <v>156</v>
      </c>
      <c r="L160" s="72"/>
      <c r="M160" s="229" t="s">
        <v>38</v>
      </c>
      <c r="N160" s="230" t="s">
        <v>52</v>
      </c>
      <c r="O160" s="47"/>
      <c r="P160" s="231">
        <f>O160*H160</f>
        <v>0</v>
      </c>
      <c r="Q160" s="231">
        <v>0</v>
      </c>
      <c r="R160" s="231">
        <f>Q160*H160</f>
        <v>0</v>
      </c>
      <c r="S160" s="231">
        <v>0</v>
      </c>
      <c r="T160" s="232">
        <f>S160*H160</f>
        <v>0</v>
      </c>
      <c r="AR160" s="23" t="s">
        <v>152</v>
      </c>
      <c r="AT160" s="23" t="s">
        <v>147</v>
      </c>
      <c r="AU160" s="23" t="s">
        <v>24</v>
      </c>
      <c r="AY160" s="23" t="s">
        <v>145</v>
      </c>
      <c r="BE160" s="233">
        <f>IF(N160="základní",J160,0)</f>
        <v>0</v>
      </c>
      <c r="BF160" s="233">
        <f>IF(N160="snížená",J160,0)</f>
        <v>0</v>
      </c>
      <c r="BG160" s="233">
        <f>IF(N160="zákl. přenesená",J160,0)</f>
        <v>0</v>
      </c>
      <c r="BH160" s="233">
        <f>IF(N160="sníž. přenesená",J160,0)</f>
        <v>0</v>
      </c>
      <c r="BI160" s="233">
        <f>IF(N160="nulová",J160,0)</f>
        <v>0</v>
      </c>
      <c r="BJ160" s="23" t="s">
        <v>25</v>
      </c>
      <c r="BK160" s="233">
        <f>ROUND(I160*H160,2)</f>
        <v>0</v>
      </c>
      <c r="BL160" s="23" t="s">
        <v>152</v>
      </c>
      <c r="BM160" s="23" t="s">
        <v>664</v>
      </c>
    </row>
    <row r="161" s="10" customFormat="1" ht="29.88" customHeight="1">
      <c r="B161" s="206"/>
      <c r="C161" s="207"/>
      <c r="D161" s="208" t="s">
        <v>80</v>
      </c>
      <c r="E161" s="220" t="s">
        <v>24</v>
      </c>
      <c r="F161" s="220" t="s">
        <v>665</v>
      </c>
      <c r="G161" s="207"/>
      <c r="H161" s="207"/>
      <c r="I161" s="210"/>
      <c r="J161" s="221">
        <f>BK161</f>
        <v>0</v>
      </c>
      <c r="K161" s="207"/>
      <c r="L161" s="212"/>
      <c r="M161" s="213"/>
      <c r="N161" s="214"/>
      <c r="O161" s="214"/>
      <c r="P161" s="215">
        <f>SUM(P162:P175)</f>
        <v>0</v>
      </c>
      <c r="Q161" s="214"/>
      <c r="R161" s="215">
        <f>SUM(R162:R175)</f>
        <v>203.84183400000001</v>
      </c>
      <c r="S161" s="214"/>
      <c r="T161" s="216">
        <f>SUM(T162:T175)</f>
        <v>0</v>
      </c>
      <c r="AR161" s="217" t="s">
        <v>25</v>
      </c>
      <c r="AT161" s="218" t="s">
        <v>80</v>
      </c>
      <c r="AU161" s="218" t="s">
        <v>25</v>
      </c>
      <c r="AY161" s="217" t="s">
        <v>145</v>
      </c>
      <c r="BK161" s="219">
        <f>SUM(BK162:BK175)</f>
        <v>0</v>
      </c>
    </row>
    <row r="162" s="1" customFormat="1" ht="16.5" customHeight="1">
      <c r="B162" s="46"/>
      <c r="C162" s="222" t="s">
        <v>315</v>
      </c>
      <c r="D162" s="222" t="s">
        <v>147</v>
      </c>
      <c r="E162" s="223" t="s">
        <v>666</v>
      </c>
      <c r="F162" s="224" t="s">
        <v>667</v>
      </c>
      <c r="G162" s="225" t="s">
        <v>206</v>
      </c>
      <c r="H162" s="226">
        <v>81.599999999999994</v>
      </c>
      <c r="I162" s="227"/>
      <c r="J162" s="228">
        <f>ROUND(I162*H162,2)</f>
        <v>0</v>
      </c>
      <c r="K162" s="224" t="s">
        <v>162</v>
      </c>
      <c r="L162" s="72"/>
      <c r="M162" s="229" t="s">
        <v>38</v>
      </c>
      <c r="N162" s="230" t="s">
        <v>52</v>
      </c>
      <c r="O162" s="47"/>
      <c r="P162" s="231">
        <f>O162*H162</f>
        <v>0</v>
      </c>
      <c r="Q162" s="231">
        <v>2.45329</v>
      </c>
      <c r="R162" s="231">
        <f>Q162*H162</f>
        <v>200.18846399999998</v>
      </c>
      <c r="S162" s="231">
        <v>0</v>
      </c>
      <c r="T162" s="232">
        <f>S162*H162</f>
        <v>0</v>
      </c>
      <c r="AR162" s="23" t="s">
        <v>152</v>
      </c>
      <c r="AT162" s="23" t="s">
        <v>147</v>
      </c>
      <c r="AU162" s="23" t="s">
        <v>24</v>
      </c>
      <c r="AY162" s="23" t="s">
        <v>145</v>
      </c>
      <c r="BE162" s="233">
        <f>IF(N162="základní",J162,0)</f>
        <v>0</v>
      </c>
      <c r="BF162" s="233">
        <f>IF(N162="snížená",J162,0)</f>
        <v>0</v>
      </c>
      <c r="BG162" s="233">
        <f>IF(N162="zákl. přenesená",J162,0)</f>
        <v>0</v>
      </c>
      <c r="BH162" s="233">
        <f>IF(N162="sníž. přenesená",J162,0)</f>
        <v>0</v>
      </c>
      <c r="BI162" s="233">
        <f>IF(N162="nulová",J162,0)</f>
        <v>0</v>
      </c>
      <c r="BJ162" s="23" t="s">
        <v>25</v>
      </c>
      <c r="BK162" s="233">
        <f>ROUND(I162*H162,2)</f>
        <v>0</v>
      </c>
      <c r="BL162" s="23" t="s">
        <v>152</v>
      </c>
      <c r="BM162" s="23" t="s">
        <v>668</v>
      </c>
    </row>
    <row r="163" s="1" customFormat="1">
      <c r="B163" s="46"/>
      <c r="C163" s="74"/>
      <c r="D163" s="234" t="s">
        <v>164</v>
      </c>
      <c r="E163" s="74"/>
      <c r="F163" s="235" t="s">
        <v>669</v>
      </c>
      <c r="G163" s="74"/>
      <c r="H163" s="74"/>
      <c r="I163" s="192"/>
      <c r="J163" s="74"/>
      <c r="K163" s="74"/>
      <c r="L163" s="72"/>
      <c r="M163" s="236"/>
      <c r="N163" s="47"/>
      <c r="O163" s="47"/>
      <c r="P163" s="47"/>
      <c r="Q163" s="47"/>
      <c r="R163" s="47"/>
      <c r="S163" s="47"/>
      <c r="T163" s="95"/>
      <c r="AT163" s="23" t="s">
        <v>164</v>
      </c>
      <c r="AU163" s="23" t="s">
        <v>24</v>
      </c>
    </row>
    <row r="164" s="11" customFormat="1">
      <c r="B164" s="237"/>
      <c r="C164" s="238"/>
      <c r="D164" s="234" t="s">
        <v>176</v>
      </c>
      <c r="E164" s="239" t="s">
        <v>38</v>
      </c>
      <c r="F164" s="240" t="s">
        <v>670</v>
      </c>
      <c r="G164" s="238"/>
      <c r="H164" s="241">
        <v>47.600000000000001</v>
      </c>
      <c r="I164" s="242"/>
      <c r="J164" s="238"/>
      <c r="K164" s="238"/>
      <c r="L164" s="243"/>
      <c r="M164" s="244"/>
      <c r="N164" s="245"/>
      <c r="O164" s="245"/>
      <c r="P164" s="245"/>
      <c r="Q164" s="245"/>
      <c r="R164" s="245"/>
      <c r="S164" s="245"/>
      <c r="T164" s="246"/>
      <c r="AT164" s="247" t="s">
        <v>176</v>
      </c>
      <c r="AU164" s="247" t="s">
        <v>24</v>
      </c>
      <c r="AV164" s="11" t="s">
        <v>24</v>
      </c>
      <c r="AW164" s="11" t="s">
        <v>45</v>
      </c>
      <c r="AX164" s="11" t="s">
        <v>81</v>
      </c>
      <c r="AY164" s="247" t="s">
        <v>145</v>
      </c>
    </row>
    <row r="165" s="11" customFormat="1">
      <c r="B165" s="237"/>
      <c r="C165" s="238"/>
      <c r="D165" s="234" t="s">
        <v>176</v>
      </c>
      <c r="E165" s="239" t="s">
        <v>38</v>
      </c>
      <c r="F165" s="240" t="s">
        <v>671</v>
      </c>
      <c r="G165" s="238"/>
      <c r="H165" s="241">
        <v>34</v>
      </c>
      <c r="I165" s="242"/>
      <c r="J165" s="238"/>
      <c r="K165" s="238"/>
      <c r="L165" s="243"/>
      <c r="M165" s="244"/>
      <c r="N165" s="245"/>
      <c r="O165" s="245"/>
      <c r="P165" s="245"/>
      <c r="Q165" s="245"/>
      <c r="R165" s="245"/>
      <c r="S165" s="245"/>
      <c r="T165" s="246"/>
      <c r="AT165" s="247" t="s">
        <v>176</v>
      </c>
      <c r="AU165" s="247" t="s">
        <v>24</v>
      </c>
      <c r="AV165" s="11" t="s">
        <v>24</v>
      </c>
      <c r="AW165" s="11" t="s">
        <v>45</v>
      </c>
      <c r="AX165" s="11" t="s">
        <v>81</v>
      </c>
      <c r="AY165" s="247" t="s">
        <v>145</v>
      </c>
    </row>
    <row r="166" s="12" customFormat="1">
      <c r="B166" s="248"/>
      <c r="C166" s="249"/>
      <c r="D166" s="234" t="s">
        <v>176</v>
      </c>
      <c r="E166" s="250" t="s">
        <v>38</v>
      </c>
      <c r="F166" s="251" t="s">
        <v>179</v>
      </c>
      <c r="G166" s="249"/>
      <c r="H166" s="252">
        <v>81.599999999999994</v>
      </c>
      <c r="I166" s="253"/>
      <c r="J166" s="249"/>
      <c r="K166" s="249"/>
      <c r="L166" s="254"/>
      <c r="M166" s="255"/>
      <c r="N166" s="256"/>
      <c r="O166" s="256"/>
      <c r="P166" s="256"/>
      <c r="Q166" s="256"/>
      <c r="R166" s="256"/>
      <c r="S166" s="256"/>
      <c r="T166" s="257"/>
      <c r="AT166" s="258" t="s">
        <v>176</v>
      </c>
      <c r="AU166" s="258" t="s">
        <v>24</v>
      </c>
      <c r="AV166" s="12" t="s">
        <v>152</v>
      </c>
      <c r="AW166" s="12" t="s">
        <v>45</v>
      </c>
      <c r="AX166" s="12" t="s">
        <v>25</v>
      </c>
      <c r="AY166" s="258" t="s">
        <v>145</v>
      </c>
    </row>
    <row r="167" s="1" customFormat="1" ht="16.5" customHeight="1">
      <c r="B167" s="46"/>
      <c r="C167" s="222" t="s">
        <v>321</v>
      </c>
      <c r="D167" s="222" t="s">
        <v>147</v>
      </c>
      <c r="E167" s="223" t="s">
        <v>672</v>
      </c>
      <c r="F167" s="224" t="s">
        <v>673</v>
      </c>
      <c r="G167" s="225" t="s">
        <v>224</v>
      </c>
      <c r="H167" s="226">
        <v>3</v>
      </c>
      <c r="I167" s="227"/>
      <c r="J167" s="228">
        <f>ROUND(I167*H167,2)</f>
        <v>0</v>
      </c>
      <c r="K167" s="224" t="s">
        <v>162</v>
      </c>
      <c r="L167" s="72"/>
      <c r="M167" s="229" t="s">
        <v>38</v>
      </c>
      <c r="N167" s="230" t="s">
        <v>52</v>
      </c>
      <c r="O167" s="47"/>
      <c r="P167" s="231">
        <f>O167*H167</f>
        <v>0</v>
      </c>
      <c r="Q167" s="231">
        <v>1.0591699999999999</v>
      </c>
      <c r="R167" s="231">
        <f>Q167*H167</f>
        <v>3.1775099999999998</v>
      </c>
      <c r="S167" s="231">
        <v>0</v>
      </c>
      <c r="T167" s="232">
        <f>S167*H167</f>
        <v>0</v>
      </c>
      <c r="AR167" s="23" t="s">
        <v>152</v>
      </c>
      <c r="AT167" s="23" t="s">
        <v>147</v>
      </c>
      <c r="AU167" s="23" t="s">
        <v>24</v>
      </c>
      <c r="AY167" s="23" t="s">
        <v>145</v>
      </c>
      <c r="BE167" s="233">
        <f>IF(N167="základní",J167,0)</f>
        <v>0</v>
      </c>
      <c r="BF167" s="233">
        <f>IF(N167="snížená",J167,0)</f>
        <v>0</v>
      </c>
      <c r="BG167" s="233">
        <f>IF(N167="zákl. přenesená",J167,0)</f>
        <v>0</v>
      </c>
      <c r="BH167" s="233">
        <f>IF(N167="sníž. přenesená",J167,0)</f>
        <v>0</v>
      </c>
      <c r="BI167" s="233">
        <f>IF(N167="nulová",J167,0)</f>
        <v>0</v>
      </c>
      <c r="BJ167" s="23" t="s">
        <v>25</v>
      </c>
      <c r="BK167" s="233">
        <f>ROUND(I167*H167,2)</f>
        <v>0</v>
      </c>
      <c r="BL167" s="23" t="s">
        <v>152</v>
      </c>
      <c r="BM167" s="23" t="s">
        <v>674</v>
      </c>
    </row>
    <row r="168" s="1" customFormat="1">
      <c r="B168" s="46"/>
      <c r="C168" s="74"/>
      <c r="D168" s="234" t="s">
        <v>164</v>
      </c>
      <c r="E168" s="74"/>
      <c r="F168" s="235" t="s">
        <v>675</v>
      </c>
      <c r="G168" s="74"/>
      <c r="H168" s="74"/>
      <c r="I168" s="192"/>
      <c r="J168" s="74"/>
      <c r="K168" s="74"/>
      <c r="L168" s="72"/>
      <c r="M168" s="236"/>
      <c r="N168" s="47"/>
      <c r="O168" s="47"/>
      <c r="P168" s="47"/>
      <c r="Q168" s="47"/>
      <c r="R168" s="47"/>
      <c r="S168" s="47"/>
      <c r="T168" s="95"/>
      <c r="AT168" s="23" t="s">
        <v>164</v>
      </c>
      <c r="AU168" s="23" t="s">
        <v>24</v>
      </c>
    </row>
    <row r="169" s="11" customFormat="1">
      <c r="B169" s="237"/>
      <c r="C169" s="238"/>
      <c r="D169" s="234" t="s">
        <v>176</v>
      </c>
      <c r="E169" s="239" t="s">
        <v>38</v>
      </c>
      <c r="F169" s="240" t="s">
        <v>158</v>
      </c>
      <c r="G169" s="238"/>
      <c r="H169" s="241">
        <v>3</v>
      </c>
      <c r="I169" s="242"/>
      <c r="J169" s="238"/>
      <c r="K169" s="238"/>
      <c r="L169" s="243"/>
      <c r="M169" s="244"/>
      <c r="N169" s="245"/>
      <c r="O169" s="245"/>
      <c r="P169" s="245"/>
      <c r="Q169" s="245"/>
      <c r="R169" s="245"/>
      <c r="S169" s="245"/>
      <c r="T169" s="246"/>
      <c r="AT169" s="247" t="s">
        <v>176</v>
      </c>
      <c r="AU169" s="247" t="s">
        <v>24</v>
      </c>
      <c r="AV169" s="11" t="s">
        <v>24</v>
      </c>
      <c r="AW169" s="11" t="s">
        <v>45</v>
      </c>
      <c r="AX169" s="11" t="s">
        <v>25</v>
      </c>
      <c r="AY169" s="247" t="s">
        <v>145</v>
      </c>
    </row>
    <row r="170" s="1" customFormat="1" ht="16.5" customHeight="1">
      <c r="B170" s="46"/>
      <c r="C170" s="222" t="s">
        <v>326</v>
      </c>
      <c r="D170" s="222" t="s">
        <v>147</v>
      </c>
      <c r="E170" s="223" t="s">
        <v>676</v>
      </c>
      <c r="F170" s="224" t="s">
        <v>677</v>
      </c>
      <c r="G170" s="225" t="s">
        <v>150</v>
      </c>
      <c r="H170" s="226">
        <v>462</v>
      </c>
      <c r="I170" s="227"/>
      <c r="J170" s="228">
        <f>ROUND(I170*H170,2)</f>
        <v>0</v>
      </c>
      <c r="K170" s="224" t="s">
        <v>162</v>
      </c>
      <c r="L170" s="72"/>
      <c r="M170" s="229" t="s">
        <v>38</v>
      </c>
      <c r="N170" s="230" t="s">
        <v>52</v>
      </c>
      <c r="O170" s="47"/>
      <c r="P170" s="231">
        <f>O170*H170</f>
        <v>0</v>
      </c>
      <c r="Q170" s="231">
        <v>0.0010300000000000001</v>
      </c>
      <c r="R170" s="231">
        <f>Q170*H170</f>
        <v>0.47586000000000006</v>
      </c>
      <c r="S170" s="231">
        <v>0</v>
      </c>
      <c r="T170" s="232">
        <f>S170*H170</f>
        <v>0</v>
      </c>
      <c r="AR170" s="23" t="s">
        <v>152</v>
      </c>
      <c r="AT170" s="23" t="s">
        <v>147</v>
      </c>
      <c r="AU170" s="23" t="s">
        <v>24</v>
      </c>
      <c r="AY170" s="23" t="s">
        <v>145</v>
      </c>
      <c r="BE170" s="233">
        <f>IF(N170="základní",J170,0)</f>
        <v>0</v>
      </c>
      <c r="BF170" s="233">
        <f>IF(N170="snížená",J170,0)</f>
        <v>0</v>
      </c>
      <c r="BG170" s="233">
        <f>IF(N170="zákl. přenesená",J170,0)</f>
        <v>0</v>
      </c>
      <c r="BH170" s="233">
        <f>IF(N170="sníž. přenesená",J170,0)</f>
        <v>0</v>
      </c>
      <c r="BI170" s="233">
        <f>IF(N170="nulová",J170,0)</f>
        <v>0</v>
      </c>
      <c r="BJ170" s="23" t="s">
        <v>25</v>
      </c>
      <c r="BK170" s="233">
        <f>ROUND(I170*H170,2)</f>
        <v>0</v>
      </c>
      <c r="BL170" s="23" t="s">
        <v>152</v>
      </c>
      <c r="BM170" s="23" t="s">
        <v>678</v>
      </c>
    </row>
    <row r="171" s="11" customFormat="1">
      <c r="B171" s="237"/>
      <c r="C171" s="238"/>
      <c r="D171" s="234" t="s">
        <v>176</v>
      </c>
      <c r="E171" s="239" t="s">
        <v>38</v>
      </c>
      <c r="F171" s="240" t="s">
        <v>679</v>
      </c>
      <c r="G171" s="238"/>
      <c r="H171" s="241">
        <v>462</v>
      </c>
      <c r="I171" s="242"/>
      <c r="J171" s="238"/>
      <c r="K171" s="238"/>
      <c r="L171" s="243"/>
      <c r="M171" s="244"/>
      <c r="N171" s="245"/>
      <c r="O171" s="245"/>
      <c r="P171" s="245"/>
      <c r="Q171" s="245"/>
      <c r="R171" s="245"/>
      <c r="S171" s="245"/>
      <c r="T171" s="246"/>
      <c r="AT171" s="247" t="s">
        <v>176</v>
      </c>
      <c r="AU171" s="247" t="s">
        <v>24</v>
      </c>
      <c r="AV171" s="11" t="s">
        <v>24</v>
      </c>
      <c r="AW171" s="11" t="s">
        <v>45</v>
      </c>
      <c r="AX171" s="11" t="s">
        <v>81</v>
      </c>
      <c r="AY171" s="247" t="s">
        <v>145</v>
      </c>
    </row>
    <row r="172" s="12" customFormat="1">
      <c r="B172" s="248"/>
      <c r="C172" s="249"/>
      <c r="D172" s="234" t="s">
        <v>176</v>
      </c>
      <c r="E172" s="250" t="s">
        <v>38</v>
      </c>
      <c r="F172" s="251" t="s">
        <v>179</v>
      </c>
      <c r="G172" s="249"/>
      <c r="H172" s="252">
        <v>462</v>
      </c>
      <c r="I172" s="253"/>
      <c r="J172" s="249"/>
      <c r="K172" s="249"/>
      <c r="L172" s="254"/>
      <c r="M172" s="255"/>
      <c r="N172" s="256"/>
      <c r="O172" s="256"/>
      <c r="P172" s="256"/>
      <c r="Q172" s="256"/>
      <c r="R172" s="256"/>
      <c r="S172" s="256"/>
      <c r="T172" s="257"/>
      <c r="AT172" s="258" t="s">
        <v>176</v>
      </c>
      <c r="AU172" s="258" t="s">
        <v>24</v>
      </c>
      <c r="AV172" s="12" t="s">
        <v>152</v>
      </c>
      <c r="AW172" s="12" t="s">
        <v>45</v>
      </c>
      <c r="AX172" s="12" t="s">
        <v>25</v>
      </c>
      <c r="AY172" s="258" t="s">
        <v>145</v>
      </c>
    </row>
    <row r="173" s="1" customFormat="1" ht="16.5" customHeight="1">
      <c r="B173" s="46"/>
      <c r="C173" s="222" t="s">
        <v>330</v>
      </c>
      <c r="D173" s="222" t="s">
        <v>147</v>
      </c>
      <c r="E173" s="223" t="s">
        <v>680</v>
      </c>
      <c r="F173" s="224" t="s">
        <v>681</v>
      </c>
      <c r="G173" s="225" t="s">
        <v>150</v>
      </c>
      <c r="H173" s="226">
        <v>462</v>
      </c>
      <c r="I173" s="227"/>
      <c r="J173" s="228">
        <f>ROUND(I173*H173,2)</f>
        <v>0</v>
      </c>
      <c r="K173" s="224" t="s">
        <v>162</v>
      </c>
      <c r="L173" s="72"/>
      <c r="M173" s="229" t="s">
        <v>38</v>
      </c>
      <c r="N173" s="230" t="s">
        <v>52</v>
      </c>
      <c r="O173" s="47"/>
      <c r="P173" s="231">
        <f>O173*H173</f>
        <v>0</v>
      </c>
      <c r="Q173" s="231">
        <v>0</v>
      </c>
      <c r="R173" s="231">
        <f>Q173*H173</f>
        <v>0</v>
      </c>
      <c r="S173" s="231">
        <v>0</v>
      </c>
      <c r="T173" s="232">
        <f>S173*H173</f>
        <v>0</v>
      </c>
      <c r="AR173" s="23" t="s">
        <v>152</v>
      </c>
      <c r="AT173" s="23" t="s">
        <v>147</v>
      </c>
      <c r="AU173" s="23" t="s">
        <v>24</v>
      </c>
      <c r="AY173" s="23" t="s">
        <v>145</v>
      </c>
      <c r="BE173" s="233">
        <f>IF(N173="základní",J173,0)</f>
        <v>0</v>
      </c>
      <c r="BF173" s="233">
        <f>IF(N173="snížená",J173,0)</f>
        <v>0</v>
      </c>
      <c r="BG173" s="233">
        <f>IF(N173="zákl. přenesená",J173,0)</f>
        <v>0</v>
      </c>
      <c r="BH173" s="233">
        <f>IF(N173="sníž. přenesená",J173,0)</f>
        <v>0</v>
      </c>
      <c r="BI173" s="233">
        <f>IF(N173="nulová",J173,0)</f>
        <v>0</v>
      </c>
      <c r="BJ173" s="23" t="s">
        <v>25</v>
      </c>
      <c r="BK173" s="233">
        <f>ROUND(I173*H173,2)</f>
        <v>0</v>
      </c>
      <c r="BL173" s="23" t="s">
        <v>152</v>
      </c>
      <c r="BM173" s="23" t="s">
        <v>682</v>
      </c>
    </row>
    <row r="174" s="1" customFormat="1" ht="16.5" customHeight="1">
      <c r="B174" s="46"/>
      <c r="C174" s="222" t="s">
        <v>335</v>
      </c>
      <c r="D174" s="222" t="s">
        <v>147</v>
      </c>
      <c r="E174" s="223" t="s">
        <v>434</v>
      </c>
      <c r="F174" s="224" t="s">
        <v>683</v>
      </c>
      <c r="G174" s="225" t="s">
        <v>197</v>
      </c>
      <c r="H174" s="226">
        <v>146</v>
      </c>
      <c r="I174" s="227"/>
      <c r="J174" s="228">
        <f>ROUND(I174*H174,2)</f>
        <v>0</v>
      </c>
      <c r="K174" s="224" t="s">
        <v>38</v>
      </c>
      <c r="L174" s="72"/>
      <c r="M174" s="229" t="s">
        <v>38</v>
      </c>
      <c r="N174" s="230" t="s">
        <v>52</v>
      </c>
      <c r="O174" s="47"/>
      <c r="P174" s="231">
        <f>O174*H174</f>
        <v>0</v>
      </c>
      <c r="Q174" s="231">
        <v>0</v>
      </c>
      <c r="R174" s="231">
        <f>Q174*H174</f>
        <v>0</v>
      </c>
      <c r="S174" s="231">
        <v>0</v>
      </c>
      <c r="T174" s="232">
        <f>S174*H174</f>
        <v>0</v>
      </c>
      <c r="AR174" s="23" t="s">
        <v>152</v>
      </c>
      <c r="AT174" s="23" t="s">
        <v>147</v>
      </c>
      <c r="AU174" s="23" t="s">
        <v>24</v>
      </c>
      <c r="AY174" s="23" t="s">
        <v>145</v>
      </c>
      <c r="BE174" s="233">
        <f>IF(N174="základní",J174,0)</f>
        <v>0</v>
      </c>
      <c r="BF174" s="233">
        <f>IF(N174="snížená",J174,0)</f>
        <v>0</v>
      </c>
      <c r="BG174" s="233">
        <f>IF(N174="zákl. přenesená",J174,0)</f>
        <v>0</v>
      </c>
      <c r="BH174" s="233">
        <f>IF(N174="sníž. přenesená",J174,0)</f>
        <v>0</v>
      </c>
      <c r="BI174" s="233">
        <f>IF(N174="nulová",J174,0)</f>
        <v>0</v>
      </c>
      <c r="BJ174" s="23" t="s">
        <v>25</v>
      </c>
      <c r="BK174" s="233">
        <f>ROUND(I174*H174,2)</f>
        <v>0</v>
      </c>
      <c r="BL174" s="23" t="s">
        <v>152</v>
      </c>
      <c r="BM174" s="23" t="s">
        <v>684</v>
      </c>
    </row>
    <row r="175" s="1" customFormat="1">
      <c r="B175" s="46"/>
      <c r="C175" s="74"/>
      <c r="D175" s="234" t="s">
        <v>170</v>
      </c>
      <c r="E175" s="74"/>
      <c r="F175" s="235" t="s">
        <v>685</v>
      </c>
      <c r="G175" s="74"/>
      <c r="H175" s="74"/>
      <c r="I175" s="192"/>
      <c r="J175" s="74"/>
      <c r="K175" s="74"/>
      <c r="L175" s="72"/>
      <c r="M175" s="236"/>
      <c r="N175" s="47"/>
      <c r="O175" s="47"/>
      <c r="P175" s="47"/>
      <c r="Q175" s="47"/>
      <c r="R175" s="47"/>
      <c r="S175" s="47"/>
      <c r="T175" s="95"/>
      <c r="AT175" s="23" t="s">
        <v>170</v>
      </c>
      <c r="AU175" s="23" t="s">
        <v>24</v>
      </c>
    </row>
    <row r="176" s="10" customFormat="1" ht="29.88" customHeight="1">
      <c r="B176" s="206"/>
      <c r="C176" s="207"/>
      <c r="D176" s="208" t="s">
        <v>80</v>
      </c>
      <c r="E176" s="220" t="s">
        <v>158</v>
      </c>
      <c r="F176" s="220" t="s">
        <v>314</v>
      </c>
      <c r="G176" s="207"/>
      <c r="H176" s="207"/>
      <c r="I176" s="210"/>
      <c r="J176" s="221">
        <f>BK176</f>
        <v>0</v>
      </c>
      <c r="K176" s="207"/>
      <c r="L176" s="212"/>
      <c r="M176" s="213"/>
      <c r="N176" s="214"/>
      <c r="O176" s="214"/>
      <c r="P176" s="215">
        <f>SUM(P177:P204)</f>
        <v>0</v>
      </c>
      <c r="Q176" s="214"/>
      <c r="R176" s="215">
        <f>SUM(R177:R204)</f>
        <v>79.738251520000006</v>
      </c>
      <c r="S176" s="214"/>
      <c r="T176" s="216">
        <f>SUM(T177:T204)</f>
        <v>0</v>
      </c>
      <c r="AR176" s="217" t="s">
        <v>25</v>
      </c>
      <c r="AT176" s="218" t="s">
        <v>80</v>
      </c>
      <c r="AU176" s="218" t="s">
        <v>25</v>
      </c>
      <c r="AY176" s="217" t="s">
        <v>145</v>
      </c>
      <c r="BK176" s="219">
        <f>SUM(BK177:BK204)</f>
        <v>0</v>
      </c>
    </row>
    <row r="177" s="1" customFormat="1" ht="25.5" customHeight="1">
      <c r="B177" s="46"/>
      <c r="C177" s="222" t="s">
        <v>339</v>
      </c>
      <c r="D177" s="222" t="s">
        <v>147</v>
      </c>
      <c r="E177" s="223" t="s">
        <v>686</v>
      </c>
      <c r="F177" s="224" t="s">
        <v>687</v>
      </c>
      <c r="G177" s="225" t="s">
        <v>150</v>
      </c>
      <c r="H177" s="226">
        <v>112</v>
      </c>
      <c r="I177" s="227"/>
      <c r="J177" s="228">
        <f>ROUND(I177*H177,2)</f>
        <v>0</v>
      </c>
      <c r="K177" s="224" t="s">
        <v>162</v>
      </c>
      <c r="L177" s="72"/>
      <c r="M177" s="229" t="s">
        <v>38</v>
      </c>
      <c r="N177" s="230" t="s">
        <v>52</v>
      </c>
      <c r="O177" s="47"/>
      <c r="P177" s="231">
        <f>O177*H177</f>
        <v>0</v>
      </c>
      <c r="Q177" s="231">
        <v>0.35499999999999998</v>
      </c>
      <c r="R177" s="231">
        <f>Q177*H177</f>
        <v>39.759999999999998</v>
      </c>
      <c r="S177" s="231">
        <v>0</v>
      </c>
      <c r="T177" s="232">
        <f>S177*H177</f>
        <v>0</v>
      </c>
      <c r="AR177" s="23" t="s">
        <v>152</v>
      </c>
      <c r="AT177" s="23" t="s">
        <v>147</v>
      </c>
      <c r="AU177" s="23" t="s">
        <v>24</v>
      </c>
      <c r="AY177" s="23" t="s">
        <v>145</v>
      </c>
      <c r="BE177" s="233">
        <f>IF(N177="základní",J177,0)</f>
        <v>0</v>
      </c>
      <c r="BF177" s="233">
        <f>IF(N177="snížená",J177,0)</f>
        <v>0</v>
      </c>
      <c r="BG177" s="233">
        <f>IF(N177="zákl. přenesená",J177,0)</f>
        <v>0</v>
      </c>
      <c r="BH177" s="233">
        <f>IF(N177="sníž. přenesená",J177,0)</f>
        <v>0</v>
      </c>
      <c r="BI177" s="233">
        <f>IF(N177="nulová",J177,0)</f>
        <v>0</v>
      </c>
      <c r="BJ177" s="23" t="s">
        <v>25</v>
      </c>
      <c r="BK177" s="233">
        <f>ROUND(I177*H177,2)</f>
        <v>0</v>
      </c>
      <c r="BL177" s="23" t="s">
        <v>152</v>
      </c>
      <c r="BM177" s="23" t="s">
        <v>688</v>
      </c>
    </row>
    <row r="178" s="1" customFormat="1">
      <c r="B178" s="46"/>
      <c r="C178" s="74"/>
      <c r="D178" s="234" t="s">
        <v>164</v>
      </c>
      <c r="E178" s="74"/>
      <c r="F178" s="235" t="s">
        <v>689</v>
      </c>
      <c r="G178" s="74"/>
      <c r="H178" s="74"/>
      <c r="I178" s="192"/>
      <c r="J178" s="74"/>
      <c r="K178" s="74"/>
      <c r="L178" s="72"/>
      <c r="M178" s="236"/>
      <c r="N178" s="47"/>
      <c r="O178" s="47"/>
      <c r="P178" s="47"/>
      <c r="Q178" s="47"/>
      <c r="R178" s="47"/>
      <c r="S178" s="47"/>
      <c r="T178" s="95"/>
      <c r="AT178" s="23" t="s">
        <v>164</v>
      </c>
      <c r="AU178" s="23" t="s">
        <v>24</v>
      </c>
    </row>
    <row r="179" s="1" customFormat="1">
      <c r="B179" s="46"/>
      <c r="C179" s="74"/>
      <c r="D179" s="234" t="s">
        <v>170</v>
      </c>
      <c r="E179" s="74"/>
      <c r="F179" s="235" t="s">
        <v>690</v>
      </c>
      <c r="G179" s="74"/>
      <c r="H179" s="74"/>
      <c r="I179" s="192"/>
      <c r="J179" s="74"/>
      <c r="K179" s="74"/>
      <c r="L179" s="72"/>
      <c r="M179" s="236"/>
      <c r="N179" s="47"/>
      <c r="O179" s="47"/>
      <c r="P179" s="47"/>
      <c r="Q179" s="47"/>
      <c r="R179" s="47"/>
      <c r="S179" s="47"/>
      <c r="T179" s="95"/>
      <c r="AT179" s="23" t="s">
        <v>170</v>
      </c>
      <c r="AU179" s="23" t="s">
        <v>24</v>
      </c>
    </row>
    <row r="180" s="11" customFormat="1">
      <c r="B180" s="237"/>
      <c r="C180" s="238"/>
      <c r="D180" s="234" t="s">
        <v>176</v>
      </c>
      <c r="E180" s="239" t="s">
        <v>38</v>
      </c>
      <c r="F180" s="240" t="s">
        <v>691</v>
      </c>
      <c r="G180" s="238"/>
      <c r="H180" s="241">
        <v>112</v>
      </c>
      <c r="I180" s="242"/>
      <c r="J180" s="238"/>
      <c r="K180" s="238"/>
      <c r="L180" s="243"/>
      <c r="M180" s="244"/>
      <c r="N180" s="245"/>
      <c r="O180" s="245"/>
      <c r="P180" s="245"/>
      <c r="Q180" s="245"/>
      <c r="R180" s="245"/>
      <c r="S180" s="245"/>
      <c r="T180" s="246"/>
      <c r="AT180" s="247" t="s">
        <v>176</v>
      </c>
      <c r="AU180" s="247" t="s">
        <v>24</v>
      </c>
      <c r="AV180" s="11" t="s">
        <v>24</v>
      </c>
      <c r="AW180" s="11" t="s">
        <v>45</v>
      </c>
      <c r="AX180" s="11" t="s">
        <v>81</v>
      </c>
      <c r="AY180" s="247" t="s">
        <v>145</v>
      </c>
    </row>
    <row r="181" s="12" customFormat="1">
      <c r="B181" s="248"/>
      <c r="C181" s="249"/>
      <c r="D181" s="234" t="s">
        <v>176</v>
      </c>
      <c r="E181" s="250" t="s">
        <v>38</v>
      </c>
      <c r="F181" s="251" t="s">
        <v>179</v>
      </c>
      <c r="G181" s="249"/>
      <c r="H181" s="252">
        <v>112</v>
      </c>
      <c r="I181" s="253"/>
      <c r="J181" s="249"/>
      <c r="K181" s="249"/>
      <c r="L181" s="254"/>
      <c r="M181" s="255"/>
      <c r="N181" s="256"/>
      <c r="O181" s="256"/>
      <c r="P181" s="256"/>
      <c r="Q181" s="256"/>
      <c r="R181" s="256"/>
      <c r="S181" s="256"/>
      <c r="T181" s="257"/>
      <c r="AT181" s="258" t="s">
        <v>176</v>
      </c>
      <c r="AU181" s="258" t="s">
        <v>24</v>
      </c>
      <c r="AV181" s="12" t="s">
        <v>152</v>
      </c>
      <c r="AW181" s="12" t="s">
        <v>45</v>
      </c>
      <c r="AX181" s="12" t="s">
        <v>25</v>
      </c>
      <c r="AY181" s="258" t="s">
        <v>145</v>
      </c>
    </row>
    <row r="182" s="1" customFormat="1" ht="16.5" customHeight="1">
      <c r="B182" s="46"/>
      <c r="C182" s="222" t="s">
        <v>343</v>
      </c>
      <c r="D182" s="222" t="s">
        <v>147</v>
      </c>
      <c r="E182" s="223" t="s">
        <v>692</v>
      </c>
      <c r="F182" s="224" t="s">
        <v>693</v>
      </c>
      <c r="G182" s="225" t="s">
        <v>197</v>
      </c>
      <c r="H182" s="226">
        <v>28</v>
      </c>
      <c r="I182" s="227"/>
      <c r="J182" s="228">
        <f>ROUND(I182*H182,2)</f>
        <v>0</v>
      </c>
      <c r="K182" s="224" t="s">
        <v>162</v>
      </c>
      <c r="L182" s="72"/>
      <c r="M182" s="229" t="s">
        <v>38</v>
      </c>
      <c r="N182" s="230" t="s">
        <v>52</v>
      </c>
      <c r="O182" s="47"/>
      <c r="P182" s="231">
        <f>O182*H182</f>
        <v>0</v>
      </c>
      <c r="Q182" s="231">
        <v>0.20258999999999999</v>
      </c>
      <c r="R182" s="231">
        <f>Q182*H182</f>
        <v>5.6725199999999996</v>
      </c>
      <c r="S182" s="231">
        <v>0</v>
      </c>
      <c r="T182" s="232">
        <f>S182*H182</f>
        <v>0</v>
      </c>
      <c r="AR182" s="23" t="s">
        <v>152</v>
      </c>
      <c r="AT182" s="23" t="s">
        <v>147</v>
      </c>
      <c r="AU182" s="23" t="s">
        <v>24</v>
      </c>
      <c r="AY182" s="23" t="s">
        <v>145</v>
      </c>
      <c r="BE182" s="233">
        <f>IF(N182="základní",J182,0)</f>
        <v>0</v>
      </c>
      <c r="BF182" s="233">
        <f>IF(N182="snížená",J182,0)</f>
        <v>0</v>
      </c>
      <c r="BG182" s="233">
        <f>IF(N182="zákl. přenesená",J182,0)</f>
        <v>0</v>
      </c>
      <c r="BH182" s="233">
        <f>IF(N182="sníž. přenesená",J182,0)</f>
        <v>0</v>
      </c>
      <c r="BI182" s="233">
        <f>IF(N182="nulová",J182,0)</f>
        <v>0</v>
      </c>
      <c r="BJ182" s="23" t="s">
        <v>25</v>
      </c>
      <c r="BK182" s="233">
        <f>ROUND(I182*H182,2)</f>
        <v>0</v>
      </c>
      <c r="BL182" s="23" t="s">
        <v>152</v>
      </c>
      <c r="BM182" s="23" t="s">
        <v>694</v>
      </c>
    </row>
    <row r="183" s="1" customFormat="1">
      <c r="B183" s="46"/>
      <c r="C183" s="74"/>
      <c r="D183" s="234" t="s">
        <v>164</v>
      </c>
      <c r="E183" s="74"/>
      <c r="F183" s="235" t="s">
        <v>695</v>
      </c>
      <c r="G183" s="74"/>
      <c r="H183" s="74"/>
      <c r="I183" s="192"/>
      <c r="J183" s="74"/>
      <c r="K183" s="74"/>
      <c r="L183" s="72"/>
      <c r="M183" s="236"/>
      <c r="N183" s="47"/>
      <c r="O183" s="47"/>
      <c r="P183" s="47"/>
      <c r="Q183" s="47"/>
      <c r="R183" s="47"/>
      <c r="S183" s="47"/>
      <c r="T183" s="95"/>
      <c r="AT183" s="23" t="s">
        <v>164</v>
      </c>
      <c r="AU183" s="23" t="s">
        <v>24</v>
      </c>
    </row>
    <row r="184" s="1" customFormat="1">
      <c r="B184" s="46"/>
      <c r="C184" s="74"/>
      <c r="D184" s="234" t="s">
        <v>170</v>
      </c>
      <c r="E184" s="74"/>
      <c r="F184" s="235" t="s">
        <v>696</v>
      </c>
      <c r="G184" s="74"/>
      <c r="H184" s="74"/>
      <c r="I184" s="192"/>
      <c r="J184" s="74"/>
      <c r="K184" s="74"/>
      <c r="L184" s="72"/>
      <c r="M184" s="236"/>
      <c r="N184" s="47"/>
      <c r="O184" s="47"/>
      <c r="P184" s="47"/>
      <c r="Q184" s="47"/>
      <c r="R184" s="47"/>
      <c r="S184" s="47"/>
      <c r="T184" s="95"/>
      <c r="AT184" s="23" t="s">
        <v>170</v>
      </c>
      <c r="AU184" s="23" t="s">
        <v>24</v>
      </c>
    </row>
    <row r="185" s="11" customFormat="1">
      <c r="B185" s="237"/>
      <c r="C185" s="238"/>
      <c r="D185" s="234" t="s">
        <v>176</v>
      </c>
      <c r="E185" s="239" t="s">
        <v>38</v>
      </c>
      <c r="F185" s="240" t="s">
        <v>697</v>
      </c>
      <c r="G185" s="238"/>
      <c r="H185" s="241">
        <v>28</v>
      </c>
      <c r="I185" s="242"/>
      <c r="J185" s="238"/>
      <c r="K185" s="238"/>
      <c r="L185" s="243"/>
      <c r="M185" s="244"/>
      <c r="N185" s="245"/>
      <c r="O185" s="245"/>
      <c r="P185" s="245"/>
      <c r="Q185" s="245"/>
      <c r="R185" s="245"/>
      <c r="S185" s="245"/>
      <c r="T185" s="246"/>
      <c r="AT185" s="247" t="s">
        <v>176</v>
      </c>
      <c r="AU185" s="247" t="s">
        <v>24</v>
      </c>
      <c r="AV185" s="11" t="s">
        <v>24</v>
      </c>
      <c r="AW185" s="11" t="s">
        <v>45</v>
      </c>
      <c r="AX185" s="11" t="s">
        <v>81</v>
      </c>
      <c r="AY185" s="247" t="s">
        <v>145</v>
      </c>
    </row>
    <row r="186" s="12" customFormat="1">
      <c r="B186" s="248"/>
      <c r="C186" s="249"/>
      <c r="D186" s="234" t="s">
        <v>176</v>
      </c>
      <c r="E186" s="250" t="s">
        <v>38</v>
      </c>
      <c r="F186" s="251" t="s">
        <v>179</v>
      </c>
      <c r="G186" s="249"/>
      <c r="H186" s="252">
        <v>28</v>
      </c>
      <c r="I186" s="253"/>
      <c r="J186" s="249"/>
      <c r="K186" s="249"/>
      <c r="L186" s="254"/>
      <c r="M186" s="255"/>
      <c r="N186" s="256"/>
      <c r="O186" s="256"/>
      <c r="P186" s="256"/>
      <c r="Q186" s="256"/>
      <c r="R186" s="256"/>
      <c r="S186" s="256"/>
      <c r="T186" s="257"/>
      <c r="AT186" s="258" t="s">
        <v>176</v>
      </c>
      <c r="AU186" s="258" t="s">
        <v>24</v>
      </c>
      <c r="AV186" s="12" t="s">
        <v>152</v>
      </c>
      <c r="AW186" s="12" t="s">
        <v>45</v>
      </c>
      <c r="AX186" s="12" t="s">
        <v>25</v>
      </c>
      <c r="AY186" s="258" t="s">
        <v>145</v>
      </c>
    </row>
    <row r="187" s="1" customFormat="1" ht="16.5" customHeight="1">
      <c r="B187" s="46"/>
      <c r="C187" s="222" t="s">
        <v>348</v>
      </c>
      <c r="D187" s="222" t="s">
        <v>147</v>
      </c>
      <c r="E187" s="223" t="s">
        <v>698</v>
      </c>
      <c r="F187" s="224" t="s">
        <v>699</v>
      </c>
      <c r="G187" s="225" t="s">
        <v>206</v>
      </c>
      <c r="H187" s="226">
        <v>11.794000000000001</v>
      </c>
      <c r="I187" s="227"/>
      <c r="J187" s="228">
        <f>ROUND(I187*H187,2)</f>
        <v>0</v>
      </c>
      <c r="K187" s="224" t="s">
        <v>162</v>
      </c>
      <c r="L187" s="72"/>
      <c r="M187" s="229" t="s">
        <v>38</v>
      </c>
      <c r="N187" s="230" t="s">
        <v>52</v>
      </c>
      <c r="O187" s="47"/>
      <c r="P187" s="231">
        <f>O187*H187</f>
        <v>0</v>
      </c>
      <c r="Q187" s="231">
        <v>2.8420800000000002</v>
      </c>
      <c r="R187" s="231">
        <f>Q187*H187</f>
        <v>33.519491520000003</v>
      </c>
      <c r="S187" s="231">
        <v>0</v>
      </c>
      <c r="T187" s="232">
        <f>S187*H187</f>
        <v>0</v>
      </c>
      <c r="AR187" s="23" t="s">
        <v>152</v>
      </c>
      <c r="AT187" s="23" t="s">
        <v>147</v>
      </c>
      <c r="AU187" s="23" t="s">
        <v>24</v>
      </c>
      <c r="AY187" s="23" t="s">
        <v>145</v>
      </c>
      <c r="BE187" s="233">
        <f>IF(N187="základní",J187,0)</f>
        <v>0</v>
      </c>
      <c r="BF187" s="233">
        <f>IF(N187="snížená",J187,0)</f>
        <v>0</v>
      </c>
      <c r="BG187" s="233">
        <f>IF(N187="zákl. přenesená",J187,0)</f>
        <v>0</v>
      </c>
      <c r="BH187" s="233">
        <f>IF(N187="sníž. přenesená",J187,0)</f>
        <v>0</v>
      </c>
      <c r="BI187" s="233">
        <f>IF(N187="nulová",J187,0)</f>
        <v>0</v>
      </c>
      <c r="BJ187" s="23" t="s">
        <v>25</v>
      </c>
      <c r="BK187" s="233">
        <f>ROUND(I187*H187,2)</f>
        <v>0</v>
      </c>
      <c r="BL187" s="23" t="s">
        <v>152</v>
      </c>
      <c r="BM187" s="23" t="s">
        <v>700</v>
      </c>
    </row>
    <row r="188" s="1" customFormat="1">
      <c r="B188" s="46"/>
      <c r="C188" s="74"/>
      <c r="D188" s="234" t="s">
        <v>164</v>
      </c>
      <c r="E188" s="74"/>
      <c r="F188" s="235" t="s">
        <v>701</v>
      </c>
      <c r="G188" s="74"/>
      <c r="H188" s="74"/>
      <c r="I188" s="192"/>
      <c r="J188" s="74"/>
      <c r="K188" s="74"/>
      <c r="L188" s="72"/>
      <c r="M188" s="236"/>
      <c r="N188" s="47"/>
      <c r="O188" s="47"/>
      <c r="P188" s="47"/>
      <c r="Q188" s="47"/>
      <c r="R188" s="47"/>
      <c r="S188" s="47"/>
      <c r="T188" s="95"/>
      <c r="AT188" s="23" t="s">
        <v>164</v>
      </c>
      <c r="AU188" s="23" t="s">
        <v>24</v>
      </c>
    </row>
    <row r="189" s="1" customFormat="1">
      <c r="B189" s="46"/>
      <c r="C189" s="74"/>
      <c r="D189" s="234" t="s">
        <v>170</v>
      </c>
      <c r="E189" s="74"/>
      <c r="F189" s="235" t="s">
        <v>702</v>
      </c>
      <c r="G189" s="74"/>
      <c r="H189" s="74"/>
      <c r="I189" s="192"/>
      <c r="J189" s="74"/>
      <c r="K189" s="74"/>
      <c r="L189" s="72"/>
      <c r="M189" s="236"/>
      <c r="N189" s="47"/>
      <c r="O189" s="47"/>
      <c r="P189" s="47"/>
      <c r="Q189" s="47"/>
      <c r="R189" s="47"/>
      <c r="S189" s="47"/>
      <c r="T189" s="95"/>
      <c r="AT189" s="23" t="s">
        <v>170</v>
      </c>
      <c r="AU189" s="23" t="s">
        <v>24</v>
      </c>
    </row>
    <row r="190" s="11" customFormat="1">
      <c r="B190" s="237"/>
      <c r="C190" s="238"/>
      <c r="D190" s="234" t="s">
        <v>176</v>
      </c>
      <c r="E190" s="239" t="s">
        <v>38</v>
      </c>
      <c r="F190" s="240" t="s">
        <v>703</v>
      </c>
      <c r="G190" s="238"/>
      <c r="H190" s="241">
        <v>11.794000000000001</v>
      </c>
      <c r="I190" s="242"/>
      <c r="J190" s="238"/>
      <c r="K190" s="238"/>
      <c r="L190" s="243"/>
      <c r="M190" s="244"/>
      <c r="N190" s="245"/>
      <c r="O190" s="245"/>
      <c r="P190" s="245"/>
      <c r="Q190" s="245"/>
      <c r="R190" s="245"/>
      <c r="S190" s="245"/>
      <c r="T190" s="246"/>
      <c r="AT190" s="247" t="s">
        <v>176</v>
      </c>
      <c r="AU190" s="247" t="s">
        <v>24</v>
      </c>
      <c r="AV190" s="11" t="s">
        <v>24</v>
      </c>
      <c r="AW190" s="11" t="s">
        <v>45</v>
      </c>
      <c r="AX190" s="11" t="s">
        <v>81</v>
      </c>
      <c r="AY190" s="247" t="s">
        <v>145</v>
      </c>
    </row>
    <row r="191" s="12" customFormat="1">
      <c r="B191" s="248"/>
      <c r="C191" s="249"/>
      <c r="D191" s="234" t="s">
        <v>176</v>
      </c>
      <c r="E191" s="250" t="s">
        <v>38</v>
      </c>
      <c r="F191" s="251" t="s">
        <v>179</v>
      </c>
      <c r="G191" s="249"/>
      <c r="H191" s="252">
        <v>11.794000000000001</v>
      </c>
      <c r="I191" s="253"/>
      <c r="J191" s="249"/>
      <c r="K191" s="249"/>
      <c r="L191" s="254"/>
      <c r="M191" s="255"/>
      <c r="N191" s="256"/>
      <c r="O191" s="256"/>
      <c r="P191" s="256"/>
      <c r="Q191" s="256"/>
      <c r="R191" s="256"/>
      <c r="S191" s="256"/>
      <c r="T191" s="257"/>
      <c r="AT191" s="258" t="s">
        <v>176</v>
      </c>
      <c r="AU191" s="258" t="s">
        <v>24</v>
      </c>
      <c r="AV191" s="12" t="s">
        <v>152</v>
      </c>
      <c r="AW191" s="12" t="s">
        <v>45</v>
      </c>
      <c r="AX191" s="12" t="s">
        <v>25</v>
      </c>
      <c r="AY191" s="258" t="s">
        <v>145</v>
      </c>
    </row>
    <row r="192" s="1" customFormat="1" ht="16.5" customHeight="1">
      <c r="B192" s="46"/>
      <c r="C192" s="222" t="s">
        <v>353</v>
      </c>
      <c r="D192" s="222" t="s">
        <v>147</v>
      </c>
      <c r="E192" s="223" t="s">
        <v>704</v>
      </c>
      <c r="F192" s="224" t="s">
        <v>705</v>
      </c>
      <c r="G192" s="225" t="s">
        <v>206</v>
      </c>
      <c r="H192" s="226">
        <v>12</v>
      </c>
      <c r="I192" s="227"/>
      <c r="J192" s="228">
        <f>ROUND(I192*H192,2)</f>
        <v>0</v>
      </c>
      <c r="K192" s="224" t="s">
        <v>162</v>
      </c>
      <c r="L192" s="72"/>
      <c r="M192" s="229" t="s">
        <v>38</v>
      </c>
      <c r="N192" s="230" t="s">
        <v>52</v>
      </c>
      <c r="O192" s="47"/>
      <c r="P192" s="231">
        <f>O192*H192</f>
        <v>0</v>
      </c>
      <c r="Q192" s="231">
        <v>0</v>
      </c>
      <c r="R192" s="231">
        <f>Q192*H192</f>
        <v>0</v>
      </c>
      <c r="S192" s="231">
        <v>0</v>
      </c>
      <c r="T192" s="232">
        <f>S192*H192</f>
        <v>0</v>
      </c>
      <c r="AR192" s="23" t="s">
        <v>152</v>
      </c>
      <c r="AT192" s="23" t="s">
        <v>147</v>
      </c>
      <c r="AU192" s="23" t="s">
        <v>24</v>
      </c>
      <c r="AY192" s="23" t="s">
        <v>145</v>
      </c>
      <c r="BE192" s="233">
        <f>IF(N192="základní",J192,0)</f>
        <v>0</v>
      </c>
      <c r="BF192" s="233">
        <f>IF(N192="snížená",J192,0)</f>
        <v>0</v>
      </c>
      <c r="BG192" s="233">
        <f>IF(N192="zákl. přenesená",J192,0)</f>
        <v>0</v>
      </c>
      <c r="BH192" s="233">
        <f>IF(N192="sníž. přenesená",J192,0)</f>
        <v>0</v>
      </c>
      <c r="BI192" s="233">
        <f>IF(N192="nulová",J192,0)</f>
        <v>0</v>
      </c>
      <c r="BJ192" s="23" t="s">
        <v>25</v>
      </c>
      <c r="BK192" s="233">
        <f>ROUND(I192*H192,2)</f>
        <v>0</v>
      </c>
      <c r="BL192" s="23" t="s">
        <v>152</v>
      </c>
      <c r="BM192" s="23" t="s">
        <v>706</v>
      </c>
    </row>
    <row r="193" s="1" customFormat="1">
      <c r="B193" s="46"/>
      <c r="C193" s="74"/>
      <c r="D193" s="234" t="s">
        <v>164</v>
      </c>
      <c r="E193" s="74"/>
      <c r="F193" s="235" t="s">
        <v>707</v>
      </c>
      <c r="G193" s="74"/>
      <c r="H193" s="74"/>
      <c r="I193" s="192"/>
      <c r="J193" s="74"/>
      <c r="K193" s="74"/>
      <c r="L193" s="72"/>
      <c r="M193" s="236"/>
      <c r="N193" s="47"/>
      <c r="O193" s="47"/>
      <c r="P193" s="47"/>
      <c r="Q193" s="47"/>
      <c r="R193" s="47"/>
      <c r="S193" s="47"/>
      <c r="T193" s="95"/>
      <c r="AT193" s="23" t="s">
        <v>164</v>
      </c>
      <c r="AU193" s="23" t="s">
        <v>24</v>
      </c>
    </row>
    <row r="194" s="1" customFormat="1">
      <c r="B194" s="46"/>
      <c r="C194" s="74"/>
      <c r="D194" s="234" t="s">
        <v>170</v>
      </c>
      <c r="E194" s="74"/>
      <c r="F194" s="235" t="s">
        <v>708</v>
      </c>
      <c r="G194" s="74"/>
      <c r="H194" s="74"/>
      <c r="I194" s="192"/>
      <c r="J194" s="74"/>
      <c r="K194" s="74"/>
      <c r="L194" s="72"/>
      <c r="M194" s="236"/>
      <c r="N194" s="47"/>
      <c r="O194" s="47"/>
      <c r="P194" s="47"/>
      <c r="Q194" s="47"/>
      <c r="R194" s="47"/>
      <c r="S194" s="47"/>
      <c r="T194" s="95"/>
      <c r="AT194" s="23" t="s">
        <v>170</v>
      </c>
      <c r="AU194" s="23" t="s">
        <v>24</v>
      </c>
    </row>
    <row r="195" s="1" customFormat="1" ht="16.5" customHeight="1">
      <c r="B195" s="46"/>
      <c r="C195" s="222" t="s">
        <v>358</v>
      </c>
      <c r="D195" s="222" t="s">
        <v>147</v>
      </c>
      <c r="E195" s="223" t="s">
        <v>709</v>
      </c>
      <c r="F195" s="224" t="s">
        <v>710</v>
      </c>
      <c r="G195" s="225" t="s">
        <v>206</v>
      </c>
      <c r="H195" s="226">
        <v>12</v>
      </c>
      <c r="I195" s="227"/>
      <c r="J195" s="228">
        <f>ROUND(I195*H195,2)</f>
        <v>0</v>
      </c>
      <c r="K195" s="224" t="s">
        <v>162</v>
      </c>
      <c r="L195" s="72"/>
      <c r="M195" s="229" t="s">
        <v>38</v>
      </c>
      <c r="N195" s="230" t="s">
        <v>52</v>
      </c>
      <c r="O195" s="47"/>
      <c r="P195" s="231">
        <f>O195*H195</f>
        <v>0</v>
      </c>
      <c r="Q195" s="231">
        <v>0</v>
      </c>
      <c r="R195" s="231">
        <f>Q195*H195</f>
        <v>0</v>
      </c>
      <c r="S195" s="231">
        <v>0</v>
      </c>
      <c r="T195" s="232">
        <f>S195*H195</f>
        <v>0</v>
      </c>
      <c r="AR195" s="23" t="s">
        <v>152</v>
      </c>
      <c r="AT195" s="23" t="s">
        <v>147</v>
      </c>
      <c r="AU195" s="23" t="s">
        <v>24</v>
      </c>
      <c r="AY195" s="23" t="s">
        <v>145</v>
      </c>
      <c r="BE195" s="233">
        <f>IF(N195="základní",J195,0)</f>
        <v>0</v>
      </c>
      <c r="BF195" s="233">
        <f>IF(N195="snížená",J195,0)</f>
        <v>0</v>
      </c>
      <c r="BG195" s="233">
        <f>IF(N195="zákl. přenesená",J195,0)</f>
        <v>0</v>
      </c>
      <c r="BH195" s="233">
        <f>IF(N195="sníž. přenesená",J195,0)</f>
        <v>0</v>
      </c>
      <c r="BI195" s="233">
        <f>IF(N195="nulová",J195,0)</f>
        <v>0</v>
      </c>
      <c r="BJ195" s="23" t="s">
        <v>25</v>
      </c>
      <c r="BK195" s="233">
        <f>ROUND(I195*H195,2)</f>
        <v>0</v>
      </c>
      <c r="BL195" s="23" t="s">
        <v>152</v>
      </c>
      <c r="BM195" s="23" t="s">
        <v>711</v>
      </c>
    </row>
    <row r="196" s="1" customFormat="1">
      <c r="B196" s="46"/>
      <c r="C196" s="74"/>
      <c r="D196" s="234" t="s">
        <v>164</v>
      </c>
      <c r="E196" s="74"/>
      <c r="F196" s="235" t="s">
        <v>707</v>
      </c>
      <c r="G196" s="74"/>
      <c r="H196" s="74"/>
      <c r="I196" s="192"/>
      <c r="J196" s="74"/>
      <c r="K196" s="74"/>
      <c r="L196" s="72"/>
      <c r="M196" s="236"/>
      <c r="N196" s="47"/>
      <c r="O196" s="47"/>
      <c r="P196" s="47"/>
      <c r="Q196" s="47"/>
      <c r="R196" s="47"/>
      <c r="S196" s="47"/>
      <c r="T196" s="95"/>
      <c r="AT196" s="23" t="s">
        <v>164</v>
      </c>
      <c r="AU196" s="23" t="s">
        <v>24</v>
      </c>
    </row>
    <row r="197" s="1" customFormat="1" ht="16.5" customHeight="1">
      <c r="B197" s="46"/>
      <c r="C197" s="222" t="s">
        <v>357</v>
      </c>
      <c r="D197" s="222" t="s">
        <v>147</v>
      </c>
      <c r="E197" s="223" t="s">
        <v>712</v>
      </c>
      <c r="F197" s="224" t="s">
        <v>214</v>
      </c>
      <c r="G197" s="225" t="s">
        <v>206</v>
      </c>
      <c r="H197" s="226">
        <v>12</v>
      </c>
      <c r="I197" s="227"/>
      <c r="J197" s="228">
        <f>ROUND(I197*H197,2)</f>
        <v>0</v>
      </c>
      <c r="K197" s="224" t="s">
        <v>38</v>
      </c>
      <c r="L197" s="72"/>
      <c r="M197" s="229" t="s">
        <v>38</v>
      </c>
      <c r="N197" s="230" t="s">
        <v>52</v>
      </c>
      <c r="O197" s="47"/>
      <c r="P197" s="231">
        <f>O197*H197</f>
        <v>0</v>
      </c>
      <c r="Q197" s="231">
        <v>0</v>
      </c>
      <c r="R197" s="231">
        <f>Q197*H197</f>
        <v>0</v>
      </c>
      <c r="S197" s="231">
        <v>0</v>
      </c>
      <c r="T197" s="232">
        <f>S197*H197</f>
        <v>0</v>
      </c>
      <c r="AR197" s="23" t="s">
        <v>152</v>
      </c>
      <c r="AT197" s="23" t="s">
        <v>147</v>
      </c>
      <c r="AU197" s="23" t="s">
        <v>24</v>
      </c>
      <c r="AY197" s="23" t="s">
        <v>145</v>
      </c>
      <c r="BE197" s="233">
        <f>IF(N197="základní",J197,0)</f>
        <v>0</v>
      </c>
      <c r="BF197" s="233">
        <f>IF(N197="snížená",J197,0)</f>
        <v>0</v>
      </c>
      <c r="BG197" s="233">
        <f>IF(N197="zákl. přenesená",J197,0)</f>
        <v>0</v>
      </c>
      <c r="BH197" s="233">
        <f>IF(N197="sníž. přenesená",J197,0)</f>
        <v>0</v>
      </c>
      <c r="BI197" s="233">
        <f>IF(N197="nulová",J197,0)</f>
        <v>0</v>
      </c>
      <c r="BJ197" s="23" t="s">
        <v>25</v>
      </c>
      <c r="BK197" s="233">
        <f>ROUND(I197*H197,2)</f>
        <v>0</v>
      </c>
      <c r="BL197" s="23" t="s">
        <v>152</v>
      </c>
      <c r="BM197" s="23" t="s">
        <v>713</v>
      </c>
    </row>
    <row r="198" s="11" customFormat="1">
      <c r="B198" s="237"/>
      <c r="C198" s="238"/>
      <c r="D198" s="234" t="s">
        <v>176</v>
      </c>
      <c r="E198" s="239" t="s">
        <v>38</v>
      </c>
      <c r="F198" s="240" t="s">
        <v>217</v>
      </c>
      <c r="G198" s="238"/>
      <c r="H198" s="241">
        <v>12</v>
      </c>
      <c r="I198" s="242"/>
      <c r="J198" s="238"/>
      <c r="K198" s="238"/>
      <c r="L198" s="243"/>
      <c r="M198" s="244"/>
      <c r="N198" s="245"/>
      <c r="O198" s="245"/>
      <c r="P198" s="245"/>
      <c r="Q198" s="245"/>
      <c r="R198" s="245"/>
      <c r="S198" s="245"/>
      <c r="T198" s="246"/>
      <c r="AT198" s="247" t="s">
        <v>176</v>
      </c>
      <c r="AU198" s="247" t="s">
        <v>24</v>
      </c>
      <c r="AV198" s="11" t="s">
        <v>24</v>
      </c>
      <c r="AW198" s="11" t="s">
        <v>45</v>
      </c>
      <c r="AX198" s="11" t="s">
        <v>25</v>
      </c>
      <c r="AY198" s="247" t="s">
        <v>145</v>
      </c>
    </row>
    <row r="199" s="1" customFormat="1" ht="16.5" customHeight="1">
      <c r="B199" s="46"/>
      <c r="C199" s="222" t="s">
        <v>34</v>
      </c>
      <c r="D199" s="222" t="s">
        <v>147</v>
      </c>
      <c r="E199" s="223" t="s">
        <v>714</v>
      </c>
      <c r="F199" s="224" t="s">
        <v>291</v>
      </c>
      <c r="G199" s="225" t="s">
        <v>224</v>
      </c>
      <c r="H199" s="226">
        <v>21.600000000000001</v>
      </c>
      <c r="I199" s="227"/>
      <c r="J199" s="228">
        <f>ROUND(I199*H199,2)</f>
        <v>0</v>
      </c>
      <c r="K199" s="224" t="s">
        <v>38</v>
      </c>
      <c r="L199" s="72"/>
      <c r="M199" s="229" t="s">
        <v>38</v>
      </c>
      <c r="N199" s="230" t="s">
        <v>52</v>
      </c>
      <c r="O199" s="47"/>
      <c r="P199" s="231">
        <f>O199*H199</f>
        <v>0</v>
      </c>
      <c r="Q199" s="231">
        <v>0</v>
      </c>
      <c r="R199" s="231">
        <f>Q199*H199</f>
        <v>0</v>
      </c>
      <c r="S199" s="231">
        <v>0</v>
      </c>
      <c r="T199" s="232">
        <f>S199*H199</f>
        <v>0</v>
      </c>
      <c r="AR199" s="23" t="s">
        <v>152</v>
      </c>
      <c r="AT199" s="23" t="s">
        <v>147</v>
      </c>
      <c r="AU199" s="23" t="s">
        <v>24</v>
      </c>
      <c r="AY199" s="23" t="s">
        <v>145</v>
      </c>
      <c r="BE199" s="233">
        <f>IF(N199="základní",J199,0)</f>
        <v>0</v>
      </c>
      <c r="BF199" s="233">
        <f>IF(N199="snížená",J199,0)</f>
        <v>0</v>
      </c>
      <c r="BG199" s="233">
        <f>IF(N199="zákl. přenesená",J199,0)</f>
        <v>0</v>
      </c>
      <c r="BH199" s="233">
        <f>IF(N199="sníž. přenesená",J199,0)</f>
        <v>0</v>
      </c>
      <c r="BI199" s="233">
        <f>IF(N199="nulová",J199,0)</f>
        <v>0</v>
      </c>
      <c r="BJ199" s="23" t="s">
        <v>25</v>
      </c>
      <c r="BK199" s="233">
        <f>ROUND(I199*H199,2)</f>
        <v>0</v>
      </c>
      <c r="BL199" s="23" t="s">
        <v>152</v>
      </c>
      <c r="BM199" s="23" t="s">
        <v>715</v>
      </c>
    </row>
    <row r="200" s="11" customFormat="1">
      <c r="B200" s="237"/>
      <c r="C200" s="238"/>
      <c r="D200" s="234" t="s">
        <v>176</v>
      </c>
      <c r="E200" s="239" t="s">
        <v>38</v>
      </c>
      <c r="F200" s="240" t="s">
        <v>716</v>
      </c>
      <c r="G200" s="238"/>
      <c r="H200" s="241">
        <v>21.600000000000001</v>
      </c>
      <c r="I200" s="242"/>
      <c r="J200" s="238"/>
      <c r="K200" s="238"/>
      <c r="L200" s="243"/>
      <c r="M200" s="244"/>
      <c r="N200" s="245"/>
      <c r="O200" s="245"/>
      <c r="P200" s="245"/>
      <c r="Q200" s="245"/>
      <c r="R200" s="245"/>
      <c r="S200" s="245"/>
      <c r="T200" s="246"/>
      <c r="AT200" s="247" t="s">
        <v>176</v>
      </c>
      <c r="AU200" s="247" t="s">
        <v>24</v>
      </c>
      <c r="AV200" s="11" t="s">
        <v>24</v>
      </c>
      <c r="AW200" s="11" t="s">
        <v>45</v>
      </c>
      <c r="AX200" s="11" t="s">
        <v>81</v>
      </c>
      <c r="AY200" s="247" t="s">
        <v>145</v>
      </c>
    </row>
    <row r="201" s="12" customFormat="1">
      <c r="B201" s="248"/>
      <c r="C201" s="249"/>
      <c r="D201" s="234" t="s">
        <v>176</v>
      </c>
      <c r="E201" s="250" t="s">
        <v>38</v>
      </c>
      <c r="F201" s="251" t="s">
        <v>179</v>
      </c>
      <c r="G201" s="249"/>
      <c r="H201" s="252">
        <v>21.600000000000001</v>
      </c>
      <c r="I201" s="253"/>
      <c r="J201" s="249"/>
      <c r="K201" s="249"/>
      <c r="L201" s="254"/>
      <c r="M201" s="255"/>
      <c r="N201" s="256"/>
      <c r="O201" s="256"/>
      <c r="P201" s="256"/>
      <c r="Q201" s="256"/>
      <c r="R201" s="256"/>
      <c r="S201" s="256"/>
      <c r="T201" s="257"/>
      <c r="AT201" s="258" t="s">
        <v>176</v>
      </c>
      <c r="AU201" s="258" t="s">
        <v>24</v>
      </c>
      <c r="AV201" s="12" t="s">
        <v>152</v>
      </c>
      <c r="AW201" s="12" t="s">
        <v>45</v>
      </c>
      <c r="AX201" s="12" t="s">
        <v>25</v>
      </c>
      <c r="AY201" s="258" t="s">
        <v>145</v>
      </c>
    </row>
    <row r="202" s="1" customFormat="1" ht="16.5" customHeight="1">
      <c r="B202" s="46"/>
      <c r="C202" s="222" t="s">
        <v>368</v>
      </c>
      <c r="D202" s="222" t="s">
        <v>147</v>
      </c>
      <c r="E202" s="223" t="s">
        <v>717</v>
      </c>
      <c r="F202" s="224" t="s">
        <v>718</v>
      </c>
      <c r="G202" s="225" t="s">
        <v>150</v>
      </c>
      <c r="H202" s="226">
        <v>112</v>
      </c>
      <c r="I202" s="227"/>
      <c r="J202" s="228">
        <f>ROUND(I202*H202,2)</f>
        <v>0</v>
      </c>
      <c r="K202" s="224" t="s">
        <v>162</v>
      </c>
      <c r="L202" s="72"/>
      <c r="M202" s="229" t="s">
        <v>38</v>
      </c>
      <c r="N202" s="230" t="s">
        <v>52</v>
      </c>
      <c r="O202" s="47"/>
      <c r="P202" s="231">
        <f>O202*H202</f>
        <v>0</v>
      </c>
      <c r="Q202" s="231">
        <v>0.0070200000000000002</v>
      </c>
      <c r="R202" s="231">
        <f>Q202*H202</f>
        <v>0.78624000000000005</v>
      </c>
      <c r="S202" s="231">
        <v>0</v>
      </c>
      <c r="T202" s="232">
        <f>S202*H202</f>
        <v>0</v>
      </c>
      <c r="AR202" s="23" t="s">
        <v>152</v>
      </c>
      <c r="AT202" s="23" t="s">
        <v>147</v>
      </c>
      <c r="AU202" s="23" t="s">
        <v>24</v>
      </c>
      <c r="AY202" s="23" t="s">
        <v>145</v>
      </c>
      <c r="BE202" s="233">
        <f>IF(N202="základní",J202,0)</f>
        <v>0</v>
      </c>
      <c r="BF202" s="233">
        <f>IF(N202="snížená",J202,0)</f>
        <v>0</v>
      </c>
      <c r="BG202" s="233">
        <f>IF(N202="zákl. přenesená",J202,0)</f>
        <v>0</v>
      </c>
      <c r="BH202" s="233">
        <f>IF(N202="sníž. přenesená",J202,0)</f>
        <v>0</v>
      </c>
      <c r="BI202" s="233">
        <f>IF(N202="nulová",J202,0)</f>
        <v>0</v>
      </c>
      <c r="BJ202" s="23" t="s">
        <v>25</v>
      </c>
      <c r="BK202" s="233">
        <f>ROUND(I202*H202,2)</f>
        <v>0</v>
      </c>
      <c r="BL202" s="23" t="s">
        <v>152</v>
      </c>
      <c r="BM202" s="23" t="s">
        <v>719</v>
      </c>
    </row>
    <row r="203" s="1" customFormat="1">
      <c r="B203" s="46"/>
      <c r="C203" s="74"/>
      <c r="D203" s="234" t="s">
        <v>164</v>
      </c>
      <c r="E203" s="74"/>
      <c r="F203" s="235" t="s">
        <v>720</v>
      </c>
      <c r="G203" s="74"/>
      <c r="H203" s="74"/>
      <c r="I203" s="192"/>
      <c r="J203" s="74"/>
      <c r="K203" s="74"/>
      <c r="L203" s="72"/>
      <c r="M203" s="236"/>
      <c r="N203" s="47"/>
      <c r="O203" s="47"/>
      <c r="P203" s="47"/>
      <c r="Q203" s="47"/>
      <c r="R203" s="47"/>
      <c r="S203" s="47"/>
      <c r="T203" s="95"/>
      <c r="AT203" s="23" t="s">
        <v>164</v>
      </c>
      <c r="AU203" s="23" t="s">
        <v>24</v>
      </c>
    </row>
    <row r="204" s="1" customFormat="1">
      <c r="B204" s="46"/>
      <c r="C204" s="74"/>
      <c r="D204" s="234" t="s">
        <v>170</v>
      </c>
      <c r="E204" s="74"/>
      <c r="F204" s="235" t="s">
        <v>721</v>
      </c>
      <c r="G204" s="74"/>
      <c r="H204" s="74"/>
      <c r="I204" s="192"/>
      <c r="J204" s="74"/>
      <c r="K204" s="74"/>
      <c r="L204" s="72"/>
      <c r="M204" s="236"/>
      <c r="N204" s="47"/>
      <c r="O204" s="47"/>
      <c r="P204" s="47"/>
      <c r="Q204" s="47"/>
      <c r="R204" s="47"/>
      <c r="S204" s="47"/>
      <c r="T204" s="95"/>
      <c r="AT204" s="23" t="s">
        <v>170</v>
      </c>
      <c r="AU204" s="23" t="s">
        <v>24</v>
      </c>
    </row>
    <row r="205" s="10" customFormat="1" ht="29.88" customHeight="1">
      <c r="B205" s="206"/>
      <c r="C205" s="207"/>
      <c r="D205" s="208" t="s">
        <v>80</v>
      </c>
      <c r="E205" s="220" t="s">
        <v>172</v>
      </c>
      <c r="F205" s="220" t="s">
        <v>334</v>
      </c>
      <c r="G205" s="207"/>
      <c r="H205" s="207"/>
      <c r="I205" s="210"/>
      <c r="J205" s="221">
        <f>BK205</f>
        <v>0</v>
      </c>
      <c r="K205" s="207"/>
      <c r="L205" s="212"/>
      <c r="M205" s="213"/>
      <c r="N205" s="214"/>
      <c r="O205" s="214"/>
      <c r="P205" s="215">
        <f>SUM(P206:P258)</f>
        <v>0</v>
      </c>
      <c r="Q205" s="214"/>
      <c r="R205" s="215">
        <f>SUM(R206:R258)</f>
        <v>77.675470000000004</v>
      </c>
      <c r="S205" s="214"/>
      <c r="T205" s="216">
        <f>SUM(T206:T258)</f>
        <v>0</v>
      </c>
      <c r="AR205" s="217" t="s">
        <v>25</v>
      </c>
      <c r="AT205" s="218" t="s">
        <v>80</v>
      </c>
      <c r="AU205" s="218" t="s">
        <v>25</v>
      </c>
      <c r="AY205" s="217" t="s">
        <v>145</v>
      </c>
      <c r="BK205" s="219">
        <f>SUM(BK206:BK258)</f>
        <v>0</v>
      </c>
    </row>
    <row r="206" s="1" customFormat="1" ht="25.5" customHeight="1">
      <c r="B206" s="46"/>
      <c r="C206" s="222" t="s">
        <v>374</v>
      </c>
      <c r="D206" s="222" t="s">
        <v>147</v>
      </c>
      <c r="E206" s="223" t="s">
        <v>722</v>
      </c>
      <c r="F206" s="224" t="s">
        <v>723</v>
      </c>
      <c r="G206" s="225" t="s">
        <v>150</v>
      </c>
      <c r="H206" s="226">
        <v>20</v>
      </c>
      <c r="I206" s="227"/>
      <c r="J206" s="228">
        <f>ROUND(I206*H206,2)</f>
        <v>0</v>
      </c>
      <c r="K206" s="224" t="s">
        <v>162</v>
      </c>
      <c r="L206" s="72"/>
      <c r="M206" s="229" t="s">
        <v>38</v>
      </c>
      <c r="N206" s="230" t="s">
        <v>52</v>
      </c>
      <c r="O206" s="47"/>
      <c r="P206" s="231">
        <f>O206*H206</f>
        <v>0</v>
      </c>
      <c r="Q206" s="231">
        <v>0</v>
      </c>
      <c r="R206" s="231">
        <f>Q206*H206</f>
        <v>0</v>
      </c>
      <c r="S206" s="231">
        <v>0</v>
      </c>
      <c r="T206" s="232">
        <f>S206*H206</f>
        <v>0</v>
      </c>
      <c r="AR206" s="23" t="s">
        <v>152</v>
      </c>
      <c r="AT206" s="23" t="s">
        <v>147</v>
      </c>
      <c r="AU206" s="23" t="s">
        <v>24</v>
      </c>
      <c r="AY206" s="23" t="s">
        <v>145</v>
      </c>
      <c r="BE206" s="233">
        <f>IF(N206="základní",J206,0)</f>
        <v>0</v>
      </c>
      <c r="BF206" s="233">
        <f>IF(N206="snížená",J206,0)</f>
        <v>0</v>
      </c>
      <c r="BG206" s="233">
        <f>IF(N206="zákl. přenesená",J206,0)</f>
        <v>0</v>
      </c>
      <c r="BH206" s="233">
        <f>IF(N206="sníž. přenesená",J206,0)</f>
        <v>0</v>
      </c>
      <c r="BI206" s="233">
        <f>IF(N206="nulová",J206,0)</f>
        <v>0</v>
      </c>
      <c r="BJ206" s="23" t="s">
        <v>25</v>
      </c>
      <c r="BK206" s="233">
        <f>ROUND(I206*H206,2)</f>
        <v>0</v>
      </c>
      <c r="BL206" s="23" t="s">
        <v>152</v>
      </c>
      <c r="BM206" s="23" t="s">
        <v>724</v>
      </c>
    </row>
    <row r="207" s="1" customFormat="1">
      <c r="B207" s="46"/>
      <c r="C207" s="74"/>
      <c r="D207" s="234" t="s">
        <v>164</v>
      </c>
      <c r="E207" s="74"/>
      <c r="F207" s="235" t="s">
        <v>725</v>
      </c>
      <c r="G207" s="74"/>
      <c r="H207" s="74"/>
      <c r="I207" s="192"/>
      <c r="J207" s="74"/>
      <c r="K207" s="74"/>
      <c r="L207" s="72"/>
      <c r="M207" s="236"/>
      <c r="N207" s="47"/>
      <c r="O207" s="47"/>
      <c r="P207" s="47"/>
      <c r="Q207" s="47"/>
      <c r="R207" s="47"/>
      <c r="S207" s="47"/>
      <c r="T207" s="95"/>
      <c r="AT207" s="23" t="s">
        <v>164</v>
      </c>
      <c r="AU207" s="23" t="s">
        <v>24</v>
      </c>
    </row>
    <row r="208" s="11" customFormat="1">
      <c r="B208" s="237"/>
      <c r="C208" s="238"/>
      <c r="D208" s="234" t="s">
        <v>176</v>
      </c>
      <c r="E208" s="239" t="s">
        <v>38</v>
      </c>
      <c r="F208" s="240" t="s">
        <v>258</v>
      </c>
      <c r="G208" s="238"/>
      <c r="H208" s="241">
        <v>20</v>
      </c>
      <c r="I208" s="242"/>
      <c r="J208" s="238"/>
      <c r="K208" s="238"/>
      <c r="L208" s="243"/>
      <c r="M208" s="244"/>
      <c r="N208" s="245"/>
      <c r="O208" s="245"/>
      <c r="P208" s="245"/>
      <c r="Q208" s="245"/>
      <c r="R208" s="245"/>
      <c r="S208" s="245"/>
      <c r="T208" s="246"/>
      <c r="AT208" s="247" t="s">
        <v>176</v>
      </c>
      <c r="AU208" s="247" t="s">
        <v>24</v>
      </c>
      <c r="AV208" s="11" t="s">
        <v>24</v>
      </c>
      <c r="AW208" s="11" t="s">
        <v>45</v>
      </c>
      <c r="AX208" s="11" t="s">
        <v>25</v>
      </c>
      <c r="AY208" s="247" t="s">
        <v>145</v>
      </c>
    </row>
    <row r="209" s="1" customFormat="1" ht="16.5" customHeight="1">
      <c r="B209" s="46"/>
      <c r="C209" s="222" t="s">
        <v>379</v>
      </c>
      <c r="D209" s="222" t="s">
        <v>147</v>
      </c>
      <c r="E209" s="223" t="s">
        <v>340</v>
      </c>
      <c r="F209" s="224" t="s">
        <v>341</v>
      </c>
      <c r="G209" s="225" t="s">
        <v>150</v>
      </c>
      <c r="H209" s="226">
        <v>20</v>
      </c>
      <c r="I209" s="227"/>
      <c r="J209" s="228">
        <f>ROUND(I209*H209,2)</f>
        <v>0</v>
      </c>
      <c r="K209" s="224" t="s">
        <v>151</v>
      </c>
      <c r="L209" s="72"/>
      <c r="M209" s="229" t="s">
        <v>38</v>
      </c>
      <c r="N209" s="230" t="s">
        <v>52</v>
      </c>
      <c r="O209" s="47"/>
      <c r="P209" s="231">
        <f>O209*H209</f>
        <v>0</v>
      </c>
      <c r="Q209" s="231">
        <v>0.00060999999999999997</v>
      </c>
      <c r="R209" s="231">
        <f>Q209*H209</f>
        <v>0.012199999999999999</v>
      </c>
      <c r="S209" s="231">
        <v>0</v>
      </c>
      <c r="T209" s="232">
        <f>S209*H209</f>
        <v>0</v>
      </c>
      <c r="AR209" s="23" t="s">
        <v>152</v>
      </c>
      <c r="AT209" s="23" t="s">
        <v>147</v>
      </c>
      <c r="AU209" s="23" t="s">
        <v>24</v>
      </c>
      <c r="AY209" s="23" t="s">
        <v>145</v>
      </c>
      <c r="BE209" s="233">
        <f>IF(N209="základní",J209,0)</f>
        <v>0</v>
      </c>
      <c r="BF209" s="233">
        <f>IF(N209="snížená",J209,0)</f>
        <v>0</v>
      </c>
      <c r="BG209" s="233">
        <f>IF(N209="zákl. přenesená",J209,0)</f>
        <v>0</v>
      </c>
      <c r="BH209" s="233">
        <f>IF(N209="sníž. přenesená",J209,0)</f>
        <v>0</v>
      </c>
      <c r="BI209" s="233">
        <f>IF(N209="nulová",J209,0)</f>
        <v>0</v>
      </c>
      <c r="BJ209" s="23" t="s">
        <v>25</v>
      </c>
      <c r="BK209" s="233">
        <f>ROUND(I209*H209,2)</f>
        <v>0</v>
      </c>
      <c r="BL209" s="23" t="s">
        <v>152</v>
      </c>
      <c r="BM209" s="23" t="s">
        <v>726</v>
      </c>
    </row>
    <row r="210" s="11" customFormat="1">
      <c r="B210" s="237"/>
      <c r="C210" s="238"/>
      <c r="D210" s="234" t="s">
        <v>176</v>
      </c>
      <c r="E210" s="239" t="s">
        <v>38</v>
      </c>
      <c r="F210" s="240" t="s">
        <v>258</v>
      </c>
      <c r="G210" s="238"/>
      <c r="H210" s="241">
        <v>20</v>
      </c>
      <c r="I210" s="242"/>
      <c r="J210" s="238"/>
      <c r="K210" s="238"/>
      <c r="L210" s="243"/>
      <c r="M210" s="244"/>
      <c r="N210" s="245"/>
      <c r="O210" s="245"/>
      <c r="P210" s="245"/>
      <c r="Q210" s="245"/>
      <c r="R210" s="245"/>
      <c r="S210" s="245"/>
      <c r="T210" s="246"/>
      <c r="AT210" s="247" t="s">
        <v>176</v>
      </c>
      <c r="AU210" s="247" t="s">
        <v>24</v>
      </c>
      <c r="AV210" s="11" t="s">
        <v>24</v>
      </c>
      <c r="AW210" s="11" t="s">
        <v>45</v>
      </c>
      <c r="AX210" s="11" t="s">
        <v>25</v>
      </c>
      <c r="AY210" s="247" t="s">
        <v>145</v>
      </c>
    </row>
    <row r="211" s="1" customFormat="1" ht="16.5" customHeight="1">
      <c r="B211" s="46"/>
      <c r="C211" s="222" t="s">
        <v>384</v>
      </c>
      <c r="D211" s="222" t="s">
        <v>147</v>
      </c>
      <c r="E211" s="223" t="s">
        <v>727</v>
      </c>
      <c r="F211" s="224" t="s">
        <v>728</v>
      </c>
      <c r="G211" s="225" t="s">
        <v>150</v>
      </c>
      <c r="H211" s="226">
        <v>20</v>
      </c>
      <c r="I211" s="227"/>
      <c r="J211" s="228">
        <f>ROUND(I211*H211,2)</f>
        <v>0</v>
      </c>
      <c r="K211" s="224" t="s">
        <v>162</v>
      </c>
      <c r="L211" s="72"/>
      <c r="M211" s="229" t="s">
        <v>38</v>
      </c>
      <c r="N211" s="230" t="s">
        <v>52</v>
      </c>
      <c r="O211" s="47"/>
      <c r="P211" s="231">
        <f>O211*H211</f>
        <v>0</v>
      </c>
      <c r="Q211" s="231">
        <v>0</v>
      </c>
      <c r="R211" s="231">
        <f>Q211*H211</f>
        <v>0</v>
      </c>
      <c r="S211" s="231">
        <v>0</v>
      </c>
      <c r="T211" s="232">
        <f>S211*H211</f>
        <v>0</v>
      </c>
      <c r="AR211" s="23" t="s">
        <v>152</v>
      </c>
      <c r="AT211" s="23" t="s">
        <v>147</v>
      </c>
      <c r="AU211" s="23" t="s">
        <v>24</v>
      </c>
      <c r="AY211" s="23" t="s">
        <v>145</v>
      </c>
      <c r="BE211" s="233">
        <f>IF(N211="základní",J211,0)</f>
        <v>0</v>
      </c>
      <c r="BF211" s="233">
        <f>IF(N211="snížená",J211,0)</f>
        <v>0</v>
      </c>
      <c r="BG211" s="233">
        <f>IF(N211="zákl. přenesená",J211,0)</f>
        <v>0</v>
      </c>
      <c r="BH211" s="233">
        <f>IF(N211="sníž. přenesená",J211,0)</f>
        <v>0</v>
      </c>
      <c r="BI211" s="233">
        <f>IF(N211="nulová",J211,0)</f>
        <v>0</v>
      </c>
      <c r="BJ211" s="23" t="s">
        <v>25</v>
      </c>
      <c r="BK211" s="233">
        <f>ROUND(I211*H211,2)</f>
        <v>0</v>
      </c>
      <c r="BL211" s="23" t="s">
        <v>152</v>
      </c>
      <c r="BM211" s="23" t="s">
        <v>729</v>
      </c>
    </row>
    <row r="212" s="1" customFormat="1">
      <c r="B212" s="46"/>
      <c r="C212" s="74"/>
      <c r="D212" s="234" t="s">
        <v>164</v>
      </c>
      <c r="E212" s="74"/>
      <c r="F212" s="235" t="s">
        <v>347</v>
      </c>
      <c r="G212" s="74"/>
      <c r="H212" s="74"/>
      <c r="I212" s="192"/>
      <c r="J212" s="74"/>
      <c r="K212" s="74"/>
      <c r="L212" s="72"/>
      <c r="M212" s="236"/>
      <c r="N212" s="47"/>
      <c r="O212" s="47"/>
      <c r="P212" s="47"/>
      <c r="Q212" s="47"/>
      <c r="R212" s="47"/>
      <c r="S212" s="47"/>
      <c r="T212" s="95"/>
      <c r="AT212" s="23" t="s">
        <v>164</v>
      </c>
      <c r="AU212" s="23" t="s">
        <v>24</v>
      </c>
    </row>
    <row r="213" s="11" customFormat="1">
      <c r="B213" s="237"/>
      <c r="C213" s="238"/>
      <c r="D213" s="234" t="s">
        <v>176</v>
      </c>
      <c r="E213" s="239" t="s">
        <v>38</v>
      </c>
      <c r="F213" s="240" t="s">
        <v>258</v>
      </c>
      <c r="G213" s="238"/>
      <c r="H213" s="241">
        <v>20</v>
      </c>
      <c r="I213" s="242"/>
      <c r="J213" s="238"/>
      <c r="K213" s="238"/>
      <c r="L213" s="243"/>
      <c r="M213" s="244"/>
      <c r="N213" s="245"/>
      <c r="O213" s="245"/>
      <c r="P213" s="245"/>
      <c r="Q213" s="245"/>
      <c r="R213" s="245"/>
      <c r="S213" s="245"/>
      <c r="T213" s="246"/>
      <c r="AT213" s="247" t="s">
        <v>176</v>
      </c>
      <c r="AU213" s="247" t="s">
        <v>24</v>
      </c>
      <c r="AV213" s="11" t="s">
        <v>24</v>
      </c>
      <c r="AW213" s="11" t="s">
        <v>45</v>
      </c>
      <c r="AX213" s="11" t="s">
        <v>25</v>
      </c>
      <c r="AY213" s="247" t="s">
        <v>145</v>
      </c>
    </row>
    <row r="214" s="1" customFormat="1" ht="16.5" customHeight="1">
      <c r="B214" s="46"/>
      <c r="C214" s="222" t="s">
        <v>388</v>
      </c>
      <c r="D214" s="222" t="s">
        <v>147</v>
      </c>
      <c r="E214" s="223" t="s">
        <v>349</v>
      </c>
      <c r="F214" s="224" t="s">
        <v>730</v>
      </c>
      <c r="G214" s="225" t="s">
        <v>150</v>
      </c>
      <c r="H214" s="226">
        <v>24</v>
      </c>
      <c r="I214" s="227"/>
      <c r="J214" s="228">
        <f>ROUND(I214*H214,2)</f>
        <v>0</v>
      </c>
      <c r="K214" s="224" t="s">
        <v>38</v>
      </c>
      <c r="L214" s="72"/>
      <c r="M214" s="229" t="s">
        <v>38</v>
      </c>
      <c r="N214" s="230" t="s">
        <v>52</v>
      </c>
      <c r="O214" s="47"/>
      <c r="P214" s="231">
        <f>O214*H214</f>
        <v>0</v>
      </c>
      <c r="Q214" s="231">
        <v>0</v>
      </c>
      <c r="R214" s="231">
        <f>Q214*H214</f>
        <v>0</v>
      </c>
      <c r="S214" s="231">
        <v>0</v>
      </c>
      <c r="T214" s="232">
        <f>S214*H214</f>
        <v>0</v>
      </c>
      <c r="AR214" s="23" t="s">
        <v>152</v>
      </c>
      <c r="AT214" s="23" t="s">
        <v>147</v>
      </c>
      <c r="AU214" s="23" t="s">
        <v>24</v>
      </c>
      <c r="AY214" s="23" t="s">
        <v>145</v>
      </c>
      <c r="BE214" s="233">
        <f>IF(N214="základní",J214,0)</f>
        <v>0</v>
      </c>
      <c r="BF214" s="233">
        <f>IF(N214="snížená",J214,0)</f>
        <v>0</v>
      </c>
      <c r="BG214" s="233">
        <f>IF(N214="zákl. přenesená",J214,0)</f>
        <v>0</v>
      </c>
      <c r="BH214" s="233">
        <f>IF(N214="sníž. přenesená",J214,0)</f>
        <v>0</v>
      </c>
      <c r="BI214" s="233">
        <f>IF(N214="nulová",J214,0)</f>
        <v>0</v>
      </c>
      <c r="BJ214" s="23" t="s">
        <v>25</v>
      </c>
      <c r="BK214" s="233">
        <f>ROUND(I214*H214,2)</f>
        <v>0</v>
      </c>
      <c r="BL214" s="23" t="s">
        <v>152</v>
      </c>
      <c r="BM214" s="23" t="s">
        <v>731</v>
      </c>
    </row>
    <row r="215" s="11" customFormat="1">
      <c r="B215" s="237"/>
      <c r="C215" s="238"/>
      <c r="D215" s="234" t="s">
        <v>176</v>
      </c>
      <c r="E215" s="239" t="s">
        <v>38</v>
      </c>
      <c r="F215" s="240" t="s">
        <v>732</v>
      </c>
      <c r="G215" s="238"/>
      <c r="H215" s="241">
        <v>24</v>
      </c>
      <c r="I215" s="242"/>
      <c r="J215" s="238"/>
      <c r="K215" s="238"/>
      <c r="L215" s="243"/>
      <c r="M215" s="244"/>
      <c r="N215" s="245"/>
      <c r="O215" s="245"/>
      <c r="P215" s="245"/>
      <c r="Q215" s="245"/>
      <c r="R215" s="245"/>
      <c r="S215" s="245"/>
      <c r="T215" s="246"/>
      <c r="AT215" s="247" t="s">
        <v>176</v>
      </c>
      <c r="AU215" s="247" t="s">
        <v>24</v>
      </c>
      <c r="AV215" s="11" t="s">
        <v>24</v>
      </c>
      <c r="AW215" s="11" t="s">
        <v>45</v>
      </c>
      <c r="AX215" s="11" t="s">
        <v>81</v>
      </c>
      <c r="AY215" s="247" t="s">
        <v>145</v>
      </c>
    </row>
    <row r="216" s="12" customFormat="1">
      <c r="B216" s="248"/>
      <c r="C216" s="249"/>
      <c r="D216" s="234" t="s">
        <v>176</v>
      </c>
      <c r="E216" s="250" t="s">
        <v>38</v>
      </c>
      <c r="F216" s="251" t="s">
        <v>179</v>
      </c>
      <c r="G216" s="249"/>
      <c r="H216" s="252">
        <v>24</v>
      </c>
      <c r="I216" s="253"/>
      <c r="J216" s="249"/>
      <c r="K216" s="249"/>
      <c r="L216" s="254"/>
      <c r="M216" s="255"/>
      <c r="N216" s="256"/>
      <c r="O216" s="256"/>
      <c r="P216" s="256"/>
      <c r="Q216" s="256"/>
      <c r="R216" s="256"/>
      <c r="S216" s="256"/>
      <c r="T216" s="257"/>
      <c r="AT216" s="258" t="s">
        <v>176</v>
      </c>
      <c r="AU216" s="258" t="s">
        <v>24</v>
      </c>
      <c r="AV216" s="12" t="s">
        <v>152</v>
      </c>
      <c r="AW216" s="12" t="s">
        <v>45</v>
      </c>
      <c r="AX216" s="12" t="s">
        <v>25</v>
      </c>
      <c r="AY216" s="258" t="s">
        <v>145</v>
      </c>
    </row>
    <row r="217" s="1" customFormat="1" ht="16.5" customHeight="1">
      <c r="B217" s="46"/>
      <c r="C217" s="222" t="s">
        <v>393</v>
      </c>
      <c r="D217" s="222" t="s">
        <v>147</v>
      </c>
      <c r="E217" s="223" t="s">
        <v>733</v>
      </c>
      <c r="F217" s="224" t="s">
        <v>376</v>
      </c>
      <c r="G217" s="225" t="s">
        <v>150</v>
      </c>
      <c r="H217" s="226">
        <v>26</v>
      </c>
      <c r="I217" s="227"/>
      <c r="J217" s="228">
        <f>ROUND(I217*H217,2)</f>
        <v>0</v>
      </c>
      <c r="K217" s="224" t="s">
        <v>151</v>
      </c>
      <c r="L217" s="72"/>
      <c r="M217" s="229" t="s">
        <v>38</v>
      </c>
      <c r="N217" s="230" t="s">
        <v>52</v>
      </c>
      <c r="O217" s="47"/>
      <c r="P217" s="231">
        <f>O217*H217</f>
        <v>0</v>
      </c>
      <c r="Q217" s="231">
        <v>0</v>
      </c>
      <c r="R217" s="231">
        <f>Q217*H217</f>
        <v>0</v>
      </c>
      <c r="S217" s="231">
        <v>0</v>
      </c>
      <c r="T217" s="232">
        <f>S217*H217</f>
        <v>0</v>
      </c>
      <c r="AR217" s="23" t="s">
        <v>152</v>
      </c>
      <c r="AT217" s="23" t="s">
        <v>147</v>
      </c>
      <c r="AU217" s="23" t="s">
        <v>24</v>
      </c>
      <c r="AY217" s="23" t="s">
        <v>145</v>
      </c>
      <c r="BE217" s="233">
        <f>IF(N217="základní",J217,0)</f>
        <v>0</v>
      </c>
      <c r="BF217" s="233">
        <f>IF(N217="snížená",J217,0)</f>
        <v>0</v>
      </c>
      <c r="BG217" s="233">
        <f>IF(N217="zákl. přenesená",J217,0)</f>
        <v>0</v>
      </c>
      <c r="BH217" s="233">
        <f>IF(N217="sníž. přenesená",J217,0)</f>
        <v>0</v>
      </c>
      <c r="BI217" s="233">
        <f>IF(N217="nulová",J217,0)</f>
        <v>0</v>
      </c>
      <c r="BJ217" s="23" t="s">
        <v>25</v>
      </c>
      <c r="BK217" s="233">
        <f>ROUND(I217*H217,2)</f>
        <v>0</v>
      </c>
      <c r="BL217" s="23" t="s">
        <v>152</v>
      </c>
      <c r="BM217" s="23" t="s">
        <v>734</v>
      </c>
    </row>
    <row r="218" s="1" customFormat="1" ht="16.5" customHeight="1">
      <c r="B218" s="46"/>
      <c r="C218" s="222" t="s">
        <v>397</v>
      </c>
      <c r="D218" s="222" t="s">
        <v>147</v>
      </c>
      <c r="E218" s="223" t="s">
        <v>336</v>
      </c>
      <c r="F218" s="224" t="s">
        <v>735</v>
      </c>
      <c r="G218" s="225" t="s">
        <v>150</v>
      </c>
      <c r="H218" s="226">
        <v>1004</v>
      </c>
      <c r="I218" s="227"/>
      <c r="J218" s="228">
        <f>ROUND(I218*H218,2)</f>
        <v>0</v>
      </c>
      <c r="K218" s="224" t="s">
        <v>151</v>
      </c>
      <c r="L218" s="72"/>
      <c r="M218" s="229" t="s">
        <v>38</v>
      </c>
      <c r="N218" s="230" t="s">
        <v>52</v>
      </c>
      <c r="O218" s="47"/>
      <c r="P218" s="231">
        <f>O218*H218</f>
        <v>0</v>
      </c>
      <c r="Q218" s="231">
        <v>0</v>
      </c>
      <c r="R218" s="231">
        <f>Q218*H218</f>
        <v>0</v>
      </c>
      <c r="S218" s="231">
        <v>0</v>
      </c>
      <c r="T218" s="232">
        <f>S218*H218</f>
        <v>0</v>
      </c>
      <c r="AR218" s="23" t="s">
        <v>152</v>
      </c>
      <c r="AT218" s="23" t="s">
        <v>147</v>
      </c>
      <c r="AU218" s="23" t="s">
        <v>24</v>
      </c>
      <c r="AY218" s="23" t="s">
        <v>145</v>
      </c>
      <c r="BE218" s="233">
        <f>IF(N218="základní",J218,0)</f>
        <v>0</v>
      </c>
      <c r="BF218" s="233">
        <f>IF(N218="snížená",J218,0)</f>
        <v>0</v>
      </c>
      <c r="BG218" s="233">
        <f>IF(N218="zákl. přenesená",J218,0)</f>
        <v>0</v>
      </c>
      <c r="BH218" s="233">
        <f>IF(N218="sníž. přenesená",J218,0)</f>
        <v>0</v>
      </c>
      <c r="BI218" s="233">
        <f>IF(N218="nulová",J218,0)</f>
        <v>0</v>
      </c>
      <c r="BJ218" s="23" t="s">
        <v>25</v>
      </c>
      <c r="BK218" s="233">
        <f>ROUND(I218*H218,2)</f>
        <v>0</v>
      </c>
      <c r="BL218" s="23" t="s">
        <v>152</v>
      </c>
      <c r="BM218" s="23" t="s">
        <v>736</v>
      </c>
    </row>
    <row r="219" s="11" customFormat="1">
      <c r="B219" s="237"/>
      <c r="C219" s="238"/>
      <c r="D219" s="234" t="s">
        <v>176</v>
      </c>
      <c r="E219" s="239" t="s">
        <v>38</v>
      </c>
      <c r="F219" s="240" t="s">
        <v>737</v>
      </c>
      <c r="G219" s="238"/>
      <c r="H219" s="241">
        <v>1004</v>
      </c>
      <c r="I219" s="242"/>
      <c r="J219" s="238"/>
      <c r="K219" s="238"/>
      <c r="L219" s="243"/>
      <c r="M219" s="244"/>
      <c r="N219" s="245"/>
      <c r="O219" s="245"/>
      <c r="P219" s="245"/>
      <c r="Q219" s="245"/>
      <c r="R219" s="245"/>
      <c r="S219" s="245"/>
      <c r="T219" s="246"/>
      <c r="AT219" s="247" t="s">
        <v>176</v>
      </c>
      <c r="AU219" s="247" t="s">
        <v>24</v>
      </c>
      <c r="AV219" s="11" t="s">
        <v>24</v>
      </c>
      <c r="AW219" s="11" t="s">
        <v>45</v>
      </c>
      <c r="AX219" s="11" t="s">
        <v>81</v>
      </c>
      <c r="AY219" s="247" t="s">
        <v>145</v>
      </c>
    </row>
    <row r="220" s="12" customFormat="1">
      <c r="B220" s="248"/>
      <c r="C220" s="249"/>
      <c r="D220" s="234" t="s">
        <v>176</v>
      </c>
      <c r="E220" s="250" t="s">
        <v>38</v>
      </c>
      <c r="F220" s="251" t="s">
        <v>179</v>
      </c>
      <c r="G220" s="249"/>
      <c r="H220" s="252">
        <v>1004</v>
      </c>
      <c r="I220" s="253"/>
      <c r="J220" s="249"/>
      <c r="K220" s="249"/>
      <c r="L220" s="254"/>
      <c r="M220" s="255"/>
      <c r="N220" s="256"/>
      <c r="O220" s="256"/>
      <c r="P220" s="256"/>
      <c r="Q220" s="256"/>
      <c r="R220" s="256"/>
      <c r="S220" s="256"/>
      <c r="T220" s="257"/>
      <c r="AT220" s="258" t="s">
        <v>176</v>
      </c>
      <c r="AU220" s="258" t="s">
        <v>24</v>
      </c>
      <c r="AV220" s="12" t="s">
        <v>152</v>
      </c>
      <c r="AW220" s="12" t="s">
        <v>45</v>
      </c>
      <c r="AX220" s="12" t="s">
        <v>25</v>
      </c>
      <c r="AY220" s="258" t="s">
        <v>145</v>
      </c>
    </row>
    <row r="221" s="1" customFormat="1" ht="16.5" customHeight="1">
      <c r="B221" s="46"/>
      <c r="C221" s="222" t="s">
        <v>402</v>
      </c>
      <c r="D221" s="222" t="s">
        <v>147</v>
      </c>
      <c r="E221" s="223" t="s">
        <v>340</v>
      </c>
      <c r="F221" s="224" t="s">
        <v>341</v>
      </c>
      <c r="G221" s="225" t="s">
        <v>150</v>
      </c>
      <c r="H221" s="226">
        <v>1004</v>
      </c>
      <c r="I221" s="227"/>
      <c r="J221" s="228">
        <f>ROUND(I221*H221,2)</f>
        <v>0</v>
      </c>
      <c r="K221" s="224" t="s">
        <v>151</v>
      </c>
      <c r="L221" s="72"/>
      <c r="M221" s="229" t="s">
        <v>38</v>
      </c>
      <c r="N221" s="230" t="s">
        <v>52</v>
      </c>
      <c r="O221" s="47"/>
      <c r="P221" s="231">
        <f>O221*H221</f>
        <v>0</v>
      </c>
      <c r="Q221" s="231">
        <v>0.00060999999999999997</v>
      </c>
      <c r="R221" s="231">
        <f>Q221*H221</f>
        <v>0.61243999999999998</v>
      </c>
      <c r="S221" s="231">
        <v>0</v>
      </c>
      <c r="T221" s="232">
        <f>S221*H221</f>
        <v>0</v>
      </c>
      <c r="AR221" s="23" t="s">
        <v>152</v>
      </c>
      <c r="AT221" s="23" t="s">
        <v>147</v>
      </c>
      <c r="AU221" s="23" t="s">
        <v>24</v>
      </c>
      <c r="AY221" s="23" t="s">
        <v>145</v>
      </c>
      <c r="BE221" s="233">
        <f>IF(N221="základní",J221,0)</f>
        <v>0</v>
      </c>
      <c r="BF221" s="233">
        <f>IF(N221="snížená",J221,0)</f>
        <v>0</v>
      </c>
      <c r="BG221" s="233">
        <f>IF(N221="zákl. přenesená",J221,0)</f>
        <v>0</v>
      </c>
      <c r="BH221" s="233">
        <f>IF(N221="sníž. přenesená",J221,0)</f>
        <v>0</v>
      </c>
      <c r="BI221" s="233">
        <f>IF(N221="nulová",J221,0)</f>
        <v>0</v>
      </c>
      <c r="BJ221" s="23" t="s">
        <v>25</v>
      </c>
      <c r="BK221" s="233">
        <f>ROUND(I221*H221,2)</f>
        <v>0</v>
      </c>
      <c r="BL221" s="23" t="s">
        <v>152</v>
      </c>
      <c r="BM221" s="23" t="s">
        <v>738</v>
      </c>
    </row>
    <row r="222" s="11" customFormat="1">
      <c r="B222" s="237"/>
      <c r="C222" s="238"/>
      <c r="D222" s="234" t="s">
        <v>176</v>
      </c>
      <c r="E222" s="239" t="s">
        <v>38</v>
      </c>
      <c r="F222" s="240" t="s">
        <v>739</v>
      </c>
      <c r="G222" s="238"/>
      <c r="H222" s="241">
        <v>1004</v>
      </c>
      <c r="I222" s="242"/>
      <c r="J222" s="238"/>
      <c r="K222" s="238"/>
      <c r="L222" s="243"/>
      <c r="M222" s="244"/>
      <c r="N222" s="245"/>
      <c r="O222" s="245"/>
      <c r="P222" s="245"/>
      <c r="Q222" s="245"/>
      <c r="R222" s="245"/>
      <c r="S222" s="245"/>
      <c r="T222" s="246"/>
      <c r="AT222" s="247" t="s">
        <v>176</v>
      </c>
      <c r="AU222" s="247" t="s">
        <v>24</v>
      </c>
      <c r="AV222" s="11" t="s">
        <v>24</v>
      </c>
      <c r="AW222" s="11" t="s">
        <v>45</v>
      </c>
      <c r="AX222" s="11" t="s">
        <v>25</v>
      </c>
      <c r="AY222" s="247" t="s">
        <v>145</v>
      </c>
    </row>
    <row r="223" s="1" customFormat="1" ht="16.5" customHeight="1">
      <c r="B223" s="46"/>
      <c r="C223" s="222" t="s">
        <v>407</v>
      </c>
      <c r="D223" s="222" t="s">
        <v>147</v>
      </c>
      <c r="E223" s="223" t="s">
        <v>740</v>
      </c>
      <c r="F223" s="224" t="s">
        <v>741</v>
      </c>
      <c r="G223" s="225" t="s">
        <v>150</v>
      </c>
      <c r="H223" s="226">
        <v>1004</v>
      </c>
      <c r="I223" s="227"/>
      <c r="J223" s="228">
        <f>ROUND(I223*H223,2)</f>
        <v>0</v>
      </c>
      <c r="K223" s="224" t="s">
        <v>151</v>
      </c>
      <c r="L223" s="72"/>
      <c r="M223" s="229" t="s">
        <v>38</v>
      </c>
      <c r="N223" s="230" t="s">
        <v>52</v>
      </c>
      <c r="O223" s="47"/>
      <c r="P223" s="231">
        <f>O223*H223</f>
        <v>0</v>
      </c>
      <c r="Q223" s="231">
        <v>0</v>
      </c>
      <c r="R223" s="231">
        <f>Q223*H223</f>
        <v>0</v>
      </c>
      <c r="S223" s="231">
        <v>0</v>
      </c>
      <c r="T223" s="232">
        <f>S223*H223</f>
        <v>0</v>
      </c>
      <c r="AR223" s="23" t="s">
        <v>152</v>
      </c>
      <c r="AT223" s="23" t="s">
        <v>147</v>
      </c>
      <c r="AU223" s="23" t="s">
        <v>24</v>
      </c>
      <c r="AY223" s="23" t="s">
        <v>145</v>
      </c>
      <c r="BE223" s="233">
        <f>IF(N223="základní",J223,0)</f>
        <v>0</v>
      </c>
      <c r="BF223" s="233">
        <f>IF(N223="snížená",J223,0)</f>
        <v>0</v>
      </c>
      <c r="BG223" s="233">
        <f>IF(N223="zákl. přenesená",J223,0)</f>
        <v>0</v>
      </c>
      <c r="BH223" s="233">
        <f>IF(N223="sníž. přenesená",J223,0)</f>
        <v>0</v>
      </c>
      <c r="BI223" s="233">
        <f>IF(N223="nulová",J223,0)</f>
        <v>0</v>
      </c>
      <c r="BJ223" s="23" t="s">
        <v>25</v>
      </c>
      <c r="BK223" s="233">
        <f>ROUND(I223*H223,2)</f>
        <v>0</v>
      </c>
      <c r="BL223" s="23" t="s">
        <v>152</v>
      </c>
      <c r="BM223" s="23" t="s">
        <v>742</v>
      </c>
    </row>
    <row r="224" s="11" customFormat="1">
      <c r="B224" s="237"/>
      <c r="C224" s="238"/>
      <c r="D224" s="234" t="s">
        <v>176</v>
      </c>
      <c r="E224" s="239" t="s">
        <v>38</v>
      </c>
      <c r="F224" s="240" t="s">
        <v>739</v>
      </c>
      <c r="G224" s="238"/>
      <c r="H224" s="241">
        <v>1004</v>
      </c>
      <c r="I224" s="242"/>
      <c r="J224" s="238"/>
      <c r="K224" s="238"/>
      <c r="L224" s="243"/>
      <c r="M224" s="244"/>
      <c r="N224" s="245"/>
      <c r="O224" s="245"/>
      <c r="P224" s="245"/>
      <c r="Q224" s="245"/>
      <c r="R224" s="245"/>
      <c r="S224" s="245"/>
      <c r="T224" s="246"/>
      <c r="AT224" s="247" t="s">
        <v>176</v>
      </c>
      <c r="AU224" s="247" t="s">
        <v>24</v>
      </c>
      <c r="AV224" s="11" t="s">
        <v>24</v>
      </c>
      <c r="AW224" s="11" t="s">
        <v>45</v>
      </c>
      <c r="AX224" s="11" t="s">
        <v>25</v>
      </c>
      <c r="AY224" s="247" t="s">
        <v>145</v>
      </c>
    </row>
    <row r="225" s="1" customFormat="1" ht="16.5" customHeight="1">
      <c r="B225" s="46"/>
      <c r="C225" s="222" t="s">
        <v>412</v>
      </c>
      <c r="D225" s="222" t="s">
        <v>147</v>
      </c>
      <c r="E225" s="223" t="s">
        <v>743</v>
      </c>
      <c r="F225" s="224" t="s">
        <v>350</v>
      </c>
      <c r="G225" s="225" t="s">
        <v>150</v>
      </c>
      <c r="H225" s="226">
        <v>1204.8</v>
      </c>
      <c r="I225" s="227"/>
      <c r="J225" s="228">
        <f>ROUND(I225*H225,2)</f>
        <v>0</v>
      </c>
      <c r="K225" s="224" t="s">
        <v>38</v>
      </c>
      <c r="L225" s="72"/>
      <c r="M225" s="229" t="s">
        <v>38</v>
      </c>
      <c r="N225" s="230" t="s">
        <v>52</v>
      </c>
      <c r="O225" s="47"/>
      <c r="P225" s="231">
        <f>O225*H225</f>
        <v>0</v>
      </c>
      <c r="Q225" s="231">
        <v>0</v>
      </c>
      <c r="R225" s="231">
        <f>Q225*H225</f>
        <v>0</v>
      </c>
      <c r="S225" s="231">
        <v>0</v>
      </c>
      <c r="T225" s="232">
        <f>S225*H225</f>
        <v>0</v>
      </c>
      <c r="AR225" s="23" t="s">
        <v>152</v>
      </c>
      <c r="AT225" s="23" t="s">
        <v>147</v>
      </c>
      <c r="AU225" s="23" t="s">
        <v>24</v>
      </c>
      <c r="AY225" s="23" t="s">
        <v>145</v>
      </c>
      <c r="BE225" s="233">
        <f>IF(N225="základní",J225,0)</f>
        <v>0</v>
      </c>
      <c r="BF225" s="233">
        <f>IF(N225="snížená",J225,0)</f>
        <v>0</v>
      </c>
      <c r="BG225" s="233">
        <f>IF(N225="zákl. přenesená",J225,0)</f>
        <v>0</v>
      </c>
      <c r="BH225" s="233">
        <f>IF(N225="sníž. přenesená",J225,0)</f>
        <v>0</v>
      </c>
      <c r="BI225" s="233">
        <f>IF(N225="nulová",J225,0)</f>
        <v>0</v>
      </c>
      <c r="BJ225" s="23" t="s">
        <v>25</v>
      </c>
      <c r="BK225" s="233">
        <f>ROUND(I225*H225,2)</f>
        <v>0</v>
      </c>
      <c r="BL225" s="23" t="s">
        <v>152</v>
      </c>
      <c r="BM225" s="23" t="s">
        <v>744</v>
      </c>
    </row>
    <row r="226" s="11" customFormat="1">
      <c r="B226" s="237"/>
      <c r="C226" s="238"/>
      <c r="D226" s="234" t="s">
        <v>176</v>
      </c>
      <c r="E226" s="239" t="s">
        <v>38</v>
      </c>
      <c r="F226" s="240" t="s">
        <v>745</v>
      </c>
      <c r="G226" s="238"/>
      <c r="H226" s="241">
        <v>1204.8</v>
      </c>
      <c r="I226" s="242"/>
      <c r="J226" s="238"/>
      <c r="K226" s="238"/>
      <c r="L226" s="243"/>
      <c r="M226" s="244"/>
      <c r="N226" s="245"/>
      <c r="O226" s="245"/>
      <c r="P226" s="245"/>
      <c r="Q226" s="245"/>
      <c r="R226" s="245"/>
      <c r="S226" s="245"/>
      <c r="T226" s="246"/>
      <c r="AT226" s="247" t="s">
        <v>176</v>
      </c>
      <c r="AU226" s="247" t="s">
        <v>24</v>
      </c>
      <c r="AV226" s="11" t="s">
        <v>24</v>
      </c>
      <c r="AW226" s="11" t="s">
        <v>45</v>
      </c>
      <c r="AX226" s="11" t="s">
        <v>81</v>
      </c>
      <c r="AY226" s="247" t="s">
        <v>145</v>
      </c>
    </row>
    <row r="227" s="12" customFormat="1">
      <c r="B227" s="248"/>
      <c r="C227" s="249"/>
      <c r="D227" s="234" t="s">
        <v>176</v>
      </c>
      <c r="E227" s="250" t="s">
        <v>38</v>
      </c>
      <c r="F227" s="251" t="s">
        <v>179</v>
      </c>
      <c r="G227" s="249"/>
      <c r="H227" s="252">
        <v>1204.8</v>
      </c>
      <c r="I227" s="253"/>
      <c r="J227" s="249"/>
      <c r="K227" s="249"/>
      <c r="L227" s="254"/>
      <c r="M227" s="255"/>
      <c r="N227" s="256"/>
      <c r="O227" s="256"/>
      <c r="P227" s="256"/>
      <c r="Q227" s="256"/>
      <c r="R227" s="256"/>
      <c r="S227" s="256"/>
      <c r="T227" s="257"/>
      <c r="AT227" s="258" t="s">
        <v>176</v>
      </c>
      <c r="AU227" s="258" t="s">
        <v>24</v>
      </c>
      <c r="AV227" s="12" t="s">
        <v>152</v>
      </c>
      <c r="AW227" s="12" t="s">
        <v>45</v>
      </c>
      <c r="AX227" s="12" t="s">
        <v>25</v>
      </c>
      <c r="AY227" s="258" t="s">
        <v>145</v>
      </c>
    </row>
    <row r="228" s="1" customFormat="1" ht="16.5" customHeight="1">
      <c r="B228" s="46"/>
      <c r="C228" s="222" t="s">
        <v>416</v>
      </c>
      <c r="D228" s="222" t="s">
        <v>147</v>
      </c>
      <c r="E228" s="223" t="s">
        <v>354</v>
      </c>
      <c r="F228" s="224" t="s">
        <v>746</v>
      </c>
      <c r="G228" s="225" t="s">
        <v>150</v>
      </c>
      <c r="H228" s="226">
        <v>1204</v>
      </c>
      <c r="I228" s="227"/>
      <c r="J228" s="228">
        <f>ROUND(I228*H228,2)</f>
        <v>0</v>
      </c>
      <c r="K228" s="224" t="s">
        <v>151</v>
      </c>
      <c r="L228" s="72"/>
      <c r="M228" s="229" t="s">
        <v>38</v>
      </c>
      <c r="N228" s="230" t="s">
        <v>52</v>
      </c>
      <c r="O228" s="47"/>
      <c r="P228" s="231">
        <f>O228*H228</f>
        <v>0</v>
      </c>
      <c r="Q228" s="231">
        <v>0</v>
      </c>
      <c r="R228" s="231">
        <f>Q228*H228</f>
        <v>0</v>
      </c>
      <c r="S228" s="231">
        <v>0</v>
      </c>
      <c r="T228" s="232">
        <f>S228*H228</f>
        <v>0</v>
      </c>
      <c r="AR228" s="23" t="s">
        <v>152</v>
      </c>
      <c r="AT228" s="23" t="s">
        <v>147</v>
      </c>
      <c r="AU228" s="23" t="s">
        <v>24</v>
      </c>
      <c r="AY228" s="23" t="s">
        <v>145</v>
      </c>
      <c r="BE228" s="233">
        <f>IF(N228="základní",J228,0)</f>
        <v>0</v>
      </c>
      <c r="BF228" s="233">
        <f>IF(N228="snížená",J228,0)</f>
        <v>0</v>
      </c>
      <c r="BG228" s="233">
        <f>IF(N228="zákl. přenesená",J228,0)</f>
        <v>0</v>
      </c>
      <c r="BH228" s="233">
        <f>IF(N228="sníž. přenesená",J228,0)</f>
        <v>0</v>
      </c>
      <c r="BI228" s="233">
        <f>IF(N228="nulová",J228,0)</f>
        <v>0</v>
      </c>
      <c r="BJ228" s="23" t="s">
        <v>25</v>
      </c>
      <c r="BK228" s="233">
        <f>ROUND(I228*H228,2)</f>
        <v>0</v>
      </c>
      <c r="BL228" s="23" t="s">
        <v>152</v>
      </c>
      <c r="BM228" s="23" t="s">
        <v>747</v>
      </c>
    </row>
    <row r="229" s="11" customFormat="1">
      <c r="B229" s="237"/>
      <c r="C229" s="238"/>
      <c r="D229" s="234" t="s">
        <v>176</v>
      </c>
      <c r="E229" s="239" t="s">
        <v>38</v>
      </c>
      <c r="F229" s="240" t="s">
        <v>748</v>
      </c>
      <c r="G229" s="238"/>
      <c r="H229" s="241">
        <v>1204</v>
      </c>
      <c r="I229" s="242"/>
      <c r="J229" s="238"/>
      <c r="K229" s="238"/>
      <c r="L229" s="243"/>
      <c r="M229" s="244"/>
      <c r="N229" s="245"/>
      <c r="O229" s="245"/>
      <c r="P229" s="245"/>
      <c r="Q229" s="245"/>
      <c r="R229" s="245"/>
      <c r="S229" s="245"/>
      <c r="T229" s="246"/>
      <c r="AT229" s="247" t="s">
        <v>176</v>
      </c>
      <c r="AU229" s="247" t="s">
        <v>24</v>
      </c>
      <c r="AV229" s="11" t="s">
        <v>24</v>
      </c>
      <c r="AW229" s="11" t="s">
        <v>45</v>
      </c>
      <c r="AX229" s="11" t="s">
        <v>25</v>
      </c>
      <c r="AY229" s="247" t="s">
        <v>145</v>
      </c>
    </row>
    <row r="230" s="1" customFormat="1" ht="16.5" customHeight="1">
      <c r="B230" s="46"/>
      <c r="C230" s="222" t="s">
        <v>420</v>
      </c>
      <c r="D230" s="222" t="s">
        <v>147</v>
      </c>
      <c r="E230" s="223" t="s">
        <v>749</v>
      </c>
      <c r="F230" s="224" t="s">
        <v>750</v>
      </c>
      <c r="G230" s="225" t="s">
        <v>150</v>
      </c>
      <c r="H230" s="226">
        <v>108</v>
      </c>
      <c r="I230" s="227"/>
      <c r="J230" s="228">
        <f>ROUND(I230*H230,2)</f>
        <v>0</v>
      </c>
      <c r="K230" s="224" t="s">
        <v>38</v>
      </c>
      <c r="L230" s="72"/>
      <c r="M230" s="229" t="s">
        <v>38</v>
      </c>
      <c r="N230" s="230" t="s">
        <v>52</v>
      </c>
      <c r="O230" s="47"/>
      <c r="P230" s="231">
        <f>O230*H230</f>
        <v>0</v>
      </c>
      <c r="Q230" s="231">
        <v>0</v>
      </c>
      <c r="R230" s="231">
        <f>Q230*H230</f>
        <v>0</v>
      </c>
      <c r="S230" s="231">
        <v>0</v>
      </c>
      <c r="T230" s="232">
        <f>S230*H230</f>
        <v>0</v>
      </c>
      <c r="AR230" s="23" t="s">
        <v>152</v>
      </c>
      <c r="AT230" s="23" t="s">
        <v>147</v>
      </c>
      <c r="AU230" s="23" t="s">
        <v>24</v>
      </c>
      <c r="AY230" s="23" t="s">
        <v>145</v>
      </c>
      <c r="BE230" s="233">
        <f>IF(N230="základní",J230,0)</f>
        <v>0</v>
      </c>
      <c r="BF230" s="233">
        <f>IF(N230="snížená",J230,0)</f>
        <v>0</v>
      </c>
      <c r="BG230" s="233">
        <f>IF(N230="zákl. přenesená",J230,0)</f>
        <v>0</v>
      </c>
      <c r="BH230" s="233">
        <f>IF(N230="sníž. přenesená",J230,0)</f>
        <v>0</v>
      </c>
      <c r="BI230" s="233">
        <f>IF(N230="nulová",J230,0)</f>
        <v>0</v>
      </c>
      <c r="BJ230" s="23" t="s">
        <v>25</v>
      </c>
      <c r="BK230" s="233">
        <f>ROUND(I230*H230,2)</f>
        <v>0</v>
      </c>
      <c r="BL230" s="23" t="s">
        <v>152</v>
      </c>
      <c r="BM230" s="23" t="s">
        <v>751</v>
      </c>
    </row>
    <row r="231" s="1" customFormat="1" ht="16.5" customHeight="1">
      <c r="B231" s="46"/>
      <c r="C231" s="222" t="s">
        <v>424</v>
      </c>
      <c r="D231" s="222" t="s">
        <v>147</v>
      </c>
      <c r="E231" s="223" t="s">
        <v>752</v>
      </c>
      <c r="F231" s="224" t="s">
        <v>753</v>
      </c>
      <c r="G231" s="225" t="s">
        <v>150</v>
      </c>
      <c r="H231" s="226">
        <v>108</v>
      </c>
      <c r="I231" s="227"/>
      <c r="J231" s="228">
        <f>ROUND(I231*H231,2)</f>
        <v>0</v>
      </c>
      <c r="K231" s="224" t="s">
        <v>38</v>
      </c>
      <c r="L231" s="72"/>
      <c r="M231" s="229" t="s">
        <v>38</v>
      </c>
      <c r="N231" s="230" t="s">
        <v>52</v>
      </c>
      <c r="O231" s="47"/>
      <c r="P231" s="231">
        <f>O231*H231</f>
        <v>0</v>
      </c>
      <c r="Q231" s="231">
        <v>0.00060999999999999997</v>
      </c>
      <c r="R231" s="231">
        <f>Q231*H231</f>
        <v>0.065879999999999994</v>
      </c>
      <c r="S231" s="231">
        <v>0</v>
      </c>
      <c r="T231" s="232">
        <f>S231*H231</f>
        <v>0</v>
      </c>
      <c r="AR231" s="23" t="s">
        <v>152</v>
      </c>
      <c r="AT231" s="23" t="s">
        <v>147</v>
      </c>
      <c r="AU231" s="23" t="s">
        <v>24</v>
      </c>
      <c r="AY231" s="23" t="s">
        <v>145</v>
      </c>
      <c r="BE231" s="233">
        <f>IF(N231="základní",J231,0)</f>
        <v>0</v>
      </c>
      <c r="BF231" s="233">
        <f>IF(N231="snížená",J231,0)</f>
        <v>0</v>
      </c>
      <c r="BG231" s="233">
        <f>IF(N231="zákl. přenesená",J231,0)</f>
        <v>0</v>
      </c>
      <c r="BH231" s="233">
        <f>IF(N231="sníž. přenesená",J231,0)</f>
        <v>0</v>
      </c>
      <c r="BI231" s="233">
        <f>IF(N231="nulová",J231,0)</f>
        <v>0</v>
      </c>
      <c r="BJ231" s="23" t="s">
        <v>25</v>
      </c>
      <c r="BK231" s="233">
        <f>ROUND(I231*H231,2)</f>
        <v>0</v>
      </c>
      <c r="BL231" s="23" t="s">
        <v>152</v>
      </c>
      <c r="BM231" s="23" t="s">
        <v>754</v>
      </c>
    </row>
    <row r="232" s="11" customFormat="1">
      <c r="B232" s="237"/>
      <c r="C232" s="238"/>
      <c r="D232" s="234" t="s">
        <v>176</v>
      </c>
      <c r="E232" s="239" t="s">
        <v>38</v>
      </c>
      <c r="F232" s="240" t="s">
        <v>619</v>
      </c>
      <c r="G232" s="238"/>
      <c r="H232" s="241">
        <v>108</v>
      </c>
      <c r="I232" s="242"/>
      <c r="J232" s="238"/>
      <c r="K232" s="238"/>
      <c r="L232" s="243"/>
      <c r="M232" s="244"/>
      <c r="N232" s="245"/>
      <c r="O232" s="245"/>
      <c r="P232" s="245"/>
      <c r="Q232" s="245"/>
      <c r="R232" s="245"/>
      <c r="S232" s="245"/>
      <c r="T232" s="246"/>
      <c r="AT232" s="247" t="s">
        <v>176</v>
      </c>
      <c r="AU232" s="247" t="s">
        <v>24</v>
      </c>
      <c r="AV232" s="11" t="s">
        <v>24</v>
      </c>
      <c r="AW232" s="11" t="s">
        <v>45</v>
      </c>
      <c r="AX232" s="11" t="s">
        <v>25</v>
      </c>
      <c r="AY232" s="247" t="s">
        <v>145</v>
      </c>
    </row>
    <row r="233" s="1" customFormat="1" ht="25.5" customHeight="1">
      <c r="B233" s="46"/>
      <c r="C233" s="222" t="s">
        <v>429</v>
      </c>
      <c r="D233" s="222" t="s">
        <v>147</v>
      </c>
      <c r="E233" s="223" t="s">
        <v>755</v>
      </c>
      <c r="F233" s="224" t="s">
        <v>756</v>
      </c>
      <c r="G233" s="225" t="s">
        <v>150</v>
      </c>
      <c r="H233" s="226">
        <v>108</v>
      </c>
      <c r="I233" s="227"/>
      <c r="J233" s="228">
        <f>ROUND(I233*H233,2)</f>
        <v>0</v>
      </c>
      <c r="K233" s="224" t="s">
        <v>38</v>
      </c>
      <c r="L233" s="72"/>
      <c r="M233" s="229" t="s">
        <v>38</v>
      </c>
      <c r="N233" s="230" t="s">
        <v>52</v>
      </c>
      <c r="O233" s="47"/>
      <c r="P233" s="231">
        <f>O233*H233</f>
        <v>0</v>
      </c>
      <c r="Q233" s="231">
        <v>0</v>
      </c>
      <c r="R233" s="231">
        <f>Q233*H233</f>
        <v>0</v>
      </c>
      <c r="S233" s="231">
        <v>0</v>
      </c>
      <c r="T233" s="232">
        <f>S233*H233</f>
        <v>0</v>
      </c>
      <c r="AR233" s="23" t="s">
        <v>152</v>
      </c>
      <c r="AT233" s="23" t="s">
        <v>147</v>
      </c>
      <c r="AU233" s="23" t="s">
        <v>24</v>
      </c>
      <c r="AY233" s="23" t="s">
        <v>145</v>
      </c>
      <c r="BE233" s="233">
        <f>IF(N233="základní",J233,0)</f>
        <v>0</v>
      </c>
      <c r="BF233" s="233">
        <f>IF(N233="snížená",J233,0)</f>
        <v>0</v>
      </c>
      <c r="BG233" s="233">
        <f>IF(N233="zákl. přenesená",J233,0)</f>
        <v>0</v>
      </c>
      <c r="BH233" s="233">
        <f>IF(N233="sníž. přenesená",J233,0)</f>
        <v>0</v>
      </c>
      <c r="BI233" s="233">
        <f>IF(N233="nulová",J233,0)</f>
        <v>0</v>
      </c>
      <c r="BJ233" s="23" t="s">
        <v>25</v>
      </c>
      <c r="BK233" s="233">
        <f>ROUND(I233*H233,2)</f>
        <v>0</v>
      </c>
      <c r="BL233" s="23" t="s">
        <v>152</v>
      </c>
      <c r="BM233" s="23" t="s">
        <v>757</v>
      </c>
    </row>
    <row r="234" s="1" customFormat="1" ht="16.5" customHeight="1">
      <c r="B234" s="46"/>
      <c r="C234" s="222" t="s">
        <v>433</v>
      </c>
      <c r="D234" s="222" t="s">
        <v>147</v>
      </c>
      <c r="E234" s="223" t="s">
        <v>758</v>
      </c>
      <c r="F234" s="224" t="s">
        <v>759</v>
      </c>
      <c r="G234" s="225" t="s">
        <v>150</v>
      </c>
      <c r="H234" s="226">
        <v>129.59999999999999</v>
      </c>
      <c r="I234" s="227"/>
      <c r="J234" s="228">
        <f>ROUND(I234*H234,2)</f>
        <v>0</v>
      </c>
      <c r="K234" s="224" t="s">
        <v>38</v>
      </c>
      <c r="L234" s="72"/>
      <c r="M234" s="229" t="s">
        <v>38</v>
      </c>
      <c r="N234" s="230" t="s">
        <v>52</v>
      </c>
      <c r="O234" s="47"/>
      <c r="P234" s="231">
        <f>O234*H234</f>
        <v>0</v>
      </c>
      <c r="Q234" s="231">
        <v>0</v>
      </c>
      <c r="R234" s="231">
        <f>Q234*H234</f>
        <v>0</v>
      </c>
      <c r="S234" s="231">
        <v>0</v>
      </c>
      <c r="T234" s="232">
        <f>S234*H234</f>
        <v>0</v>
      </c>
      <c r="AR234" s="23" t="s">
        <v>152</v>
      </c>
      <c r="AT234" s="23" t="s">
        <v>147</v>
      </c>
      <c r="AU234" s="23" t="s">
        <v>24</v>
      </c>
      <c r="AY234" s="23" t="s">
        <v>145</v>
      </c>
      <c r="BE234" s="233">
        <f>IF(N234="základní",J234,0)</f>
        <v>0</v>
      </c>
      <c r="BF234" s="233">
        <f>IF(N234="snížená",J234,0)</f>
        <v>0</v>
      </c>
      <c r="BG234" s="233">
        <f>IF(N234="zákl. přenesená",J234,0)</f>
        <v>0</v>
      </c>
      <c r="BH234" s="233">
        <f>IF(N234="sníž. přenesená",J234,0)</f>
        <v>0</v>
      </c>
      <c r="BI234" s="233">
        <f>IF(N234="nulová",J234,0)</f>
        <v>0</v>
      </c>
      <c r="BJ234" s="23" t="s">
        <v>25</v>
      </c>
      <c r="BK234" s="233">
        <f>ROUND(I234*H234,2)</f>
        <v>0</v>
      </c>
      <c r="BL234" s="23" t="s">
        <v>152</v>
      </c>
      <c r="BM234" s="23" t="s">
        <v>760</v>
      </c>
    </row>
    <row r="235" s="11" customFormat="1">
      <c r="B235" s="237"/>
      <c r="C235" s="238"/>
      <c r="D235" s="234" t="s">
        <v>176</v>
      </c>
      <c r="E235" s="239" t="s">
        <v>38</v>
      </c>
      <c r="F235" s="240" t="s">
        <v>761</v>
      </c>
      <c r="G235" s="238"/>
      <c r="H235" s="241">
        <v>129.59999999999999</v>
      </c>
      <c r="I235" s="242"/>
      <c r="J235" s="238"/>
      <c r="K235" s="238"/>
      <c r="L235" s="243"/>
      <c r="M235" s="244"/>
      <c r="N235" s="245"/>
      <c r="O235" s="245"/>
      <c r="P235" s="245"/>
      <c r="Q235" s="245"/>
      <c r="R235" s="245"/>
      <c r="S235" s="245"/>
      <c r="T235" s="246"/>
      <c r="AT235" s="247" t="s">
        <v>176</v>
      </c>
      <c r="AU235" s="247" t="s">
        <v>24</v>
      </c>
      <c r="AV235" s="11" t="s">
        <v>24</v>
      </c>
      <c r="AW235" s="11" t="s">
        <v>45</v>
      </c>
      <c r="AX235" s="11" t="s">
        <v>81</v>
      </c>
      <c r="AY235" s="247" t="s">
        <v>145</v>
      </c>
    </row>
    <row r="236" s="12" customFormat="1">
      <c r="B236" s="248"/>
      <c r="C236" s="249"/>
      <c r="D236" s="234" t="s">
        <v>176</v>
      </c>
      <c r="E236" s="250" t="s">
        <v>38</v>
      </c>
      <c r="F236" s="251" t="s">
        <v>179</v>
      </c>
      <c r="G236" s="249"/>
      <c r="H236" s="252">
        <v>129.59999999999999</v>
      </c>
      <c r="I236" s="253"/>
      <c r="J236" s="249"/>
      <c r="K236" s="249"/>
      <c r="L236" s="254"/>
      <c r="M236" s="255"/>
      <c r="N236" s="256"/>
      <c r="O236" s="256"/>
      <c r="P236" s="256"/>
      <c r="Q236" s="256"/>
      <c r="R236" s="256"/>
      <c r="S236" s="256"/>
      <c r="T236" s="257"/>
      <c r="AT236" s="258" t="s">
        <v>176</v>
      </c>
      <c r="AU236" s="258" t="s">
        <v>24</v>
      </c>
      <c r="AV236" s="12" t="s">
        <v>152</v>
      </c>
      <c r="AW236" s="12" t="s">
        <v>45</v>
      </c>
      <c r="AX236" s="12" t="s">
        <v>25</v>
      </c>
      <c r="AY236" s="258" t="s">
        <v>145</v>
      </c>
    </row>
    <row r="237" s="1" customFormat="1" ht="16.5" customHeight="1">
      <c r="B237" s="46"/>
      <c r="C237" s="222" t="s">
        <v>438</v>
      </c>
      <c r="D237" s="222" t="s">
        <v>147</v>
      </c>
      <c r="E237" s="223" t="s">
        <v>762</v>
      </c>
      <c r="F237" s="224" t="s">
        <v>763</v>
      </c>
      <c r="G237" s="225" t="s">
        <v>150</v>
      </c>
      <c r="H237" s="226">
        <v>129.59999999999999</v>
      </c>
      <c r="I237" s="227"/>
      <c r="J237" s="228">
        <f>ROUND(I237*H237,2)</f>
        <v>0</v>
      </c>
      <c r="K237" s="224" t="s">
        <v>38</v>
      </c>
      <c r="L237" s="72"/>
      <c r="M237" s="229" t="s">
        <v>38</v>
      </c>
      <c r="N237" s="230" t="s">
        <v>52</v>
      </c>
      <c r="O237" s="47"/>
      <c r="P237" s="231">
        <f>O237*H237</f>
        <v>0</v>
      </c>
      <c r="Q237" s="231">
        <v>0</v>
      </c>
      <c r="R237" s="231">
        <f>Q237*H237</f>
        <v>0</v>
      </c>
      <c r="S237" s="231">
        <v>0</v>
      </c>
      <c r="T237" s="232">
        <f>S237*H237</f>
        <v>0</v>
      </c>
      <c r="AR237" s="23" t="s">
        <v>152</v>
      </c>
      <c r="AT237" s="23" t="s">
        <v>147</v>
      </c>
      <c r="AU237" s="23" t="s">
        <v>24</v>
      </c>
      <c r="AY237" s="23" t="s">
        <v>145</v>
      </c>
      <c r="BE237" s="233">
        <f>IF(N237="základní",J237,0)</f>
        <v>0</v>
      </c>
      <c r="BF237" s="233">
        <f>IF(N237="snížená",J237,0)</f>
        <v>0</v>
      </c>
      <c r="BG237" s="233">
        <f>IF(N237="zákl. přenesená",J237,0)</f>
        <v>0</v>
      </c>
      <c r="BH237" s="233">
        <f>IF(N237="sníž. přenesená",J237,0)</f>
        <v>0</v>
      </c>
      <c r="BI237" s="233">
        <f>IF(N237="nulová",J237,0)</f>
        <v>0</v>
      </c>
      <c r="BJ237" s="23" t="s">
        <v>25</v>
      </c>
      <c r="BK237" s="233">
        <f>ROUND(I237*H237,2)</f>
        <v>0</v>
      </c>
      <c r="BL237" s="23" t="s">
        <v>152</v>
      </c>
      <c r="BM237" s="23" t="s">
        <v>764</v>
      </c>
    </row>
    <row r="238" s="11" customFormat="1">
      <c r="B238" s="237"/>
      <c r="C238" s="238"/>
      <c r="D238" s="234" t="s">
        <v>176</v>
      </c>
      <c r="E238" s="239" t="s">
        <v>38</v>
      </c>
      <c r="F238" s="240" t="s">
        <v>761</v>
      </c>
      <c r="G238" s="238"/>
      <c r="H238" s="241">
        <v>129.59999999999999</v>
      </c>
      <c r="I238" s="242"/>
      <c r="J238" s="238"/>
      <c r="K238" s="238"/>
      <c r="L238" s="243"/>
      <c r="M238" s="244"/>
      <c r="N238" s="245"/>
      <c r="O238" s="245"/>
      <c r="P238" s="245"/>
      <c r="Q238" s="245"/>
      <c r="R238" s="245"/>
      <c r="S238" s="245"/>
      <c r="T238" s="246"/>
      <c r="AT238" s="247" t="s">
        <v>176</v>
      </c>
      <c r="AU238" s="247" t="s">
        <v>24</v>
      </c>
      <c r="AV238" s="11" t="s">
        <v>24</v>
      </c>
      <c r="AW238" s="11" t="s">
        <v>45</v>
      </c>
      <c r="AX238" s="11" t="s">
        <v>81</v>
      </c>
      <c r="AY238" s="247" t="s">
        <v>145</v>
      </c>
    </row>
    <row r="239" s="12" customFormat="1">
      <c r="B239" s="248"/>
      <c r="C239" s="249"/>
      <c r="D239" s="234" t="s">
        <v>176</v>
      </c>
      <c r="E239" s="250" t="s">
        <v>38</v>
      </c>
      <c r="F239" s="251" t="s">
        <v>179</v>
      </c>
      <c r="G239" s="249"/>
      <c r="H239" s="252">
        <v>129.59999999999999</v>
      </c>
      <c r="I239" s="253"/>
      <c r="J239" s="249"/>
      <c r="K239" s="249"/>
      <c r="L239" s="254"/>
      <c r="M239" s="255"/>
      <c r="N239" s="256"/>
      <c r="O239" s="256"/>
      <c r="P239" s="256"/>
      <c r="Q239" s="256"/>
      <c r="R239" s="256"/>
      <c r="S239" s="256"/>
      <c r="T239" s="257"/>
      <c r="AT239" s="258" t="s">
        <v>176</v>
      </c>
      <c r="AU239" s="258" t="s">
        <v>24</v>
      </c>
      <c r="AV239" s="12" t="s">
        <v>152</v>
      </c>
      <c r="AW239" s="12" t="s">
        <v>45</v>
      </c>
      <c r="AX239" s="12" t="s">
        <v>25</v>
      </c>
      <c r="AY239" s="258" t="s">
        <v>145</v>
      </c>
    </row>
    <row r="240" s="1" customFormat="1" ht="16.5" customHeight="1">
      <c r="B240" s="46"/>
      <c r="C240" s="222" t="s">
        <v>442</v>
      </c>
      <c r="D240" s="222" t="s">
        <v>147</v>
      </c>
      <c r="E240" s="223" t="s">
        <v>765</v>
      </c>
      <c r="F240" s="224" t="s">
        <v>766</v>
      </c>
      <c r="G240" s="225" t="s">
        <v>150</v>
      </c>
      <c r="H240" s="226">
        <v>130</v>
      </c>
      <c r="I240" s="227"/>
      <c r="J240" s="228">
        <f>ROUND(I240*H240,2)</f>
        <v>0</v>
      </c>
      <c r="K240" s="224" t="s">
        <v>38</v>
      </c>
      <c r="L240" s="72"/>
      <c r="M240" s="229" t="s">
        <v>38</v>
      </c>
      <c r="N240" s="230" t="s">
        <v>52</v>
      </c>
      <c r="O240" s="47"/>
      <c r="P240" s="231">
        <f>O240*H240</f>
        <v>0</v>
      </c>
      <c r="Q240" s="231">
        <v>0</v>
      </c>
      <c r="R240" s="231">
        <f>Q240*H240</f>
        <v>0</v>
      </c>
      <c r="S240" s="231">
        <v>0</v>
      </c>
      <c r="T240" s="232">
        <f>S240*H240</f>
        <v>0</v>
      </c>
      <c r="AR240" s="23" t="s">
        <v>152</v>
      </c>
      <c r="AT240" s="23" t="s">
        <v>147</v>
      </c>
      <c r="AU240" s="23" t="s">
        <v>24</v>
      </c>
      <c r="AY240" s="23" t="s">
        <v>145</v>
      </c>
      <c r="BE240" s="233">
        <f>IF(N240="základní",J240,0)</f>
        <v>0</v>
      </c>
      <c r="BF240" s="233">
        <f>IF(N240="snížená",J240,0)</f>
        <v>0</v>
      </c>
      <c r="BG240" s="233">
        <f>IF(N240="zákl. přenesená",J240,0)</f>
        <v>0</v>
      </c>
      <c r="BH240" s="233">
        <f>IF(N240="sníž. přenesená",J240,0)</f>
        <v>0</v>
      </c>
      <c r="BI240" s="233">
        <f>IF(N240="nulová",J240,0)</f>
        <v>0</v>
      </c>
      <c r="BJ240" s="23" t="s">
        <v>25</v>
      </c>
      <c r="BK240" s="233">
        <f>ROUND(I240*H240,2)</f>
        <v>0</v>
      </c>
      <c r="BL240" s="23" t="s">
        <v>152</v>
      </c>
      <c r="BM240" s="23" t="s">
        <v>767</v>
      </c>
    </row>
    <row r="241" s="11" customFormat="1">
      <c r="B241" s="237"/>
      <c r="C241" s="238"/>
      <c r="D241" s="234" t="s">
        <v>176</v>
      </c>
      <c r="E241" s="239" t="s">
        <v>38</v>
      </c>
      <c r="F241" s="240" t="s">
        <v>768</v>
      </c>
      <c r="G241" s="238"/>
      <c r="H241" s="241">
        <v>130</v>
      </c>
      <c r="I241" s="242"/>
      <c r="J241" s="238"/>
      <c r="K241" s="238"/>
      <c r="L241" s="243"/>
      <c r="M241" s="244"/>
      <c r="N241" s="245"/>
      <c r="O241" s="245"/>
      <c r="P241" s="245"/>
      <c r="Q241" s="245"/>
      <c r="R241" s="245"/>
      <c r="S241" s="245"/>
      <c r="T241" s="246"/>
      <c r="AT241" s="247" t="s">
        <v>176</v>
      </c>
      <c r="AU241" s="247" t="s">
        <v>24</v>
      </c>
      <c r="AV241" s="11" t="s">
        <v>24</v>
      </c>
      <c r="AW241" s="11" t="s">
        <v>45</v>
      </c>
      <c r="AX241" s="11" t="s">
        <v>25</v>
      </c>
      <c r="AY241" s="247" t="s">
        <v>145</v>
      </c>
    </row>
    <row r="242" s="1" customFormat="1" ht="16.5" customHeight="1">
      <c r="B242" s="46"/>
      <c r="C242" s="222" t="s">
        <v>447</v>
      </c>
      <c r="D242" s="222" t="s">
        <v>147</v>
      </c>
      <c r="E242" s="223" t="s">
        <v>380</v>
      </c>
      <c r="F242" s="224" t="s">
        <v>769</v>
      </c>
      <c r="G242" s="225" t="s">
        <v>150</v>
      </c>
      <c r="H242" s="226">
        <v>365</v>
      </c>
      <c r="I242" s="227"/>
      <c r="J242" s="228">
        <f>ROUND(I242*H242,2)</f>
        <v>0</v>
      </c>
      <c r="K242" s="224" t="s">
        <v>156</v>
      </c>
      <c r="L242" s="72"/>
      <c r="M242" s="229" t="s">
        <v>38</v>
      </c>
      <c r="N242" s="230" t="s">
        <v>52</v>
      </c>
      <c r="O242" s="47"/>
      <c r="P242" s="231">
        <f>O242*H242</f>
        <v>0</v>
      </c>
      <c r="Q242" s="231">
        <v>0.084250000000000005</v>
      </c>
      <c r="R242" s="231">
        <f>Q242*H242</f>
        <v>30.751250000000002</v>
      </c>
      <c r="S242" s="231">
        <v>0</v>
      </c>
      <c r="T242" s="232">
        <f>S242*H242</f>
        <v>0</v>
      </c>
      <c r="AR242" s="23" t="s">
        <v>152</v>
      </c>
      <c r="AT242" s="23" t="s">
        <v>147</v>
      </c>
      <c r="AU242" s="23" t="s">
        <v>24</v>
      </c>
      <c r="AY242" s="23" t="s">
        <v>145</v>
      </c>
      <c r="BE242" s="233">
        <f>IF(N242="základní",J242,0)</f>
        <v>0</v>
      </c>
      <c r="BF242" s="233">
        <f>IF(N242="snížená",J242,0)</f>
        <v>0</v>
      </c>
      <c r="BG242" s="233">
        <f>IF(N242="zákl. přenesená",J242,0)</f>
        <v>0</v>
      </c>
      <c r="BH242" s="233">
        <f>IF(N242="sníž. přenesená",J242,0)</f>
        <v>0</v>
      </c>
      <c r="BI242" s="233">
        <f>IF(N242="nulová",J242,0)</f>
        <v>0</v>
      </c>
      <c r="BJ242" s="23" t="s">
        <v>25</v>
      </c>
      <c r="BK242" s="233">
        <f>ROUND(I242*H242,2)</f>
        <v>0</v>
      </c>
      <c r="BL242" s="23" t="s">
        <v>152</v>
      </c>
      <c r="BM242" s="23" t="s">
        <v>770</v>
      </c>
    </row>
    <row r="243" s="11" customFormat="1">
      <c r="B243" s="237"/>
      <c r="C243" s="238"/>
      <c r="D243" s="234" t="s">
        <v>176</v>
      </c>
      <c r="E243" s="239" t="s">
        <v>38</v>
      </c>
      <c r="F243" s="240" t="s">
        <v>771</v>
      </c>
      <c r="G243" s="238"/>
      <c r="H243" s="241">
        <v>267</v>
      </c>
      <c r="I243" s="242"/>
      <c r="J243" s="238"/>
      <c r="K243" s="238"/>
      <c r="L243" s="243"/>
      <c r="M243" s="244"/>
      <c r="N243" s="245"/>
      <c r="O243" s="245"/>
      <c r="P243" s="245"/>
      <c r="Q243" s="245"/>
      <c r="R243" s="245"/>
      <c r="S243" s="245"/>
      <c r="T243" s="246"/>
      <c r="AT243" s="247" t="s">
        <v>176</v>
      </c>
      <c r="AU243" s="247" t="s">
        <v>24</v>
      </c>
      <c r="AV243" s="11" t="s">
        <v>24</v>
      </c>
      <c r="AW243" s="11" t="s">
        <v>45</v>
      </c>
      <c r="AX243" s="11" t="s">
        <v>81</v>
      </c>
      <c r="AY243" s="247" t="s">
        <v>145</v>
      </c>
    </row>
    <row r="244" s="11" customFormat="1">
      <c r="B244" s="237"/>
      <c r="C244" s="238"/>
      <c r="D244" s="234" t="s">
        <v>176</v>
      </c>
      <c r="E244" s="239" t="s">
        <v>38</v>
      </c>
      <c r="F244" s="240" t="s">
        <v>772</v>
      </c>
      <c r="G244" s="238"/>
      <c r="H244" s="241">
        <v>98</v>
      </c>
      <c r="I244" s="242"/>
      <c r="J244" s="238"/>
      <c r="K244" s="238"/>
      <c r="L244" s="243"/>
      <c r="M244" s="244"/>
      <c r="N244" s="245"/>
      <c r="O244" s="245"/>
      <c r="P244" s="245"/>
      <c r="Q244" s="245"/>
      <c r="R244" s="245"/>
      <c r="S244" s="245"/>
      <c r="T244" s="246"/>
      <c r="AT244" s="247" t="s">
        <v>176</v>
      </c>
      <c r="AU244" s="247" t="s">
        <v>24</v>
      </c>
      <c r="AV244" s="11" t="s">
        <v>24</v>
      </c>
      <c r="AW244" s="11" t="s">
        <v>45</v>
      </c>
      <c r="AX244" s="11" t="s">
        <v>81</v>
      </c>
      <c r="AY244" s="247" t="s">
        <v>145</v>
      </c>
    </row>
    <row r="245" s="12" customFormat="1">
      <c r="B245" s="248"/>
      <c r="C245" s="249"/>
      <c r="D245" s="234" t="s">
        <v>176</v>
      </c>
      <c r="E245" s="250" t="s">
        <v>38</v>
      </c>
      <c r="F245" s="251" t="s">
        <v>179</v>
      </c>
      <c r="G245" s="249"/>
      <c r="H245" s="252">
        <v>365</v>
      </c>
      <c r="I245" s="253"/>
      <c r="J245" s="249"/>
      <c r="K245" s="249"/>
      <c r="L245" s="254"/>
      <c r="M245" s="255"/>
      <c r="N245" s="256"/>
      <c r="O245" s="256"/>
      <c r="P245" s="256"/>
      <c r="Q245" s="256"/>
      <c r="R245" s="256"/>
      <c r="S245" s="256"/>
      <c r="T245" s="257"/>
      <c r="AT245" s="258" t="s">
        <v>176</v>
      </c>
      <c r="AU245" s="258" t="s">
        <v>24</v>
      </c>
      <c r="AV245" s="12" t="s">
        <v>152</v>
      </c>
      <c r="AW245" s="12" t="s">
        <v>45</v>
      </c>
      <c r="AX245" s="12" t="s">
        <v>25</v>
      </c>
      <c r="AY245" s="258" t="s">
        <v>145</v>
      </c>
    </row>
    <row r="246" s="1" customFormat="1" ht="16.5" customHeight="1">
      <c r="B246" s="46"/>
      <c r="C246" s="259" t="s">
        <v>451</v>
      </c>
      <c r="D246" s="259" t="s">
        <v>280</v>
      </c>
      <c r="E246" s="260" t="s">
        <v>385</v>
      </c>
      <c r="F246" s="261" t="s">
        <v>773</v>
      </c>
      <c r="G246" s="262" t="s">
        <v>150</v>
      </c>
      <c r="H246" s="263">
        <v>2</v>
      </c>
      <c r="I246" s="264"/>
      <c r="J246" s="265">
        <f>ROUND(I246*H246,2)</f>
        <v>0</v>
      </c>
      <c r="K246" s="261" t="s">
        <v>156</v>
      </c>
      <c r="L246" s="266"/>
      <c r="M246" s="267" t="s">
        <v>38</v>
      </c>
      <c r="N246" s="268" t="s">
        <v>52</v>
      </c>
      <c r="O246" s="47"/>
      <c r="P246" s="231">
        <f>O246*H246</f>
        <v>0</v>
      </c>
      <c r="Q246" s="231">
        <v>0.14599999999999999</v>
      </c>
      <c r="R246" s="231">
        <f>Q246*H246</f>
        <v>0.29199999999999998</v>
      </c>
      <c r="S246" s="231">
        <v>0</v>
      </c>
      <c r="T246" s="232">
        <f>S246*H246</f>
        <v>0</v>
      </c>
      <c r="AR246" s="23" t="s">
        <v>194</v>
      </c>
      <c r="AT246" s="23" t="s">
        <v>280</v>
      </c>
      <c r="AU246" s="23" t="s">
        <v>24</v>
      </c>
      <c r="AY246" s="23" t="s">
        <v>145</v>
      </c>
      <c r="BE246" s="233">
        <f>IF(N246="základní",J246,0)</f>
        <v>0</v>
      </c>
      <c r="BF246" s="233">
        <f>IF(N246="snížená",J246,0)</f>
        <v>0</v>
      </c>
      <c r="BG246" s="233">
        <f>IF(N246="zákl. přenesená",J246,0)</f>
        <v>0</v>
      </c>
      <c r="BH246" s="233">
        <f>IF(N246="sníž. přenesená",J246,0)</f>
        <v>0</v>
      </c>
      <c r="BI246" s="233">
        <f>IF(N246="nulová",J246,0)</f>
        <v>0</v>
      </c>
      <c r="BJ246" s="23" t="s">
        <v>25</v>
      </c>
      <c r="BK246" s="233">
        <f>ROUND(I246*H246,2)</f>
        <v>0</v>
      </c>
      <c r="BL246" s="23" t="s">
        <v>152</v>
      </c>
      <c r="BM246" s="23" t="s">
        <v>774</v>
      </c>
    </row>
    <row r="247" s="11" customFormat="1">
      <c r="B247" s="237"/>
      <c r="C247" s="238"/>
      <c r="D247" s="234" t="s">
        <v>176</v>
      </c>
      <c r="E247" s="239" t="s">
        <v>38</v>
      </c>
      <c r="F247" s="240" t="s">
        <v>24</v>
      </c>
      <c r="G247" s="238"/>
      <c r="H247" s="241">
        <v>2</v>
      </c>
      <c r="I247" s="242"/>
      <c r="J247" s="238"/>
      <c r="K247" s="238"/>
      <c r="L247" s="243"/>
      <c r="M247" s="244"/>
      <c r="N247" s="245"/>
      <c r="O247" s="245"/>
      <c r="P247" s="245"/>
      <c r="Q247" s="245"/>
      <c r="R247" s="245"/>
      <c r="S247" s="245"/>
      <c r="T247" s="246"/>
      <c r="AT247" s="247" t="s">
        <v>176</v>
      </c>
      <c r="AU247" s="247" t="s">
        <v>24</v>
      </c>
      <c r="AV247" s="11" t="s">
        <v>24</v>
      </c>
      <c r="AW247" s="11" t="s">
        <v>45</v>
      </c>
      <c r="AX247" s="11" t="s">
        <v>25</v>
      </c>
      <c r="AY247" s="247" t="s">
        <v>145</v>
      </c>
    </row>
    <row r="248" s="1" customFormat="1" ht="16.5" customHeight="1">
      <c r="B248" s="46"/>
      <c r="C248" s="259" t="s">
        <v>455</v>
      </c>
      <c r="D248" s="259" t="s">
        <v>280</v>
      </c>
      <c r="E248" s="260" t="s">
        <v>394</v>
      </c>
      <c r="F248" s="261" t="s">
        <v>775</v>
      </c>
      <c r="G248" s="262" t="s">
        <v>150</v>
      </c>
      <c r="H248" s="263">
        <v>329.69999999999999</v>
      </c>
      <c r="I248" s="264"/>
      <c r="J248" s="265">
        <f>ROUND(I248*H248,2)</f>
        <v>0</v>
      </c>
      <c r="K248" s="261" t="s">
        <v>156</v>
      </c>
      <c r="L248" s="266"/>
      <c r="M248" s="267" t="s">
        <v>38</v>
      </c>
      <c r="N248" s="268" t="s">
        <v>52</v>
      </c>
      <c r="O248" s="47"/>
      <c r="P248" s="231">
        <f>O248*H248</f>
        <v>0</v>
      </c>
      <c r="Q248" s="231">
        <v>0.13100000000000001</v>
      </c>
      <c r="R248" s="231">
        <f>Q248*H248</f>
        <v>43.1907</v>
      </c>
      <c r="S248" s="231">
        <v>0</v>
      </c>
      <c r="T248" s="232">
        <f>S248*H248</f>
        <v>0</v>
      </c>
      <c r="AR248" s="23" t="s">
        <v>194</v>
      </c>
      <c r="AT248" s="23" t="s">
        <v>280</v>
      </c>
      <c r="AU248" s="23" t="s">
        <v>24</v>
      </c>
      <c r="AY248" s="23" t="s">
        <v>145</v>
      </c>
      <c r="BE248" s="233">
        <f>IF(N248="základní",J248,0)</f>
        <v>0</v>
      </c>
      <c r="BF248" s="233">
        <f>IF(N248="snížená",J248,0)</f>
        <v>0</v>
      </c>
      <c r="BG248" s="233">
        <f>IF(N248="zákl. přenesená",J248,0)</f>
        <v>0</v>
      </c>
      <c r="BH248" s="233">
        <f>IF(N248="sníž. přenesená",J248,0)</f>
        <v>0</v>
      </c>
      <c r="BI248" s="233">
        <f>IF(N248="nulová",J248,0)</f>
        <v>0</v>
      </c>
      <c r="BJ248" s="23" t="s">
        <v>25</v>
      </c>
      <c r="BK248" s="233">
        <f>ROUND(I248*H248,2)</f>
        <v>0</v>
      </c>
      <c r="BL248" s="23" t="s">
        <v>152</v>
      </c>
      <c r="BM248" s="23" t="s">
        <v>776</v>
      </c>
    </row>
    <row r="249" s="11" customFormat="1">
      <c r="B249" s="237"/>
      <c r="C249" s="238"/>
      <c r="D249" s="234" t="s">
        <v>176</v>
      </c>
      <c r="E249" s="239" t="s">
        <v>38</v>
      </c>
      <c r="F249" s="240" t="s">
        <v>777</v>
      </c>
      <c r="G249" s="238"/>
      <c r="H249" s="241">
        <v>329.69999999999999</v>
      </c>
      <c r="I249" s="242"/>
      <c r="J249" s="238"/>
      <c r="K249" s="238"/>
      <c r="L249" s="243"/>
      <c r="M249" s="244"/>
      <c r="N249" s="245"/>
      <c r="O249" s="245"/>
      <c r="P249" s="245"/>
      <c r="Q249" s="245"/>
      <c r="R249" s="245"/>
      <c r="S249" s="245"/>
      <c r="T249" s="246"/>
      <c r="AT249" s="247" t="s">
        <v>176</v>
      </c>
      <c r="AU249" s="247" t="s">
        <v>24</v>
      </c>
      <c r="AV249" s="11" t="s">
        <v>24</v>
      </c>
      <c r="AW249" s="11" t="s">
        <v>45</v>
      </c>
      <c r="AX249" s="11" t="s">
        <v>81</v>
      </c>
      <c r="AY249" s="247" t="s">
        <v>145</v>
      </c>
    </row>
    <row r="250" s="12" customFormat="1">
      <c r="B250" s="248"/>
      <c r="C250" s="249"/>
      <c r="D250" s="234" t="s">
        <v>176</v>
      </c>
      <c r="E250" s="250" t="s">
        <v>38</v>
      </c>
      <c r="F250" s="251" t="s">
        <v>179</v>
      </c>
      <c r="G250" s="249"/>
      <c r="H250" s="252">
        <v>329.69999999999999</v>
      </c>
      <c r="I250" s="253"/>
      <c r="J250" s="249"/>
      <c r="K250" s="249"/>
      <c r="L250" s="254"/>
      <c r="M250" s="255"/>
      <c r="N250" s="256"/>
      <c r="O250" s="256"/>
      <c r="P250" s="256"/>
      <c r="Q250" s="256"/>
      <c r="R250" s="256"/>
      <c r="S250" s="256"/>
      <c r="T250" s="257"/>
      <c r="AT250" s="258" t="s">
        <v>176</v>
      </c>
      <c r="AU250" s="258" t="s">
        <v>24</v>
      </c>
      <c r="AV250" s="12" t="s">
        <v>152</v>
      </c>
      <c r="AW250" s="12" t="s">
        <v>45</v>
      </c>
      <c r="AX250" s="12" t="s">
        <v>25</v>
      </c>
      <c r="AY250" s="258" t="s">
        <v>145</v>
      </c>
    </row>
    <row r="251" s="1" customFormat="1" ht="16.5" customHeight="1">
      <c r="B251" s="46"/>
      <c r="C251" s="259" t="s">
        <v>459</v>
      </c>
      <c r="D251" s="259" t="s">
        <v>280</v>
      </c>
      <c r="E251" s="260" t="s">
        <v>778</v>
      </c>
      <c r="F251" s="261" t="s">
        <v>779</v>
      </c>
      <c r="G251" s="262" t="s">
        <v>150</v>
      </c>
      <c r="H251" s="263">
        <v>21</v>
      </c>
      <c r="I251" s="264"/>
      <c r="J251" s="265">
        <f>ROUND(I251*H251,2)</f>
        <v>0</v>
      </c>
      <c r="K251" s="261" t="s">
        <v>38</v>
      </c>
      <c r="L251" s="266"/>
      <c r="M251" s="267" t="s">
        <v>38</v>
      </c>
      <c r="N251" s="268" t="s">
        <v>52</v>
      </c>
      <c r="O251" s="47"/>
      <c r="P251" s="231">
        <f>O251*H251</f>
        <v>0</v>
      </c>
      <c r="Q251" s="231">
        <v>0.13100000000000001</v>
      </c>
      <c r="R251" s="231">
        <f>Q251*H251</f>
        <v>2.7510000000000003</v>
      </c>
      <c r="S251" s="231">
        <v>0</v>
      </c>
      <c r="T251" s="232">
        <f>S251*H251</f>
        <v>0</v>
      </c>
      <c r="AR251" s="23" t="s">
        <v>194</v>
      </c>
      <c r="AT251" s="23" t="s">
        <v>280</v>
      </c>
      <c r="AU251" s="23" t="s">
        <v>24</v>
      </c>
      <c r="AY251" s="23" t="s">
        <v>145</v>
      </c>
      <c r="BE251" s="233">
        <f>IF(N251="základní",J251,0)</f>
        <v>0</v>
      </c>
      <c r="BF251" s="233">
        <f>IF(N251="snížená",J251,0)</f>
        <v>0</v>
      </c>
      <c r="BG251" s="233">
        <f>IF(N251="zákl. přenesená",J251,0)</f>
        <v>0</v>
      </c>
      <c r="BH251" s="233">
        <f>IF(N251="sníž. přenesená",J251,0)</f>
        <v>0</v>
      </c>
      <c r="BI251" s="233">
        <f>IF(N251="nulová",J251,0)</f>
        <v>0</v>
      </c>
      <c r="BJ251" s="23" t="s">
        <v>25</v>
      </c>
      <c r="BK251" s="233">
        <f>ROUND(I251*H251,2)</f>
        <v>0</v>
      </c>
      <c r="BL251" s="23" t="s">
        <v>152</v>
      </c>
      <c r="BM251" s="23" t="s">
        <v>780</v>
      </c>
    </row>
    <row r="252" s="11" customFormat="1">
      <c r="B252" s="237"/>
      <c r="C252" s="238"/>
      <c r="D252" s="234" t="s">
        <v>176</v>
      </c>
      <c r="E252" s="239" t="s">
        <v>38</v>
      </c>
      <c r="F252" s="240" t="s">
        <v>781</v>
      </c>
      <c r="G252" s="238"/>
      <c r="H252" s="241">
        <v>21</v>
      </c>
      <c r="I252" s="242"/>
      <c r="J252" s="238"/>
      <c r="K252" s="238"/>
      <c r="L252" s="243"/>
      <c r="M252" s="244"/>
      <c r="N252" s="245"/>
      <c r="O252" s="245"/>
      <c r="P252" s="245"/>
      <c r="Q252" s="245"/>
      <c r="R252" s="245"/>
      <c r="S252" s="245"/>
      <c r="T252" s="246"/>
      <c r="AT252" s="247" t="s">
        <v>176</v>
      </c>
      <c r="AU252" s="247" t="s">
        <v>24</v>
      </c>
      <c r="AV252" s="11" t="s">
        <v>24</v>
      </c>
      <c r="AW252" s="11" t="s">
        <v>45</v>
      </c>
      <c r="AX252" s="11" t="s">
        <v>81</v>
      </c>
      <c r="AY252" s="247" t="s">
        <v>145</v>
      </c>
    </row>
    <row r="253" s="12" customFormat="1">
      <c r="B253" s="248"/>
      <c r="C253" s="249"/>
      <c r="D253" s="234" t="s">
        <v>176</v>
      </c>
      <c r="E253" s="250" t="s">
        <v>38</v>
      </c>
      <c r="F253" s="251" t="s">
        <v>179</v>
      </c>
      <c r="G253" s="249"/>
      <c r="H253" s="252">
        <v>21</v>
      </c>
      <c r="I253" s="253"/>
      <c r="J253" s="249"/>
      <c r="K253" s="249"/>
      <c r="L253" s="254"/>
      <c r="M253" s="255"/>
      <c r="N253" s="256"/>
      <c r="O253" s="256"/>
      <c r="P253" s="256"/>
      <c r="Q253" s="256"/>
      <c r="R253" s="256"/>
      <c r="S253" s="256"/>
      <c r="T253" s="257"/>
      <c r="AT253" s="258" t="s">
        <v>176</v>
      </c>
      <c r="AU253" s="258" t="s">
        <v>24</v>
      </c>
      <c r="AV253" s="12" t="s">
        <v>152</v>
      </c>
      <c r="AW253" s="12" t="s">
        <v>45</v>
      </c>
      <c r="AX253" s="12" t="s">
        <v>25</v>
      </c>
      <c r="AY253" s="258" t="s">
        <v>145</v>
      </c>
    </row>
    <row r="254" s="1" customFormat="1" ht="16.5" customHeight="1">
      <c r="B254" s="46"/>
      <c r="C254" s="222" t="s">
        <v>463</v>
      </c>
      <c r="D254" s="222" t="s">
        <v>147</v>
      </c>
      <c r="E254" s="223" t="s">
        <v>782</v>
      </c>
      <c r="F254" s="224" t="s">
        <v>783</v>
      </c>
      <c r="G254" s="225" t="s">
        <v>150</v>
      </c>
      <c r="H254" s="226">
        <v>438</v>
      </c>
      <c r="I254" s="227"/>
      <c r="J254" s="228">
        <f>ROUND(I254*H254,2)</f>
        <v>0</v>
      </c>
      <c r="K254" s="224" t="s">
        <v>151</v>
      </c>
      <c r="L254" s="72"/>
      <c r="M254" s="229" t="s">
        <v>38</v>
      </c>
      <c r="N254" s="230" t="s">
        <v>52</v>
      </c>
      <c r="O254" s="47"/>
      <c r="P254" s="231">
        <f>O254*H254</f>
        <v>0</v>
      </c>
      <c r="Q254" s="231">
        <v>0</v>
      </c>
      <c r="R254" s="231">
        <f>Q254*H254</f>
        <v>0</v>
      </c>
      <c r="S254" s="231">
        <v>0</v>
      </c>
      <c r="T254" s="232">
        <f>S254*H254</f>
        <v>0</v>
      </c>
      <c r="AR254" s="23" t="s">
        <v>152</v>
      </c>
      <c r="AT254" s="23" t="s">
        <v>147</v>
      </c>
      <c r="AU254" s="23" t="s">
        <v>24</v>
      </c>
      <c r="AY254" s="23" t="s">
        <v>145</v>
      </c>
      <c r="BE254" s="233">
        <f>IF(N254="základní",J254,0)</f>
        <v>0</v>
      </c>
      <c r="BF254" s="233">
        <f>IF(N254="snížená",J254,0)</f>
        <v>0</v>
      </c>
      <c r="BG254" s="233">
        <f>IF(N254="zákl. přenesená",J254,0)</f>
        <v>0</v>
      </c>
      <c r="BH254" s="233">
        <f>IF(N254="sníž. přenesená",J254,0)</f>
        <v>0</v>
      </c>
      <c r="BI254" s="233">
        <f>IF(N254="nulová",J254,0)</f>
        <v>0</v>
      </c>
      <c r="BJ254" s="23" t="s">
        <v>25</v>
      </c>
      <c r="BK254" s="233">
        <f>ROUND(I254*H254,2)</f>
        <v>0</v>
      </c>
      <c r="BL254" s="23" t="s">
        <v>152</v>
      </c>
      <c r="BM254" s="23" t="s">
        <v>784</v>
      </c>
    </row>
    <row r="255" s="11" customFormat="1">
      <c r="B255" s="237"/>
      <c r="C255" s="238"/>
      <c r="D255" s="234" t="s">
        <v>176</v>
      </c>
      <c r="E255" s="239" t="s">
        <v>38</v>
      </c>
      <c r="F255" s="240" t="s">
        <v>785</v>
      </c>
      <c r="G255" s="238"/>
      <c r="H255" s="241">
        <v>438</v>
      </c>
      <c r="I255" s="242"/>
      <c r="J255" s="238"/>
      <c r="K255" s="238"/>
      <c r="L255" s="243"/>
      <c r="M255" s="244"/>
      <c r="N255" s="245"/>
      <c r="O255" s="245"/>
      <c r="P255" s="245"/>
      <c r="Q255" s="245"/>
      <c r="R255" s="245"/>
      <c r="S255" s="245"/>
      <c r="T255" s="246"/>
      <c r="AT255" s="247" t="s">
        <v>176</v>
      </c>
      <c r="AU255" s="247" t="s">
        <v>24</v>
      </c>
      <c r="AV255" s="11" t="s">
        <v>24</v>
      </c>
      <c r="AW255" s="11" t="s">
        <v>45</v>
      </c>
      <c r="AX255" s="11" t="s">
        <v>81</v>
      </c>
      <c r="AY255" s="247" t="s">
        <v>145</v>
      </c>
    </row>
    <row r="256" s="12" customFormat="1">
      <c r="B256" s="248"/>
      <c r="C256" s="249"/>
      <c r="D256" s="234" t="s">
        <v>176</v>
      </c>
      <c r="E256" s="250" t="s">
        <v>38</v>
      </c>
      <c r="F256" s="251" t="s">
        <v>179</v>
      </c>
      <c r="G256" s="249"/>
      <c r="H256" s="252">
        <v>438</v>
      </c>
      <c r="I256" s="253"/>
      <c r="J256" s="249"/>
      <c r="K256" s="249"/>
      <c r="L256" s="254"/>
      <c r="M256" s="255"/>
      <c r="N256" s="256"/>
      <c r="O256" s="256"/>
      <c r="P256" s="256"/>
      <c r="Q256" s="256"/>
      <c r="R256" s="256"/>
      <c r="S256" s="256"/>
      <c r="T256" s="257"/>
      <c r="AT256" s="258" t="s">
        <v>176</v>
      </c>
      <c r="AU256" s="258" t="s">
        <v>24</v>
      </c>
      <c r="AV256" s="12" t="s">
        <v>152</v>
      </c>
      <c r="AW256" s="12" t="s">
        <v>45</v>
      </c>
      <c r="AX256" s="12" t="s">
        <v>25</v>
      </c>
      <c r="AY256" s="258" t="s">
        <v>145</v>
      </c>
    </row>
    <row r="257" s="1" customFormat="1" ht="16.5" customHeight="1">
      <c r="B257" s="46"/>
      <c r="C257" s="222" t="s">
        <v>467</v>
      </c>
      <c r="D257" s="222" t="s">
        <v>147</v>
      </c>
      <c r="E257" s="223" t="s">
        <v>786</v>
      </c>
      <c r="F257" s="224" t="s">
        <v>746</v>
      </c>
      <c r="G257" s="225" t="s">
        <v>150</v>
      </c>
      <c r="H257" s="226">
        <v>438</v>
      </c>
      <c r="I257" s="227"/>
      <c r="J257" s="228">
        <f>ROUND(I257*H257,2)</f>
        <v>0</v>
      </c>
      <c r="K257" s="224" t="s">
        <v>38</v>
      </c>
      <c r="L257" s="72"/>
      <c r="M257" s="229" t="s">
        <v>38</v>
      </c>
      <c r="N257" s="230" t="s">
        <v>52</v>
      </c>
      <c r="O257" s="47"/>
      <c r="P257" s="231">
        <f>O257*H257</f>
        <v>0</v>
      </c>
      <c r="Q257" s="231">
        <v>0</v>
      </c>
      <c r="R257" s="231">
        <f>Q257*H257</f>
        <v>0</v>
      </c>
      <c r="S257" s="231">
        <v>0</v>
      </c>
      <c r="T257" s="232">
        <f>S257*H257</f>
        <v>0</v>
      </c>
      <c r="AR257" s="23" t="s">
        <v>152</v>
      </c>
      <c r="AT257" s="23" t="s">
        <v>147</v>
      </c>
      <c r="AU257" s="23" t="s">
        <v>24</v>
      </c>
      <c r="AY257" s="23" t="s">
        <v>145</v>
      </c>
      <c r="BE257" s="233">
        <f>IF(N257="základní",J257,0)</f>
        <v>0</v>
      </c>
      <c r="BF257" s="233">
        <f>IF(N257="snížená",J257,0)</f>
        <v>0</v>
      </c>
      <c r="BG257" s="233">
        <f>IF(N257="zákl. přenesená",J257,0)</f>
        <v>0</v>
      </c>
      <c r="BH257" s="233">
        <f>IF(N257="sníž. přenesená",J257,0)</f>
        <v>0</v>
      </c>
      <c r="BI257" s="233">
        <f>IF(N257="nulová",J257,0)</f>
        <v>0</v>
      </c>
      <c r="BJ257" s="23" t="s">
        <v>25</v>
      </c>
      <c r="BK257" s="233">
        <f>ROUND(I257*H257,2)</f>
        <v>0</v>
      </c>
      <c r="BL257" s="23" t="s">
        <v>152</v>
      </c>
      <c r="BM257" s="23" t="s">
        <v>787</v>
      </c>
    </row>
    <row r="258" s="11" customFormat="1">
      <c r="B258" s="237"/>
      <c r="C258" s="238"/>
      <c r="D258" s="234" t="s">
        <v>176</v>
      </c>
      <c r="E258" s="239" t="s">
        <v>38</v>
      </c>
      <c r="F258" s="240" t="s">
        <v>788</v>
      </c>
      <c r="G258" s="238"/>
      <c r="H258" s="241">
        <v>438</v>
      </c>
      <c r="I258" s="242"/>
      <c r="J258" s="238"/>
      <c r="K258" s="238"/>
      <c r="L258" s="243"/>
      <c r="M258" s="244"/>
      <c r="N258" s="245"/>
      <c r="O258" s="245"/>
      <c r="P258" s="245"/>
      <c r="Q258" s="245"/>
      <c r="R258" s="245"/>
      <c r="S258" s="245"/>
      <c r="T258" s="246"/>
      <c r="AT258" s="247" t="s">
        <v>176</v>
      </c>
      <c r="AU258" s="247" t="s">
        <v>24</v>
      </c>
      <c r="AV258" s="11" t="s">
        <v>24</v>
      </c>
      <c r="AW258" s="11" t="s">
        <v>45</v>
      </c>
      <c r="AX258" s="11" t="s">
        <v>25</v>
      </c>
      <c r="AY258" s="247" t="s">
        <v>145</v>
      </c>
    </row>
    <row r="259" s="10" customFormat="1" ht="29.88" customHeight="1">
      <c r="B259" s="206"/>
      <c r="C259" s="207"/>
      <c r="D259" s="208" t="s">
        <v>80</v>
      </c>
      <c r="E259" s="220" t="s">
        <v>203</v>
      </c>
      <c r="F259" s="220" t="s">
        <v>437</v>
      </c>
      <c r="G259" s="207"/>
      <c r="H259" s="207"/>
      <c r="I259" s="210"/>
      <c r="J259" s="221">
        <f>BK259</f>
        <v>0</v>
      </c>
      <c r="K259" s="207"/>
      <c r="L259" s="212"/>
      <c r="M259" s="213"/>
      <c r="N259" s="214"/>
      <c r="O259" s="214"/>
      <c r="P259" s="215">
        <f>SUM(P260:P318)</f>
        <v>0</v>
      </c>
      <c r="Q259" s="214"/>
      <c r="R259" s="215">
        <f>SUM(R260:R318)</f>
        <v>394.54002000000003</v>
      </c>
      <c r="S259" s="214"/>
      <c r="T259" s="216">
        <f>SUM(T260:T318)</f>
        <v>0.51800000000000002</v>
      </c>
      <c r="AR259" s="217" t="s">
        <v>25</v>
      </c>
      <c r="AT259" s="218" t="s">
        <v>80</v>
      </c>
      <c r="AU259" s="218" t="s">
        <v>25</v>
      </c>
      <c r="AY259" s="217" t="s">
        <v>145</v>
      </c>
      <c r="BK259" s="219">
        <f>SUM(BK260:BK318)</f>
        <v>0</v>
      </c>
    </row>
    <row r="260" s="1" customFormat="1" ht="25.5" customHeight="1">
      <c r="B260" s="46"/>
      <c r="C260" s="222" t="s">
        <v>471</v>
      </c>
      <c r="D260" s="222" t="s">
        <v>147</v>
      </c>
      <c r="E260" s="223" t="s">
        <v>439</v>
      </c>
      <c r="F260" s="224" t="s">
        <v>440</v>
      </c>
      <c r="G260" s="225" t="s">
        <v>161</v>
      </c>
      <c r="H260" s="226">
        <v>19</v>
      </c>
      <c r="I260" s="227"/>
      <c r="J260" s="228">
        <f>ROUND(I260*H260,2)</f>
        <v>0</v>
      </c>
      <c r="K260" s="224" t="s">
        <v>156</v>
      </c>
      <c r="L260" s="72"/>
      <c r="M260" s="229" t="s">
        <v>38</v>
      </c>
      <c r="N260" s="230" t="s">
        <v>52</v>
      </c>
      <c r="O260" s="47"/>
      <c r="P260" s="231">
        <f>O260*H260</f>
        <v>0</v>
      </c>
      <c r="Q260" s="231">
        <v>0.0010499999999999999</v>
      </c>
      <c r="R260" s="231">
        <f>Q260*H260</f>
        <v>0.019949999999999999</v>
      </c>
      <c r="S260" s="231">
        <v>0</v>
      </c>
      <c r="T260" s="232">
        <f>S260*H260</f>
        <v>0</v>
      </c>
      <c r="AR260" s="23" t="s">
        <v>152</v>
      </c>
      <c r="AT260" s="23" t="s">
        <v>147</v>
      </c>
      <c r="AU260" s="23" t="s">
        <v>24</v>
      </c>
      <c r="AY260" s="23" t="s">
        <v>145</v>
      </c>
      <c r="BE260" s="233">
        <f>IF(N260="základní",J260,0)</f>
        <v>0</v>
      </c>
      <c r="BF260" s="233">
        <f>IF(N260="snížená",J260,0)</f>
        <v>0</v>
      </c>
      <c r="BG260" s="233">
        <f>IF(N260="zákl. přenesená",J260,0)</f>
        <v>0</v>
      </c>
      <c r="BH260" s="233">
        <f>IF(N260="sníž. přenesená",J260,0)</f>
        <v>0</v>
      </c>
      <c r="BI260" s="233">
        <f>IF(N260="nulová",J260,0)</f>
        <v>0</v>
      </c>
      <c r="BJ260" s="23" t="s">
        <v>25</v>
      </c>
      <c r="BK260" s="233">
        <f>ROUND(I260*H260,2)</f>
        <v>0</v>
      </c>
      <c r="BL260" s="23" t="s">
        <v>152</v>
      </c>
      <c r="BM260" s="23" t="s">
        <v>789</v>
      </c>
    </row>
    <row r="261" s="1" customFormat="1">
      <c r="B261" s="46"/>
      <c r="C261" s="74"/>
      <c r="D261" s="234" t="s">
        <v>170</v>
      </c>
      <c r="E261" s="74"/>
      <c r="F261" s="235" t="s">
        <v>446</v>
      </c>
      <c r="G261" s="74"/>
      <c r="H261" s="74"/>
      <c r="I261" s="192"/>
      <c r="J261" s="74"/>
      <c r="K261" s="74"/>
      <c r="L261" s="72"/>
      <c r="M261" s="236"/>
      <c r="N261" s="47"/>
      <c r="O261" s="47"/>
      <c r="P261" s="47"/>
      <c r="Q261" s="47"/>
      <c r="R261" s="47"/>
      <c r="S261" s="47"/>
      <c r="T261" s="95"/>
      <c r="AT261" s="23" t="s">
        <v>170</v>
      </c>
      <c r="AU261" s="23" t="s">
        <v>24</v>
      </c>
    </row>
    <row r="262" s="1" customFormat="1" ht="16.5" customHeight="1">
      <c r="B262" s="46"/>
      <c r="C262" s="259" t="s">
        <v>478</v>
      </c>
      <c r="D262" s="259" t="s">
        <v>280</v>
      </c>
      <c r="E262" s="260" t="s">
        <v>443</v>
      </c>
      <c r="F262" s="261" t="s">
        <v>444</v>
      </c>
      <c r="G262" s="262" t="s">
        <v>161</v>
      </c>
      <c r="H262" s="263">
        <v>19</v>
      </c>
      <c r="I262" s="264"/>
      <c r="J262" s="265">
        <f>ROUND(I262*H262,2)</f>
        <v>0</v>
      </c>
      <c r="K262" s="261" t="s">
        <v>156</v>
      </c>
      <c r="L262" s="266"/>
      <c r="M262" s="267" t="s">
        <v>38</v>
      </c>
      <c r="N262" s="268" t="s">
        <v>52</v>
      </c>
      <c r="O262" s="47"/>
      <c r="P262" s="231">
        <f>O262*H262</f>
        <v>0</v>
      </c>
      <c r="Q262" s="231">
        <v>0.0030000000000000001</v>
      </c>
      <c r="R262" s="231">
        <f>Q262*H262</f>
        <v>0.057000000000000002</v>
      </c>
      <c r="S262" s="231">
        <v>0</v>
      </c>
      <c r="T262" s="232">
        <f>S262*H262</f>
        <v>0</v>
      </c>
      <c r="AR262" s="23" t="s">
        <v>194</v>
      </c>
      <c r="AT262" s="23" t="s">
        <v>280</v>
      </c>
      <c r="AU262" s="23" t="s">
        <v>24</v>
      </c>
      <c r="AY262" s="23" t="s">
        <v>145</v>
      </c>
      <c r="BE262" s="233">
        <f>IF(N262="základní",J262,0)</f>
        <v>0</v>
      </c>
      <c r="BF262" s="233">
        <f>IF(N262="snížená",J262,0)</f>
        <v>0</v>
      </c>
      <c r="BG262" s="233">
        <f>IF(N262="zákl. přenesená",J262,0)</f>
        <v>0</v>
      </c>
      <c r="BH262" s="233">
        <f>IF(N262="sníž. přenesená",J262,0)</f>
        <v>0</v>
      </c>
      <c r="BI262" s="233">
        <f>IF(N262="nulová",J262,0)</f>
        <v>0</v>
      </c>
      <c r="BJ262" s="23" t="s">
        <v>25</v>
      </c>
      <c r="BK262" s="233">
        <f>ROUND(I262*H262,2)</f>
        <v>0</v>
      </c>
      <c r="BL262" s="23" t="s">
        <v>152</v>
      </c>
      <c r="BM262" s="23" t="s">
        <v>790</v>
      </c>
    </row>
    <row r="263" s="1" customFormat="1" ht="25.5" customHeight="1">
      <c r="B263" s="46"/>
      <c r="C263" s="222" t="s">
        <v>482</v>
      </c>
      <c r="D263" s="222" t="s">
        <v>147</v>
      </c>
      <c r="E263" s="223" t="s">
        <v>448</v>
      </c>
      <c r="F263" s="224" t="s">
        <v>791</v>
      </c>
      <c r="G263" s="225" t="s">
        <v>161</v>
      </c>
      <c r="H263" s="226">
        <v>19</v>
      </c>
      <c r="I263" s="227"/>
      <c r="J263" s="228">
        <f>ROUND(I263*H263,2)</f>
        <v>0</v>
      </c>
      <c r="K263" s="224" t="s">
        <v>156</v>
      </c>
      <c r="L263" s="72"/>
      <c r="M263" s="229" t="s">
        <v>38</v>
      </c>
      <c r="N263" s="230" t="s">
        <v>52</v>
      </c>
      <c r="O263" s="47"/>
      <c r="P263" s="231">
        <f>O263*H263</f>
        <v>0</v>
      </c>
      <c r="Q263" s="231">
        <v>0.11241</v>
      </c>
      <c r="R263" s="231">
        <f>Q263*H263</f>
        <v>2.1357900000000001</v>
      </c>
      <c r="S263" s="231">
        <v>0</v>
      </c>
      <c r="T263" s="232">
        <f>S263*H263</f>
        <v>0</v>
      </c>
      <c r="AR263" s="23" t="s">
        <v>152</v>
      </c>
      <c r="AT263" s="23" t="s">
        <v>147</v>
      </c>
      <c r="AU263" s="23" t="s">
        <v>24</v>
      </c>
      <c r="AY263" s="23" t="s">
        <v>145</v>
      </c>
      <c r="BE263" s="233">
        <f>IF(N263="základní",J263,0)</f>
        <v>0</v>
      </c>
      <c r="BF263" s="233">
        <f>IF(N263="snížená",J263,0)</f>
        <v>0</v>
      </c>
      <c r="BG263" s="233">
        <f>IF(N263="zákl. přenesená",J263,0)</f>
        <v>0</v>
      </c>
      <c r="BH263" s="233">
        <f>IF(N263="sníž. přenesená",J263,0)</f>
        <v>0</v>
      </c>
      <c r="BI263" s="233">
        <f>IF(N263="nulová",J263,0)</f>
        <v>0</v>
      </c>
      <c r="BJ263" s="23" t="s">
        <v>25</v>
      </c>
      <c r="BK263" s="233">
        <f>ROUND(I263*H263,2)</f>
        <v>0</v>
      </c>
      <c r="BL263" s="23" t="s">
        <v>152</v>
      </c>
      <c r="BM263" s="23" t="s">
        <v>792</v>
      </c>
    </row>
    <row r="264" s="1" customFormat="1" ht="16.5" customHeight="1">
      <c r="B264" s="46"/>
      <c r="C264" s="259" t="s">
        <v>486</v>
      </c>
      <c r="D264" s="259" t="s">
        <v>280</v>
      </c>
      <c r="E264" s="260" t="s">
        <v>452</v>
      </c>
      <c r="F264" s="261" t="s">
        <v>793</v>
      </c>
      <c r="G264" s="262" t="s">
        <v>161</v>
      </c>
      <c r="H264" s="263">
        <v>19</v>
      </c>
      <c r="I264" s="264"/>
      <c r="J264" s="265">
        <f>ROUND(I264*H264,2)</f>
        <v>0</v>
      </c>
      <c r="K264" s="261" t="s">
        <v>156</v>
      </c>
      <c r="L264" s="266"/>
      <c r="M264" s="267" t="s">
        <v>38</v>
      </c>
      <c r="N264" s="268" t="s">
        <v>52</v>
      </c>
      <c r="O264" s="47"/>
      <c r="P264" s="231">
        <f>O264*H264</f>
        <v>0</v>
      </c>
      <c r="Q264" s="231">
        <v>0.0061000000000000004</v>
      </c>
      <c r="R264" s="231">
        <f>Q264*H264</f>
        <v>0.1159</v>
      </c>
      <c r="S264" s="231">
        <v>0</v>
      </c>
      <c r="T264" s="232">
        <f>S264*H264</f>
        <v>0</v>
      </c>
      <c r="AR264" s="23" t="s">
        <v>194</v>
      </c>
      <c r="AT264" s="23" t="s">
        <v>280</v>
      </c>
      <c r="AU264" s="23" t="s">
        <v>24</v>
      </c>
      <c r="AY264" s="23" t="s">
        <v>145</v>
      </c>
      <c r="BE264" s="233">
        <f>IF(N264="základní",J264,0)</f>
        <v>0</v>
      </c>
      <c r="BF264" s="233">
        <f>IF(N264="snížená",J264,0)</f>
        <v>0</v>
      </c>
      <c r="BG264" s="233">
        <f>IF(N264="zákl. přenesená",J264,0)</f>
        <v>0</v>
      </c>
      <c r="BH264" s="233">
        <f>IF(N264="sníž. přenesená",J264,0)</f>
        <v>0</v>
      </c>
      <c r="BI264" s="233">
        <f>IF(N264="nulová",J264,0)</f>
        <v>0</v>
      </c>
      <c r="BJ264" s="23" t="s">
        <v>25</v>
      </c>
      <c r="BK264" s="233">
        <f>ROUND(I264*H264,2)</f>
        <v>0</v>
      </c>
      <c r="BL264" s="23" t="s">
        <v>152</v>
      </c>
      <c r="BM264" s="23" t="s">
        <v>794</v>
      </c>
    </row>
    <row r="265" s="1" customFormat="1">
      <c r="B265" s="46"/>
      <c r="C265" s="74"/>
      <c r="D265" s="234" t="s">
        <v>170</v>
      </c>
      <c r="E265" s="74"/>
      <c r="F265" s="235" t="s">
        <v>795</v>
      </c>
      <c r="G265" s="74"/>
      <c r="H265" s="74"/>
      <c r="I265" s="192"/>
      <c r="J265" s="74"/>
      <c r="K265" s="74"/>
      <c r="L265" s="72"/>
      <c r="M265" s="236"/>
      <c r="N265" s="47"/>
      <c r="O265" s="47"/>
      <c r="P265" s="47"/>
      <c r="Q265" s="47"/>
      <c r="R265" s="47"/>
      <c r="S265" s="47"/>
      <c r="T265" s="95"/>
      <c r="AT265" s="23" t="s">
        <v>170</v>
      </c>
      <c r="AU265" s="23" t="s">
        <v>24</v>
      </c>
    </row>
    <row r="266" s="1" customFormat="1" ht="16.5" customHeight="1">
      <c r="B266" s="46"/>
      <c r="C266" s="259" t="s">
        <v>490</v>
      </c>
      <c r="D266" s="259" t="s">
        <v>280</v>
      </c>
      <c r="E266" s="260" t="s">
        <v>456</v>
      </c>
      <c r="F266" s="261" t="s">
        <v>457</v>
      </c>
      <c r="G266" s="262" t="s">
        <v>161</v>
      </c>
      <c r="H266" s="263">
        <v>19</v>
      </c>
      <c r="I266" s="264"/>
      <c r="J266" s="265">
        <f>ROUND(I266*H266,2)</f>
        <v>0</v>
      </c>
      <c r="K266" s="261" t="s">
        <v>156</v>
      </c>
      <c r="L266" s="266"/>
      <c r="M266" s="267" t="s">
        <v>38</v>
      </c>
      <c r="N266" s="268" t="s">
        <v>52</v>
      </c>
      <c r="O266" s="47"/>
      <c r="P266" s="231">
        <f>O266*H266</f>
        <v>0</v>
      </c>
      <c r="Q266" s="231">
        <v>0.0030000000000000001</v>
      </c>
      <c r="R266" s="231">
        <f>Q266*H266</f>
        <v>0.057000000000000002</v>
      </c>
      <c r="S266" s="231">
        <v>0</v>
      </c>
      <c r="T266" s="232">
        <f>S266*H266</f>
        <v>0</v>
      </c>
      <c r="AR266" s="23" t="s">
        <v>194</v>
      </c>
      <c r="AT266" s="23" t="s">
        <v>280</v>
      </c>
      <c r="AU266" s="23" t="s">
        <v>24</v>
      </c>
      <c r="AY266" s="23" t="s">
        <v>145</v>
      </c>
      <c r="BE266" s="233">
        <f>IF(N266="základní",J266,0)</f>
        <v>0</v>
      </c>
      <c r="BF266" s="233">
        <f>IF(N266="snížená",J266,0)</f>
        <v>0</v>
      </c>
      <c r="BG266" s="233">
        <f>IF(N266="zákl. přenesená",J266,0)</f>
        <v>0</v>
      </c>
      <c r="BH266" s="233">
        <f>IF(N266="sníž. přenesená",J266,0)</f>
        <v>0</v>
      </c>
      <c r="BI266" s="233">
        <f>IF(N266="nulová",J266,0)</f>
        <v>0</v>
      </c>
      <c r="BJ266" s="23" t="s">
        <v>25</v>
      </c>
      <c r="BK266" s="233">
        <f>ROUND(I266*H266,2)</f>
        <v>0</v>
      </c>
      <c r="BL266" s="23" t="s">
        <v>152</v>
      </c>
      <c r="BM266" s="23" t="s">
        <v>796</v>
      </c>
    </row>
    <row r="267" s="1" customFormat="1" ht="16.5" customHeight="1">
      <c r="B267" s="46"/>
      <c r="C267" s="259" t="s">
        <v>494</v>
      </c>
      <c r="D267" s="259" t="s">
        <v>280</v>
      </c>
      <c r="E267" s="260" t="s">
        <v>460</v>
      </c>
      <c r="F267" s="261" t="s">
        <v>461</v>
      </c>
      <c r="G267" s="262" t="s">
        <v>161</v>
      </c>
      <c r="H267" s="263">
        <v>19</v>
      </c>
      <c r="I267" s="264"/>
      <c r="J267" s="265">
        <f>ROUND(I267*H267,2)</f>
        <v>0</v>
      </c>
      <c r="K267" s="261" t="s">
        <v>156</v>
      </c>
      <c r="L267" s="266"/>
      <c r="M267" s="267" t="s">
        <v>38</v>
      </c>
      <c r="N267" s="268" t="s">
        <v>52</v>
      </c>
      <c r="O267" s="47"/>
      <c r="P267" s="231">
        <f>O267*H267</f>
        <v>0</v>
      </c>
      <c r="Q267" s="231">
        <v>0.00010000000000000001</v>
      </c>
      <c r="R267" s="231">
        <f>Q267*H267</f>
        <v>0.0019</v>
      </c>
      <c r="S267" s="231">
        <v>0</v>
      </c>
      <c r="T267" s="232">
        <f>S267*H267</f>
        <v>0</v>
      </c>
      <c r="AR267" s="23" t="s">
        <v>194</v>
      </c>
      <c r="AT267" s="23" t="s">
        <v>280</v>
      </c>
      <c r="AU267" s="23" t="s">
        <v>24</v>
      </c>
      <c r="AY267" s="23" t="s">
        <v>145</v>
      </c>
      <c r="BE267" s="233">
        <f>IF(N267="základní",J267,0)</f>
        <v>0</v>
      </c>
      <c r="BF267" s="233">
        <f>IF(N267="snížená",J267,0)</f>
        <v>0</v>
      </c>
      <c r="BG267" s="233">
        <f>IF(N267="zákl. přenesená",J267,0)</f>
        <v>0</v>
      </c>
      <c r="BH267" s="233">
        <f>IF(N267="sníž. přenesená",J267,0)</f>
        <v>0</v>
      </c>
      <c r="BI267" s="233">
        <f>IF(N267="nulová",J267,0)</f>
        <v>0</v>
      </c>
      <c r="BJ267" s="23" t="s">
        <v>25</v>
      </c>
      <c r="BK267" s="233">
        <f>ROUND(I267*H267,2)</f>
        <v>0</v>
      </c>
      <c r="BL267" s="23" t="s">
        <v>152</v>
      </c>
      <c r="BM267" s="23" t="s">
        <v>797</v>
      </c>
    </row>
    <row r="268" s="1" customFormat="1" ht="16.5" customHeight="1">
      <c r="B268" s="46"/>
      <c r="C268" s="259" t="s">
        <v>499</v>
      </c>
      <c r="D268" s="259" t="s">
        <v>280</v>
      </c>
      <c r="E268" s="260" t="s">
        <v>464</v>
      </c>
      <c r="F268" s="261" t="s">
        <v>465</v>
      </c>
      <c r="G268" s="262" t="s">
        <v>161</v>
      </c>
      <c r="H268" s="263">
        <v>40</v>
      </c>
      <c r="I268" s="264"/>
      <c r="J268" s="265">
        <f>ROUND(I268*H268,2)</f>
        <v>0</v>
      </c>
      <c r="K268" s="261" t="s">
        <v>156</v>
      </c>
      <c r="L268" s="266"/>
      <c r="M268" s="267" t="s">
        <v>38</v>
      </c>
      <c r="N268" s="268" t="s">
        <v>52</v>
      </c>
      <c r="O268" s="47"/>
      <c r="P268" s="231">
        <f>O268*H268</f>
        <v>0</v>
      </c>
      <c r="Q268" s="231">
        <v>0.00035</v>
      </c>
      <c r="R268" s="231">
        <f>Q268*H268</f>
        <v>0.014</v>
      </c>
      <c r="S268" s="231">
        <v>0</v>
      </c>
      <c r="T268" s="232">
        <f>S268*H268</f>
        <v>0</v>
      </c>
      <c r="AR268" s="23" t="s">
        <v>194</v>
      </c>
      <c r="AT268" s="23" t="s">
        <v>280</v>
      </c>
      <c r="AU268" s="23" t="s">
        <v>24</v>
      </c>
      <c r="AY268" s="23" t="s">
        <v>145</v>
      </c>
      <c r="BE268" s="233">
        <f>IF(N268="základní",J268,0)</f>
        <v>0</v>
      </c>
      <c r="BF268" s="233">
        <f>IF(N268="snížená",J268,0)</f>
        <v>0</v>
      </c>
      <c r="BG268" s="233">
        <f>IF(N268="zákl. přenesená",J268,0)</f>
        <v>0</v>
      </c>
      <c r="BH268" s="233">
        <f>IF(N268="sníž. přenesená",J268,0)</f>
        <v>0</v>
      </c>
      <c r="BI268" s="233">
        <f>IF(N268="nulová",J268,0)</f>
        <v>0</v>
      </c>
      <c r="BJ268" s="23" t="s">
        <v>25</v>
      </c>
      <c r="BK268" s="233">
        <f>ROUND(I268*H268,2)</f>
        <v>0</v>
      </c>
      <c r="BL268" s="23" t="s">
        <v>152</v>
      </c>
      <c r="BM268" s="23" t="s">
        <v>798</v>
      </c>
    </row>
    <row r="269" s="1" customFormat="1" ht="16.5" customHeight="1">
      <c r="B269" s="46"/>
      <c r="C269" s="259" t="s">
        <v>504</v>
      </c>
      <c r="D269" s="259" t="s">
        <v>280</v>
      </c>
      <c r="E269" s="260" t="s">
        <v>468</v>
      </c>
      <c r="F269" s="261" t="s">
        <v>799</v>
      </c>
      <c r="G269" s="262" t="s">
        <v>197</v>
      </c>
      <c r="H269" s="263">
        <v>30</v>
      </c>
      <c r="I269" s="264"/>
      <c r="J269" s="265">
        <f>ROUND(I269*H269,2)</f>
        <v>0</v>
      </c>
      <c r="K269" s="261" t="s">
        <v>156</v>
      </c>
      <c r="L269" s="266"/>
      <c r="M269" s="267" t="s">
        <v>38</v>
      </c>
      <c r="N269" s="268" t="s">
        <v>52</v>
      </c>
      <c r="O269" s="47"/>
      <c r="P269" s="231">
        <f>O269*H269</f>
        <v>0</v>
      </c>
      <c r="Q269" s="231">
        <v>8.0000000000000007E-05</v>
      </c>
      <c r="R269" s="231">
        <f>Q269*H269</f>
        <v>0.0024000000000000002</v>
      </c>
      <c r="S269" s="231">
        <v>0</v>
      </c>
      <c r="T269" s="232">
        <f>S269*H269</f>
        <v>0</v>
      </c>
      <c r="AR269" s="23" t="s">
        <v>194</v>
      </c>
      <c r="AT269" s="23" t="s">
        <v>280</v>
      </c>
      <c r="AU269" s="23" t="s">
        <v>24</v>
      </c>
      <c r="AY269" s="23" t="s">
        <v>145</v>
      </c>
      <c r="BE269" s="233">
        <f>IF(N269="základní",J269,0)</f>
        <v>0</v>
      </c>
      <c r="BF269" s="233">
        <f>IF(N269="snížená",J269,0)</f>
        <v>0</v>
      </c>
      <c r="BG269" s="233">
        <f>IF(N269="zákl. přenesená",J269,0)</f>
        <v>0</v>
      </c>
      <c r="BH269" s="233">
        <f>IF(N269="sníž. přenesená",J269,0)</f>
        <v>0</v>
      </c>
      <c r="BI269" s="233">
        <f>IF(N269="nulová",J269,0)</f>
        <v>0</v>
      </c>
      <c r="BJ269" s="23" t="s">
        <v>25</v>
      </c>
      <c r="BK269" s="233">
        <f>ROUND(I269*H269,2)</f>
        <v>0</v>
      </c>
      <c r="BL269" s="23" t="s">
        <v>152</v>
      </c>
      <c r="BM269" s="23" t="s">
        <v>800</v>
      </c>
    </row>
    <row r="270" s="1" customFormat="1" ht="25.5" customHeight="1">
      <c r="B270" s="46"/>
      <c r="C270" s="222" t="s">
        <v>509</v>
      </c>
      <c r="D270" s="222" t="s">
        <v>147</v>
      </c>
      <c r="E270" s="223" t="s">
        <v>472</v>
      </c>
      <c r="F270" s="224" t="s">
        <v>801</v>
      </c>
      <c r="G270" s="225" t="s">
        <v>150</v>
      </c>
      <c r="H270" s="226">
        <v>104</v>
      </c>
      <c r="I270" s="227"/>
      <c r="J270" s="228">
        <f>ROUND(I270*H270,2)</f>
        <v>0</v>
      </c>
      <c r="K270" s="224" t="s">
        <v>156</v>
      </c>
      <c r="L270" s="72"/>
      <c r="M270" s="229" t="s">
        <v>38</v>
      </c>
      <c r="N270" s="230" t="s">
        <v>52</v>
      </c>
      <c r="O270" s="47"/>
      <c r="P270" s="231">
        <f>O270*H270</f>
        <v>0</v>
      </c>
      <c r="Q270" s="231">
        <v>0.00084999999999999995</v>
      </c>
      <c r="R270" s="231">
        <f>Q270*H270</f>
        <v>0.088399999999999992</v>
      </c>
      <c r="S270" s="231">
        <v>0</v>
      </c>
      <c r="T270" s="232">
        <f>S270*H270</f>
        <v>0</v>
      </c>
      <c r="AR270" s="23" t="s">
        <v>152</v>
      </c>
      <c r="AT270" s="23" t="s">
        <v>147</v>
      </c>
      <c r="AU270" s="23" t="s">
        <v>24</v>
      </c>
      <c r="AY270" s="23" t="s">
        <v>145</v>
      </c>
      <c r="BE270" s="233">
        <f>IF(N270="základní",J270,0)</f>
        <v>0</v>
      </c>
      <c r="BF270" s="233">
        <f>IF(N270="snížená",J270,0)</f>
        <v>0</v>
      </c>
      <c r="BG270" s="233">
        <f>IF(N270="zákl. přenesená",J270,0)</f>
        <v>0</v>
      </c>
      <c r="BH270" s="233">
        <f>IF(N270="sníž. přenesená",J270,0)</f>
        <v>0</v>
      </c>
      <c r="BI270" s="233">
        <f>IF(N270="nulová",J270,0)</f>
        <v>0</v>
      </c>
      <c r="BJ270" s="23" t="s">
        <v>25</v>
      </c>
      <c r="BK270" s="233">
        <f>ROUND(I270*H270,2)</f>
        <v>0</v>
      </c>
      <c r="BL270" s="23" t="s">
        <v>152</v>
      </c>
      <c r="BM270" s="23" t="s">
        <v>802</v>
      </c>
    </row>
    <row r="271" s="1" customFormat="1">
      <c r="B271" s="46"/>
      <c r="C271" s="74"/>
      <c r="D271" s="234" t="s">
        <v>170</v>
      </c>
      <c r="E271" s="74"/>
      <c r="F271" s="235" t="s">
        <v>475</v>
      </c>
      <c r="G271" s="74"/>
      <c r="H271" s="74"/>
      <c r="I271" s="192"/>
      <c r="J271" s="74"/>
      <c r="K271" s="74"/>
      <c r="L271" s="72"/>
      <c r="M271" s="236"/>
      <c r="N271" s="47"/>
      <c r="O271" s="47"/>
      <c r="P271" s="47"/>
      <c r="Q271" s="47"/>
      <c r="R271" s="47"/>
      <c r="S271" s="47"/>
      <c r="T271" s="95"/>
      <c r="AT271" s="23" t="s">
        <v>170</v>
      </c>
      <c r="AU271" s="23" t="s">
        <v>24</v>
      </c>
    </row>
    <row r="272" s="11" customFormat="1">
      <c r="B272" s="237"/>
      <c r="C272" s="238"/>
      <c r="D272" s="234" t="s">
        <v>176</v>
      </c>
      <c r="E272" s="239" t="s">
        <v>38</v>
      </c>
      <c r="F272" s="240" t="s">
        <v>803</v>
      </c>
      <c r="G272" s="238"/>
      <c r="H272" s="241">
        <v>30</v>
      </c>
      <c r="I272" s="242"/>
      <c r="J272" s="238"/>
      <c r="K272" s="238"/>
      <c r="L272" s="243"/>
      <c r="M272" s="244"/>
      <c r="N272" s="245"/>
      <c r="O272" s="245"/>
      <c r="P272" s="245"/>
      <c r="Q272" s="245"/>
      <c r="R272" s="245"/>
      <c r="S272" s="245"/>
      <c r="T272" s="246"/>
      <c r="AT272" s="247" t="s">
        <v>176</v>
      </c>
      <c r="AU272" s="247" t="s">
        <v>24</v>
      </c>
      <c r="AV272" s="11" t="s">
        <v>24</v>
      </c>
      <c r="AW272" s="11" t="s">
        <v>45</v>
      </c>
      <c r="AX272" s="11" t="s">
        <v>81</v>
      </c>
      <c r="AY272" s="247" t="s">
        <v>145</v>
      </c>
    </row>
    <row r="273" s="11" customFormat="1">
      <c r="B273" s="237"/>
      <c r="C273" s="238"/>
      <c r="D273" s="234" t="s">
        <v>176</v>
      </c>
      <c r="E273" s="239" t="s">
        <v>38</v>
      </c>
      <c r="F273" s="240" t="s">
        <v>804</v>
      </c>
      <c r="G273" s="238"/>
      <c r="H273" s="241">
        <v>8</v>
      </c>
      <c r="I273" s="242"/>
      <c r="J273" s="238"/>
      <c r="K273" s="238"/>
      <c r="L273" s="243"/>
      <c r="M273" s="244"/>
      <c r="N273" s="245"/>
      <c r="O273" s="245"/>
      <c r="P273" s="245"/>
      <c r="Q273" s="245"/>
      <c r="R273" s="245"/>
      <c r="S273" s="245"/>
      <c r="T273" s="246"/>
      <c r="AT273" s="247" t="s">
        <v>176</v>
      </c>
      <c r="AU273" s="247" t="s">
        <v>24</v>
      </c>
      <c r="AV273" s="11" t="s">
        <v>24</v>
      </c>
      <c r="AW273" s="11" t="s">
        <v>45</v>
      </c>
      <c r="AX273" s="11" t="s">
        <v>81</v>
      </c>
      <c r="AY273" s="247" t="s">
        <v>145</v>
      </c>
    </row>
    <row r="274" s="11" customFormat="1">
      <c r="B274" s="237"/>
      <c r="C274" s="238"/>
      <c r="D274" s="234" t="s">
        <v>176</v>
      </c>
      <c r="E274" s="239" t="s">
        <v>38</v>
      </c>
      <c r="F274" s="240" t="s">
        <v>805</v>
      </c>
      <c r="G274" s="238"/>
      <c r="H274" s="241">
        <v>27</v>
      </c>
      <c r="I274" s="242"/>
      <c r="J274" s="238"/>
      <c r="K274" s="238"/>
      <c r="L274" s="243"/>
      <c r="M274" s="244"/>
      <c r="N274" s="245"/>
      <c r="O274" s="245"/>
      <c r="P274" s="245"/>
      <c r="Q274" s="245"/>
      <c r="R274" s="245"/>
      <c r="S274" s="245"/>
      <c r="T274" s="246"/>
      <c r="AT274" s="247" t="s">
        <v>176</v>
      </c>
      <c r="AU274" s="247" t="s">
        <v>24</v>
      </c>
      <c r="AV274" s="11" t="s">
        <v>24</v>
      </c>
      <c r="AW274" s="11" t="s">
        <v>45</v>
      </c>
      <c r="AX274" s="11" t="s">
        <v>81</v>
      </c>
      <c r="AY274" s="247" t="s">
        <v>145</v>
      </c>
    </row>
    <row r="275" s="11" customFormat="1">
      <c r="B275" s="237"/>
      <c r="C275" s="238"/>
      <c r="D275" s="234" t="s">
        <v>176</v>
      </c>
      <c r="E275" s="239" t="s">
        <v>38</v>
      </c>
      <c r="F275" s="240" t="s">
        <v>806</v>
      </c>
      <c r="G275" s="238"/>
      <c r="H275" s="241">
        <v>23</v>
      </c>
      <c r="I275" s="242"/>
      <c r="J275" s="238"/>
      <c r="K275" s="238"/>
      <c r="L275" s="243"/>
      <c r="M275" s="244"/>
      <c r="N275" s="245"/>
      <c r="O275" s="245"/>
      <c r="P275" s="245"/>
      <c r="Q275" s="245"/>
      <c r="R275" s="245"/>
      <c r="S275" s="245"/>
      <c r="T275" s="246"/>
      <c r="AT275" s="247" t="s">
        <v>176</v>
      </c>
      <c r="AU275" s="247" t="s">
        <v>24</v>
      </c>
      <c r="AV275" s="11" t="s">
        <v>24</v>
      </c>
      <c r="AW275" s="11" t="s">
        <v>45</v>
      </c>
      <c r="AX275" s="11" t="s">
        <v>81</v>
      </c>
      <c r="AY275" s="247" t="s">
        <v>145</v>
      </c>
    </row>
    <row r="276" s="11" customFormat="1">
      <c r="B276" s="237"/>
      <c r="C276" s="238"/>
      <c r="D276" s="234" t="s">
        <v>176</v>
      </c>
      <c r="E276" s="239" t="s">
        <v>38</v>
      </c>
      <c r="F276" s="240" t="s">
        <v>807</v>
      </c>
      <c r="G276" s="238"/>
      <c r="H276" s="241">
        <v>8</v>
      </c>
      <c r="I276" s="242"/>
      <c r="J276" s="238"/>
      <c r="K276" s="238"/>
      <c r="L276" s="243"/>
      <c r="M276" s="244"/>
      <c r="N276" s="245"/>
      <c r="O276" s="245"/>
      <c r="P276" s="245"/>
      <c r="Q276" s="245"/>
      <c r="R276" s="245"/>
      <c r="S276" s="245"/>
      <c r="T276" s="246"/>
      <c r="AT276" s="247" t="s">
        <v>176</v>
      </c>
      <c r="AU276" s="247" t="s">
        <v>24</v>
      </c>
      <c r="AV276" s="11" t="s">
        <v>24</v>
      </c>
      <c r="AW276" s="11" t="s">
        <v>45</v>
      </c>
      <c r="AX276" s="11" t="s">
        <v>81</v>
      </c>
      <c r="AY276" s="247" t="s">
        <v>145</v>
      </c>
    </row>
    <row r="277" s="11" customFormat="1">
      <c r="B277" s="237"/>
      <c r="C277" s="238"/>
      <c r="D277" s="234" t="s">
        <v>176</v>
      </c>
      <c r="E277" s="239" t="s">
        <v>38</v>
      </c>
      <c r="F277" s="240" t="s">
        <v>808</v>
      </c>
      <c r="G277" s="238"/>
      <c r="H277" s="241">
        <v>8</v>
      </c>
      <c r="I277" s="242"/>
      <c r="J277" s="238"/>
      <c r="K277" s="238"/>
      <c r="L277" s="243"/>
      <c r="M277" s="244"/>
      <c r="N277" s="245"/>
      <c r="O277" s="245"/>
      <c r="P277" s="245"/>
      <c r="Q277" s="245"/>
      <c r="R277" s="245"/>
      <c r="S277" s="245"/>
      <c r="T277" s="246"/>
      <c r="AT277" s="247" t="s">
        <v>176</v>
      </c>
      <c r="AU277" s="247" t="s">
        <v>24</v>
      </c>
      <c r="AV277" s="11" t="s">
        <v>24</v>
      </c>
      <c r="AW277" s="11" t="s">
        <v>45</v>
      </c>
      <c r="AX277" s="11" t="s">
        <v>81</v>
      </c>
      <c r="AY277" s="247" t="s">
        <v>145</v>
      </c>
    </row>
    <row r="278" s="12" customFormat="1">
      <c r="B278" s="248"/>
      <c r="C278" s="249"/>
      <c r="D278" s="234" t="s">
        <v>176</v>
      </c>
      <c r="E278" s="250" t="s">
        <v>38</v>
      </c>
      <c r="F278" s="251" t="s">
        <v>179</v>
      </c>
      <c r="G278" s="249"/>
      <c r="H278" s="252">
        <v>104</v>
      </c>
      <c r="I278" s="253"/>
      <c r="J278" s="249"/>
      <c r="K278" s="249"/>
      <c r="L278" s="254"/>
      <c r="M278" s="255"/>
      <c r="N278" s="256"/>
      <c r="O278" s="256"/>
      <c r="P278" s="256"/>
      <c r="Q278" s="256"/>
      <c r="R278" s="256"/>
      <c r="S278" s="256"/>
      <c r="T278" s="257"/>
      <c r="AT278" s="258" t="s">
        <v>176</v>
      </c>
      <c r="AU278" s="258" t="s">
        <v>24</v>
      </c>
      <c r="AV278" s="12" t="s">
        <v>152</v>
      </c>
      <c r="AW278" s="12" t="s">
        <v>45</v>
      </c>
      <c r="AX278" s="12" t="s">
        <v>25</v>
      </c>
      <c r="AY278" s="258" t="s">
        <v>145</v>
      </c>
    </row>
    <row r="279" s="1" customFormat="1" ht="25.5" customHeight="1">
      <c r="B279" s="46"/>
      <c r="C279" s="222" t="s">
        <v>514</v>
      </c>
      <c r="D279" s="222" t="s">
        <v>147</v>
      </c>
      <c r="E279" s="223" t="s">
        <v>809</v>
      </c>
      <c r="F279" s="224" t="s">
        <v>810</v>
      </c>
      <c r="G279" s="225" t="s">
        <v>197</v>
      </c>
      <c r="H279" s="226">
        <v>110</v>
      </c>
      <c r="I279" s="227"/>
      <c r="J279" s="228">
        <f>ROUND(I279*H279,2)</f>
        <v>0</v>
      </c>
      <c r="K279" s="224" t="s">
        <v>162</v>
      </c>
      <c r="L279" s="72"/>
      <c r="M279" s="229" t="s">
        <v>38</v>
      </c>
      <c r="N279" s="230" t="s">
        <v>52</v>
      </c>
      <c r="O279" s="47"/>
      <c r="P279" s="231">
        <f>O279*H279</f>
        <v>0</v>
      </c>
      <c r="Q279" s="231">
        <v>0.10988000000000001</v>
      </c>
      <c r="R279" s="231">
        <f>Q279*H279</f>
        <v>12.0868</v>
      </c>
      <c r="S279" s="231">
        <v>0</v>
      </c>
      <c r="T279" s="232">
        <f>S279*H279</f>
        <v>0</v>
      </c>
      <c r="AR279" s="23" t="s">
        <v>152</v>
      </c>
      <c r="AT279" s="23" t="s">
        <v>147</v>
      </c>
      <c r="AU279" s="23" t="s">
        <v>24</v>
      </c>
      <c r="AY279" s="23" t="s">
        <v>145</v>
      </c>
      <c r="BE279" s="233">
        <f>IF(N279="základní",J279,0)</f>
        <v>0</v>
      </c>
      <c r="BF279" s="233">
        <f>IF(N279="snížená",J279,0)</f>
        <v>0</v>
      </c>
      <c r="BG279" s="233">
        <f>IF(N279="zákl. přenesená",J279,0)</f>
        <v>0</v>
      </c>
      <c r="BH279" s="233">
        <f>IF(N279="sníž. přenesená",J279,0)</f>
        <v>0</v>
      </c>
      <c r="BI279" s="233">
        <f>IF(N279="nulová",J279,0)</f>
        <v>0</v>
      </c>
      <c r="BJ279" s="23" t="s">
        <v>25</v>
      </c>
      <c r="BK279" s="233">
        <f>ROUND(I279*H279,2)</f>
        <v>0</v>
      </c>
      <c r="BL279" s="23" t="s">
        <v>152</v>
      </c>
      <c r="BM279" s="23" t="s">
        <v>811</v>
      </c>
    </row>
    <row r="280" s="1" customFormat="1">
      <c r="B280" s="46"/>
      <c r="C280" s="74"/>
      <c r="D280" s="234" t="s">
        <v>164</v>
      </c>
      <c r="E280" s="74"/>
      <c r="F280" s="235" t="s">
        <v>812</v>
      </c>
      <c r="G280" s="74"/>
      <c r="H280" s="74"/>
      <c r="I280" s="192"/>
      <c r="J280" s="74"/>
      <c r="K280" s="74"/>
      <c r="L280" s="72"/>
      <c r="M280" s="236"/>
      <c r="N280" s="47"/>
      <c r="O280" s="47"/>
      <c r="P280" s="47"/>
      <c r="Q280" s="47"/>
      <c r="R280" s="47"/>
      <c r="S280" s="47"/>
      <c r="T280" s="95"/>
      <c r="AT280" s="23" t="s">
        <v>164</v>
      </c>
      <c r="AU280" s="23" t="s">
        <v>24</v>
      </c>
    </row>
    <row r="281" s="1" customFormat="1" ht="16.5" customHeight="1">
      <c r="B281" s="46"/>
      <c r="C281" s="259" t="s">
        <v>519</v>
      </c>
      <c r="D281" s="259" t="s">
        <v>280</v>
      </c>
      <c r="E281" s="260" t="s">
        <v>813</v>
      </c>
      <c r="F281" s="261" t="s">
        <v>814</v>
      </c>
      <c r="G281" s="262" t="s">
        <v>224</v>
      </c>
      <c r="H281" s="263">
        <v>27.5</v>
      </c>
      <c r="I281" s="264"/>
      <c r="J281" s="265">
        <f>ROUND(I281*H281,2)</f>
        <v>0</v>
      </c>
      <c r="K281" s="261" t="s">
        <v>162</v>
      </c>
      <c r="L281" s="266"/>
      <c r="M281" s="267" t="s">
        <v>38</v>
      </c>
      <c r="N281" s="268" t="s">
        <v>52</v>
      </c>
      <c r="O281" s="47"/>
      <c r="P281" s="231">
        <f>O281*H281</f>
        <v>0</v>
      </c>
      <c r="Q281" s="231">
        <v>1</v>
      </c>
      <c r="R281" s="231">
        <f>Q281*H281</f>
        <v>27.5</v>
      </c>
      <c r="S281" s="231">
        <v>0</v>
      </c>
      <c r="T281" s="232">
        <f>S281*H281</f>
        <v>0</v>
      </c>
      <c r="AR281" s="23" t="s">
        <v>194</v>
      </c>
      <c r="AT281" s="23" t="s">
        <v>280</v>
      </c>
      <c r="AU281" s="23" t="s">
        <v>24</v>
      </c>
      <c r="AY281" s="23" t="s">
        <v>145</v>
      </c>
      <c r="BE281" s="233">
        <f>IF(N281="základní",J281,0)</f>
        <v>0</v>
      </c>
      <c r="BF281" s="233">
        <f>IF(N281="snížená",J281,0)</f>
        <v>0</v>
      </c>
      <c r="BG281" s="233">
        <f>IF(N281="zákl. přenesená",J281,0)</f>
        <v>0</v>
      </c>
      <c r="BH281" s="233">
        <f>IF(N281="sníž. přenesená",J281,0)</f>
        <v>0</v>
      </c>
      <c r="BI281" s="233">
        <f>IF(N281="nulová",J281,0)</f>
        <v>0</v>
      </c>
      <c r="BJ281" s="23" t="s">
        <v>25</v>
      </c>
      <c r="BK281" s="233">
        <f>ROUND(I281*H281,2)</f>
        <v>0</v>
      </c>
      <c r="BL281" s="23" t="s">
        <v>152</v>
      </c>
      <c r="BM281" s="23" t="s">
        <v>815</v>
      </c>
    </row>
    <row r="282" s="1" customFormat="1">
      <c r="B282" s="46"/>
      <c r="C282" s="74"/>
      <c r="D282" s="234" t="s">
        <v>170</v>
      </c>
      <c r="E282" s="74"/>
      <c r="F282" s="235" t="s">
        <v>816</v>
      </c>
      <c r="G282" s="74"/>
      <c r="H282" s="74"/>
      <c r="I282" s="192"/>
      <c r="J282" s="74"/>
      <c r="K282" s="74"/>
      <c r="L282" s="72"/>
      <c r="M282" s="236"/>
      <c r="N282" s="47"/>
      <c r="O282" s="47"/>
      <c r="P282" s="47"/>
      <c r="Q282" s="47"/>
      <c r="R282" s="47"/>
      <c r="S282" s="47"/>
      <c r="T282" s="95"/>
      <c r="AT282" s="23" t="s">
        <v>170</v>
      </c>
      <c r="AU282" s="23" t="s">
        <v>24</v>
      </c>
    </row>
    <row r="283" s="11" customFormat="1">
      <c r="B283" s="237"/>
      <c r="C283" s="238"/>
      <c r="D283" s="234" t="s">
        <v>176</v>
      </c>
      <c r="E283" s="239" t="s">
        <v>38</v>
      </c>
      <c r="F283" s="240" t="s">
        <v>817</v>
      </c>
      <c r="G283" s="238"/>
      <c r="H283" s="241">
        <v>27.5</v>
      </c>
      <c r="I283" s="242"/>
      <c r="J283" s="238"/>
      <c r="K283" s="238"/>
      <c r="L283" s="243"/>
      <c r="M283" s="244"/>
      <c r="N283" s="245"/>
      <c r="O283" s="245"/>
      <c r="P283" s="245"/>
      <c r="Q283" s="245"/>
      <c r="R283" s="245"/>
      <c r="S283" s="245"/>
      <c r="T283" s="246"/>
      <c r="AT283" s="247" t="s">
        <v>176</v>
      </c>
      <c r="AU283" s="247" t="s">
        <v>24</v>
      </c>
      <c r="AV283" s="11" t="s">
        <v>24</v>
      </c>
      <c r="AW283" s="11" t="s">
        <v>45</v>
      </c>
      <c r="AX283" s="11" t="s">
        <v>81</v>
      </c>
      <c r="AY283" s="247" t="s">
        <v>145</v>
      </c>
    </row>
    <row r="284" s="12" customFormat="1">
      <c r="B284" s="248"/>
      <c r="C284" s="249"/>
      <c r="D284" s="234" t="s">
        <v>176</v>
      </c>
      <c r="E284" s="250" t="s">
        <v>38</v>
      </c>
      <c r="F284" s="251" t="s">
        <v>179</v>
      </c>
      <c r="G284" s="249"/>
      <c r="H284" s="252">
        <v>27.5</v>
      </c>
      <c r="I284" s="253"/>
      <c r="J284" s="249"/>
      <c r="K284" s="249"/>
      <c r="L284" s="254"/>
      <c r="M284" s="255"/>
      <c r="N284" s="256"/>
      <c r="O284" s="256"/>
      <c r="P284" s="256"/>
      <c r="Q284" s="256"/>
      <c r="R284" s="256"/>
      <c r="S284" s="256"/>
      <c r="T284" s="257"/>
      <c r="AT284" s="258" t="s">
        <v>176</v>
      </c>
      <c r="AU284" s="258" t="s">
        <v>24</v>
      </c>
      <c r="AV284" s="12" t="s">
        <v>152</v>
      </c>
      <c r="AW284" s="12" t="s">
        <v>45</v>
      </c>
      <c r="AX284" s="12" t="s">
        <v>25</v>
      </c>
      <c r="AY284" s="258" t="s">
        <v>145</v>
      </c>
    </row>
    <row r="285" s="1" customFormat="1" ht="25.5" customHeight="1">
      <c r="B285" s="46"/>
      <c r="C285" s="222" t="s">
        <v>524</v>
      </c>
      <c r="D285" s="222" t="s">
        <v>147</v>
      </c>
      <c r="E285" s="223" t="s">
        <v>479</v>
      </c>
      <c r="F285" s="224" t="s">
        <v>480</v>
      </c>
      <c r="G285" s="225" t="s">
        <v>197</v>
      </c>
      <c r="H285" s="226">
        <v>105</v>
      </c>
      <c r="I285" s="227"/>
      <c r="J285" s="228">
        <f>ROUND(I285*H285,2)</f>
        <v>0</v>
      </c>
      <c r="K285" s="224" t="s">
        <v>151</v>
      </c>
      <c r="L285" s="72"/>
      <c r="M285" s="229" t="s">
        <v>38</v>
      </c>
      <c r="N285" s="230" t="s">
        <v>52</v>
      </c>
      <c r="O285" s="47"/>
      <c r="P285" s="231">
        <f>O285*H285</f>
        <v>0</v>
      </c>
      <c r="Q285" s="231">
        <v>0.15540000000000001</v>
      </c>
      <c r="R285" s="231">
        <f>Q285*H285</f>
        <v>16.317</v>
      </c>
      <c r="S285" s="231">
        <v>0</v>
      </c>
      <c r="T285" s="232">
        <f>S285*H285</f>
        <v>0</v>
      </c>
      <c r="AR285" s="23" t="s">
        <v>152</v>
      </c>
      <c r="AT285" s="23" t="s">
        <v>147</v>
      </c>
      <c r="AU285" s="23" t="s">
        <v>24</v>
      </c>
      <c r="AY285" s="23" t="s">
        <v>145</v>
      </c>
      <c r="BE285" s="233">
        <f>IF(N285="základní",J285,0)</f>
        <v>0</v>
      </c>
      <c r="BF285" s="233">
        <f>IF(N285="snížená",J285,0)</f>
        <v>0</v>
      </c>
      <c r="BG285" s="233">
        <f>IF(N285="zákl. přenesená",J285,0)</f>
        <v>0</v>
      </c>
      <c r="BH285" s="233">
        <f>IF(N285="sníž. přenesená",J285,0)</f>
        <v>0</v>
      </c>
      <c r="BI285" s="233">
        <f>IF(N285="nulová",J285,0)</f>
        <v>0</v>
      </c>
      <c r="BJ285" s="23" t="s">
        <v>25</v>
      </c>
      <c r="BK285" s="233">
        <f>ROUND(I285*H285,2)</f>
        <v>0</v>
      </c>
      <c r="BL285" s="23" t="s">
        <v>152</v>
      </c>
      <c r="BM285" s="23" t="s">
        <v>818</v>
      </c>
    </row>
    <row r="286" s="11" customFormat="1">
      <c r="B286" s="237"/>
      <c r="C286" s="238"/>
      <c r="D286" s="234" t="s">
        <v>176</v>
      </c>
      <c r="E286" s="239" t="s">
        <v>38</v>
      </c>
      <c r="F286" s="240" t="s">
        <v>819</v>
      </c>
      <c r="G286" s="238"/>
      <c r="H286" s="241">
        <v>105</v>
      </c>
      <c r="I286" s="242"/>
      <c r="J286" s="238"/>
      <c r="K286" s="238"/>
      <c r="L286" s="243"/>
      <c r="M286" s="244"/>
      <c r="N286" s="245"/>
      <c r="O286" s="245"/>
      <c r="P286" s="245"/>
      <c r="Q286" s="245"/>
      <c r="R286" s="245"/>
      <c r="S286" s="245"/>
      <c r="T286" s="246"/>
      <c r="AT286" s="247" t="s">
        <v>176</v>
      </c>
      <c r="AU286" s="247" t="s">
        <v>24</v>
      </c>
      <c r="AV286" s="11" t="s">
        <v>24</v>
      </c>
      <c r="AW286" s="11" t="s">
        <v>45</v>
      </c>
      <c r="AX286" s="11" t="s">
        <v>81</v>
      </c>
      <c r="AY286" s="247" t="s">
        <v>145</v>
      </c>
    </row>
    <row r="287" s="12" customFormat="1">
      <c r="B287" s="248"/>
      <c r="C287" s="249"/>
      <c r="D287" s="234" t="s">
        <v>176</v>
      </c>
      <c r="E287" s="250" t="s">
        <v>38</v>
      </c>
      <c r="F287" s="251" t="s">
        <v>179</v>
      </c>
      <c r="G287" s="249"/>
      <c r="H287" s="252">
        <v>105</v>
      </c>
      <c r="I287" s="253"/>
      <c r="J287" s="249"/>
      <c r="K287" s="249"/>
      <c r="L287" s="254"/>
      <c r="M287" s="255"/>
      <c r="N287" s="256"/>
      <c r="O287" s="256"/>
      <c r="P287" s="256"/>
      <c r="Q287" s="256"/>
      <c r="R287" s="256"/>
      <c r="S287" s="256"/>
      <c r="T287" s="257"/>
      <c r="AT287" s="258" t="s">
        <v>176</v>
      </c>
      <c r="AU287" s="258" t="s">
        <v>24</v>
      </c>
      <c r="AV287" s="12" t="s">
        <v>152</v>
      </c>
      <c r="AW287" s="12" t="s">
        <v>45</v>
      </c>
      <c r="AX287" s="12" t="s">
        <v>25</v>
      </c>
      <c r="AY287" s="258" t="s">
        <v>145</v>
      </c>
    </row>
    <row r="288" s="1" customFormat="1" ht="16.5" customHeight="1">
      <c r="B288" s="46"/>
      <c r="C288" s="259" t="s">
        <v>529</v>
      </c>
      <c r="D288" s="259" t="s">
        <v>280</v>
      </c>
      <c r="E288" s="260" t="s">
        <v>483</v>
      </c>
      <c r="F288" s="261" t="s">
        <v>484</v>
      </c>
      <c r="G288" s="262" t="s">
        <v>161</v>
      </c>
      <c r="H288" s="263">
        <v>25</v>
      </c>
      <c r="I288" s="264"/>
      <c r="J288" s="265">
        <f>ROUND(I288*H288,2)</f>
        <v>0</v>
      </c>
      <c r="K288" s="261" t="s">
        <v>156</v>
      </c>
      <c r="L288" s="266"/>
      <c r="M288" s="267" t="s">
        <v>38</v>
      </c>
      <c r="N288" s="268" t="s">
        <v>52</v>
      </c>
      <c r="O288" s="47"/>
      <c r="P288" s="231">
        <f>O288*H288</f>
        <v>0</v>
      </c>
      <c r="Q288" s="231">
        <v>0.25900000000000001</v>
      </c>
      <c r="R288" s="231">
        <f>Q288*H288</f>
        <v>6.4750000000000005</v>
      </c>
      <c r="S288" s="231">
        <v>0</v>
      </c>
      <c r="T288" s="232">
        <f>S288*H288</f>
        <v>0</v>
      </c>
      <c r="AR288" s="23" t="s">
        <v>194</v>
      </c>
      <c r="AT288" s="23" t="s">
        <v>280</v>
      </c>
      <c r="AU288" s="23" t="s">
        <v>24</v>
      </c>
      <c r="AY288" s="23" t="s">
        <v>145</v>
      </c>
      <c r="BE288" s="233">
        <f>IF(N288="základní",J288,0)</f>
        <v>0</v>
      </c>
      <c r="BF288" s="233">
        <f>IF(N288="snížená",J288,0)</f>
        <v>0</v>
      </c>
      <c r="BG288" s="233">
        <f>IF(N288="zákl. přenesená",J288,0)</f>
        <v>0</v>
      </c>
      <c r="BH288" s="233">
        <f>IF(N288="sníž. přenesená",J288,0)</f>
        <v>0</v>
      </c>
      <c r="BI288" s="233">
        <f>IF(N288="nulová",J288,0)</f>
        <v>0</v>
      </c>
      <c r="BJ288" s="23" t="s">
        <v>25</v>
      </c>
      <c r="BK288" s="233">
        <f>ROUND(I288*H288,2)</f>
        <v>0</v>
      </c>
      <c r="BL288" s="23" t="s">
        <v>152</v>
      </c>
      <c r="BM288" s="23" t="s">
        <v>820</v>
      </c>
    </row>
    <row r="289" s="1" customFormat="1" ht="16.5" customHeight="1">
      <c r="B289" s="46"/>
      <c r="C289" s="259" t="s">
        <v>533</v>
      </c>
      <c r="D289" s="259" t="s">
        <v>280</v>
      </c>
      <c r="E289" s="260" t="s">
        <v>487</v>
      </c>
      <c r="F289" s="261" t="s">
        <v>488</v>
      </c>
      <c r="G289" s="262" t="s">
        <v>161</v>
      </c>
      <c r="H289" s="263">
        <v>1</v>
      </c>
      <c r="I289" s="264"/>
      <c r="J289" s="265">
        <f>ROUND(I289*H289,2)</f>
        <v>0</v>
      </c>
      <c r="K289" s="261" t="s">
        <v>156</v>
      </c>
      <c r="L289" s="266"/>
      <c r="M289" s="267" t="s">
        <v>38</v>
      </c>
      <c r="N289" s="268" t="s">
        <v>52</v>
      </c>
      <c r="O289" s="47"/>
      <c r="P289" s="231">
        <f>O289*H289</f>
        <v>0</v>
      </c>
      <c r="Q289" s="231">
        <v>0.245</v>
      </c>
      <c r="R289" s="231">
        <f>Q289*H289</f>
        <v>0.245</v>
      </c>
      <c r="S289" s="231">
        <v>0</v>
      </c>
      <c r="T289" s="232">
        <f>S289*H289</f>
        <v>0</v>
      </c>
      <c r="AR289" s="23" t="s">
        <v>194</v>
      </c>
      <c r="AT289" s="23" t="s">
        <v>280</v>
      </c>
      <c r="AU289" s="23" t="s">
        <v>24</v>
      </c>
      <c r="AY289" s="23" t="s">
        <v>145</v>
      </c>
      <c r="BE289" s="233">
        <f>IF(N289="základní",J289,0)</f>
        <v>0</v>
      </c>
      <c r="BF289" s="233">
        <f>IF(N289="snížená",J289,0)</f>
        <v>0</v>
      </c>
      <c r="BG289" s="233">
        <f>IF(N289="zákl. přenesená",J289,0)</f>
        <v>0</v>
      </c>
      <c r="BH289" s="233">
        <f>IF(N289="sníž. přenesená",J289,0)</f>
        <v>0</v>
      </c>
      <c r="BI289" s="233">
        <f>IF(N289="nulová",J289,0)</f>
        <v>0</v>
      </c>
      <c r="BJ289" s="23" t="s">
        <v>25</v>
      </c>
      <c r="BK289" s="233">
        <f>ROUND(I289*H289,2)</f>
        <v>0</v>
      </c>
      <c r="BL289" s="23" t="s">
        <v>152</v>
      </c>
      <c r="BM289" s="23" t="s">
        <v>821</v>
      </c>
    </row>
    <row r="290" s="1" customFormat="1" ht="16.5" customHeight="1">
      <c r="B290" s="46"/>
      <c r="C290" s="259" t="s">
        <v>538</v>
      </c>
      <c r="D290" s="259" t="s">
        <v>280</v>
      </c>
      <c r="E290" s="260" t="s">
        <v>491</v>
      </c>
      <c r="F290" s="261" t="s">
        <v>492</v>
      </c>
      <c r="G290" s="262" t="s">
        <v>161</v>
      </c>
      <c r="H290" s="263">
        <v>1</v>
      </c>
      <c r="I290" s="264"/>
      <c r="J290" s="265">
        <f>ROUND(I290*H290,2)</f>
        <v>0</v>
      </c>
      <c r="K290" s="261" t="s">
        <v>156</v>
      </c>
      <c r="L290" s="266"/>
      <c r="M290" s="267" t="s">
        <v>38</v>
      </c>
      <c r="N290" s="268" t="s">
        <v>52</v>
      </c>
      <c r="O290" s="47"/>
      <c r="P290" s="231">
        <f>O290*H290</f>
        <v>0</v>
      </c>
      <c r="Q290" s="231">
        <v>0.245</v>
      </c>
      <c r="R290" s="231">
        <f>Q290*H290</f>
        <v>0.245</v>
      </c>
      <c r="S290" s="231">
        <v>0</v>
      </c>
      <c r="T290" s="232">
        <f>S290*H290</f>
        <v>0</v>
      </c>
      <c r="AR290" s="23" t="s">
        <v>194</v>
      </c>
      <c r="AT290" s="23" t="s">
        <v>280</v>
      </c>
      <c r="AU290" s="23" t="s">
        <v>24</v>
      </c>
      <c r="AY290" s="23" t="s">
        <v>145</v>
      </c>
      <c r="BE290" s="233">
        <f>IF(N290="základní",J290,0)</f>
        <v>0</v>
      </c>
      <c r="BF290" s="233">
        <f>IF(N290="snížená",J290,0)</f>
        <v>0</v>
      </c>
      <c r="BG290" s="233">
        <f>IF(N290="zákl. přenesená",J290,0)</f>
        <v>0</v>
      </c>
      <c r="BH290" s="233">
        <f>IF(N290="sníž. přenesená",J290,0)</f>
        <v>0</v>
      </c>
      <c r="BI290" s="233">
        <f>IF(N290="nulová",J290,0)</f>
        <v>0</v>
      </c>
      <c r="BJ290" s="23" t="s">
        <v>25</v>
      </c>
      <c r="BK290" s="233">
        <f>ROUND(I290*H290,2)</f>
        <v>0</v>
      </c>
      <c r="BL290" s="23" t="s">
        <v>152</v>
      </c>
      <c r="BM290" s="23" t="s">
        <v>822</v>
      </c>
    </row>
    <row r="291" s="1" customFormat="1" ht="16.5" customHeight="1">
      <c r="B291" s="46"/>
      <c r="C291" s="259" t="s">
        <v>543</v>
      </c>
      <c r="D291" s="259" t="s">
        <v>280</v>
      </c>
      <c r="E291" s="260" t="s">
        <v>495</v>
      </c>
      <c r="F291" s="261" t="s">
        <v>496</v>
      </c>
      <c r="G291" s="262" t="s">
        <v>161</v>
      </c>
      <c r="H291" s="263">
        <v>85.799999999999997</v>
      </c>
      <c r="I291" s="264"/>
      <c r="J291" s="265">
        <f>ROUND(I291*H291,2)</f>
        <v>0</v>
      </c>
      <c r="K291" s="261" t="s">
        <v>156</v>
      </c>
      <c r="L291" s="266"/>
      <c r="M291" s="267" t="s">
        <v>38</v>
      </c>
      <c r="N291" s="268" t="s">
        <v>52</v>
      </c>
      <c r="O291" s="47"/>
      <c r="P291" s="231">
        <f>O291*H291</f>
        <v>0</v>
      </c>
      <c r="Q291" s="231">
        <v>0.058000000000000003</v>
      </c>
      <c r="R291" s="231">
        <f>Q291*H291</f>
        <v>4.9763999999999999</v>
      </c>
      <c r="S291" s="231">
        <v>0</v>
      </c>
      <c r="T291" s="232">
        <f>S291*H291</f>
        <v>0</v>
      </c>
      <c r="AR291" s="23" t="s">
        <v>194</v>
      </c>
      <c r="AT291" s="23" t="s">
        <v>280</v>
      </c>
      <c r="AU291" s="23" t="s">
        <v>24</v>
      </c>
      <c r="AY291" s="23" t="s">
        <v>145</v>
      </c>
      <c r="BE291" s="233">
        <f>IF(N291="základní",J291,0)</f>
        <v>0</v>
      </c>
      <c r="BF291" s="233">
        <f>IF(N291="snížená",J291,0)</f>
        <v>0</v>
      </c>
      <c r="BG291" s="233">
        <f>IF(N291="zákl. přenesená",J291,0)</f>
        <v>0</v>
      </c>
      <c r="BH291" s="233">
        <f>IF(N291="sníž. přenesená",J291,0)</f>
        <v>0</v>
      </c>
      <c r="BI291" s="233">
        <f>IF(N291="nulová",J291,0)</f>
        <v>0</v>
      </c>
      <c r="BJ291" s="23" t="s">
        <v>25</v>
      </c>
      <c r="BK291" s="233">
        <f>ROUND(I291*H291,2)</f>
        <v>0</v>
      </c>
      <c r="BL291" s="23" t="s">
        <v>152</v>
      </c>
      <c r="BM291" s="23" t="s">
        <v>823</v>
      </c>
    </row>
    <row r="292" s="11" customFormat="1">
      <c r="B292" s="237"/>
      <c r="C292" s="238"/>
      <c r="D292" s="234" t="s">
        <v>176</v>
      </c>
      <c r="E292" s="239" t="s">
        <v>38</v>
      </c>
      <c r="F292" s="240" t="s">
        <v>824</v>
      </c>
      <c r="G292" s="238"/>
      <c r="H292" s="241">
        <v>85.799999999999997</v>
      </c>
      <c r="I292" s="242"/>
      <c r="J292" s="238"/>
      <c r="K292" s="238"/>
      <c r="L292" s="243"/>
      <c r="M292" s="244"/>
      <c r="N292" s="245"/>
      <c r="O292" s="245"/>
      <c r="P292" s="245"/>
      <c r="Q292" s="245"/>
      <c r="R292" s="245"/>
      <c r="S292" s="245"/>
      <c r="T292" s="246"/>
      <c r="AT292" s="247" t="s">
        <v>176</v>
      </c>
      <c r="AU292" s="247" t="s">
        <v>24</v>
      </c>
      <c r="AV292" s="11" t="s">
        <v>24</v>
      </c>
      <c r="AW292" s="11" t="s">
        <v>45</v>
      </c>
      <c r="AX292" s="11" t="s">
        <v>81</v>
      </c>
      <c r="AY292" s="247" t="s">
        <v>145</v>
      </c>
    </row>
    <row r="293" s="12" customFormat="1">
      <c r="B293" s="248"/>
      <c r="C293" s="249"/>
      <c r="D293" s="234" t="s">
        <v>176</v>
      </c>
      <c r="E293" s="250" t="s">
        <v>38</v>
      </c>
      <c r="F293" s="251" t="s">
        <v>179</v>
      </c>
      <c r="G293" s="249"/>
      <c r="H293" s="252">
        <v>85.799999999999997</v>
      </c>
      <c r="I293" s="253"/>
      <c r="J293" s="249"/>
      <c r="K293" s="249"/>
      <c r="L293" s="254"/>
      <c r="M293" s="255"/>
      <c r="N293" s="256"/>
      <c r="O293" s="256"/>
      <c r="P293" s="256"/>
      <c r="Q293" s="256"/>
      <c r="R293" s="256"/>
      <c r="S293" s="256"/>
      <c r="T293" s="257"/>
      <c r="AT293" s="258" t="s">
        <v>176</v>
      </c>
      <c r="AU293" s="258" t="s">
        <v>24</v>
      </c>
      <c r="AV293" s="12" t="s">
        <v>152</v>
      </c>
      <c r="AW293" s="12" t="s">
        <v>45</v>
      </c>
      <c r="AX293" s="12" t="s">
        <v>25</v>
      </c>
      <c r="AY293" s="258" t="s">
        <v>145</v>
      </c>
    </row>
    <row r="294" s="1" customFormat="1" ht="25.5" customHeight="1">
      <c r="B294" s="46"/>
      <c r="C294" s="222" t="s">
        <v>548</v>
      </c>
      <c r="D294" s="222" t="s">
        <v>147</v>
      </c>
      <c r="E294" s="223" t="s">
        <v>500</v>
      </c>
      <c r="F294" s="224" t="s">
        <v>501</v>
      </c>
      <c r="G294" s="225" t="s">
        <v>197</v>
      </c>
      <c r="H294" s="226">
        <v>1191</v>
      </c>
      <c r="I294" s="227"/>
      <c r="J294" s="228">
        <f>ROUND(I294*H294,2)</f>
        <v>0</v>
      </c>
      <c r="K294" s="224" t="s">
        <v>156</v>
      </c>
      <c r="L294" s="72"/>
      <c r="M294" s="229" t="s">
        <v>38</v>
      </c>
      <c r="N294" s="230" t="s">
        <v>52</v>
      </c>
      <c r="O294" s="47"/>
      <c r="P294" s="231">
        <f>O294*H294</f>
        <v>0</v>
      </c>
      <c r="Q294" s="231">
        <v>0.16849</v>
      </c>
      <c r="R294" s="231">
        <f>Q294*H294</f>
        <v>200.67159000000001</v>
      </c>
      <c r="S294" s="231">
        <v>0</v>
      </c>
      <c r="T294" s="232">
        <f>S294*H294</f>
        <v>0</v>
      </c>
      <c r="AR294" s="23" t="s">
        <v>152</v>
      </c>
      <c r="AT294" s="23" t="s">
        <v>147</v>
      </c>
      <c r="AU294" s="23" t="s">
        <v>24</v>
      </c>
      <c r="AY294" s="23" t="s">
        <v>145</v>
      </c>
      <c r="BE294" s="233">
        <f>IF(N294="základní",J294,0)</f>
        <v>0</v>
      </c>
      <c r="BF294" s="233">
        <f>IF(N294="snížená",J294,0)</f>
        <v>0</v>
      </c>
      <c r="BG294" s="233">
        <f>IF(N294="zákl. přenesená",J294,0)</f>
        <v>0</v>
      </c>
      <c r="BH294" s="233">
        <f>IF(N294="sníž. přenesená",J294,0)</f>
        <v>0</v>
      </c>
      <c r="BI294" s="233">
        <f>IF(N294="nulová",J294,0)</f>
        <v>0</v>
      </c>
      <c r="BJ294" s="23" t="s">
        <v>25</v>
      </c>
      <c r="BK294" s="233">
        <f>ROUND(I294*H294,2)</f>
        <v>0</v>
      </c>
      <c r="BL294" s="23" t="s">
        <v>152</v>
      </c>
      <c r="BM294" s="23" t="s">
        <v>825</v>
      </c>
    </row>
    <row r="295" s="11" customFormat="1">
      <c r="B295" s="237"/>
      <c r="C295" s="238"/>
      <c r="D295" s="234" t="s">
        <v>176</v>
      </c>
      <c r="E295" s="239" t="s">
        <v>38</v>
      </c>
      <c r="F295" s="240" t="s">
        <v>826</v>
      </c>
      <c r="G295" s="238"/>
      <c r="H295" s="241">
        <v>1191</v>
      </c>
      <c r="I295" s="242"/>
      <c r="J295" s="238"/>
      <c r="K295" s="238"/>
      <c r="L295" s="243"/>
      <c r="M295" s="244"/>
      <c r="N295" s="245"/>
      <c r="O295" s="245"/>
      <c r="P295" s="245"/>
      <c r="Q295" s="245"/>
      <c r="R295" s="245"/>
      <c r="S295" s="245"/>
      <c r="T295" s="246"/>
      <c r="AT295" s="247" t="s">
        <v>176</v>
      </c>
      <c r="AU295" s="247" t="s">
        <v>24</v>
      </c>
      <c r="AV295" s="11" t="s">
        <v>24</v>
      </c>
      <c r="AW295" s="11" t="s">
        <v>45</v>
      </c>
      <c r="AX295" s="11" t="s">
        <v>25</v>
      </c>
      <c r="AY295" s="247" t="s">
        <v>145</v>
      </c>
    </row>
    <row r="296" s="1" customFormat="1" ht="16.5" customHeight="1">
      <c r="B296" s="46"/>
      <c r="C296" s="259" t="s">
        <v>553</v>
      </c>
      <c r="D296" s="259" t="s">
        <v>280</v>
      </c>
      <c r="E296" s="260" t="s">
        <v>505</v>
      </c>
      <c r="F296" s="261" t="s">
        <v>827</v>
      </c>
      <c r="G296" s="262" t="s">
        <v>161</v>
      </c>
      <c r="H296" s="263">
        <v>2382</v>
      </c>
      <c r="I296" s="264"/>
      <c r="J296" s="265">
        <f>ROUND(I296*H296,2)</f>
        <v>0</v>
      </c>
      <c r="K296" s="261" t="s">
        <v>156</v>
      </c>
      <c r="L296" s="266"/>
      <c r="M296" s="267" t="s">
        <v>38</v>
      </c>
      <c r="N296" s="268" t="s">
        <v>52</v>
      </c>
      <c r="O296" s="47"/>
      <c r="P296" s="231">
        <f>O296*H296</f>
        <v>0</v>
      </c>
      <c r="Q296" s="231">
        <v>0.024</v>
      </c>
      <c r="R296" s="231">
        <f>Q296*H296</f>
        <v>57.167999999999999</v>
      </c>
      <c r="S296" s="231">
        <v>0</v>
      </c>
      <c r="T296" s="232">
        <f>S296*H296</f>
        <v>0</v>
      </c>
      <c r="AR296" s="23" t="s">
        <v>194</v>
      </c>
      <c r="AT296" s="23" t="s">
        <v>280</v>
      </c>
      <c r="AU296" s="23" t="s">
        <v>24</v>
      </c>
      <c r="AY296" s="23" t="s">
        <v>145</v>
      </c>
      <c r="BE296" s="233">
        <f>IF(N296="základní",J296,0)</f>
        <v>0</v>
      </c>
      <c r="BF296" s="233">
        <f>IF(N296="snížená",J296,0)</f>
        <v>0</v>
      </c>
      <c r="BG296" s="233">
        <f>IF(N296="zákl. přenesená",J296,0)</f>
        <v>0</v>
      </c>
      <c r="BH296" s="233">
        <f>IF(N296="sníž. přenesená",J296,0)</f>
        <v>0</v>
      </c>
      <c r="BI296" s="233">
        <f>IF(N296="nulová",J296,0)</f>
        <v>0</v>
      </c>
      <c r="BJ296" s="23" t="s">
        <v>25</v>
      </c>
      <c r="BK296" s="233">
        <f>ROUND(I296*H296,2)</f>
        <v>0</v>
      </c>
      <c r="BL296" s="23" t="s">
        <v>152</v>
      </c>
      <c r="BM296" s="23" t="s">
        <v>828</v>
      </c>
    </row>
    <row r="297" s="11" customFormat="1">
      <c r="B297" s="237"/>
      <c r="C297" s="238"/>
      <c r="D297" s="234" t="s">
        <v>176</v>
      </c>
      <c r="E297" s="239" t="s">
        <v>38</v>
      </c>
      <c r="F297" s="240" t="s">
        <v>829</v>
      </c>
      <c r="G297" s="238"/>
      <c r="H297" s="241">
        <v>2382</v>
      </c>
      <c r="I297" s="242"/>
      <c r="J297" s="238"/>
      <c r="K297" s="238"/>
      <c r="L297" s="243"/>
      <c r="M297" s="244"/>
      <c r="N297" s="245"/>
      <c r="O297" s="245"/>
      <c r="P297" s="245"/>
      <c r="Q297" s="245"/>
      <c r="R297" s="245"/>
      <c r="S297" s="245"/>
      <c r="T297" s="246"/>
      <c r="AT297" s="247" t="s">
        <v>176</v>
      </c>
      <c r="AU297" s="247" t="s">
        <v>24</v>
      </c>
      <c r="AV297" s="11" t="s">
        <v>24</v>
      </c>
      <c r="AW297" s="11" t="s">
        <v>45</v>
      </c>
      <c r="AX297" s="11" t="s">
        <v>81</v>
      </c>
      <c r="AY297" s="247" t="s">
        <v>145</v>
      </c>
    </row>
    <row r="298" s="12" customFormat="1">
      <c r="B298" s="248"/>
      <c r="C298" s="249"/>
      <c r="D298" s="234" t="s">
        <v>176</v>
      </c>
      <c r="E298" s="250" t="s">
        <v>38</v>
      </c>
      <c r="F298" s="251" t="s">
        <v>179</v>
      </c>
      <c r="G298" s="249"/>
      <c r="H298" s="252">
        <v>2382</v>
      </c>
      <c r="I298" s="253"/>
      <c r="J298" s="249"/>
      <c r="K298" s="249"/>
      <c r="L298" s="254"/>
      <c r="M298" s="255"/>
      <c r="N298" s="256"/>
      <c r="O298" s="256"/>
      <c r="P298" s="256"/>
      <c r="Q298" s="256"/>
      <c r="R298" s="256"/>
      <c r="S298" s="256"/>
      <c r="T298" s="257"/>
      <c r="AT298" s="258" t="s">
        <v>176</v>
      </c>
      <c r="AU298" s="258" t="s">
        <v>24</v>
      </c>
      <c r="AV298" s="12" t="s">
        <v>152</v>
      </c>
      <c r="AW298" s="12" t="s">
        <v>45</v>
      </c>
      <c r="AX298" s="12" t="s">
        <v>25</v>
      </c>
      <c r="AY298" s="258" t="s">
        <v>145</v>
      </c>
    </row>
    <row r="299" s="1" customFormat="1" ht="25.5" customHeight="1">
      <c r="B299" s="46"/>
      <c r="C299" s="222" t="s">
        <v>560</v>
      </c>
      <c r="D299" s="222" t="s">
        <v>147</v>
      </c>
      <c r="E299" s="223" t="s">
        <v>830</v>
      </c>
      <c r="F299" s="224" t="s">
        <v>831</v>
      </c>
      <c r="G299" s="225" t="s">
        <v>197</v>
      </c>
      <c r="H299" s="226">
        <v>140</v>
      </c>
      <c r="I299" s="227"/>
      <c r="J299" s="228">
        <f>ROUND(I299*H299,2)</f>
        <v>0</v>
      </c>
      <c r="K299" s="224" t="s">
        <v>151</v>
      </c>
      <c r="L299" s="72"/>
      <c r="M299" s="229" t="s">
        <v>38</v>
      </c>
      <c r="N299" s="230" t="s">
        <v>52</v>
      </c>
      <c r="O299" s="47"/>
      <c r="P299" s="231">
        <f>O299*H299</f>
        <v>0</v>
      </c>
      <c r="Q299" s="231">
        <v>0.14066999999999999</v>
      </c>
      <c r="R299" s="231">
        <f>Q299*H299</f>
        <v>19.6938</v>
      </c>
      <c r="S299" s="231">
        <v>0</v>
      </c>
      <c r="T299" s="232">
        <f>S299*H299</f>
        <v>0</v>
      </c>
      <c r="AR299" s="23" t="s">
        <v>152</v>
      </c>
      <c r="AT299" s="23" t="s">
        <v>147</v>
      </c>
      <c r="AU299" s="23" t="s">
        <v>24</v>
      </c>
      <c r="AY299" s="23" t="s">
        <v>145</v>
      </c>
      <c r="BE299" s="233">
        <f>IF(N299="základní",J299,0)</f>
        <v>0</v>
      </c>
      <c r="BF299" s="233">
        <f>IF(N299="snížená",J299,0)</f>
        <v>0</v>
      </c>
      <c r="BG299" s="233">
        <f>IF(N299="zákl. přenesená",J299,0)</f>
        <v>0</v>
      </c>
      <c r="BH299" s="233">
        <f>IF(N299="sníž. přenesená",J299,0)</f>
        <v>0</v>
      </c>
      <c r="BI299" s="233">
        <f>IF(N299="nulová",J299,0)</f>
        <v>0</v>
      </c>
      <c r="BJ299" s="23" t="s">
        <v>25</v>
      </c>
      <c r="BK299" s="233">
        <f>ROUND(I299*H299,2)</f>
        <v>0</v>
      </c>
      <c r="BL299" s="23" t="s">
        <v>152</v>
      </c>
      <c r="BM299" s="23" t="s">
        <v>832</v>
      </c>
    </row>
    <row r="300" s="1" customFormat="1">
      <c r="B300" s="46"/>
      <c r="C300" s="74"/>
      <c r="D300" s="234" t="s">
        <v>170</v>
      </c>
      <c r="E300" s="74"/>
      <c r="F300" s="235" t="s">
        <v>833</v>
      </c>
      <c r="G300" s="74"/>
      <c r="H300" s="74"/>
      <c r="I300" s="192"/>
      <c r="J300" s="74"/>
      <c r="K300" s="74"/>
      <c r="L300" s="72"/>
      <c r="M300" s="236"/>
      <c r="N300" s="47"/>
      <c r="O300" s="47"/>
      <c r="P300" s="47"/>
      <c r="Q300" s="47"/>
      <c r="R300" s="47"/>
      <c r="S300" s="47"/>
      <c r="T300" s="95"/>
      <c r="AT300" s="23" t="s">
        <v>170</v>
      </c>
      <c r="AU300" s="23" t="s">
        <v>24</v>
      </c>
    </row>
    <row r="301" s="1" customFormat="1" ht="16.5" customHeight="1">
      <c r="B301" s="46"/>
      <c r="C301" s="259" t="s">
        <v>566</v>
      </c>
      <c r="D301" s="259" t="s">
        <v>280</v>
      </c>
      <c r="E301" s="260" t="s">
        <v>515</v>
      </c>
      <c r="F301" s="261" t="s">
        <v>516</v>
      </c>
      <c r="G301" s="262" t="s">
        <v>197</v>
      </c>
      <c r="H301" s="263">
        <v>145</v>
      </c>
      <c r="I301" s="264"/>
      <c r="J301" s="265">
        <f>ROUND(I301*H301,2)</f>
        <v>0</v>
      </c>
      <c r="K301" s="261" t="s">
        <v>162</v>
      </c>
      <c r="L301" s="266"/>
      <c r="M301" s="267" t="s">
        <v>38</v>
      </c>
      <c r="N301" s="268" t="s">
        <v>52</v>
      </c>
      <c r="O301" s="47"/>
      <c r="P301" s="231">
        <f>O301*H301</f>
        <v>0</v>
      </c>
      <c r="Q301" s="231">
        <v>0.10100000000000001</v>
      </c>
      <c r="R301" s="231">
        <f>Q301*H301</f>
        <v>14.645000000000001</v>
      </c>
      <c r="S301" s="231">
        <v>0</v>
      </c>
      <c r="T301" s="232">
        <f>S301*H301</f>
        <v>0</v>
      </c>
      <c r="AR301" s="23" t="s">
        <v>194</v>
      </c>
      <c r="AT301" s="23" t="s">
        <v>280</v>
      </c>
      <c r="AU301" s="23" t="s">
        <v>24</v>
      </c>
      <c r="AY301" s="23" t="s">
        <v>145</v>
      </c>
      <c r="BE301" s="233">
        <f>IF(N301="základní",J301,0)</f>
        <v>0</v>
      </c>
      <c r="BF301" s="233">
        <f>IF(N301="snížená",J301,0)</f>
        <v>0</v>
      </c>
      <c r="BG301" s="233">
        <f>IF(N301="zákl. přenesená",J301,0)</f>
        <v>0</v>
      </c>
      <c r="BH301" s="233">
        <f>IF(N301="sníž. přenesená",J301,0)</f>
        <v>0</v>
      </c>
      <c r="BI301" s="233">
        <f>IF(N301="nulová",J301,0)</f>
        <v>0</v>
      </c>
      <c r="BJ301" s="23" t="s">
        <v>25</v>
      </c>
      <c r="BK301" s="233">
        <f>ROUND(I301*H301,2)</f>
        <v>0</v>
      </c>
      <c r="BL301" s="23" t="s">
        <v>152</v>
      </c>
      <c r="BM301" s="23" t="s">
        <v>834</v>
      </c>
    </row>
    <row r="302" s="1" customFormat="1">
      <c r="B302" s="46"/>
      <c r="C302" s="74"/>
      <c r="D302" s="234" t="s">
        <v>170</v>
      </c>
      <c r="E302" s="74"/>
      <c r="F302" s="235" t="s">
        <v>835</v>
      </c>
      <c r="G302" s="74"/>
      <c r="H302" s="74"/>
      <c r="I302" s="192"/>
      <c r="J302" s="74"/>
      <c r="K302" s="74"/>
      <c r="L302" s="72"/>
      <c r="M302" s="236"/>
      <c r="N302" s="47"/>
      <c r="O302" s="47"/>
      <c r="P302" s="47"/>
      <c r="Q302" s="47"/>
      <c r="R302" s="47"/>
      <c r="S302" s="47"/>
      <c r="T302" s="95"/>
      <c r="AT302" s="23" t="s">
        <v>170</v>
      </c>
      <c r="AU302" s="23" t="s">
        <v>24</v>
      </c>
    </row>
    <row r="303" s="1" customFormat="1" ht="16.5" customHeight="1">
      <c r="B303" s="46"/>
      <c r="C303" s="222" t="s">
        <v>571</v>
      </c>
      <c r="D303" s="222" t="s">
        <v>147</v>
      </c>
      <c r="E303" s="223" t="s">
        <v>525</v>
      </c>
      <c r="F303" s="224" t="s">
        <v>836</v>
      </c>
      <c r="G303" s="225" t="s">
        <v>197</v>
      </c>
      <c r="H303" s="226">
        <v>245</v>
      </c>
      <c r="I303" s="227"/>
      <c r="J303" s="228">
        <f>ROUND(I303*H303,2)</f>
        <v>0</v>
      </c>
      <c r="K303" s="224" t="s">
        <v>156</v>
      </c>
      <c r="L303" s="72"/>
      <c r="M303" s="229" t="s">
        <v>38</v>
      </c>
      <c r="N303" s="230" t="s">
        <v>52</v>
      </c>
      <c r="O303" s="47"/>
      <c r="P303" s="231">
        <f>O303*H303</f>
        <v>0</v>
      </c>
      <c r="Q303" s="231">
        <v>0.00017000000000000001</v>
      </c>
      <c r="R303" s="231">
        <f>Q303*H303</f>
        <v>0.041650000000000006</v>
      </c>
      <c r="S303" s="231">
        <v>0</v>
      </c>
      <c r="T303" s="232">
        <f>S303*H303</f>
        <v>0</v>
      </c>
      <c r="AR303" s="23" t="s">
        <v>152</v>
      </c>
      <c r="AT303" s="23" t="s">
        <v>147</v>
      </c>
      <c r="AU303" s="23" t="s">
        <v>24</v>
      </c>
      <c r="AY303" s="23" t="s">
        <v>145</v>
      </c>
      <c r="BE303" s="233">
        <f>IF(N303="základní",J303,0)</f>
        <v>0</v>
      </c>
      <c r="BF303" s="233">
        <f>IF(N303="snížená",J303,0)</f>
        <v>0</v>
      </c>
      <c r="BG303" s="233">
        <f>IF(N303="zákl. přenesená",J303,0)</f>
        <v>0</v>
      </c>
      <c r="BH303" s="233">
        <f>IF(N303="sníž. přenesená",J303,0)</f>
        <v>0</v>
      </c>
      <c r="BI303" s="233">
        <f>IF(N303="nulová",J303,0)</f>
        <v>0</v>
      </c>
      <c r="BJ303" s="23" t="s">
        <v>25</v>
      </c>
      <c r="BK303" s="233">
        <f>ROUND(I303*H303,2)</f>
        <v>0</v>
      </c>
      <c r="BL303" s="23" t="s">
        <v>152</v>
      </c>
      <c r="BM303" s="23" t="s">
        <v>837</v>
      </c>
    </row>
    <row r="304" s="11" customFormat="1">
      <c r="B304" s="237"/>
      <c r="C304" s="238"/>
      <c r="D304" s="234" t="s">
        <v>176</v>
      </c>
      <c r="E304" s="239" t="s">
        <v>38</v>
      </c>
      <c r="F304" s="240" t="s">
        <v>838</v>
      </c>
      <c r="G304" s="238"/>
      <c r="H304" s="241">
        <v>245</v>
      </c>
      <c r="I304" s="242"/>
      <c r="J304" s="238"/>
      <c r="K304" s="238"/>
      <c r="L304" s="243"/>
      <c r="M304" s="244"/>
      <c r="N304" s="245"/>
      <c r="O304" s="245"/>
      <c r="P304" s="245"/>
      <c r="Q304" s="245"/>
      <c r="R304" s="245"/>
      <c r="S304" s="245"/>
      <c r="T304" s="246"/>
      <c r="AT304" s="247" t="s">
        <v>176</v>
      </c>
      <c r="AU304" s="247" t="s">
        <v>24</v>
      </c>
      <c r="AV304" s="11" t="s">
        <v>24</v>
      </c>
      <c r="AW304" s="11" t="s">
        <v>45</v>
      </c>
      <c r="AX304" s="11" t="s">
        <v>25</v>
      </c>
      <c r="AY304" s="247" t="s">
        <v>145</v>
      </c>
    </row>
    <row r="305" s="1" customFormat="1" ht="16.5" customHeight="1">
      <c r="B305" s="46"/>
      <c r="C305" s="222" t="s">
        <v>576</v>
      </c>
      <c r="D305" s="222" t="s">
        <v>147</v>
      </c>
      <c r="E305" s="223" t="s">
        <v>530</v>
      </c>
      <c r="F305" s="224" t="s">
        <v>531</v>
      </c>
      <c r="G305" s="225" t="s">
        <v>197</v>
      </c>
      <c r="H305" s="226">
        <v>245</v>
      </c>
      <c r="I305" s="227"/>
      <c r="J305" s="228">
        <f>ROUND(I305*H305,2)</f>
        <v>0</v>
      </c>
      <c r="K305" s="224" t="s">
        <v>38</v>
      </c>
      <c r="L305" s="72"/>
      <c r="M305" s="229" t="s">
        <v>38</v>
      </c>
      <c r="N305" s="230" t="s">
        <v>52</v>
      </c>
      <c r="O305" s="47"/>
      <c r="P305" s="231">
        <f>O305*H305</f>
        <v>0</v>
      </c>
      <c r="Q305" s="231">
        <v>0</v>
      </c>
      <c r="R305" s="231">
        <f>Q305*H305</f>
        <v>0</v>
      </c>
      <c r="S305" s="231">
        <v>0</v>
      </c>
      <c r="T305" s="232">
        <f>S305*H305</f>
        <v>0</v>
      </c>
      <c r="AR305" s="23" t="s">
        <v>152</v>
      </c>
      <c r="AT305" s="23" t="s">
        <v>147</v>
      </c>
      <c r="AU305" s="23" t="s">
        <v>24</v>
      </c>
      <c r="AY305" s="23" t="s">
        <v>145</v>
      </c>
      <c r="BE305" s="233">
        <f>IF(N305="základní",J305,0)</f>
        <v>0</v>
      </c>
      <c r="BF305" s="233">
        <f>IF(N305="snížená",J305,0)</f>
        <v>0</v>
      </c>
      <c r="BG305" s="233">
        <f>IF(N305="zákl. přenesená",J305,0)</f>
        <v>0</v>
      </c>
      <c r="BH305" s="233">
        <f>IF(N305="sníž. přenesená",J305,0)</f>
        <v>0</v>
      </c>
      <c r="BI305" s="233">
        <f>IF(N305="nulová",J305,0)</f>
        <v>0</v>
      </c>
      <c r="BJ305" s="23" t="s">
        <v>25</v>
      </c>
      <c r="BK305" s="233">
        <f>ROUND(I305*H305,2)</f>
        <v>0</v>
      </c>
      <c r="BL305" s="23" t="s">
        <v>152</v>
      </c>
      <c r="BM305" s="23" t="s">
        <v>839</v>
      </c>
    </row>
    <row r="306" s="11" customFormat="1">
      <c r="B306" s="237"/>
      <c r="C306" s="238"/>
      <c r="D306" s="234" t="s">
        <v>176</v>
      </c>
      <c r="E306" s="239" t="s">
        <v>38</v>
      </c>
      <c r="F306" s="240" t="s">
        <v>838</v>
      </c>
      <c r="G306" s="238"/>
      <c r="H306" s="241">
        <v>245</v>
      </c>
      <c r="I306" s="242"/>
      <c r="J306" s="238"/>
      <c r="K306" s="238"/>
      <c r="L306" s="243"/>
      <c r="M306" s="244"/>
      <c r="N306" s="245"/>
      <c r="O306" s="245"/>
      <c r="P306" s="245"/>
      <c r="Q306" s="245"/>
      <c r="R306" s="245"/>
      <c r="S306" s="245"/>
      <c r="T306" s="246"/>
      <c r="AT306" s="247" t="s">
        <v>176</v>
      </c>
      <c r="AU306" s="247" t="s">
        <v>24</v>
      </c>
      <c r="AV306" s="11" t="s">
        <v>24</v>
      </c>
      <c r="AW306" s="11" t="s">
        <v>45</v>
      </c>
      <c r="AX306" s="11" t="s">
        <v>25</v>
      </c>
      <c r="AY306" s="247" t="s">
        <v>145</v>
      </c>
    </row>
    <row r="307" s="1" customFormat="1" ht="25.5" customHeight="1">
      <c r="B307" s="46"/>
      <c r="C307" s="222" t="s">
        <v>582</v>
      </c>
      <c r="D307" s="222" t="s">
        <v>147</v>
      </c>
      <c r="E307" s="223" t="s">
        <v>840</v>
      </c>
      <c r="F307" s="224" t="s">
        <v>841</v>
      </c>
      <c r="G307" s="225" t="s">
        <v>197</v>
      </c>
      <c r="H307" s="226">
        <v>56</v>
      </c>
      <c r="I307" s="227"/>
      <c r="J307" s="228">
        <f>ROUND(I307*H307,2)</f>
        <v>0</v>
      </c>
      <c r="K307" s="224" t="s">
        <v>162</v>
      </c>
      <c r="L307" s="72"/>
      <c r="M307" s="229" t="s">
        <v>38</v>
      </c>
      <c r="N307" s="230" t="s">
        <v>52</v>
      </c>
      <c r="O307" s="47"/>
      <c r="P307" s="231">
        <f>O307*H307</f>
        <v>0</v>
      </c>
      <c r="Q307" s="231">
        <v>0</v>
      </c>
      <c r="R307" s="231">
        <f>Q307*H307</f>
        <v>0</v>
      </c>
      <c r="S307" s="231">
        <v>0.0092499999999999995</v>
      </c>
      <c r="T307" s="232">
        <f>S307*H307</f>
        <v>0.51800000000000002</v>
      </c>
      <c r="AR307" s="23" t="s">
        <v>152</v>
      </c>
      <c r="AT307" s="23" t="s">
        <v>147</v>
      </c>
      <c r="AU307" s="23" t="s">
        <v>24</v>
      </c>
      <c r="AY307" s="23" t="s">
        <v>145</v>
      </c>
      <c r="BE307" s="233">
        <f>IF(N307="základní",J307,0)</f>
        <v>0</v>
      </c>
      <c r="BF307" s="233">
        <f>IF(N307="snížená",J307,0)</f>
        <v>0</v>
      </c>
      <c r="BG307" s="233">
        <f>IF(N307="zákl. přenesená",J307,0)</f>
        <v>0</v>
      </c>
      <c r="BH307" s="233">
        <f>IF(N307="sníž. přenesená",J307,0)</f>
        <v>0</v>
      </c>
      <c r="BI307" s="233">
        <f>IF(N307="nulová",J307,0)</f>
        <v>0</v>
      </c>
      <c r="BJ307" s="23" t="s">
        <v>25</v>
      </c>
      <c r="BK307" s="233">
        <f>ROUND(I307*H307,2)</f>
        <v>0</v>
      </c>
      <c r="BL307" s="23" t="s">
        <v>152</v>
      </c>
      <c r="BM307" s="23" t="s">
        <v>842</v>
      </c>
    </row>
    <row r="308" s="1" customFormat="1">
      <c r="B308" s="46"/>
      <c r="C308" s="74"/>
      <c r="D308" s="234" t="s">
        <v>164</v>
      </c>
      <c r="E308" s="74"/>
      <c r="F308" s="235" t="s">
        <v>843</v>
      </c>
      <c r="G308" s="74"/>
      <c r="H308" s="74"/>
      <c r="I308" s="192"/>
      <c r="J308" s="74"/>
      <c r="K308" s="74"/>
      <c r="L308" s="72"/>
      <c r="M308" s="236"/>
      <c r="N308" s="47"/>
      <c r="O308" s="47"/>
      <c r="P308" s="47"/>
      <c r="Q308" s="47"/>
      <c r="R308" s="47"/>
      <c r="S308" s="47"/>
      <c r="T308" s="95"/>
      <c r="AT308" s="23" t="s">
        <v>164</v>
      </c>
      <c r="AU308" s="23" t="s">
        <v>24</v>
      </c>
    </row>
    <row r="309" s="1" customFormat="1" ht="25.5" customHeight="1">
      <c r="B309" s="46"/>
      <c r="C309" s="222" t="s">
        <v>844</v>
      </c>
      <c r="D309" s="222" t="s">
        <v>147</v>
      </c>
      <c r="E309" s="223" t="s">
        <v>845</v>
      </c>
      <c r="F309" s="224" t="s">
        <v>846</v>
      </c>
      <c r="G309" s="225" t="s">
        <v>150</v>
      </c>
      <c r="H309" s="226">
        <v>50</v>
      </c>
      <c r="I309" s="227"/>
      <c r="J309" s="228">
        <f>ROUND(I309*H309,2)</f>
        <v>0</v>
      </c>
      <c r="K309" s="224" t="s">
        <v>151</v>
      </c>
      <c r="L309" s="72"/>
      <c r="M309" s="229" t="s">
        <v>38</v>
      </c>
      <c r="N309" s="230" t="s">
        <v>52</v>
      </c>
      <c r="O309" s="47"/>
      <c r="P309" s="231">
        <f>O309*H309</f>
        <v>0</v>
      </c>
      <c r="Q309" s="231">
        <v>0</v>
      </c>
      <c r="R309" s="231">
        <f>Q309*H309</f>
        <v>0</v>
      </c>
      <c r="S309" s="231">
        <v>0</v>
      </c>
      <c r="T309" s="232">
        <f>S309*H309</f>
        <v>0</v>
      </c>
      <c r="AR309" s="23" t="s">
        <v>152</v>
      </c>
      <c r="AT309" s="23" t="s">
        <v>147</v>
      </c>
      <c r="AU309" s="23" t="s">
        <v>24</v>
      </c>
      <c r="AY309" s="23" t="s">
        <v>145</v>
      </c>
      <c r="BE309" s="233">
        <f>IF(N309="základní",J309,0)</f>
        <v>0</v>
      </c>
      <c r="BF309" s="233">
        <f>IF(N309="snížená",J309,0)</f>
        <v>0</v>
      </c>
      <c r="BG309" s="233">
        <f>IF(N309="zákl. přenesená",J309,0)</f>
        <v>0</v>
      </c>
      <c r="BH309" s="233">
        <f>IF(N309="sníž. přenesená",J309,0)</f>
        <v>0</v>
      </c>
      <c r="BI309" s="233">
        <f>IF(N309="nulová",J309,0)</f>
        <v>0</v>
      </c>
      <c r="BJ309" s="23" t="s">
        <v>25</v>
      </c>
      <c r="BK309" s="233">
        <f>ROUND(I309*H309,2)</f>
        <v>0</v>
      </c>
      <c r="BL309" s="23" t="s">
        <v>152</v>
      </c>
      <c r="BM309" s="23" t="s">
        <v>847</v>
      </c>
    </row>
    <row r="310" s="1" customFormat="1" ht="16.5" customHeight="1">
      <c r="B310" s="46"/>
      <c r="C310" s="222" t="s">
        <v>848</v>
      </c>
      <c r="D310" s="222" t="s">
        <v>147</v>
      </c>
      <c r="E310" s="223" t="s">
        <v>534</v>
      </c>
      <c r="F310" s="224" t="s">
        <v>535</v>
      </c>
      <c r="G310" s="225" t="s">
        <v>161</v>
      </c>
      <c r="H310" s="226">
        <v>1</v>
      </c>
      <c r="I310" s="227"/>
      <c r="J310" s="228">
        <f>ROUND(I310*H310,2)</f>
        <v>0</v>
      </c>
      <c r="K310" s="224" t="s">
        <v>38</v>
      </c>
      <c r="L310" s="72"/>
      <c r="M310" s="229" t="s">
        <v>38</v>
      </c>
      <c r="N310" s="230" t="s">
        <v>52</v>
      </c>
      <c r="O310" s="47"/>
      <c r="P310" s="231">
        <f>O310*H310</f>
        <v>0</v>
      </c>
      <c r="Q310" s="231">
        <v>0</v>
      </c>
      <c r="R310" s="231">
        <f>Q310*H310</f>
        <v>0</v>
      </c>
      <c r="S310" s="231">
        <v>0</v>
      </c>
      <c r="T310" s="232">
        <f>S310*H310</f>
        <v>0</v>
      </c>
      <c r="AR310" s="23" t="s">
        <v>152</v>
      </c>
      <c r="AT310" s="23" t="s">
        <v>147</v>
      </c>
      <c r="AU310" s="23" t="s">
        <v>24</v>
      </c>
      <c r="AY310" s="23" t="s">
        <v>145</v>
      </c>
      <c r="BE310" s="233">
        <f>IF(N310="základní",J310,0)</f>
        <v>0</v>
      </c>
      <c r="BF310" s="233">
        <f>IF(N310="snížená",J310,0)</f>
        <v>0</v>
      </c>
      <c r="BG310" s="233">
        <f>IF(N310="zákl. přenesená",J310,0)</f>
        <v>0</v>
      </c>
      <c r="BH310" s="233">
        <f>IF(N310="sníž. přenesená",J310,0)</f>
        <v>0</v>
      </c>
      <c r="BI310" s="233">
        <f>IF(N310="nulová",J310,0)</f>
        <v>0</v>
      </c>
      <c r="BJ310" s="23" t="s">
        <v>25</v>
      </c>
      <c r="BK310" s="233">
        <f>ROUND(I310*H310,2)</f>
        <v>0</v>
      </c>
      <c r="BL310" s="23" t="s">
        <v>152</v>
      </c>
      <c r="BM310" s="23" t="s">
        <v>849</v>
      </c>
    </row>
    <row r="311" s="1" customFormat="1">
      <c r="B311" s="46"/>
      <c r="C311" s="74"/>
      <c r="D311" s="234" t="s">
        <v>170</v>
      </c>
      <c r="E311" s="74"/>
      <c r="F311" s="235" t="s">
        <v>850</v>
      </c>
      <c r="G311" s="74"/>
      <c r="H311" s="74"/>
      <c r="I311" s="192"/>
      <c r="J311" s="74"/>
      <c r="K311" s="74"/>
      <c r="L311" s="72"/>
      <c r="M311" s="236"/>
      <c r="N311" s="47"/>
      <c r="O311" s="47"/>
      <c r="P311" s="47"/>
      <c r="Q311" s="47"/>
      <c r="R311" s="47"/>
      <c r="S311" s="47"/>
      <c r="T311" s="95"/>
      <c r="AT311" s="23" t="s">
        <v>170</v>
      </c>
      <c r="AU311" s="23" t="s">
        <v>24</v>
      </c>
    </row>
    <row r="312" s="1" customFormat="1" ht="16.5" customHeight="1">
      <c r="B312" s="46"/>
      <c r="C312" s="222" t="s">
        <v>851</v>
      </c>
      <c r="D312" s="222" t="s">
        <v>147</v>
      </c>
      <c r="E312" s="223" t="s">
        <v>539</v>
      </c>
      <c r="F312" s="224" t="s">
        <v>540</v>
      </c>
      <c r="G312" s="225" t="s">
        <v>161</v>
      </c>
      <c r="H312" s="226">
        <v>4</v>
      </c>
      <c r="I312" s="227"/>
      <c r="J312" s="228">
        <f>ROUND(I312*H312,2)</f>
        <v>0</v>
      </c>
      <c r="K312" s="224" t="s">
        <v>38</v>
      </c>
      <c r="L312" s="72"/>
      <c r="M312" s="229" t="s">
        <v>38</v>
      </c>
      <c r="N312" s="230" t="s">
        <v>52</v>
      </c>
      <c r="O312" s="47"/>
      <c r="P312" s="231">
        <f>O312*H312</f>
        <v>0</v>
      </c>
      <c r="Q312" s="231">
        <v>0</v>
      </c>
      <c r="R312" s="231">
        <f>Q312*H312</f>
        <v>0</v>
      </c>
      <c r="S312" s="231">
        <v>0</v>
      </c>
      <c r="T312" s="232">
        <f>S312*H312</f>
        <v>0</v>
      </c>
      <c r="AR312" s="23" t="s">
        <v>152</v>
      </c>
      <c r="AT312" s="23" t="s">
        <v>147</v>
      </c>
      <c r="AU312" s="23" t="s">
        <v>24</v>
      </c>
      <c r="AY312" s="23" t="s">
        <v>145</v>
      </c>
      <c r="BE312" s="233">
        <f>IF(N312="základní",J312,0)</f>
        <v>0</v>
      </c>
      <c r="BF312" s="233">
        <f>IF(N312="snížená",J312,0)</f>
        <v>0</v>
      </c>
      <c r="BG312" s="233">
        <f>IF(N312="zákl. přenesená",J312,0)</f>
        <v>0</v>
      </c>
      <c r="BH312" s="233">
        <f>IF(N312="sníž. přenesená",J312,0)</f>
        <v>0</v>
      </c>
      <c r="BI312" s="233">
        <f>IF(N312="nulová",J312,0)</f>
        <v>0</v>
      </c>
      <c r="BJ312" s="23" t="s">
        <v>25</v>
      </c>
      <c r="BK312" s="233">
        <f>ROUND(I312*H312,2)</f>
        <v>0</v>
      </c>
      <c r="BL312" s="23" t="s">
        <v>152</v>
      </c>
      <c r="BM312" s="23" t="s">
        <v>852</v>
      </c>
    </row>
    <row r="313" s="1" customFormat="1">
      <c r="B313" s="46"/>
      <c r="C313" s="74"/>
      <c r="D313" s="234" t="s">
        <v>170</v>
      </c>
      <c r="E313" s="74"/>
      <c r="F313" s="235" t="s">
        <v>542</v>
      </c>
      <c r="G313" s="74"/>
      <c r="H313" s="74"/>
      <c r="I313" s="192"/>
      <c r="J313" s="74"/>
      <c r="K313" s="74"/>
      <c r="L313" s="72"/>
      <c r="M313" s="236"/>
      <c r="N313" s="47"/>
      <c r="O313" s="47"/>
      <c r="P313" s="47"/>
      <c r="Q313" s="47"/>
      <c r="R313" s="47"/>
      <c r="S313" s="47"/>
      <c r="T313" s="95"/>
      <c r="AT313" s="23" t="s">
        <v>170</v>
      </c>
      <c r="AU313" s="23" t="s">
        <v>24</v>
      </c>
    </row>
    <row r="314" s="1" customFormat="1" ht="16.5" customHeight="1">
      <c r="B314" s="46"/>
      <c r="C314" s="222" t="s">
        <v>853</v>
      </c>
      <c r="D314" s="222" t="s">
        <v>147</v>
      </c>
      <c r="E314" s="223" t="s">
        <v>544</v>
      </c>
      <c r="F314" s="224" t="s">
        <v>545</v>
      </c>
      <c r="G314" s="225" t="s">
        <v>161</v>
      </c>
      <c r="H314" s="226">
        <v>2</v>
      </c>
      <c r="I314" s="227"/>
      <c r="J314" s="228">
        <f>ROUND(I314*H314,2)</f>
        <v>0</v>
      </c>
      <c r="K314" s="224" t="s">
        <v>38</v>
      </c>
      <c r="L314" s="72"/>
      <c r="M314" s="229" t="s">
        <v>38</v>
      </c>
      <c r="N314" s="230" t="s">
        <v>52</v>
      </c>
      <c r="O314" s="47"/>
      <c r="P314" s="231">
        <f>O314*H314</f>
        <v>0</v>
      </c>
      <c r="Q314" s="231">
        <v>0</v>
      </c>
      <c r="R314" s="231">
        <f>Q314*H314</f>
        <v>0</v>
      </c>
      <c r="S314" s="231">
        <v>0</v>
      </c>
      <c r="T314" s="232">
        <f>S314*H314</f>
        <v>0</v>
      </c>
      <c r="AR314" s="23" t="s">
        <v>152</v>
      </c>
      <c r="AT314" s="23" t="s">
        <v>147</v>
      </c>
      <c r="AU314" s="23" t="s">
        <v>24</v>
      </c>
      <c r="AY314" s="23" t="s">
        <v>145</v>
      </c>
      <c r="BE314" s="233">
        <f>IF(N314="základní",J314,0)</f>
        <v>0</v>
      </c>
      <c r="BF314" s="233">
        <f>IF(N314="snížená",J314,0)</f>
        <v>0</v>
      </c>
      <c r="BG314" s="233">
        <f>IF(N314="zákl. přenesená",J314,0)</f>
        <v>0</v>
      </c>
      <c r="BH314" s="233">
        <f>IF(N314="sníž. přenesená",J314,0)</f>
        <v>0</v>
      </c>
      <c r="BI314" s="233">
        <f>IF(N314="nulová",J314,0)</f>
        <v>0</v>
      </c>
      <c r="BJ314" s="23" t="s">
        <v>25</v>
      </c>
      <c r="BK314" s="233">
        <f>ROUND(I314*H314,2)</f>
        <v>0</v>
      </c>
      <c r="BL314" s="23" t="s">
        <v>152</v>
      </c>
      <c r="BM314" s="23" t="s">
        <v>854</v>
      </c>
    </row>
    <row r="315" s="1" customFormat="1">
      <c r="B315" s="46"/>
      <c r="C315" s="74"/>
      <c r="D315" s="234" t="s">
        <v>170</v>
      </c>
      <c r="E315" s="74"/>
      <c r="F315" s="235" t="s">
        <v>547</v>
      </c>
      <c r="G315" s="74"/>
      <c r="H315" s="74"/>
      <c r="I315" s="192"/>
      <c r="J315" s="74"/>
      <c r="K315" s="74"/>
      <c r="L315" s="72"/>
      <c r="M315" s="236"/>
      <c r="N315" s="47"/>
      <c r="O315" s="47"/>
      <c r="P315" s="47"/>
      <c r="Q315" s="47"/>
      <c r="R315" s="47"/>
      <c r="S315" s="47"/>
      <c r="T315" s="95"/>
      <c r="AT315" s="23" t="s">
        <v>170</v>
      </c>
      <c r="AU315" s="23" t="s">
        <v>24</v>
      </c>
    </row>
    <row r="316" s="1" customFormat="1" ht="16.5" customHeight="1">
      <c r="B316" s="46"/>
      <c r="C316" s="222" t="s">
        <v>855</v>
      </c>
      <c r="D316" s="222" t="s">
        <v>147</v>
      </c>
      <c r="E316" s="223" t="s">
        <v>856</v>
      </c>
      <c r="F316" s="224" t="s">
        <v>857</v>
      </c>
      <c r="G316" s="225" t="s">
        <v>197</v>
      </c>
      <c r="H316" s="226">
        <v>4</v>
      </c>
      <c r="I316" s="227"/>
      <c r="J316" s="228">
        <f>ROUND(I316*H316,2)</f>
        <v>0</v>
      </c>
      <c r="K316" s="224" t="s">
        <v>162</v>
      </c>
      <c r="L316" s="72"/>
      <c r="M316" s="229" t="s">
        <v>38</v>
      </c>
      <c r="N316" s="230" t="s">
        <v>52</v>
      </c>
      <c r="O316" s="47"/>
      <c r="P316" s="231">
        <f>O316*H316</f>
        <v>0</v>
      </c>
      <c r="Q316" s="231">
        <v>7.9956100000000001</v>
      </c>
      <c r="R316" s="231">
        <f>Q316*H316</f>
        <v>31.98244</v>
      </c>
      <c r="S316" s="231">
        <v>0</v>
      </c>
      <c r="T316" s="232">
        <f>S316*H316</f>
        <v>0</v>
      </c>
      <c r="AR316" s="23" t="s">
        <v>152</v>
      </c>
      <c r="AT316" s="23" t="s">
        <v>147</v>
      </c>
      <c r="AU316" s="23" t="s">
        <v>24</v>
      </c>
      <c r="AY316" s="23" t="s">
        <v>145</v>
      </c>
      <c r="BE316" s="233">
        <f>IF(N316="základní",J316,0)</f>
        <v>0</v>
      </c>
      <c r="BF316" s="233">
        <f>IF(N316="snížená",J316,0)</f>
        <v>0</v>
      </c>
      <c r="BG316" s="233">
        <f>IF(N316="zákl. přenesená",J316,0)</f>
        <v>0</v>
      </c>
      <c r="BH316" s="233">
        <f>IF(N316="sníž. přenesená",J316,0)</f>
        <v>0</v>
      </c>
      <c r="BI316" s="233">
        <f>IF(N316="nulová",J316,0)</f>
        <v>0</v>
      </c>
      <c r="BJ316" s="23" t="s">
        <v>25</v>
      </c>
      <c r="BK316" s="233">
        <f>ROUND(I316*H316,2)</f>
        <v>0</v>
      </c>
      <c r="BL316" s="23" t="s">
        <v>152</v>
      </c>
      <c r="BM316" s="23" t="s">
        <v>858</v>
      </c>
    </row>
    <row r="317" s="1" customFormat="1">
      <c r="B317" s="46"/>
      <c r="C317" s="74"/>
      <c r="D317" s="234" t="s">
        <v>164</v>
      </c>
      <c r="E317" s="74"/>
      <c r="F317" s="235" t="s">
        <v>859</v>
      </c>
      <c r="G317" s="74"/>
      <c r="H317" s="74"/>
      <c r="I317" s="192"/>
      <c r="J317" s="74"/>
      <c r="K317" s="74"/>
      <c r="L317" s="72"/>
      <c r="M317" s="236"/>
      <c r="N317" s="47"/>
      <c r="O317" s="47"/>
      <c r="P317" s="47"/>
      <c r="Q317" s="47"/>
      <c r="R317" s="47"/>
      <c r="S317" s="47"/>
      <c r="T317" s="95"/>
      <c r="AT317" s="23" t="s">
        <v>164</v>
      </c>
      <c r="AU317" s="23" t="s">
        <v>24</v>
      </c>
    </row>
    <row r="318" s="1" customFormat="1">
      <c r="B318" s="46"/>
      <c r="C318" s="74"/>
      <c r="D318" s="234" t="s">
        <v>170</v>
      </c>
      <c r="E318" s="74"/>
      <c r="F318" s="235" t="s">
        <v>860</v>
      </c>
      <c r="G318" s="74"/>
      <c r="H318" s="74"/>
      <c r="I318" s="192"/>
      <c r="J318" s="74"/>
      <c r="K318" s="74"/>
      <c r="L318" s="72"/>
      <c r="M318" s="236"/>
      <c r="N318" s="47"/>
      <c r="O318" s="47"/>
      <c r="P318" s="47"/>
      <c r="Q318" s="47"/>
      <c r="R318" s="47"/>
      <c r="S318" s="47"/>
      <c r="T318" s="95"/>
      <c r="AT318" s="23" t="s">
        <v>170</v>
      </c>
      <c r="AU318" s="23" t="s">
        <v>24</v>
      </c>
    </row>
    <row r="319" s="10" customFormat="1" ht="29.88" customHeight="1">
      <c r="B319" s="206"/>
      <c r="C319" s="207"/>
      <c r="D319" s="208" t="s">
        <v>80</v>
      </c>
      <c r="E319" s="220" t="s">
        <v>861</v>
      </c>
      <c r="F319" s="220" t="s">
        <v>862</v>
      </c>
      <c r="G319" s="207"/>
      <c r="H319" s="207"/>
      <c r="I319" s="210"/>
      <c r="J319" s="221">
        <f>BK319</f>
        <v>0</v>
      </c>
      <c r="K319" s="207"/>
      <c r="L319" s="212"/>
      <c r="M319" s="213"/>
      <c r="N319" s="214"/>
      <c r="O319" s="214"/>
      <c r="P319" s="215">
        <f>SUM(P320:P336)</f>
        <v>0</v>
      </c>
      <c r="Q319" s="214"/>
      <c r="R319" s="215">
        <f>SUM(R320:R336)</f>
        <v>0</v>
      </c>
      <c r="S319" s="214"/>
      <c r="T319" s="216">
        <f>SUM(T320:T336)</f>
        <v>0</v>
      </c>
      <c r="AR319" s="217" t="s">
        <v>25</v>
      </c>
      <c r="AT319" s="218" t="s">
        <v>80</v>
      </c>
      <c r="AU319" s="218" t="s">
        <v>25</v>
      </c>
      <c r="AY319" s="217" t="s">
        <v>145</v>
      </c>
      <c r="BK319" s="219">
        <f>SUM(BK320:BK336)</f>
        <v>0</v>
      </c>
    </row>
    <row r="320" s="1" customFormat="1" ht="25.5" customHeight="1">
      <c r="B320" s="46"/>
      <c r="C320" s="222" t="s">
        <v>863</v>
      </c>
      <c r="D320" s="222" t="s">
        <v>147</v>
      </c>
      <c r="E320" s="223" t="s">
        <v>864</v>
      </c>
      <c r="F320" s="224" t="s">
        <v>865</v>
      </c>
      <c r="G320" s="225" t="s">
        <v>224</v>
      </c>
      <c r="H320" s="226">
        <v>463.40300000000002</v>
      </c>
      <c r="I320" s="227"/>
      <c r="J320" s="228">
        <f>ROUND(I320*H320,2)</f>
        <v>0</v>
      </c>
      <c r="K320" s="224" t="s">
        <v>151</v>
      </c>
      <c r="L320" s="72"/>
      <c r="M320" s="229" t="s">
        <v>38</v>
      </c>
      <c r="N320" s="230" t="s">
        <v>52</v>
      </c>
      <c r="O320" s="47"/>
      <c r="P320" s="231">
        <f>O320*H320</f>
        <v>0</v>
      </c>
      <c r="Q320" s="231">
        <v>0</v>
      </c>
      <c r="R320" s="231">
        <f>Q320*H320</f>
        <v>0</v>
      </c>
      <c r="S320" s="231">
        <v>0</v>
      </c>
      <c r="T320" s="232">
        <f>S320*H320</f>
        <v>0</v>
      </c>
      <c r="AR320" s="23" t="s">
        <v>152</v>
      </c>
      <c r="AT320" s="23" t="s">
        <v>147</v>
      </c>
      <c r="AU320" s="23" t="s">
        <v>24</v>
      </c>
      <c r="AY320" s="23" t="s">
        <v>145</v>
      </c>
      <c r="BE320" s="233">
        <f>IF(N320="základní",J320,0)</f>
        <v>0</v>
      </c>
      <c r="BF320" s="233">
        <f>IF(N320="snížená",J320,0)</f>
        <v>0</v>
      </c>
      <c r="BG320" s="233">
        <f>IF(N320="zákl. přenesená",J320,0)</f>
        <v>0</v>
      </c>
      <c r="BH320" s="233">
        <f>IF(N320="sníž. přenesená",J320,0)</f>
        <v>0</v>
      </c>
      <c r="BI320" s="233">
        <f>IF(N320="nulová",J320,0)</f>
        <v>0</v>
      </c>
      <c r="BJ320" s="23" t="s">
        <v>25</v>
      </c>
      <c r="BK320" s="233">
        <f>ROUND(I320*H320,2)</f>
        <v>0</v>
      </c>
      <c r="BL320" s="23" t="s">
        <v>152</v>
      </c>
      <c r="BM320" s="23" t="s">
        <v>866</v>
      </c>
    </row>
    <row r="321" s="1" customFormat="1">
      <c r="B321" s="46"/>
      <c r="C321" s="74"/>
      <c r="D321" s="234" t="s">
        <v>170</v>
      </c>
      <c r="E321" s="74"/>
      <c r="F321" s="235" t="s">
        <v>867</v>
      </c>
      <c r="G321" s="74"/>
      <c r="H321" s="74"/>
      <c r="I321" s="192"/>
      <c r="J321" s="74"/>
      <c r="K321" s="74"/>
      <c r="L321" s="72"/>
      <c r="M321" s="236"/>
      <c r="N321" s="47"/>
      <c r="O321" s="47"/>
      <c r="P321" s="47"/>
      <c r="Q321" s="47"/>
      <c r="R321" s="47"/>
      <c r="S321" s="47"/>
      <c r="T321" s="95"/>
      <c r="AT321" s="23" t="s">
        <v>170</v>
      </c>
      <c r="AU321" s="23" t="s">
        <v>24</v>
      </c>
    </row>
    <row r="322" s="1" customFormat="1" ht="16.5" customHeight="1">
      <c r="B322" s="46"/>
      <c r="C322" s="222" t="s">
        <v>868</v>
      </c>
      <c r="D322" s="222" t="s">
        <v>147</v>
      </c>
      <c r="E322" s="223" t="s">
        <v>869</v>
      </c>
      <c r="F322" s="224" t="s">
        <v>870</v>
      </c>
      <c r="G322" s="225" t="s">
        <v>224</v>
      </c>
      <c r="H322" s="226">
        <v>4176</v>
      </c>
      <c r="I322" s="227"/>
      <c r="J322" s="228">
        <f>ROUND(I322*H322,2)</f>
        <v>0</v>
      </c>
      <c r="K322" s="224" t="s">
        <v>151</v>
      </c>
      <c r="L322" s="72"/>
      <c r="M322" s="229" t="s">
        <v>38</v>
      </c>
      <c r="N322" s="230" t="s">
        <v>52</v>
      </c>
      <c r="O322" s="47"/>
      <c r="P322" s="231">
        <f>O322*H322</f>
        <v>0</v>
      </c>
      <c r="Q322" s="231">
        <v>0</v>
      </c>
      <c r="R322" s="231">
        <f>Q322*H322</f>
        <v>0</v>
      </c>
      <c r="S322" s="231">
        <v>0</v>
      </c>
      <c r="T322" s="232">
        <f>S322*H322</f>
        <v>0</v>
      </c>
      <c r="AR322" s="23" t="s">
        <v>152</v>
      </c>
      <c r="AT322" s="23" t="s">
        <v>147</v>
      </c>
      <c r="AU322" s="23" t="s">
        <v>24</v>
      </c>
      <c r="AY322" s="23" t="s">
        <v>145</v>
      </c>
      <c r="BE322" s="233">
        <f>IF(N322="základní",J322,0)</f>
        <v>0</v>
      </c>
      <c r="BF322" s="233">
        <f>IF(N322="snížená",J322,0)</f>
        <v>0</v>
      </c>
      <c r="BG322" s="233">
        <f>IF(N322="zákl. přenesená",J322,0)</f>
        <v>0</v>
      </c>
      <c r="BH322" s="233">
        <f>IF(N322="sníž. přenesená",J322,0)</f>
        <v>0</v>
      </c>
      <c r="BI322" s="233">
        <f>IF(N322="nulová",J322,0)</f>
        <v>0</v>
      </c>
      <c r="BJ322" s="23" t="s">
        <v>25</v>
      </c>
      <c r="BK322" s="233">
        <f>ROUND(I322*H322,2)</f>
        <v>0</v>
      </c>
      <c r="BL322" s="23" t="s">
        <v>152</v>
      </c>
      <c r="BM322" s="23" t="s">
        <v>871</v>
      </c>
    </row>
    <row r="323" s="11" customFormat="1">
      <c r="B323" s="237"/>
      <c r="C323" s="238"/>
      <c r="D323" s="234" t="s">
        <v>176</v>
      </c>
      <c r="E323" s="239" t="s">
        <v>38</v>
      </c>
      <c r="F323" s="240" t="s">
        <v>872</v>
      </c>
      <c r="G323" s="238"/>
      <c r="H323" s="241">
        <v>4176</v>
      </c>
      <c r="I323" s="242"/>
      <c r="J323" s="238"/>
      <c r="K323" s="238"/>
      <c r="L323" s="243"/>
      <c r="M323" s="244"/>
      <c r="N323" s="245"/>
      <c r="O323" s="245"/>
      <c r="P323" s="245"/>
      <c r="Q323" s="245"/>
      <c r="R323" s="245"/>
      <c r="S323" s="245"/>
      <c r="T323" s="246"/>
      <c r="AT323" s="247" t="s">
        <v>176</v>
      </c>
      <c r="AU323" s="247" t="s">
        <v>24</v>
      </c>
      <c r="AV323" s="11" t="s">
        <v>24</v>
      </c>
      <c r="AW323" s="11" t="s">
        <v>45</v>
      </c>
      <c r="AX323" s="11" t="s">
        <v>81</v>
      </c>
      <c r="AY323" s="247" t="s">
        <v>145</v>
      </c>
    </row>
    <row r="324" s="12" customFormat="1">
      <c r="B324" s="248"/>
      <c r="C324" s="249"/>
      <c r="D324" s="234" t="s">
        <v>176</v>
      </c>
      <c r="E324" s="250" t="s">
        <v>38</v>
      </c>
      <c r="F324" s="251" t="s">
        <v>179</v>
      </c>
      <c r="G324" s="249"/>
      <c r="H324" s="252">
        <v>4176</v>
      </c>
      <c r="I324" s="253"/>
      <c r="J324" s="249"/>
      <c r="K324" s="249"/>
      <c r="L324" s="254"/>
      <c r="M324" s="255"/>
      <c r="N324" s="256"/>
      <c r="O324" s="256"/>
      <c r="P324" s="256"/>
      <c r="Q324" s="256"/>
      <c r="R324" s="256"/>
      <c r="S324" s="256"/>
      <c r="T324" s="257"/>
      <c r="AT324" s="258" t="s">
        <v>176</v>
      </c>
      <c r="AU324" s="258" t="s">
        <v>24</v>
      </c>
      <c r="AV324" s="12" t="s">
        <v>152</v>
      </c>
      <c r="AW324" s="12" t="s">
        <v>45</v>
      </c>
      <c r="AX324" s="12" t="s">
        <v>25</v>
      </c>
      <c r="AY324" s="258" t="s">
        <v>145</v>
      </c>
    </row>
    <row r="325" s="1" customFormat="1" ht="16.5" customHeight="1">
      <c r="B325" s="46"/>
      <c r="C325" s="222" t="s">
        <v>873</v>
      </c>
      <c r="D325" s="222" t="s">
        <v>147</v>
      </c>
      <c r="E325" s="223" t="s">
        <v>874</v>
      </c>
      <c r="F325" s="224" t="s">
        <v>875</v>
      </c>
      <c r="G325" s="225" t="s">
        <v>224</v>
      </c>
      <c r="H325" s="226">
        <v>154</v>
      </c>
      <c r="I325" s="227"/>
      <c r="J325" s="228">
        <f>ROUND(I325*H325,2)</f>
        <v>0</v>
      </c>
      <c r="K325" s="224" t="s">
        <v>162</v>
      </c>
      <c r="L325" s="72"/>
      <c r="M325" s="229" t="s">
        <v>38</v>
      </c>
      <c r="N325" s="230" t="s">
        <v>52</v>
      </c>
      <c r="O325" s="47"/>
      <c r="P325" s="231">
        <f>O325*H325</f>
        <v>0</v>
      </c>
      <c r="Q325" s="231">
        <v>0</v>
      </c>
      <c r="R325" s="231">
        <f>Q325*H325</f>
        <v>0</v>
      </c>
      <c r="S325" s="231">
        <v>0</v>
      </c>
      <c r="T325" s="232">
        <f>S325*H325</f>
        <v>0</v>
      </c>
      <c r="AR325" s="23" t="s">
        <v>152</v>
      </c>
      <c r="AT325" s="23" t="s">
        <v>147</v>
      </c>
      <c r="AU325" s="23" t="s">
        <v>24</v>
      </c>
      <c r="AY325" s="23" t="s">
        <v>145</v>
      </c>
      <c r="BE325" s="233">
        <f>IF(N325="základní",J325,0)</f>
        <v>0</v>
      </c>
      <c r="BF325" s="233">
        <f>IF(N325="snížená",J325,0)</f>
        <v>0</v>
      </c>
      <c r="BG325" s="233">
        <f>IF(N325="zákl. přenesená",J325,0)</f>
        <v>0</v>
      </c>
      <c r="BH325" s="233">
        <f>IF(N325="sníž. přenesená",J325,0)</f>
        <v>0</v>
      </c>
      <c r="BI325" s="233">
        <f>IF(N325="nulová",J325,0)</f>
        <v>0</v>
      </c>
      <c r="BJ325" s="23" t="s">
        <v>25</v>
      </c>
      <c r="BK325" s="233">
        <f>ROUND(I325*H325,2)</f>
        <v>0</v>
      </c>
      <c r="BL325" s="23" t="s">
        <v>152</v>
      </c>
      <c r="BM325" s="23" t="s">
        <v>876</v>
      </c>
    </row>
    <row r="326" s="1" customFormat="1">
      <c r="B326" s="46"/>
      <c r="C326" s="74"/>
      <c r="D326" s="234" t="s">
        <v>164</v>
      </c>
      <c r="E326" s="74"/>
      <c r="F326" s="235" t="s">
        <v>580</v>
      </c>
      <c r="G326" s="74"/>
      <c r="H326" s="74"/>
      <c r="I326" s="192"/>
      <c r="J326" s="74"/>
      <c r="K326" s="74"/>
      <c r="L326" s="72"/>
      <c r="M326" s="236"/>
      <c r="N326" s="47"/>
      <c r="O326" s="47"/>
      <c r="P326" s="47"/>
      <c r="Q326" s="47"/>
      <c r="R326" s="47"/>
      <c r="S326" s="47"/>
      <c r="T326" s="95"/>
      <c r="AT326" s="23" t="s">
        <v>164</v>
      </c>
      <c r="AU326" s="23" t="s">
        <v>24</v>
      </c>
    </row>
    <row r="327" s="11" customFormat="1">
      <c r="B327" s="237"/>
      <c r="C327" s="238"/>
      <c r="D327" s="234" t="s">
        <v>176</v>
      </c>
      <c r="E327" s="239" t="s">
        <v>38</v>
      </c>
      <c r="F327" s="240" t="s">
        <v>877</v>
      </c>
      <c r="G327" s="238"/>
      <c r="H327" s="241">
        <v>154</v>
      </c>
      <c r="I327" s="242"/>
      <c r="J327" s="238"/>
      <c r="K327" s="238"/>
      <c r="L327" s="243"/>
      <c r="M327" s="244"/>
      <c r="N327" s="245"/>
      <c r="O327" s="245"/>
      <c r="P327" s="245"/>
      <c r="Q327" s="245"/>
      <c r="R327" s="245"/>
      <c r="S327" s="245"/>
      <c r="T327" s="246"/>
      <c r="AT327" s="247" t="s">
        <v>176</v>
      </c>
      <c r="AU327" s="247" t="s">
        <v>24</v>
      </c>
      <c r="AV327" s="11" t="s">
        <v>24</v>
      </c>
      <c r="AW327" s="11" t="s">
        <v>45</v>
      </c>
      <c r="AX327" s="11" t="s">
        <v>81</v>
      </c>
      <c r="AY327" s="247" t="s">
        <v>145</v>
      </c>
    </row>
    <row r="328" s="12" customFormat="1">
      <c r="B328" s="248"/>
      <c r="C328" s="249"/>
      <c r="D328" s="234" t="s">
        <v>176</v>
      </c>
      <c r="E328" s="250" t="s">
        <v>38</v>
      </c>
      <c r="F328" s="251" t="s">
        <v>179</v>
      </c>
      <c r="G328" s="249"/>
      <c r="H328" s="252">
        <v>154</v>
      </c>
      <c r="I328" s="253"/>
      <c r="J328" s="249"/>
      <c r="K328" s="249"/>
      <c r="L328" s="254"/>
      <c r="M328" s="255"/>
      <c r="N328" s="256"/>
      <c r="O328" s="256"/>
      <c r="P328" s="256"/>
      <c r="Q328" s="256"/>
      <c r="R328" s="256"/>
      <c r="S328" s="256"/>
      <c r="T328" s="257"/>
      <c r="AT328" s="258" t="s">
        <v>176</v>
      </c>
      <c r="AU328" s="258" t="s">
        <v>24</v>
      </c>
      <c r="AV328" s="12" t="s">
        <v>152</v>
      </c>
      <c r="AW328" s="12" t="s">
        <v>45</v>
      </c>
      <c r="AX328" s="12" t="s">
        <v>25</v>
      </c>
      <c r="AY328" s="258" t="s">
        <v>145</v>
      </c>
    </row>
    <row r="329" s="1" customFormat="1" ht="16.5" customHeight="1">
      <c r="B329" s="46"/>
      <c r="C329" s="222" t="s">
        <v>878</v>
      </c>
      <c r="D329" s="222" t="s">
        <v>147</v>
      </c>
      <c r="E329" s="223" t="s">
        <v>879</v>
      </c>
      <c r="F329" s="224" t="s">
        <v>880</v>
      </c>
      <c r="G329" s="225" t="s">
        <v>224</v>
      </c>
      <c r="H329" s="226">
        <v>180</v>
      </c>
      <c r="I329" s="227"/>
      <c r="J329" s="228">
        <f>ROUND(I329*H329,2)</f>
        <v>0</v>
      </c>
      <c r="K329" s="224" t="s">
        <v>151</v>
      </c>
      <c r="L329" s="72"/>
      <c r="M329" s="229" t="s">
        <v>38</v>
      </c>
      <c r="N329" s="230" t="s">
        <v>52</v>
      </c>
      <c r="O329" s="47"/>
      <c r="P329" s="231">
        <f>O329*H329</f>
        <v>0</v>
      </c>
      <c r="Q329" s="231">
        <v>0</v>
      </c>
      <c r="R329" s="231">
        <f>Q329*H329</f>
        <v>0</v>
      </c>
      <c r="S329" s="231">
        <v>0</v>
      </c>
      <c r="T329" s="232">
        <f>S329*H329</f>
        <v>0</v>
      </c>
      <c r="AR329" s="23" t="s">
        <v>152</v>
      </c>
      <c r="AT329" s="23" t="s">
        <v>147</v>
      </c>
      <c r="AU329" s="23" t="s">
        <v>24</v>
      </c>
      <c r="AY329" s="23" t="s">
        <v>145</v>
      </c>
      <c r="BE329" s="233">
        <f>IF(N329="základní",J329,0)</f>
        <v>0</v>
      </c>
      <c r="BF329" s="233">
        <f>IF(N329="snížená",J329,0)</f>
        <v>0</v>
      </c>
      <c r="BG329" s="233">
        <f>IF(N329="zákl. přenesená",J329,0)</f>
        <v>0</v>
      </c>
      <c r="BH329" s="233">
        <f>IF(N329="sníž. přenesená",J329,0)</f>
        <v>0</v>
      </c>
      <c r="BI329" s="233">
        <f>IF(N329="nulová",J329,0)</f>
        <v>0</v>
      </c>
      <c r="BJ329" s="23" t="s">
        <v>25</v>
      </c>
      <c r="BK329" s="233">
        <f>ROUND(I329*H329,2)</f>
        <v>0</v>
      </c>
      <c r="BL329" s="23" t="s">
        <v>152</v>
      </c>
      <c r="BM329" s="23" t="s">
        <v>881</v>
      </c>
    </row>
    <row r="330" s="11" customFormat="1">
      <c r="B330" s="237"/>
      <c r="C330" s="238"/>
      <c r="D330" s="234" t="s">
        <v>176</v>
      </c>
      <c r="E330" s="239" t="s">
        <v>38</v>
      </c>
      <c r="F330" s="240" t="s">
        <v>882</v>
      </c>
      <c r="G330" s="238"/>
      <c r="H330" s="241">
        <v>180</v>
      </c>
      <c r="I330" s="242"/>
      <c r="J330" s="238"/>
      <c r="K330" s="238"/>
      <c r="L330" s="243"/>
      <c r="M330" s="244"/>
      <c r="N330" s="245"/>
      <c r="O330" s="245"/>
      <c r="P330" s="245"/>
      <c r="Q330" s="245"/>
      <c r="R330" s="245"/>
      <c r="S330" s="245"/>
      <c r="T330" s="246"/>
      <c r="AT330" s="247" t="s">
        <v>176</v>
      </c>
      <c r="AU330" s="247" t="s">
        <v>24</v>
      </c>
      <c r="AV330" s="11" t="s">
        <v>24</v>
      </c>
      <c r="AW330" s="11" t="s">
        <v>45</v>
      </c>
      <c r="AX330" s="11" t="s">
        <v>81</v>
      </c>
      <c r="AY330" s="247" t="s">
        <v>145</v>
      </c>
    </row>
    <row r="331" s="12" customFormat="1">
      <c r="B331" s="248"/>
      <c r="C331" s="249"/>
      <c r="D331" s="234" t="s">
        <v>176</v>
      </c>
      <c r="E331" s="250" t="s">
        <v>38</v>
      </c>
      <c r="F331" s="251" t="s">
        <v>179</v>
      </c>
      <c r="G331" s="249"/>
      <c r="H331" s="252">
        <v>180</v>
      </c>
      <c r="I331" s="253"/>
      <c r="J331" s="249"/>
      <c r="K331" s="249"/>
      <c r="L331" s="254"/>
      <c r="M331" s="255"/>
      <c r="N331" s="256"/>
      <c r="O331" s="256"/>
      <c r="P331" s="256"/>
      <c r="Q331" s="256"/>
      <c r="R331" s="256"/>
      <c r="S331" s="256"/>
      <c r="T331" s="257"/>
      <c r="AT331" s="258" t="s">
        <v>176</v>
      </c>
      <c r="AU331" s="258" t="s">
        <v>24</v>
      </c>
      <c r="AV331" s="12" t="s">
        <v>152</v>
      </c>
      <c r="AW331" s="12" t="s">
        <v>45</v>
      </c>
      <c r="AX331" s="12" t="s">
        <v>25</v>
      </c>
      <c r="AY331" s="258" t="s">
        <v>145</v>
      </c>
    </row>
    <row r="332" s="1" customFormat="1" ht="16.5" customHeight="1">
      <c r="B332" s="46"/>
      <c r="C332" s="222" t="s">
        <v>883</v>
      </c>
      <c r="D332" s="222" t="s">
        <v>147</v>
      </c>
      <c r="E332" s="223" t="s">
        <v>884</v>
      </c>
      <c r="F332" s="224" t="s">
        <v>885</v>
      </c>
      <c r="G332" s="225" t="s">
        <v>224</v>
      </c>
      <c r="H332" s="226">
        <v>137</v>
      </c>
      <c r="I332" s="227"/>
      <c r="J332" s="228">
        <f>ROUND(I332*H332,2)</f>
        <v>0</v>
      </c>
      <c r="K332" s="224" t="s">
        <v>162</v>
      </c>
      <c r="L332" s="72"/>
      <c r="M332" s="229" t="s">
        <v>38</v>
      </c>
      <c r="N332" s="230" t="s">
        <v>52</v>
      </c>
      <c r="O332" s="47"/>
      <c r="P332" s="231">
        <f>O332*H332</f>
        <v>0</v>
      </c>
      <c r="Q332" s="231">
        <v>0</v>
      </c>
      <c r="R332" s="231">
        <f>Q332*H332</f>
        <v>0</v>
      </c>
      <c r="S332" s="231">
        <v>0</v>
      </c>
      <c r="T332" s="232">
        <f>S332*H332</f>
        <v>0</v>
      </c>
      <c r="AR332" s="23" t="s">
        <v>152</v>
      </c>
      <c r="AT332" s="23" t="s">
        <v>147</v>
      </c>
      <c r="AU332" s="23" t="s">
        <v>24</v>
      </c>
      <c r="AY332" s="23" t="s">
        <v>145</v>
      </c>
      <c r="BE332" s="233">
        <f>IF(N332="základní",J332,0)</f>
        <v>0</v>
      </c>
      <c r="BF332" s="233">
        <f>IF(N332="snížená",J332,0)</f>
        <v>0</v>
      </c>
      <c r="BG332" s="233">
        <f>IF(N332="zákl. přenesená",J332,0)</f>
        <v>0</v>
      </c>
      <c r="BH332" s="233">
        <f>IF(N332="sníž. přenesená",J332,0)</f>
        <v>0</v>
      </c>
      <c r="BI332" s="233">
        <f>IF(N332="nulová",J332,0)</f>
        <v>0</v>
      </c>
      <c r="BJ332" s="23" t="s">
        <v>25</v>
      </c>
      <c r="BK332" s="233">
        <f>ROUND(I332*H332,2)</f>
        <v>0</v>
      </c>
      <c r="BL332" s="23" t="s">
        <v>152</v>
      </c>
      <c r="BM332" s="23" t="s">
        <v>886</v>
      </c>
    </row>
    <row r="333" s="1" customFormat="1">
      <c r="B333" s="46"/>
      <c r="C333" s="74"/>
      <c r="D333" s="234" t="s">
        <v>164</v>
      </c>
      <c r="E333" s="74"/>
      <c r="F333" s="235" t="s">
        <v>580</v>
      </c>
      <c r="G333" s="74"/>
      <c r="H333" s="74"/>
      <c r="I333" s="192"/>
      <c r="J333" s="74"/>
      <c r="K333" s="74"/>
      <c r="L333" s="72"/>
      <c r="M333" s="236"/>
      <c r="N333" s="47"/>
      <c r="O333" s="47"/>
      <c r="P333" s="47"/>
      <c r="Q333" s="47"/>
      <c r="R333" s="47"/>
      <c r="S333" s="47"/>
      <c r="T333" s="95"/>
      <c r="AT333" s="23" t="s">
        <v>164</v>
      </c>
      <c r="AU333" s="23" t="s">
        <v>24</v>
      </c>
    </row>
    <row r="334" s="11" customFormat="1">
      <c r="B334" s="237"/>
      <c r="C334" s="238"/>
      <c r="D334" s="234" t="s">
        <v>176</v>
      </c>
      <c r="E334" s="239" t="s">
        <v>38</v>
      </c>
      <c r="F334" s="240" t="s">
        <v>887</v>
      </c>
      <c r="G334" s="238"/>
      <c r="H334" s="241">
        <v>137</v>
      </c>
      <c r="I334" s="242"/>
      <c r="J334" s="238"/>
      <c r="K334" s="238"/>
      <c r="L334" s="243"/>
      <c r="M334" s="244"/>
      <c r="N334" s="245"/>
      <c r="O334" s="245"/>
      <c r="P334" s="245"/>
      <c r="Q334" s="245"/>
      <c r="R334" s="245"/>
      <c r="S334" s="245"/>
      <c r="T334" s="246"/>
      <c r="AT334" s="247" t="s">
        <v>176</v>
      </c>
      <c r="AU334" s="247" t="s">
        <v>24</v>
      </c>
      <c r="AV334" s="11" t="s">
        <v>24</v>
      </c>
      <c r="AW334" s="11" t="s">
        <v>45</v>
      </c>
      <c r="AX334" s="11" t="s">
        <v>25</v>
      </c>
      <c r="AY334" s="247" t="s">
        <v>145</v>
      </c>
    </row>
    <row r="335" s="1" customFormat="1" ht="25.5" customHeight="1">
      <c r="B335" s="46"/>
      <c r="C335" s="222" t="s">
        <v>558</v>
      </c>
      <c r="D335" s="222" t="s">
        <v>147</v>
      </c>
      <c r="E335" s="223" t="s">
        <v>888</v>
      </c>
      <c r="F335" s="224" t="s">
        <v>889</v>
      </c>
      <c r="G335" s="225" t="s">
        <v>224</v>
      </c>
      <c r="H335" s="226">
        <v>1124</v>
      </c>
      <c r="I335" s="227"/>
      <c r="J335" s="228">
        <f>ROUND(I335*H335,2)</f>
        <v>0</v>
      </c>
      <c r="K335" s="224" t="s">
        <v>156</v>
      </c>
      <c r="L335" s="72"/>
      <c r="M335" s="229" t="s">
        <v>38</v>
      </c>
      <c r="N335" s="230" t="s">
        <v>52</v>
      </c>
      <c r="O335" s="47"/>
      <c r="P335" s="231">
        <f>O335*H335</f>
        <v>0</v>
      </c>
      <c r="Q335" s="231">
        <v>0</v>
      </c>
      <c r="R335" s="231">
        <f>Q335*H335</f>
        <v>0</v>
      </c>
      <c r="S335" s="231">
        <v>0</v>
      </c>
      <c r="T335" s="232">
        <f>S335*H335</f>
        <v>0</v>
      </c>
      <c r="AR335" s="23" t="s">
        <v>152</v>
      </c>
      <c r="AT335" s="23" t="s">
        <v>147</v>
      </c>
      <c r="AU335" s="23" t="s">
        <v>24</v>
      </c>
      <c r="AY335" s="23" t="s">
        <v>145</v>
      </c>
      <c r="BE335" s="233">
        <f>IF(N335="základní",J335,0)</f>
        <v>0</v>
      </c>
      <c r="BF335" s="233">
        <f>IF(N335="snížená",J335,0)</f>
        <v>0</v>
      </c>
      <c r="BG335" s="233">
        <f>IF(N335="zákl. přenesená",J335,0)</f>
        <v>0</v>
      </c>
      <c r="BH335" s="233">
        <f>IF(N335="sníž. přenesená",J335,0)</f>
        <v>0</v>
      </c>
      <c r="BI335" s="233">
        <f>IF(N335="nulová",J335,0)</f>
        <v>0</v>
      </c>
      <c r="BJ335" s="23" t="s">
        <v>25</v>
      </c>
      <c r="BK335" s="233">
        <f>ROUND(I335*H335,2)</f>
        <v>0</v>
      </c>
      <c r="BL335" s="23" t="s">
        <v>152</v>
      </c>
      <c r="BM335" s="23" t="s">
        <v>890</v>
      </c>
    </row>
    <row r="336" s="11" customFormat="1">
      <c r="B336" s="237"/>
      <c r="C336" s="238"/>
      <c r="D336" s="234" t="s">
        <v>176</v>
      </c>
      <c r="E336" s="239" t="s">
        <v>38</v>
      </c>
      <c r="F336" s="240" t="s">
        <v>891</v>
      </c>
      <c r="G336" s="238"/>
      <c r="H336" s="241">
        <v>1124</v>
      </c>
      <c r="I336" s="242"/>
      <c r="J336" s="238"/>
      <c r="K336" s="238"/>
      <c r="L336" s="243"/>
      <c r="M336" s="269"/>
      <c r="N336" s="270"/>
      <c r="O336" s="270"/>
      <c r="P336" s="270"/>
      <c r="Q336" s="270"/>
      <c r="R336" s="270"/>
      <c r="S336" s="270"/>
      <c r="T336" s="271"/>
      <c r="AT336" s="247" t="s">
        <v>176</v>
      </c>
      <c r="AU336" s="247" t="s">
        <v>24</v>
      </c>
      <c r="AV336" s="11" t="s">
        <v>24</v>
      </c>
      <c r="AW336" s="11" t="s">
        <v>45</v>
      </c>
      <c r="AX336" s="11" t="s">
        <v>25</v>
      </c>
      <c r="AY336" s="247" t="s">
        <v>145</v>
      </c>
    </row>
    <row r="337" s="1" customFormat="1" ht="6.96" customHeight="1">
      <c r="B337" s="67"/>
      <c r="C337" s="68"/>
      <c r="D337" s="68"/>
      <c r="E337" s="68"/>
      <c r="F337" s="68"/>
      <c r="G337" s="68"/>
      <c r="H337" s="68"/>
      <c r="I337" s="167"/>
      <c r="J337" s="68"/>
      <c r="K337" s="68"/>
      <c r="L337" s="72"/>
    </row>
  </sheetData>
  <sheetProtection sheet="1" autoFilter="0" formatColumns="0" formatRows="0" objects="1" scenarios="1" spinCount="100000" saltValue="PO9kyOzHsjy569U5NRsJP54HZgoLV2dCWye/jeShn3pOoe1tmiMxPHy20ZVkHZQoXH2ihGgjrT99vpeyQriBjg==" hashValue="Qdx7QE5BTiw542gCWBnNdY1CHQ6v/+lXo+PkZtNTD6ry3gbnuDwW/XUP+TvVfMDqRP1DN82qvQKP5SPFBrp9vQ==" algorithmName="SHA-512" password="CC35"/>
  <autoFilter ref="C82:K336"/>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95</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892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38</v>
      </c>
      <c r="K11" s="51"/>
    </row>
    <row r="12" s="1" customFormat="1" ht="14.4" customHeight="1">
      <c r="B12" s="46"/>
      <c r="C12" s="47"/>
      <c r="D12" s="39" t="s">
        <v>26</v>
      </c>
      <c r="E12" s="47"/>
      <c r="F12" s="34" t="s">
        <v>893</v>
      </c>
      <c r="G12" s="47"/>
      <c r="H12" s="47"/>
      <c r="I12" s="146" t="s">
        <v>28</v>
      </c>
      <c r="J12" s="147" t="str">
        <f>'Rekapitulace stavby'!AN8</f>
        <v>5. 4. 2016</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ROUND(J86,2)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ROUND(SUM(BE86:BE207), 2)</f>
        <v>0</v>
      </c>
      <c r="G30" s="47"/>
      <c r="H30" s="47"/>
      <c r="I30" s="159">
        <v>0.20999999999999999</v>
      </c>
      <c r="J30" s="158">
        <f>ROUND(ROUND((SUM(BE86:BE207)), 2)*I30, 2)</f>
        <v>0</v>
      </c>
      <c r="K30" s="51"/>
    </row>
    <row r="31" s="1" customFormat="1" ht="14.4" customHeight="1">
      <c r="B31" s="46"/>
      <c r="C31" s="47"/>
      <c r="D31" s="47"/>
      <c r="E31" s="55" t="s">
        <v>53</v>
      </c>
      <c r="F31" s="158">
        <f>ROUND(SUM(BF86:BF207), 2)</f>
        <v>0</v>
      </c>
      <c r="G31" s="47"/>
      <c r="H31" s="47"/>
      <c r="I31" s="159">
        <v>0.14999999999999999</v>
      </c>
      <c r="J31" s="158">
        <f>ROUND(ROUND((SUM(BF86:BF207)), 2)*I31, 2)</f>
        <v>0</v>
      </c>
      <c r="K31" s="51"/>
    </row>
    <row r="32" hidden="1" s="1" customFormat="1" ht="14.4" customHeight="1">
      <c r="B32" s="46"/>
      <c r="C32" s="47"/>
      <c r="D32" s="47"/>
      <c r="E32" s="55" t="s">
        <v>54</v>
      </c>
      <c r="F32" s="158">
        <f>ROUND(SUM(BG86:BG207), 2)</f>
        <v>0</v>
      </c>
      <c r="G32" s="47"/>
      <c r="H32" s="47"/>
      <c r="I32" s="159">
        <v>0.20999999999999999</v>
      </c>
      <c r="J32" s="158">
        <v>0</v>
      </c>
      <c r="K32" s="51"/>
    </row>
    <row r="33" hidden="1" s="1" customFormat="1" ht="14.4" customHeight="1">
      <c r="B33" s="46"/>
      <c r="C33" s="47"/>
      <c r="D33" s="47"/>
      <c r="E33" s="55" t="s">
        <v>55</v>
      </c>
      <c r="F33" s="158">
        <f>ROUND(SUM(BH86:BH207), 2)</f>
        <v>0</v>
      </c>
      <c r="G33" s="47"/>
      <c r="H33" s="47"/>
      <c r="I33" s="159">
        <v>0.14999999999999999</v>
      </c>
      <c r="J33" s="158">
        <v>0</v>
      </c>
      <c r="K33" s="51"/>
    </row>
    <row r="34" hidden="1" s="1" customFormat="1" ht="14.4" customHeight="1">
      <c r="B34" s="46"/>
      <c r="C34" s="47"/>
      <c r="D34" s="47"/>
      <c r="E34" s="55" t="s">
        <v>56</v>
      </c>
      <c r="F34" s="158">
        <f>ROUND(SUM(BI86:BI207),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SO 103B - SO 103B Krajnice, kruhová křižovatka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J86</f>
        <v>0</v>
      </c>
      <c r="K56" s="51"/>
      <c r="AU56" s="23" t="s">
        <v>120</v>
      </c>
    </row>
    <row r="57" s="7" customFormat="1" ht="24.96" customHeight="1">
      <c r="B57" s="178"/>
      <c r="C57" s="179"/>
      <c r="D57" s="180" t="s">
        <v>121</v>
      </c>
      <c r="E57" s="181"/>
      <c r="F57" s="181"/>
      <c r="G57" s="181"/>
      <c r="H57" s="181"/>
      <c r="I57" s="182"/>
      <c r="J57" s="183">
        <f>J87</f>
        <v>0</v>
      </c>
      <c r="K57" s="184"/>
    </row>
    <row r="58" s="8" customFormat="1" ht="19.92" customHeight="1">
      <c r="B58" s="185"/>
      <c r="C58" s="186"/>
      <c r="D58" s="187" t="s">
        <v>122</v>
      </c>
      <c r="E58" s="188"/>
      <c r="F58" s="188"/>
      <c r="G58" s="188"/>
      <c r="H58" s="188"/>
      <c r="I58" s="189"/>
      <c r="J58" s="190">
        <f>J88</f>
        <v>0</v>
      </c>
      <c r="K58" s="191"/>
    </row>
    <row r="59" s="8" customFormat="1" ht="19.92" customHeight="1">
      <c r="B59" s="185"/>
      <c r="C59" s="186"/>
      <c r="D59" s="187" t="s">
        <v>894</v>
      </c>
      <c r="E59" s="188"/>
      <c r="F59" s="188"/>
      <c r="G59" s="188"/>
      <c r="H59" s="188"/>
      <c r="I59" s="189"/>
      <c r="J59" s="190">
        <f>J124</f>
        <v>0</v>
      </c>
      <c r="K59" s="191"/>
    </row>
    <row r="60" s="8" customFormat="1" ht="19.92" customHeight="1">
      <c r="B60" s="185"/>
      <c r="C60" s="186"/>
      <c r="D60" s="187" t="s">
        <v>589</v>
      </c>
      <c r="E60" s="188"/>
      <c r="F60" s="188"/>
      <c r="G60" s="188"/>
      <c r="H60" s="188"/>
      <c r="I60" s="189"/>
      <c r="J60" s="190">
        <f>J129</f>
        <v>0</v>
      </c>
      <c r="K60" s="191"/>
    </row>
    <row r="61" s="8" customFormat="1" ht="19.92" customHeight="1">
      <c r="B61" s="185"/>
      <c r="C61" s="186"/>
      <c r="D61" s="187" t="s">
        <v>123</v>
      </c>
      <c r="E61" s="188"/>
      <c r="F61" s="188"/>
      <c r="G61" s="188"/>
      <c r="H61" s="188"/>
      <c r="I61" s="189"/>
      <c r="J61" s="190">
        <f>J137</f>
        <v>0</v>
      </c>
      <c r="K61" s="191"/>
    </row>
    <row r="62" s="8" customFormat="1" ht="19.92" customHeight="1">
      <c r="B62" s="185"/>
      <c r="C62" s="186"/>
      <c r="D62" s="187" t="s">
        <v>895</v>
      </c>
      <c r="E62" s="188"/>
      <c r="F62" s="188"/>
      <c r="G62" s="188"/>
      <c r="H62" s="188"/>
      <c r="I62" s="189"/>
      <c r="J62" s="190">
        <f>J156</f>
        <v>0</v>
      </c>
      <c r="K62" s="191"/>
    </row>
    <row r="63" s="8" customFormat="1" ht="19.92" customHeight="1">
      <c r="B63" s="185"/>
      <c r="C63" s="186"/>
      <c r="D63" s="187" t="s">
        <v>124</v>
      </c>
      <c r="E63" s="188"/>
      <c r="F63" s="188"/>
      <c r="G63" s="188"/>
      <c r="H63" s="188"/>
      <c r="I63" s="189"/>
      <c r="J63" s="190">
        <f>J162</f>
        <v>0</v>
      </c>
      <c r="K63" s="191"/>
    </row>
    <row r="64" s="8" customFormat="1" ht="19.92" customHeight="1">
      <c r="B64" s="185"/>
      <c r="C64" s="186"/>
      <c r="D64" s="187" t="s">
        <v>126</v>
      </c>
      <c r="E64" s="188"/>
      <c r="F64" s="188"/>
      <c r="G64" s="188"/>
      <c r="H64" s="188"/>
      <c r="I64" s="189"/>
      <c r="J64" s="190">
        <f>J184</f>
        <v>0</v>
      </c>
      <c r="K64" s="191"/>
    </row>
    <row r="65" s="8" customFormat="1" ht="19.92" customHeight="1">
      <c r="B65" s="185"/>
      <c r="C65" s="186"/>
      <c r="D65" s="187" t="s">
        <v>128</v>
      </c>
      <c r="E65" s="188"/>
      <c r="F65" s="188"/>
      <c r="G65" s="188"/>
      <c r="H65" s="188"/>
      <c r="I65" s="189"/>
      <c r="J65" s="190">
        <f>J195</f>
        <v>0</v>
      </c>
      <c r="K65" s="191"/>
    </row>
    <row r="66" s="8" customFormat="1" ht="19.92" customHeight="1">
      <c r="B66" s="185"/>
      <c r="C66" s="186"/>
      <c r="D66" s="187" t="s">
        <v>896</v>
      </c>
      <c r="E66" s="188"/>
      <c r="F66" s="188"/>
      <c r="G66" s="188"/>
      <c r="H66" s="188"/>
      <c r="I66" s="189"/>
      <c r="J66" s="190">
        <f>J204</f>
        <v>0</v>
      </c>
      <c r="K66" s="191"/>
    </row>
    <row r="67" s="1" customFormat="1" ht="21.84" customHeight="1">
      <c r="B67" s="46"/>
      <c r="C67" s="47"/>
      <c r="D67" s="47"/>
      <c r="E67" s="47"/>
      <c r="F67" s="47"/>
      <c r="G67" s="47"/>
      <c r="H67" s="47"/>
      <c r="I67" s="144"/>
      <c r="J67" s="47"/>
      <c r="K67" s="51"/>
    </row>
    <row r="68" s="1" customFormat="1" ht="6.96" customHeight="1">
      <c r="B68" s="67"/>
      <c r="C68" s="68"/>
      <c r="D68" s="68"/>
      <c r="E68" s="68"/>
      <c r="F68" s="68"/>
      <c r="G68" s="68"/>
      <c r="H68" s="68"/>
      <c r="I68" s="167"/>
      <c r="J68" s="68"/>
      <c r="K68" s="69"/>
    </row>
    <row r="72" s="1" customFormat="1" ht="6.96" customHeight="1">
      <c r="B72" s="70"/>
      <c r="C72" s="71"/>
      <c r="D72" s="71"/>
      <c r="E72" s="71"/>
      <c r="F72" s="71"/>
      <c r="G72" s="71"/>
      <c r="H72" s="71"/>
      <c r="I72" s="170"/>
      <c r="J72" s="71"/>
      <c r="K72" s="71"/>
      <c r="L72" s="72"/>
    </row>
    <row r="73" s="1" customFormat="1" ht="36.96" customHeight="1">
      <c r="B73" s="46"/>
      <c r="C73" s="73" t="s">
        <v>129</v>
      </c>
      <c r="D73" s="74"/>
      <c r="E73" s="74"/>
      <c r="F73" s="74"/>
      <c r="G73" s="74"/>
      <c r="H73" s="74"/>
      <c r="I73" s="192"/>
      <c r="J73" s="74"/>
      <c r="K73" s="74"/>
      <c r="L73" s="72"/>
    </row>
    <row r="74" s="1" customFormat="1" ht="6.96" customHeight="1">
      <c r="B74" s="46"/>
      <c r="C74" s="74"/>
      <c r="D74" s="74"/>
      <c r="E74" s="74"/>
      <c r="F74" s="74"/>
      <c r="G74" s="74"/>
      <c r="H74" s="74"/>
      <c r="I74" s="192"/>
      <c r="J74" s="74"/>
      <c r="K74" s="74"/>
      <c r="L74" s="72"/>
    </row>
    <row r="75" s="1" customFormat="1" ht="14.4" customHeight="1">
      <c r="B75" s="46"/>
      <c r="C75" s="76" t="s">
        <v>18</v>
      </c>
      <c r="D75" s="74"/>
      <c r="E75" s="74"/>
      <c r="F75" s="74"/>
      <c r="G75" s="74"/>
      <c r="H75" s="74"/>
      <c r="I75" s="192"/>
      <c r="J75" s="74"/>
      <c r="K75" s="74"/>
      <c r="L75" s="72"/>
    </row>
    <row r="76" s="1" customFormat="1" ht="16.5" customHeight="1">
      <c r="B76" s="46"/>
      <c r="C76" s="74"/>
      <c r="D76" s="74"/>
      <c r="E76" s="193" t="str">
        <f>E7</f>
        <v>Slavkovský les, úsek 113 Cyklotrasa P 1 - Dolní Rychnov - Sokolov</v>
      </c>
      <c r="F76" s="76"/>
      <c r="G76" s="76"/>
      <c r="H76" s="76"/>
      <c r="I76" s="192"/>
      <c r="J76" s="74"/>
      <c r="K76" s="74"/>
      <c r="L76" s="72"/>
    </row>
    <row r="77" s="1" customFormat="1" ht="14.4" customHeight="1">
      <c r="B77" s="46"/>
      <c r="C77" s="76" t="s">
        <v>114</v>
      </c>
      <c r="D77" s="74"/>
      <c r="E77" s="74"/>
      <c r="F77" s="74"/>
      <c r="G77" s="74"/>
      <c r="H77" s="74"/>
      <c r="I77" s="192"/>
      <c r="J77" s="74"/>
      <c r="K77" s="74"/>
      <c r="L77" s="72"/>
    </row>
    <row r="78" s="1" customFormat="1" ht="17.25" customHeight="1">
      <c r="B78" s="46"/>
      <c r="C78" s="74"/>
      <c r="D78" s="74"/>
      <c r="E78" s="82" t="str">
        <f>E9</f>
        <v>SO 103B - SO 103B Krajnice, kruhová křižovatka</v>
      </c>
      <c r="F78" s="74"/>
      <c r="G78" s="74"/>
      <c r="H78" s="74"/>
      <c r="I78" s="192"/>
      <c r="J78" s="74"/>
      <c r="K78" s="74"/>
      <c r="L78" s="72"/>
    </row>
    <row r="79" s="1" customFormat="1" ht="6.96" customHeight="1">
      <c r="B79" s="46"/>
      <c r="C79" s="74"/>
      <c r="D79" s="74"/>
      <c r="E79" s="74"/>
      <c r="F79" s="74"/>
      <c r="G79" s="74"/>
      <c r="H79" s="74"/>
      <c r="I79" s="192"/>
      <c r="J79" s="74"/>
      <c r="K79" s="74"/>
      <c r="L79" s="72"/>
    </row>
    <row r="80" s="1" customFormat="1" ht="18" customHeight="1">
      <c r="B80" s="46"/>
      <c r="C80" s="76" t="s">
        <v>26</v>
      </c>
      <c r="D80" s="74"/>
      <c r="E80" s="74"/>
      <c r="F80" s="194" t="str">
        <f>F12</f>
        <v xml:space="preserve">Sokolov      Cen. soustava: ÚRS I/2016</v>
      </c>
      <c r="G80" s="74"/>
      <c r="H80" s="74"/>
      <c r="I80" s="195" t="s">
        <v>28</v>
      </c>
      <c r="J80" s="85" t="str">
        <f>IF(J12="","",J12)</f>
        <v>5. 4. 2016</v>
      </c>
      <c r="K80" s="74"/>
      <c r="L80" s="72"/>
    </row>
    <row r="81" s="1" customFormat="1" ht="6.96" customHeight="1">
      <c r="B81" s="46"/>
      <c r="C81" s="74"/>
      <c r="D81" s="74"/>
      <c r="E81" s="74"/>
      <c r="F81" s="74"/>
      <c r="G81" s="74"/>
      <c r="H81" s="74"/>
      <c r="I81" s="192"/>
      <c r="J81" s="74"/>
      <c r="K81" s="74"/>
      <c r="L81" s="72"/>
    </row>
    <row r="82" s="1" customFormat="1">
      <c r="B82" s="46"/>
      <c r="C82" s="76" t="s">
        <v>36</v>
      </c>
      <c r="D82" s="74"/>
      <c r="E82" s="74"/>
      <c r="F82" s="194" t="str">
        <f>E15</f>
        <v>Město Sokolov</v>
      </c>
      <c r="G82" s="74"/>
      <c r="H82" s="74"/>
      <c r="I82" s="195" t="s">
        <v>43</v>
      </c>
      <c r="J82" s="194" t="str">
        <f>E21</f>
        <v>DSVA s.r.o.</v>
      </c>
      <c r="K82" s="74"/>
      <c r="L82" s="72"/>
    </row>
    <row r="83" s="1" customFormat="1" ht="14.4" customHeight="1">
      <c r="B83" s="46"/>
      <c r="C83" s="76" t="s">
        <v>41</v>
      </c>
      <c r="D83" s="74"/>
      <c r="E83" s="74"/>
      <c r="F83" s="194" t="str">
        <f>IF(E18="","",E18)</f>
        <v/>
      </c>
      <c r="G83" s="74"/>
      <c r="H83" s="74"/>
      <c r="I83" s="192"/>
      <c r="J83" s="74"/>
      <c r="K83" s="74"/>
      <c r="L83" s="72"/>
    </row>
    <row r="84" s="1" customFormat="1" ht="10.32" customHeight="1">
      <c r="B84" s="46"/>
      <c r="C84" s="74"/>
      <c r="D84" s="74"/>
      <c r="E84" s="74"/>
      <c r="F84" s="74"/>
      <c r="G84" s="74"/>
      <c r="H84" s="74"/>
      <c r="I84" s="192"/>
      <c r="J84" s="74"/>
      <c r="K84" s="74"/>
      <c r="L84" s="72"/>
    </row>
    <row r="85" s="9" customFormat="1" ht="29.28" customHeight="1">
      <c r="B85" s="196"/>
      <c r="C85" s="197" t="s">
        <v>130</v>
      </c>
      <c r="D85" s="198" t="s">
        <v>66</v>
      </c>
      <c r="E85" s="198" t="s">
        <v>62</v>
      </c>
      <c r="F85" s="198" t="s">
        <v>131</v>
      </c>
      <c r="G85" s="198" t="s">
        <v>132</v>
      </c>
      <c r="H85" s="198" t="s">
        <v>133</v>
      </c>
      <c r="I85" s="199" t="s">
        <v>134</v>
      </c>
      <c r="J85" s="198" t="s">
        <v>118</v>
      </c>
      <c r="K85" s="200" t="s">
        <v>135</v>
      </c>
      <c r="L85" s="201"/>
      <c r="M85" s="102" t="s">
        <v>136</v>
      </c>
      <c r="N85" s="103" t="s">
        <v>51</v>
      </c>
      <c r="O85" s="103" t="s">
        <v>137</v>
      </c>
      <c r="P85" s="103" t="s">
        <v>138</v>
      </c>
      <c r="Q85" s="103" t="s">
        <v>139</v>
      </c>
      <c r="R85" s="103" t="s">
        <v>140</v>
      </c>
      <c r="S85" s="103" t="s">
        <v>141</v>
      </c>
      <c r="T85" s="104" t="s">
        <v>142</v>
      </c>
    </row>
    <row r="86" s="1" customFormat="1" ht="29.28" customHeight="1">
      <c r="B86" s="46"/>
      <c r="C86" s="108" t="s">
        <v>119</v>
      </c>
      <c r="D86" s="74"/>
      <c r="E86" s="74"/>
      <c r="F86" s="74"/>
      <c r="G86" s="74"/>
      <c r="H86" s="74"/>
      <c r="I86" s="192"/>
      <c r="J86" s="202">
        <f>BK86</f>
        <v>0</v>
      </c>
      <c r="K86" s="74"/>
      <c r="L86" s="72"/>
      <c r="M86" s="105"/>
      <c r="N86" s="106"/>
      <c r="O86" s="106"/>
      <c r="P86" s="203">
        <f>P87</f>
        <v>0</v>
      </c>
      <c r="Q86" s="106"/>
      <c r="R86" s="203">
        <f>R87</f>
        <v>185.87935858</v>
      </c>
      <c r="S86" s="106"/>
      <c r="T86" s="204">
        <f>T87</f>
        <v>10.606999999999999</v>
      </c>
      <c r="AT86" s="23" t="s">
        <v>80</v>
      </c>
      <c r="AU86" s="23" t="s">
        <v>120</v>
      </c>
      <c r="BK86" s="205">
        <f>BK87</f>
        <v>0</v>
      </c>
    </row>
    <row r="87" s="10" customFormat="1" ht="37.44001" customHeight="1">
      <c r="B87" s="206"/>
      <c r="C87" s="207"/>
      <c r="D87" s="208" t="s">
        <v>80</v>
      </c>
      <c r="E87" s="209" t="s">
        <v>143</v>
      </c>
      <c r="F87" s="209" t="s">
        <v>144</v>
      </c>
      <c r="G87" s="207"/>
      <c r="H87" s="207"/>
      <c r="I87" s="210"/>
      <c r="J87" s="211">
        <f>BK87</f>
        <v>0</v>
      </c>
      <c r="K87" s="207"/>
      <c r="L87" s="212"/>
      <c r="M87" s="213"/>
      <c r="N87" s="214"/>
      <c r="O87" s="214"/>
      <c r="P87" s="215">
        <f>P88+P124+P129+P137+P156+P162+P184+P195+P204</f>
        <v>0</v>
      </c>
      <c r="Q87" s="214"/>
      <c r="R87" s="215">
        <f>R88+R124+R129+R137+R156+R162+R184+R195+R204</f>
        <v>185.87935858</v>
      </c>
      <c r="S87" s="214"/>
      <c r="T87" s="216">
        <f>T88+T124+T129+T137+T156+T162+T184+T195+T204</f>
        <v>10.606999999999999</v>
      </c>
      <c r="AR87" s="217" t="s">
        <v>25</v>
      </c>
      <c r="AT87" s="218" t="s">
        <v>80</v>
      </c>
      <c r="AU87" s="218" t="s">
        <v>81</v>
      </c>
      <c r="AY87" s="217" t="s">
        <v>145</v>
      </c>
      <c r="BK87" s="219">
        <f>BK88+BK124+BK129+BK137+BK156+BK162+BK184+BK195+BK204</f>
        <v>0</v>
      </c>
    </row>
    <row r="88" s="10" customFormat="1" ht="19.92" customHeight="1">
      <c r="B88" s="206"/>
      <c r="C88" s="207"/>
      <c r="D88" s="208" t="s">
        <v>80</v>
      </c>
      <c r="E88" s="220" t="s">
        <v>25</v>
      </c>
      <c r="F88" s="220" t="s">
        <v>146</v>
      </c>
      <c r="G88" s="207"/>
      <c r="H88" s="207"/>
      <c r="I88" s="210"/>
      <c r="J88" s="221">
        <f>BK88</f>
        <v>0</v>
      </c>
      <c r="K88" s="207"/>
      <c r="L88" s="212"/>
      <c r="M88" s="213"/>
      <c r="N88" s="214"/>
      <c r="O88" s="214"/>
      <c r="P88" s="215">
        <f>SUM(P89:P123)</f>
        <v>0</v>
      </c>
      <c r="Q88" s="214"/>
      <c r="R88" s="215">
        <f>SUM(R89:R123)</f>
        <v>0</v>
      </c>
      <c r="S88" s="214"/>
      <c r="T88" s="216">
        <f>SUM(T89:T123)</f>
        <v>6.5250000000000004</v>
      </c>
      <c r="AR88" s="217" t="s">
        <v>25</v>
      </c>
      <c r="AT88" s="218" t="s">
        <v>80</v>
      </c>
      <c r="AU88" s="218" t="s">
        <v>25</v>
      </c>
      <c r="AY88" s="217" t="s">
        <v>145</v>
      </c>
      <c r="BK88" s="219">
        <f>SUM(BK89:BK123)</f>
        <v>0</v>
      </c>
    </row>
    <row r="89" s="1" customFormat="1" ht="16.5" customHeight="1">
      <c r="B89" s="46"/>
      <c r="C89" s="222" t="s">
        <v>25</v>
      </c>
      <c r="D89" s="222" t="s">
        <v>147</v>
      </c>
      <c r="E89" s="223" t="s">
        <v>897</v>
      </c>
      <c r="F89" s="224" t="s">
        <v>898</v>
      </c>
      <c r="G89" s="225" t="s">
        <v>899</v>
      </c>
      <c r="H89" s="226">
        <v>0.014</v>
      </c>
      <c r="I89" s="227"/>
      <c r="J89" s="228">
        <f>ROUND(I89*H89,2)</f>
        <v>0</v>
      </c>
      <c r="K89" s="224" t="s">
        <v>38</v>
      </c>
      <c r="L89" s="72"/>
      <c r="M89" s="229" t="s">
        <v>38</v>
      </c>
      <c r="N89" s="230" t="s">
        <v>52</v>
      </c>
      <c r="O89" s="47"/>
      <c r="P89" s="231">
        <f>O89*H89</f>
        <v>0</v>
      </c>
      <c r="Q89" s="231">
        <v>0</v>
      </c>
      <c r="R89" s="231">
        <f>Q89*H89</f>
        <v>0</v>
      </c>
      <c r="S89" s="231">
        <v>0</v>
      </c>
      <c r="T89" s="232">
        <f>S89*H89</f>
        <v>0</v>
      </c>
      <c r="AR89" s="23" t="s">
        <v>152</v>
      </c>
      <c r="AT89" s="23" t="s">
        <v>147</v>
      </c>
      <c r="AU89" s="23" t="s">
        <v>24</v>
      </c>
      <c r="AY89" s="23" t="s">
        <v>145</v>
      </c>
      <c r="BE89" s="233">
        <f>IF(N89="základní",J89,0)</f>
        <v>0</v>
      </c>
      <c r="BF89" s="233">
        <f>IF(N89="snížená",J89,0)</f>
        <v>0</v>
      </c>
      <c r="BG89" s="233">
        <f>IF(N89="zákl. přenesená",J89,0)</f>
        <v>0</v>
      </c>
      <c r="BH89" s="233">
        <f>IF(N89="sníž. přenesená",J89,0)</f>
        <v>0</v>
      </c>
      <c r="BI89" s="233">
        <f>IF(N89="nulová",J89,0)</f>
        <v>0</v>
      </c>
      <c r="BJ89" s="23" t="s">
        <v>25</v>
      </c>
      <c r="BK89" s="233">
        <f>ROUND(I89*H89,2)</f>
        <v>0</v>
      </c>
      <c r="BL89" s="23" t="s">
        <v>152</v>
      </c>
      <c r="BM89" s="23" t="s">
        <v>900</v>
      </c>
    </row>
    <row r="90" s="1" customFormat="1" ht="16.5" customHeight="1">
      <c r="B90" s="46"/>
      <c r="C90" s="222" t="s">
        <v>24</v>
      </c>
      <c r="D90" s="222" t="s">
        <v>147</v>
      </c>
      <c r="E90" s="223" t="s">
        <v>173</v>
      </c>
      <c r="F90" s="224" t="s">
        <v>901</v>
      </c>
      <c r="G90" s="225" t="s">
        <v>150</v>
      </c>
      <c r="H90" s="226">
        <v>10</v>
      </c>
      <c r="I90" s="227"/>
      <c r="J90" s="228">
        <f>ROUND(I90*H90,2)</f>
        <v>0</v>
      </c>
      <c r="K90" s="224" t="s">
        <v>38</v>
      </c>
      <c r="L90" s="72"/>
      <c r="M90" s="229" t="s">
        <v>38</v>
      </c>
      <c r="N90" s="230" t="s">
        <v>52</v>
      </c>
      <c r="O90" s="47"/>
      <c r="P90" s="231">
        <f>O90*H90</f>
        <v>0</v>
      </c>
      <c r="Q90" s="231">
        <v>0</v>
      </c>
      <c r="R90" s="231">
        <f>Q90*H90</f>
        <v>0</v>
      </c>
      <c r="S90" s="231">
        <v>0.18099999999999999</v>
      </c>
      <c r="T90" s="232">
        <f>S90*H90</f>
        <v>1.8100000000000001</v>
      </c>
      <c r="AR90" s="23" t="s">
        <v>152</v>
      </c>
      <c r="AT90" s="23" t="s">
        <v>147</v>
      </c>
      <c r="AU90" s="23" t="s">
        <v>24</v>
      </c>
      <c r="AY90" s="23" t="s">
        <v>145</v>
      </c>
      <c r="BE90" s="233">
        <f>IF(N90="základní",J90,0)</f>
        <v>0</v>
      </c>
      <c r="BF90" s="233">
        <f>IF(N90="snížená",J90,0)</f>
        <v>0</v>
      </c>
      <c r="BG90" s="233">
        <f>IF(N90="zákl. přenesená",J90,0)</f>
        <v>0</v>
      </c>
      <c r="BH90" s="233">
        <f>IF(N90="sníž. přenesená",J90,0)</f>
        <v>0</v>
      </c>
      <c r="BI90" s="233">
        <f>IF(N90="nulová",J90,0)</f>
        <v>0</v>
      </c>
      <c r="BJ90" s="23" t="s">
        <v>25</v>
      </c>
      <c r="BK90" s="233">
        <f>ROUND(I90*H90,2)</f>
        <v>0</v>
      </c>
      <c r="BL90" s="23" t="s">
        <v>152</v>
      </c>
      <c r="BM90" s="23" t="s">
        <v>902</v>
      </c>
    </row>
    <row r="91" s="1" customFormat="1" ht="16.5" customHeight="1">
      <c r="B91" s="46"/>
      <c r="C91" s="222" t="s">
        <v>158</v>
      </c>
      <c r="D91" s="222" t="s">
        <v>147</v>
      </c>
      <c r="E91" s="223" t="s">
        <v>903</v>
      </c>
      <c r="F91" s="224" t="s">
        <v>904</v>
      </c>
      <c r="G91" s="225" t="s">
        <v>197</v>
      </c>
      <c r="H91" s="226">
        <v>23</v>
      </c>
      <c r="I91" s="227"/>
      <c r="J91" s="228">
        <f>ROUND(I91*H91,2)</f>
        <v>0</v>
      </c>
      <c r="K91" s="224" t="s">
        <v>38</v>
      </c>
      <c r="L91" s="72"/>
      <c r="M91" s="229" t="s">
        <v>38</v>
      </c>
      <c r="N91" s="230" t="s">
        <v>52</v>
      </c>
      <c r="O91" s="47"/>
      <c r="P91" s="231">
        <f>O91*H91</f>
        <v>0</v>
      </c>
      <c r="Q91" s="231">
        <v>0</v>
      </c>
      <c r="R91" s="231">
        <f>Q91*H91</f>
        <v>0</v>
      </c>
      <c r="S91" s="231">
        <v>0.20499999999999999</v>
      </c>
      <c r="T91" s="232">
        <f>S91*H91</f>
        <v>4.7149999999999999</v>
      </c>
      <c r="AR91" s="23" t="s">
        <v>152</v>
      </c>
      <c r="AT91" s="23" t="s">
        <v>147</v>
      </c>
      <c r="AU91" s="23" t="s">
        <v>24</v>
      </c>
      <c r="AY91" s="23" t="s">
        <v>145</v>
      </c>
      <c r="BE91" s="233">
        <f>IF(N91="základní",J91,0)</f>
        <v>0</v>
      </c>
      <c r="BF91" s="233">
        <f>IF(N91="snížená",J91,0)</f>
        <v>0</v>
      </c>
      <c r="BG91" s="233">
        <f>IF(N91="zákl. přenesená",J91,0)</f>
        <v>0</v>
      </c>
      <c r="BH91" s="233">
        <f>IF(N91="sníž. přenesená",J91,0)</f>
        <v>0</v>
      </c>
      <c r="BI91" s="233">
        <f>IF(N91="nulová",J91,0)</f>
        <v>0</v>
      </c>
      <c r="BJ91" s="23" t="s">
        <v>25</v>
      </c>
      <c r="BK91" s="233">
        <f>ROUND(I91*H91,2)</f>
        <v>0</v>
      </c>
      <c r="BL91" s="23" t="s">
        <v>152</v>
      </c>
      <c r="BM91" s="23" t="s">
        <v>905</v>
      </c>
    </row>
    <row r="92" s="1" customFormat="1" ht="16.5" customHeight="1">
      <c r="B92" s="46"/>
      <c r="C92" s="222" t="s">
        <v>152</v>
      </c>
      <c r="D92" s="222" t="s">
        <v>147</v>
      </c>
      <c r="E92" s="223" t="s">
        <v>906</v>
      </c>
      <c r="F92" s="224" t="s">
        <v>907</v>
      </c>
      <c r="G92" s="225" t="s">
        <v>206</v>
      </c>
      <c r="H92" s="226">
        <v>9.5</v>
      </c>
      <c r="I92" s="227"/>
      <c r="J92" s="228">
        <f>ROUND(I92*H92,2)</f>
        <v>0</v>
      </c>
      <c r="K92" s="224" t="s">
        <v>38</v>
      </c>
      <c r="L92" s="72"/>
      <c r="M92" s="229" t="s">
        <v>38</v>
      </c>
      <c r="N92" s="230" t="s">
        <v>52</v>
      </c>
      <c r="O92" s="47"/>
      <c r="P92" s="231">
        <f>O92*H92</f>
        <v>0</v>
      </c>
      <c r="Q92" s="231">
        <v>0</v>
      </c>
      <c r="R92" s="231">
        <f>Q92*H92</f>
        <v>0</v>
      </c>
      <c r="S92" s="231">
        <v>0</v>
      </c>
      <c r="T92" s="232">
        <f>S92*H92</f>
        <v>0</v>
      </c>
      <c r="AR92" s="23" t="s">
        <v>152</v>
      </c>
      <c r="AT92" s="23" t="s">
        <v>147</v>
      </c>
      <c r="AU92" s="23" t="s">
        <v>24</v>
      </c>
      <c r="AY92" s="23" t="s">
        <v>145</v>
      </c>
      <c r="BE92" s="233">
        <f>IF(N92="základní",J92,0)</f>
        <v>0</v>
      </c>
      <c r="BF92" s="233">
        <f>IF(N92="snížená",J92,0)</f>
        <v>0</v>
      </c>
      <c r="BG92" s="233">
        <f>IF(N92="zákl. přenesená",J92,0)</f>
        <v>0</v>
      </c>
      <c r="BH92" s="233">
        <f>IF(N92="sníž. přenesená",J92,0)</f>
        <v>0</v>
      </c>
      <c r="BI92" s="233">
        <f>IF(N92="nulová",J92,0)</f>
        <v>0</v>
      </c>
      <c r="BJ92" s="23" t="s">
        <v>25</v>
      </c>
      <c r="BK92" s="233">
        <f>ROUND(I92*H92,2)</f>
        <v>0</v>
      </c>
      <c r="BL92" s="23" t="s">
        <v>152</v>
      </c>
      <c r="BM92" s="23" t="s">
        <v>908</v>
      </c>
    </row>
    <row r="93" s="11" customFormat="1">
      <c r="B93" s="237"/>
      <c r="C93" s="238"/>
      <c r="D93" s="234" t="s">
        <v>176</v>
      </c>
      <c r="E93" s="239" t="s">
        <v>38</v>
      </c>
      <c r="F93" s="240" t="s">
        <v>909</v>
      </c>
      <c r="G93" s="238"/>
      <c r="H93" s="241">
        <v>9.5</v>
      </c>
      <c r="I93" s="242"/>
      <c r="J93" s="238"/>
      <c r="K93" s="238"/>
      <c r="L93" s="243"/>
      <c r="M93" s="244"/>
      <c r="N93" s="245"/>
      <c r="O93" s="245"/>
      <c r="P93" s="245"/>
      <c r="Q93" s="245"/>
      <c r="R93" s="245"/>
      <c r="S93" s="245"/>
      <c r="T93" s="246"/>
      <c r="AT93" s="247" t="s">
        <v>176</v>
      </c>
      <c r="AU93" s="247" t="s">
        <v>24</v>
      </c>
      <c r="AV93" s="11" t="s">
        <v>24</v>
      </c>
      <c r="AW93" s="11" t="s">
        <v>45</v>
      </c>
      <c r="AX93" s="11" t="s">
        <v>81</v>
      </c>
      <c r="AY93" s="247" t="s">
        <v>145</v>
      </c>
    </row>
    <row r="94" s="12" customFormat="1">
      <c r="B94" s="248"/>
      <c r="C94" s="249"/>
      <c r="D94" s="234" t="s">
        <v>176</v>
      </c>
      <c r="E94" s="250" t="s">
        <v>38</v>
      </c>
      <c r="F94" s="251" t="s">
        <v>179</v>
      </c>
      <c r="G94" s="249"/>
      <c r="H94" s="252">
        <v>9.5</v>
      </c>
      <c r="I94" s="253"/>
      <c r="J94" s="249"/>
      <c r="K94" s="249"/>
      <c r="L94" s="254"/>
      <c r="M94" s="255"/>
      <c r="N94" s="256"/>
      <c r="O94" s="256"/>
      <c r="P94" s="256"/>
      <c r="Q94" s="256"/>
      <c r="R94" s="256"/>
      <c r="S94" s="256"/>
      <c r="T94" s="257"/>
      <c r="AT94" s="258" t="s">
        <v>176</v>
      </c>
      <c r="AU94" s="258" t="s">
        <v>24</v>
      </c>
      <c r="AV94" s="12" t="s">
        <v>152</v>
      </c>
      <c r="AW94" s="12" t="s">
        <v>45</v>
      </c>
      <c r="AX94" s="12" t="s">
        <v>25</v>
      </c>
      <c r="AY94" s="258" t="s">
        <v>145</v>
      </c>
    </row>
    <row r="95" s="1" customFormat="1" ht="16.5" customHeight="1">
      <c r="B95" s="46"/>
      <c r="C95" s="222" t="s">
        <v>172</v>
      </c>
      <c r="D95" s="222" t="s">
        <v>147</v>
      </c>
      <c r="E95" s="223" t="s">
        <v>204</v>
      </c>
      <c r="F95" s="224" t="s">
        <v>205</v>
      </c>
      <c r="G95" s="225" t="s">
        <v>206</v>
      </c>
      <c r="H95" s="226">
        <v>250</v>
      </c>
      <c r="I95" s="227"/>
      <c r="J95" s="228">
        <f>ROUND(I95*H95,2)</f>
        <v>0</v>
      </c>
      <c r="K95" s="224" t="s">
        <v>156</v>
      </c>
      <c r="L95" s="72"/>
      <c r="M95" s="229" t="s">
        <v>38</v>
      </c>
      <c r="N95" s="230" t="s">
        <v>52</v>
      </c>
      <c r="O95" s="47"/>
      <c r="P95" s="231">
        <f>O95*H95</f>
        <v>0</v>
      </c>
      <c r="Q95" s="231">
        <v>0</v>
      </c>
      <c r="R95" s="231">
        <f>Q95*H95</f>
        <v>0</v>
      </c>
      <c r="S95" s="231">
        <v>0</v>
      </c>
      <c r="T95" s="232">
        <f>S95*H95</f>
        <v>0</v>
      </c>
      <c r="AR95" s="23" t="s">
        <v>152</v>
      </c>
      <c r="AT95" s="23" t="s">
        <v>147</v>
      </c>
      <c r="AU95" s="23" t="s">
        <v>24</v>
      </c>
      <c r="AY95" s="23" t="s">
        <v>145</v>
      </c>
      <c r="BE95" s="233">
        <f>IF(N95="základní",J95,0)</f>
        <v>0</v>
      </c>
      <c r="BF95" s="233">
        <f>IF(N95="snížená",J95,0)</f>
        <v>0</v>
      </c>
      <c r="BG95" s="233">
        <f>IF(N95="zákl. přenesená",J95,0)</f>
        <v>0</v>
      </c>
      <c r="BH95" s="233">
        <f>IF(N95="sníž. přenesená",J95,0)</f>
        <v>0</v>
      </c>
      <c r="BI95" s="233">
        <f>IF(N95="nulová",J95,0)</f>
        <v>0</v>
      </c>
      <c r="BJ95" s="23" t="s">
        <v>25</v>
      </c>
      <c r="BK95" s="233">
        <f>ROUND(I95*H95,2)</f>
        <v>0</v>
      </c>
      <c r="BL95" s="23" t="s">
        <v>152</v>
      </c>
      <c r="BM95" s="23" t="s">
        <v>910</v>
      </c>
    </row>
    <row r="96" s="1" customFormat="1" ht="16.5" customHeight="1">
      <c r="B96" s="46"/>
      <c r="C96" s="222" t="s">
        <v>180</v>
      </c>
      <c r="D96" s="222" t="s">
        <v>147</v>
      </c>
      <c r="E96" s="223" t="s">
        <v>209</v>
      </c>
      <c r="F96" s="224" t="s">
        <v>210</v>
      </c>
      <c r="G96" s="225" t="s">
        <v>206</v>
      </c>
      <c r="H96" s="226">
        <v>250</v>
      </c>
      <c r="I96" s="227"/>
      <c r="J96" s="228">
        <f>ROUND(I96*H96,2)</f>
        <v>0</v>
      </c>
      <c r="K96" s="224" t="s">
        <v>156</v>
      </c>
      <c r="L96" s="72"/>
      <c r="M96" s="229" t="s">
        <v>38</v>
      </c>
      <c r="N96" s="230" t="s">
        <v>52</v>
      </c>
      <c r="O96" s="47"/>
      <c r="P96" s="231">
        <f>O96*H96</f>
        <v>0</v>
      </c>
      <c r="Q96" s="231">
        <v>0</v>
      </c>
      <c r="R96" s="231">
        <f>Q96*H96</f>
        <v>0</v>
      </c>
      <c r="S96" s="231">
        <v>0</v>
      </c>
      <c r="T96" s="232">
        <f>S96*H96</f>
        <v>0</v>
      </c>
      <c r="AR96" s="23" t="s">
        <v>152</v>
      </c>
      <c r="AT96" s="23" t="s">
        <v>147</v>
      </c>
      <c r="AU96" s="23" t="s">
        <v>24</v>
      </c>
      <c r="AY96" s="23" t="s">
        <v>145</v>
      </c>
      <c r="BE96" s="233">
        <f>IF(N96="základní",J96,0)</f>
        <v>0</v>
      </c>
      <c r="BF96" s="233">
        <f>IF(N96="snížená",J96,0)</f>
        <v>0</v>
      </c>
      <c r="BG96" s="233">
        <f>IF(N96="zákl. přenesená",J96,0)</f>
        <v>0</v>
      </c>
      <c r="BH96" s="233">
        <f>IF(N96="sníž. přenesená",J96,0)</f>
        <v>0</v>
      </c>
      <c r="BI96" s="233">
        <f>IF(N96="nulová",J96,0)</f>
        <v>0</v>
      </c>
      <c r="BJ96" s="23" t="s">
        <v>25</v>
      </c>
      <c r="BK96" s="233">
        <f>ROUND(I96*H96,2)</f>
        <v>0</v>
      </c>
      <c r="BL96" s="23" t="s">
        <v>152</v>
      </c>
      <c r="BM96" s="23" t="s">
        <v>911</v>
      </c>
    </row>
    <row r="97" s="1" customFormat="1" ht="16.5" customHeight="1">
      <c r="B97" s="46"/>
      <c r="C97" s="222" t="s">
        <v>186</v>
      </c>
      <c r="D97" s="222" t="s">
        <v>147</v>
      </c>
      <c r="E97" s="223" t="s">
        <v>213</v>
      </c>
      <c r="F97" s="224" t="s">
        <v>214</v>
      </c>
      <c r="G97" s="225" t="s">
        <v>206</v>
      </c>
      <c r="H97" s="226">
        <v>250</v>
      </c>
      <c r="I97" s="227"/>
      <c r="J97" s="228">
        <f>ROUND(I97*H97,2)</f>
        <v>0</v>
      </c>
      <c r="K97" s="224" t="s">
        <v>38</v>
      </c>
      <c r="L97" s="72"/>
      <c r="M97" s="229" t="s">
        <v>38</v>
      </c>
      <c r="N97" s="230" t="s">
        <v>52</v>
      </c>
      <c r="O97" s="47"/>
      <c r="P97" s="231">
        <f>O97*H97</f>
        <v>0</v>
      </c>
      <c r="Q97" s="231">
        <v>0</v>
      </c>
      <c r="R97" s="231">
        <f>Q97*H97</f>
        <v>0</v>
      </c>
      <c r="S97" s="231">
        <v>0</v>
      </c>
      <c r="T97" s="232">
        <f>S97*H97</f>
        <v>0</v>
      </c>
      <c r="AR97" s="23" t="s">
        <v>152</v>
      </c>
      <c r="AT97" s="23" t="s">
        <v>147</v>
      </c>
      <c r="AU97" s="23" t="s">
        <v>24</v>
      </c>
      <c r="AY97" s="23" t="s">
        <v>145</v>
      </c>
      <c r="BE97" s="233">
        <f>IF(N97="základní",J97,0)</f>
        <v>0</v>
      </c>
      <c r="BF97" s="233">
        <f>IF(N97="snížená",J97,0)</f>
        <v>0</v>
      </c>
      <c r="BG97" s="233">
        <f>IF(N97="zákl. přenesená",J97,0)</f>
        <v>0</v>
      </c>
      <c r="BH97" s="233">
        <f>IF(N97="sníž. přenesená",J97,0)</f>
        <v>0</v>
      </c>
      <c r="BI97" s="233">
        <f>IF(N97="nulová",J97,0)</f>
        <v>0</v>
      </c>
      <c r="BJ97" s="23" t="s">
        <v>25</v>
      </c>
      <c r="BK97" s="233">
        <f>ROUND(I97*H97,2)</f>
        <v>0</v>
      </c>
      <c r="BL97" s="23" t="s">
        <v>152</v>
      </c>
      <c r="BM97" s="23" t="s">
        <v>912</v>
      </c>
    </row>
    <row r="98" s="11" customFormat="1">
      <c r="B98" s="237"/>
      <c r="C98" s="238"/>
      <c r="D98" s="234" t="s">
        <v>176</v>
      </c>
      <c r="E98" s="239" t="s">
        <v>38</v>
      </c>
      <c r="F98" s="240" t="s">
        <v>913</v>
      </c>
      <c r="G98" s="238"/>
      <c r="H98" s="241">
        <v>250</v>
      </c>
      <c r="I98" s="242"/>
      <c r="J98" s="238"/>
      <c r="K98" s="238"/>
      <c r="L98" s="243"/>
      <c r="M98" s="244"/>
      <c r="N98" s="245"/>
      <c r="O98" s="245"/>
      <c r="P98" s="245"/>
      <c r="Q98" s="245"/>
      <c r="R98" s="245"/>
      <c r="S98" s="245"/>
      <c r="T98" s="246"/>
      <c r="AT98" s="247" t="s">
        <v>176</v>
      </c>
      <c r="AU98" s="247" t="s">
        <v>24</v>
      </c>
      <c r="AV98" s="11" t="s">
        <v>24</v>
      </c>
      <c r="AW98" s="11" t="s">
        <v>45</v>
      </c>
      <c r="AX98" s="11" t="s">
        <v>25</v>
      </c>
      <c r="AY98" s="247" t="s">
        <v>145</v>
      </c>
    </row>
    <row r="99" s="1" customFormat="1" ht="16.5" customHeight="1">
      <c r="B99" s="46"/>
      <c r="C99" s="222" t="s">
        <v>194</v>
      </c>
      <c r="D99" s="222" t="s">
        <v>147</v>
      </c>
      <c r="E99" s="223" t="s">
        <v>218</v>
      </c>
      <c r="F99" s="224" t="s">
        <v>219</v>
      </c>
      <c r="G99" s="225" t="s">
        <v>206</v>
      </c>
      <c r="H99" s="226">
        <v>250</v>
      </c>
      <c r="I99" s="227"/>
      <c r="J99" s="228">
        <f>ROUND(I99*H99,2)</f>
        <v>0</v>
      </c>
      <c r="K99" s="224" t="s">
        <v>38</v>
      </c>
      <c r="L99" s="72"/>
      <c r="M99" s="229" t="s">
        <v>38</v>
      </c>
      <c r="N99" s="230" t="s">
        <v>52</v>
      </c>
      <c r="O99" s="47"/>
      <c r="P99" s="231">
        <f>O99*H99</f>
        <v>0</v>
      </c>
      <c r="Q99" s="231">
        <v>0</v>
      </c>
      <c r="R99" s="231">
        <f>Q99*H99</f>
        <v>0</v>
      </c>
      <c r="S99" s="231">
        <v>0</v>
      </c>
      <c r="T99" s="232">
        <f>S99*H99</f>
        <v>0</v>
      </c>
      <c r="AR99" s="23" t="s">
        <v>152</v>
      </c>
      <c r="AT99" s="23" t="s">
        <v>147</v>
      </c>
      <c r="AU99" s="23" t="s">
        <v>24</v>
      </c>
      <c r="AY99" s="23" t="s">
        <v>145</v>
      </c>
      <c r="BE99" s="233">
        <f>IF(N99="základní",J99,0)</f>
        <v>0</v>
      </c>
      <c r="BF99" s="233">
        <f>IF(N99="snížená",J99,0)</f>
        <v>0</v>
      </c>
      <c r="BG99" s="233">
        <f>IF(N99="zákl. přenesená",J99,0)</f>
        <v>0</v>
      </c>
      <c r="BH99" s="233">
        <f>IF(N99="sníž. přenesená",J99,0)</f>
        <v>0</v>
      </c>
      <c r="BI99" s="233">
        <f>IF(N99="nulová",J99,0)</f>
        <v>0</v>
      </c>
      <c r="BJ99" s="23" t="s">
        <v>25</v>
      </c>
      <c r="BK99" s="233">
        <f>ROUND(I99*H99,2)</f>
        <v>0</v>
      </c>
      <c r="BL99" s="23" t="s">
        <v>152</v>
      </c>
      <c r="BM99" s="23" t="s">
        <v>914</v>
      </c>
    </row>
    <row r="100" s="11" customFormat="1">
      <c r="B100" s="237"/>
      <c r="C100" s="238"/>
      <c r="D100" s="234" t="s">
        <v>176</v>
      </c>
      <c r="E100" s="239" t="s">
        <v>38</v>
      </c>
      <c r="F100" s="240" t="s">
        <v>913</v>
      </c>
      <c r="G100" s="238"/>
      <c r="H100" s="241">
        <v>250</v>
      </c>
      <c r="I100" s="242"/>
      <c r="J100" s="238"/>
      <c r="K100" s="238"/>
      <c r="L100" s="243"/>
      <c r="M100" s="244"/>
      <c r="N100" s="245"/>
      <c r="O100" s="245"/>
      <c r="P100" s="245"/>
      <c r="Q100" s="245"/>
      <c r="R100" s="245"/>
      <c r="S100" s="245"/>
      <c r="T100" s="246"/>
      <c r="AT100" s="247" t="s">
        <v>176</v>
      </c>
      <c r="AU100" s="247" t="s">
        <v>24</v>
      </c>
      <c r="AV100" s="11" t="s">
        <v>24</v>
      </c>
      <c r="AW100" s="11" t="s">
        <v>45</v>
      </c>
      <c r="AX100" s="11" t="s">
        <v>25</v>
      </c>
      <c r="AY100" s="247" t="s">
        <v>145</v>
      </c>
    </row>
    <row r="101" s="1" customFormat="1" ht="16.5" customHeight="1">
      <c r="B101" s="46"/>
      <c r="C101" s="222" t="s">
        <v>203</v>
      </c>
      <c r="D101" s="222" t="s">
        <v>147</v>
      </c>
      <c r="E101" s="223" t="s">
        <v>222</v>
      </c>
      <c r="F101" s="224" t="s">
        <v>223</v>
      </c>
      <c r="G101" s="225" t="s">
        <v>224</v>
      </c>
      <c r="H101" s="226">
        <v>450</v>
      </c>
      <c r="I101" s="227"/>
      <c r="J101" s="228">
        <f>ROUND(I101*H101,2)</f>
        <v>0</v>
      </c>
      <c r="K101" s="224" t="s">
        <v>38</v>
      </c>
      <c r="L101" s="72"/>
      <c r="M101" s="229" t="s">
        <v>38</v>
      </c>
      <c r="N101" s="230" t="s">
        <v>52</v>
      </c>
      <c r="O101" s="47"/>
      <c r="P101" s="231">
        <f>O101*H101</f>
        <v>0</v>
      </c>
      <c r="Q101" s="231">
        <v>0</v>
      </c>
      <c r="R101" s="231">
        <f>Q101*H101</f>
        <v>0</v>
      </c>
      <c r="S101" s="231">
        <v>0</v>
      </c>
      <c r="T101" s="232">
        <f>S101*H101</f>
        <v>0</v>
      </c>
      <c r="AR101" s="23" t="s">
        <v>152</v>
      </c>
      <c r="AT101" s="23" t="s">
        <v>147</v>
      </c>
      <c r="AU101" s="23" t="s">
        <v>24</v>
      </c>
      <c r="AY101" s="23" t="s">
        <v>145</v>
      </c>
      <c r="BE101" s="233">
        <f>IF(N101="základní",J101,0)</f>
        <v>0</v>
      </c>
      <c r="BF101" s="233">
        <f>IF(N101="snížená",J101,0)</f>
        <v>0</v>
      </c>
      <c r="BG101" s="233">
        <f>IF(N101="zákl. přenesená",J101,0)</f>
        <v>0</v>
      </c>
      <c r="BH101" s="233">
        <f>IF(N101="sníž. přenesená",J101,0)</f>
        <v>0</v>
      </c>
      <c r="BI101" s="233">
        <f>IF(N101="nulová",J101,0)</f>
        <v>0</v>
      </c>
      <c r="BJ101" s="23" t="s">
        <v>25</v>
      </c>
      <c r="BK101" s="233">
        <f>ROUND(I101*H101,2)</f>
        <v>0</v>
      </c>
      <c r="BL101" s="23" t="s">
        <v>152</v>
      </c>
      <c r="BM101" s="23" t="s">
        <v>915</v>
      </c>
    </row>
    <row r="102" s="11" customFormat="1">
      <c r="B102" s="237"/>
      <c r="C102" s="238"/>
      <c r="D102" s="234" t="s">
        <v>176</v>
      </c>
      <c r="E102" s="239" t="s">
        <v>38</v>
      </c>
      <c r="F102" s="240" t="s">
        <v>916</v>
      </c>
      <c r="G102" s="238"/>
      <c r="H102" s="241">
        <v>450</v>
      </c>
      <c r="I102" s="242"/>
      <c r="J102" s="238"/>
      <c r="K102" s="238"/>
      <c r="L102" s="243"/>
      <c r="M102" s="244"/>
      <c r="N102" s="245"/>
      <c r="O102" s="245"/>
      <c r="P102" s="245"/>
      <c r="Q102" s="245"/>
      <c r="R102" s="245"/>
      <c r="S102" s="245"/>
      <c r="T102" s="246"/>
      <c r="AT102" s="247" t="s">
        <v>176</v>
      </c>
      <c r="AU102" s="247" t="s">
        <v>24</v>
      </c>
      <c r="AV102" s="11" t="s">
        <v>24</v>
      </c>
      <c r="AW102" s="11" t="s">
        <v>45</v>
      </c>
      <c r="AX102" s="11" t="s">
        <v>81</v>
      </c>
      <c r="AY102" s="247" t="s">
        <v>145</v>
      </c>
    </row>
    <row r="103" s="12" customFormat="1">
      <c r="B103" s="248"/>
      <c r="C103" s="249"/>
      <c r="D103" s="234" t="s">
        <v>176</v>
      </c>
      <c r="E103" s="250" t="s">
        <v>38</v>
      </c>
      <c r="F103" s="251" t="s">
        <v>179</v>
      </c>
      <c r="G103" s="249"/>
      <c r="H103" s="252">
        <v>450</v>
      </c>
      <c r="I103" s="253"/>
      <c r="J103" s="249"/>
      <c r="K103" s="249"/>
      <c r="L103" s="254"/>
      <c r="M103" s="255"/>
      <c r="N103" s="256"/>
      <c r="O103" s="256"/>
      <c r="P103" s="256"/>
      <c r="Q103" s="256"/>
      <c r="R103" s="256"/>
      <c r="S103" s="256"/>
      <c r="T103" s="257"/>
      <c r="AT103" s="258" t="s">
        <v>176</v>
      </c>
      <c r="AU103" s="258" t="s">
        <v>24</v>
      </c>
      <c r="AV103" s="12" t="s">
        <v>152</v>
      </c>
      <c r="AW103" s="12" t="s">
        <v>45</v>
      </c>
      <c r="AX103" s="12" t="s">
        <v>25</v>
      </c>
      <c r="AY103" s="258" t="s">
        <v>145</v>
      </c>
    </row>
    <row r="104" s="1" customFormat="1" ht="16.5" customHeight="1">
      <c r="B104" s="46"/>
      <c r="C104" s="222" t="s">
        <v>30</v>
      </c>
      <c r="D104" s="222" t="s">
        <v>147</v>
      </c>
      <c r="E104" s="223" t="s">
        <v>917</v>
      </c>
      <c r="F104" s="224" t="s">
        <v>918</v>
      </c>
      <c r="G104" s="225" t="s">
        <v>206</v>
      </c>
      <c r="H104" s="226">
        <v>55.299999999999997</v>
      </c>
      <c r="I104" s="227"/>
      <c r="J104" s="228">
        <f>ROUND(I104*H104,2)</f>
        <v>0</v>
      </c>
      <c r="K104" s="224" t="s">
        <v>162</v>
      </c>
      <c r="L104" s="72"/>
      <c r="M104" s="229" t="s">
        <v>38</v>
      </c>
      <c r="N104" s="230" t="s">
        <v>52</v>
      </c>
      <c r="O104" s="47"/>
      <c r="P104" s="231">
        <f>O104*H104</f>
        <v>0</v>
      </c>
      <c r="Q104" s="231">
        <v>0</v>
      </c>
      <c r="R104" s="231">
        <f>Q104*H104</f>
        <v>0</v>
      </c>
      <c r="S104" s="231">
        <v>0</v>
      </c>
      <c r="T104" s="232">
        <f>S104*H104</f>
        <v>0</v>
      </c>
      <c r="AR104" s="23" t="s">
        <v>152</v>
      </c>
      <c r="AT104" s="23" t="s">
        <v>147</v>
      </c>
      <c r="AU104" s="23" t="s">
        <v>24</v>
      </c>
      <c r="AY104" s="23" t="s">
        <v>145</v>
      </c>
      <c r="BE104" s="233">
        <f>IF(N104="základní",J104,0)</f>
        <v>0</v>
      </c>
      <c r="BF104" s="233">
        <f>IF(N104="snížená",J104,0)</f>
        <v>0</v>
      </c>
      <c r="BG104" s="233">
        <f>IF(N104="zákl. přenesená",J104,0)</f>
        <v>0</v>
      </c>
      <c r="BH104" s="233">
        <f>IF(N104="sníž. přenesená",J104,0)</f>
        <v>0</v>
      </c>
      <c r="BI104" s="233">
        <f>IF(N104="nulová",J104,0)</f>
        <v>0</v>
      </c>
      <c r="BJ104" s="23" t="s">
        <v>25</v>
      </c>
      <c r="BK104" s="233">
        <f>ROUND(I104*H104,2)</f>
        <v>0</v>
      </c>
      <c r="BL104" s="23" t="s">
        <v>152</v>
      </c>
      <c r="BM104" s="23" t="s">
        <v>919</v>
      </c>
    </row>
    <row r="105" s="1" customFormat="1">
      <c r="B105" s="46"/>
      <c r="C105" s="74"/>
      <c r="D105" s="234" t="s">
        <v>164</v>
      </c>
      <c r="E105" s="74"/>
      <c r="F105" s="235" t="s">
        <v>920</v>
      </c>
      <c r="G105" s="74"/>
      <c r="H105" s="74"/>
      <c r="I105" s="192"/>
      <c r="J105" s="74"/>
      <c r="K105" s="74"/>
      <c r="L105" s="72"/>
      <c r="M105" s="236"/>
      <c r="N105" s="47"/>
      <c r="O105" s="47"/>
      <c r="P105" s="47"/>
      <c r="Q105" s="47"/>
      <c r="R105" s="47"/>
      <c r="S105" s="47"/>
      <c r="T105" s="95"/>
      <c r="AT105" s="23" t="s">
        <v>164</v>
      </c>
      <c r="AU105" s="23" t="s">
        <v>24</v>
      </c>
    </row>
    <row r="106" s="11" customFormat="1">
      <c r="B106" s="237"/>
      <c r="C106" s="238"/>
      <c r="D106" s="234" t="s">
        <v>176</v>
      </c>
      <c r="E106" s="239" t="s">
        <v>38</v>
      </c>
      <c r="F106" s="240" t="s">
        <v>921</v>
      </c>
      <c r="G106" s="238"/>
      <c r="H106" s="241">
        <v>16.800000000000001</v>
      </c>
      <c r="I106" s="242"/>
      <c r="J106" s="238"/>
      <c r="K106" s="238"/>
      <c r="L106" s="243"/>
      <c r="M106" s="244"/>
      <c r="N106" s="245"/>
      <c r="O106" s="245"/>
      <c r="P106" s="245"/>
      <c r="Q106" s="245"/>
      <c r="R106" s="245"/>
      <c r="S106" s="245"/>
      <c r="T106" s="246"/>
      <c r="AT106" s="247" t="s">
        <v>176</v>
      </c>
      <c r="AU106" s="247" t="s">
        <v>24</v>
      </c>
      <c r="AV106" s="11" t="s">
        <v>24</v>
      </c>
      <c r="AW106" s="11" t="s">
        <v>45</v>
      </c>
      <c r="AX106" s="11" t="s">
        <v>81</v>
      </c>
      <c r="AY106" s="247" t="s">
        <v>145</v>
      </c>
    </row>
    <row r="107" s="11" customFormat="1">
      <c r="B107" s="237"/>
      <c r="C107" s="238"/>
      <c r="D107" s="234" t="s">
        <v>176</v>
      </c>
      <c r="E107" s="239" t="s">
        <v>38</v>
      </c>
      <c r="F107" s="240" t="s">
        <v>922</v>
      </c>
      <c r="G107" s="238"/>
      <c r="H107" s="241">
        <v>38.5</v>
      </c>
      <c r="I107" s="242"/>
      <c r="J107" s="238"/>
      <c r="K107" s="238"/>
      <c r="L107" s="243"/>
      <c r="M107" s="244"/>
      <c r="N107" s="245"/>
      <c r="O107" s="245"/>
      <c r="P107" s="245"/>
      <c r="Q107" s="245"/>
      <c r="R107" s="245"/>
      <c r="S107" s="245"/>
      <c r="T107" s="246"/>
      <c r="AT107" s="247" t="s">
        <v>176</v>
      </c>
      <c r="AU107" s="247" t="s">
        <v>24</v>
      </c>
      <c r="AV107" s="11" t="s">
        <v>24</v>
      </c>
      <c r="AW107" s="11" t="s">
        <v>45</v>
      </c>
      <c r="AX107" s="11" t="s">
        <v>81</v>
      </c>
      <c r="AY107" s="247" t="s">
        <v>145</v>
      </c>
    </row>
    <row r="108" s="12" customFormat="1">
      <c r="B108" s="248"/>
      <c r="C108" s="249"/>
      <c r="D108" s="234" t="s">
        <v>176</v>
      </c>
      <c r="E108" s="250" t="s">
        <v>38</v>
      </c>
      <c r="F108" s="251" t="s">
        <v>179</v>
      </c>
      <c r="G108" s="249"/>
      <c r="H108" s="252">
        <v>55.299999999999997</v>
      </c>
      <c r="I108" s="253"/>
      <c r="J108" s="249"/>
      <c r="K108" s="249"/>
      <c r="L108" s="254"/>
      <c r="M108" s="255"/>
      <c r="N108" s="256"/>
      <c r="O108" s="256"/>
      <c r="P108" s="256"/>
      <c r="Q108" s="256"/>
      <c r="R108" s="256"/>
      <c r="S108" s="256"/>
      <c r="T108" s="257"/>
      <c r="AT108" s="258" t="s">
        <v>176</v>
      </c>
      <c r="AU108" s="258" t="s">
        <v>24</v>
      </c>
      <c r="AV108" s="12" t="s">
        <v>152</v>
      </c>
      <c r="AW108" s="12" t="s">
        <v>45</v>
      </c>
      <c r="AX108" s="12" t="s">
        <v>25</v>
      </c>
      <c r="AY108" s="258" t="s">
        <v>145</v>
      </c>
    </row>
    <row r="109" s="1" customFormat="1" ht="16.5" customHeight="1">
      <c r="B109" s="46"/>
      <c r="C109" s="222" t="s">
        <v>212</v>
      </c>
      <c r="D109" s="222" t="s">
        <v>147</v>
      </c>
      <c r="E109" s="223" t="s">
        <v>923</v>
      </c>
      <c r="F109" s="224" t="s">
        <v>924</v>
      </c>
      <c r="G109" s="225" t="s">
        <v>206</v>
      </c>
      <c r="H109" s="226">
        <v>54.68</v>
      </c>
      <c r="I109" s="227"/>
      <c r="J109" s="228">
        <f>ROUND(I109*H109,2)</f>
        <v>0</v>
      </c>
      <c r="K109" s="224" t="s">
        <v>38</v>
      </c>
      <c r="L109" s="72"/>
      <c r="M109" s="229" t="s">
        <v>38</v>
      </c>
      <c r="N109" s="230" t="s">
        <v>52</v>
      </c>
      <c r="O109" s="47"/>
      <c r="P109" s="231">
        <f>O109*H109</f>
        <v>0</v>
      </c>
      <c r="Q109" s="231">
        <v>0</v>
      </c>
      <c r="R109" s="231">
        <f>Q109*H109</f>
        <v>0</v>
      </c>
      <c r="S109" s="231">
        <v>0</v>
      </c>
      <c r="T109" s="232">
        <f>S109*H109</f>
        <v>0</v>
      </c>
      <c r="AR109" s="23" t="s">
        <v>152</v>
      </c>
      <c r="AT109" s="23" t="s">
        <v>147</v>
      </c>
      <c r="AU109" s="23" t="s">
        <v>24</v>
      </c>
      <c r="AY109" s="23" t="s">
        <v>145</v>
      </c>
      <c r="BE109" s="233">
        <f>IF(N109="základní",J109,0)</f>
        <v>0</v>
      </c>
      <c r="BF109" s="233">
        <f>IF(N109="snížená",J109,0)</f>
        <v>0</v>
      </c>
      <c r="BG109" s="233">
        <f>IF(N109="zákl. přenesená",J109,0)</f>
        <v>0</v>
      </c>
      <c r="BH109" s="233">
        <f>IF(N109="sníž. přenesená",J109,0)</f>
        <v>0</v>
      </c>
      <c r="BI109" s="233">
        <f>IF(N109="nulová",J109,0)</f>
        <v>0</v>
      </c>
      <c r="BJ109" s="23" t="s">
        <v>25</v>
      </c>
      <c r="BK109" s="233">
        <f>ROUND(I109*H109,2)</f>
        <v>0</v>
      </c>
      <c r="BL109" s="23" t="s">
        <v>152</v>
      </c>
      <c r="BM109" s="23" t="s">
        <v>925</v>
      </c>
    </row>
    <row r="110" s="11" customFormat="1">
      <c r="B110" s="237"/>
      <c r="C110" s="238"/>
      <c r="D110" s="234" t="s">
        <v>176</v>
      </c>
      <c r="E110" s="239" t="s">
        <v>38</v>
      </c>
      <c r="F110" s="240" t="s">
        <v>926</v>
      </c>
      <c r="G110" s="238"/>
      <c r="H110" s="241">
        <v>29</v>
      </c>
      <c r="I110" s="242"/>
      <c r="J110" s="238"/>
      <c r="K110" s="238"/>
      <c r="L110" s="243"/>
      <c r="M110" s="244"/>
      <c r="N110" s="245"/>
      <c r="O110" s="245"/>
      <c r="P110" s="245"/>
      <c r="Q110" s="245"/>
      <c r="R110" s="245"/>
      <c r="S110" s="245"/>
      <c r="T110" s="246"/>
      <c r="AT110" s="247" t="s">
        <v>176</v>
      </c>
      <c r="AU110" s="247" t="s">
        <v>24</v>
      </c>
      <c r="AV110" s="11" t="s">
        <v>24</v>
      </c>
      <c r="AW110" s="11" t="s">
        <v>45</v>
      </c>
      <c r="AX110" s="11" t="s">
        <v>81</v>
      </c>
      <c r="AY110" s="247" t="s">
        <v>145</v>
      </c>
    </row>
    <row r="111" s="11" customFormat="1">
      <c r="B111" s="237"/>
      <c r="C111" s="238"/>
      <c r="D111" s="234" t="s">
        <v>176</v>
      </c>
      <c r="E111" s="239" t="s">
        <v>38</v>
      </c>
      <c r="F111" s="240" t="s">
        <v>927</v>
      </c>
      <c r="G111" s="238"/>
      <c r="H111" s="241">
        <v>11.68</v>
      </c>
      <c r="I111" s="242"/>
      <c r="J111" s="238"/>
      <c r="K111" s="238"/>
      <c r="L111" s="243"/>
      <c r="M111" s="244"/>
      <c r="N111" s="245"/>
      <c r="O111" s="245"/>
      <c r="P111" s="245"/>
      <c r="Q111" s="245"/>
      <c r="R111" s="245"/>
      <c r="S111" s="245"/>
      <c r="T111" s="246"/>
      <c r="AT111" s="247" t="s">
        <v>176</v>
      </c>
      <c r="AU111" s="247" t="s">
        <v>24</v>
      </c>
      <c r="AV111" s="11" t="s">
        <v>24</v>
      </c>
      <c r="AW111" s="11" t="s">
        <v>45</v>
      </c>
      <c r="AX111" s="11" t="s">
        <v>81</v>
      </c>
      <c r="AY111" s="247" t="s">
        <v>145</v>
      </c>
    </row>
    <row r="112" s="11" customFormat="1">
      <c r="B112" s="237"/>
      <c r="C112" s="238"/>
      <c r="D112" s="234" t="s">
        <v>176</v>
      </c>
      <c r="E112" s="239" t="s">
        <v>38</v>
      </c>
      <c r="F112" s="240" t="s">
        <v>928</v>
      </c>
      <c r="G112" s="238"/>
      <c r="H112" s="241">
        <v>14</v>
      </c>
      <c r="I112" s="242"/>
      <c r="J112" s="238"/>
      <c r="K112" s="238"/>
      <c r="L112" s="243"/>
      <c r="M112" s="244"/>
      <c r="N112" s="245"/>
      <c r="O112" s="245"/>
      <c r="P112" s="245"/>
      <c r="Q112" s="245"/>
      <c r="R112" s="245"/>
      <c r="S112" s="245"/>
      <c r="T112" s="246"/>
      <c r="AT112" s="247" t="s">
        <v>176</v>
      </c>
      <c r="AU112" s="247" t="s">
        <v>24</v>
      </c>
      <c r="AV112" s="11" t="s">
        <v>24</v>
      </c>
      <c r="AW112" s="11" t="s">
        <v>45</v>
      </c>
      <c r="AX112" s="11" t="s">
        <v>81</v>
      </c>
      <c r="AY112" s="247" t="s">
        <v>145</v>
      </c>
    </row>
    <row r="113" s="12" customFormat="1">
      <c r="B113" s="248"/>
      <c r="C113" s="249"/>
      <c r="D113" s="234" t="s">
        <v>176</v>
      </c>
      <c r="E113" s="250" t="s">
        <v>38</v>
      </c>
      <c r="F113" s="251" t="s">
        <v>179</v>
      </c>
      <c r="G113" s="249"/>
      <c r="H113" s="252">
        <v>54.68</v>
      </c>
      <c r="I113" s="253"/>
      <c r="J113" s="249"/>
      <c r="K113" s="249"/>
      <c r="L113" s="254"/>
      <c r="M113" s="255"/>
      <c r="N113" s="256"/>
      <c r="O113" s="256"/>
      <c r="P113" s="256"/>
      <c r="Q113" s="256"/>
      <c r="R113" s="256"/>
      <c r="S113" s="256"/>
      <c r="T113" s="257"/>
      <c r="AT113" s="258" t="s">
        <v>176</v>
      </c>
      <c r="AU113" s="258" t="s">
        <v>24</v>
      </c>
      <c r="AV113" s="12" t="s">
        <v>152</v>
      </c>
      <c r="AW113" s="12" t="s">
        <v>45</v>
      </c>
      <c r="AX113" s="12" t="s">
        <v>25</v>
      </c>
      <c r="AY113" s="258" t="s">
        <v>145</v>
      </c>
    </row>
    <row r="114" s="1" customFormat="1" ht="16.5" customHeight="1">
      <c r="B114" s="46"/>
      <c r="C114" s="222" t="s">
        <v>217</v>
      </c>
      <c r="D114" s="222" t="s">
        <v>147</v>
      </c>
      <c r="E114" s="223" t="s">
        <v>269</v>
      </c>
      <c r="F114" s="224" t="s">
        <v>270</v>
      </c>
      <c r="G114" s="225" t="s">
        <v>206</v>
      </c>
      <c r="H114" s="226">
        <v>116.3</v>
      </c>
      <c r="I114" s="227"/>
      <c r="J114" s="228">
        <f>ROUND(I114*H114,2)</f>
        <v>0</v>
      </c>
      <c r="K114" s="224" t="s">
        <v>38</v>
      </c>
      <c r="L114" s="72"/>
      <c r="M114" s="229" t="s">
        <v>38</v>
      </c>
      <c r="N114" s="230" t="s">
        <v>52</v>
      </c>
      <c r="O114" s="47"/>
      <c r="P114" s="231">
        <f>O114*H114</f>
        <v>0</v>
      </c>
      <c r="Q114" s="231">
        <v>0</v>
      </c>
      <c r="R114" s="231">
        <f>Q114*H114</f>
        <v>0</v>
      </c>
      <c r="S114" s="231">
        <v>0</v>
      </c>
      <c r="T114" s="232">
        <f>S114*H114</f>
        <v>0</v>
      </c>
      <c r="AR114" s="23" t="s">
        <v>152</v>
      </c>
      <c r="AT114" s="23" t="s">
        <v>147</v>
      </c>
      <c r="AU114" s="23" t="s">
        <v>24</v>
      </c>
      <c r="AY114" s="23" t="s">
        <v>145</v>
      </c>
      <c r="BE114" s="233">
        <f>IF(N114="základní",J114,0)</f>
        <v>0</v>
      </c>
      <c r="BF114" s="233">
        <f>IF(N114="snížená",J114,0)</f>
        <v>0</v>
      </c>
      <c r="BG114" s="233">
        <f>IF(N114="zákl. přenesená",J114,0)</f>
        <v>0</v>
      </c>
      <c r="BH114" s="233">
        <f>IF(N114="sníž. přenesená",J114,0)</f>
        <v>0</v>
      </c>
      <c r="BI114" s="233">
        <f>IF(N114="nulová",J114,0)</f>
        <v>0</v>
      </c>
      <c r="BJ114" s="23" t="s">
        <v>25</v>
      </c>
      <c r="BK114" s="233">
        <f>ROUND(I114*H114,2)</f>
        <v>0</v>
      </c>
      <c r="BL114" s="23" t="s">
        <v>152</v>
      </c>
      <c r="BM114" s="23" t="s">
        <v>929</v>
      </c>
    </row>
    <row r="115" s="11" customFormat="1">
      <c r="B115" s="237"/>
      <c r="C115" s="238"/>
      <c r="D115" s="234" t="s">
        <v>176</v>
      </c>
      <c r="E115" s="239" t="s">
        <v>38</v>
      </c>
      <c r="F115" s="240" t="s">
        <v>930</v>
      </c>
      <c r="G115" s="238"/>
      <c r="H115" s="241">
        <v>116.3</v>
      </c>
      <c r="I115" s="242"/>
      <c r="J115" s="238"/>
      <c r="K115" s="238"/>
      <c r="L115" s="243"/>
      <c r="M115" s="244"/>
      <c r="N115" s="245"/>
      <c r="O115" s="245"/>
      <c r="P115" s="245"/>
      <c r="Q115" s="245"/>
      <c r="R115" s="245"/>
      <c r="S115" s="245"/>
      <c r="T115" s="246"/>
      <c r="AT115" s="247" t="s">
        <v>176</v>
      </c>
      <c r="AU115" s="247" t="s">
        <v>24</v>
      </c>
      <c r="AV115" s="11" t="s">
        <v>24</v>
      </c>
      <c r="AW115" s="11" t="s">
        <v>45</v>
      </c>
      <c r="AX115" s="11" t="s">
        <v>81</v>
      </c>
      <c r="AY115" s="247" t="s">
        <v>145</v>
      </c>
    </row>
    <row r="116" s="12" customFormat="1">
      <c r="B116" s="248"/>
      <c r="C116" s="249"/>
      <c r="D116" s="234" t="s">
        <v>176</v>
      </c>
      <c r="E116" s="250" t="s">
        <v>38</v>
      </c>
      <c r="F116" s="251" t="s">
        <v>179</v>
      </c>
      <c r="G116" s="249"/>
      <c r="H116" s="252">
        <v>116.3</v>
      </c>
      <c r="I116" s="253"/>
      <c r="J116" s="249"/>
      <c r="K116" s="249"/>
      <c r="L116" s="254"/>
      <c r="M116" s="255"/>
      <c r="N116" s="256"/>
      <c r="O116" s="256"/>
      <c r="P116" s="256"/>
      <c r="Q116" s="256"/>
      <c r="R116" s="256"/>
      <c r="S116" s="256"/>
      <c r="T116" s="257"/>
      <c r="AT116" s="258" t="s">
        <v>176</v>
      </c>
      <c r="AU116" s="258" t="s">
        <v>24</v>
      </c>
      <c r="AV116" s="12" t="s">
        <v>152</v>
      </c>
      <c r="AW116" s="12" t="s">
        <v>45</v>
      </c>
      <c r="AX116" s="12" t="s">
        <v>25</v>
      </c>
      <c r="AY116" s="258" t="s">
        <v>145</v>
      </c>
    </row>
    <row r="117" s="1" customFormat="1" ht="16.5" customHeight="1">
      <c r="B117" s="46"/>
      <c r="C117" s="222" t="s">
        <v>221</v>
      </c>
      <c r="D117" s="222" t="s">
        <v>147</v>
      </c>
      <c r="E117" s="223" t="s">
        <v>931</v>
      </c>
      <c r="F117" s="224" t="s">
        <v>932</v>
      </c>
      <c r="G117" s="225" t="s">
        <v>206</v>
      </c>
      <c r="H117" s="226">
        <v>116.3</v>
      </c>
      <c r="I117" s="227"/>
      <c r="J117" s="228">
        <f>ROUND(I117*H117,2)</f>
        <v>0</v>
      </c>
      <c r="K117" s="224" t="s">
        <v>38</v>
      </c>
      <c r="L117" s="72"/>
      <c r="M117" s="229" t="s">
        <v>38</v>
      </c>
      <c r="N117" s="230" t="s">
        <v>52</v>
      </c>
      <c r="O117" s="47"/>
      <c r="P117" s="231">
        <f>O117*H117</f>
        <v>0</v>
      </c>
      <c r="Q117" s="231">
        <v>0</v>
      </c>
      <c r="R117" s="231">
        <f>Q117*H117</f>
        <v>0</v>
      </c>
      <c r="S117" s="231">
        <v>0</v>
      </c>
      <c r="T117" s="232">
        <f>S117*H117</f>
        <v>0</v>
      </c>
      <c r="AR117" s="23" t="s">
        <v>152</v>
      </c>
      <c r="AT117" s="23" t="s">
        <v>147</v>
      </c>
      <c r="AU117" s="23" t="s">
        <v>24</v>
      </c>
      <c r="AY117" s="23" t="s">
        <v>145</v>
      </c>
      <c r="BE117" s="233">
        <f>IF(N117="základní",J117,0)</f>
        <v>0</v>
      </c>
      <c r="BF117" s="233">
        <f>IF(N117="snížená",J117,0)</f>
        <v>0</v>
      </c>
      <c r="BG117" s="233">
        <f>IF(N117="zákl. přenesená",J117,0)</f>
        <v>0</v>
      </c>
      <c r="BH117" s="233">
        <f>IF(N117="sníž. přenesená",J117,0)</f>
        <v>0</v>
      </c>
      <c r="BI117" s="233">
        <f>IF(N117="nulová",J117,0)</f>
        <v>0</v>
      </c>
      <c r="BJ117" s="23" t="s">
        <v>25</v>
      </c>
      <c r="BK117" s="233">
        <f>ROUND(I117*H117,2)</f>
        <v>0</v>
      </c>
      <c r="BL117" s="23" t="s">
        <v>152</v>
      </c>
      <c r="BM117" s="23" t="s">
        <v>933</v>
      </c>
    </row>
    <row r="118" s="11" customFormat="1">
      <c r="B118" s="237"/>
      <c r="C118" s="238"/>
      <c r="D118" s="234" t="s">
        <v>176</v>
      </c>
      <c r="E118" s="239" t="s">
        <v>38</v>
      </c>
      <c r="F118" s="240" t="s">
        <v>934</v>
      </c>
      <c r="G118" s="238"/>
      <c r="H118" s="241">
        <v>116.3</v>
      </c>
      <c r="I118" s="242"/>
      <c r="J118" s="238"/>
      <c r="K118" s="238"/>
      <c r="L118" s="243"/>
      <c r="M118" s="244"/>
      <c r="N118" s="245"/>
      <c r="O118" s="245"/>
      <c r="P118" s="245"/>
      <c r="Q118" s="245"/>
      <c r="R118" s="245"/>
      <c r="S118" s="245"/>
      <c r="T118" s="246"/>
      <c r="AT118" s="247" t="s">
        <v>176</v>
      </c>
      <c r="AU118" s="247" t="s">
        <v>24</v>
      </c>
      <c r="AV118" s="11" t="s">
        <v>24</v>
      </c>
      <c r="AW118" s="11" t="s">
        <v>45</v>
      </c>
      <c r="AX118" s="11" t="s">
        <v>25</v>
      </c>
      <c r="AY118" s="247" t="s">
        <v>145</v>
      </c>
    </row>
    <row r="119" s="1" customFormat="1" ht="16.5" customHeight="1">
      <c r="B119" s="46"/>
      <c r="C119" s="222" t="s">
        <v>227</v>
      </c>
      <c r="D119" s="222" t="s">
        <v>147</v>
      </c>
      <c r="E119" s="223" t="s">
        <v>290</v>
      </c>
      <c r="F119" s="224" t="s">
        <v>291</v>
      </c>
      <c r="G119" s="225" t="s">
        <v>224</v>
      </c>
      <c r="H119" s="226">
        <v>220.97</v>
      </c>
      <c r="I119" s="227"/>
      <c r="J119" s="228">
        <f>ROUND(I119*H119,2)</f>
        <v>0</v>
      </c>
      <c r="K119" s="224" t="s">
        <v>38</v>
      </c>
      <c r="L119" s="72"/>
      <c r="M119" s="229" t="s">
        <v>38</v>
      </c>
      <c r="N119" s="230" t="s">
        <v>52</v>
      </c>
      <c r="O119" s="47"/>
      <c r="P119" s="231">
        <f>O119*H119</f>
        <v>0</v>
      </c>
      <c r="Q119" s="231">
        <v>0</v>
      </c>
      <c r="R119" s="231">
        <f>Q119*H119</f>
        <v>0</v>
      </c>
      <c r="S119" s="231">
        <v>0</v>
      </c>
      <c r="T119" s="232">
        <f>S119*H119</f>
        <v>0</v>
      </c>
      <c r="AR119" s="23" t="s">
        <v>152</v>
      </c>
      <c r="AT119" s="23" t="s">
        <v>147</v>
      </c>
      <c r="AU119" s="23" t="s">
        <v>24</v>
      </c>
      <c r="AY119" s="23" t="s">
        <v>145</v>
      </c>
      <c r="BE119" s="233">
        <f>IF(N119="základní",J119,0)</f>
        <v>0</v>
      </c>
      <c r="BF119" s="233">
        <f>IF(N119="snížená",J119,0)</f>
        <v>0</v>
      </c>
      <c r="BG119" s="233">
        <f>IF(N119="zákl. přenesená",J119,0)</f>
        <v>0</v>
      </c>
      <c r="BH119" s="233">
        <f>IF(N119="sníž. přenesená",J119,0)</f>
        <v>0</v>
      </c>
      <c r="BI119" s="233">
        <f>IF(N119="nulová",J119,0)</f>
        <v>0</v>
      </c>
      <c r="BJ119" s="23" t="s">
        <v>25</v>
      </c>
      <c r="BK119" s="233">
        <f>ROUND(I119*H119,2)</f>
        <v>0</v>
      </c>
      <c r="BL119" s="23" t="s">
        <v>152</v>
      </c>
      <c r="BM119" s="23" t="s">
        <v>935</v>
      </c>
    </row>
    <row r="120" s="11" customFormat="1">
      <c r="B120" s="237"/>
      <c r="C120" s="238"/>
      <c r="D120" s="234" t="s">
        <v>176</v>
      </c>
      <c r="E120" s="239" t="s">
        <v>38</v>
      </c>
      <c r="F120" s="240" t="s">
        <v>936</v>
      </c>
      <c r="G120" s="238"/>
      <c r="H120" s="241">
        <v>220.97</v>
      </c>
      <c r="I120" s="242"/>
      <c r="J120" s="238"/>
      <c r="K120" s="238"/>
      <c r="L120" s="243"/>
      <c r="M120" s="244"/>
      <c r="N120" s="245"/>
      <c r="O120" s="245"/>
      <c r="P120" s="245"/>
      <c r="Q120" s="245"/>
      <c r="R120" s="245"/>
      <c r="S120" s="245"/>
      <c r="T120" s="246"/>
      <c r="AT120" s="247" t="s">
        <v>176</v>
      </c>
      <c r="AU120" s="247" t="s">
        <v>24</v>
      </c>
      <c r="AV120" s="11" t="s">
        <v>24</v>
      </c>
      <c r="AW120" s="11" t="s">
        <v>45</v>
      </c>
      <c r="AX120" s="11" t="s">
        <v>81</v>
      </c>
      <c r="AY120" s="247" t="s">
        <v>145</v>
      </c>
    </row>
    <row r="121" s="12" customFormat="1">
      <c r="B121" s="248"/>
      <c r="C121" s="249"/>
      <c r="D121" s="234" t="s">
        <v>176</v>
      </c>
      <c r="E121" s="250" t="s">
        <v>38</v>
      </c>
      <c r="F121" s="251" t="s">
        <v>179</v>
      </c>
      <c r="G121" s="249"/>
      <c r="H121" s="252">
        <v>220.97</v>
      </c>
      <c r="I121" s="253"/>
      <c r="J121" s="249"/>
      <c r="K121" s="249"/>
      <c r="L121" s="254"/>
      <c r="M121" s="255"/>
      <c r="N121" s="256"/>
      <c r="O121" s="256"/>
      <c r="P121" s="256"/>
      <c r="Q121" s="256"/>
      <c r="R121" s="256"/>
      <c r="S121" s="256"/>
      <c r="T121" s="257"/>
      <c r="AT121" s="258" t="s">
        <v>176</v>
      </c>
      <c r="AU121" s="258" t="s">
        <v>24</v>
      </c>
      <c r="AV121" s="12" t="s">
        <v>152</v>
      </c>
      <c r="AW121" s="12" t="s">
        <v>45</v>
      </c>
      <c r="AX121" s="12" t="s">
        <v>25</v>
      </c>
      <c r="AY121" s="258" t="s">
        <v>145</v>
      </c>
    </row>
    <row r="122" s="1" customFormat="1" ht="16.5" customHeight="1">
      <c r="B122" s="46"/>
      <c r="C122" s="222" t="s">
        <v>10</v>
      </c>
      <c r="D122" s="222" t="s">
        <v>147</v>
      </c>
      <c r="E122" s="223" t="s">
        <v>937</v>
      </c>
      <c r="F122" s="224" t="s">
        <v>938</v>
      </c>
      <c r="G122" s="225" t="s">
        <v>150</v>
      </c>
      <c r="H122" s="226">
        <v>95</v>
      </c>
      <c r="I122" s="227"/>
      <c r="J122" s="228">
        <f>ROUND(I122*H122,2)</f>
        <v>0</v>
      </c>
      <c r="K122" s="224" t="s">
        <v>38</v>
      </c>
      <c r="L122" s="72"/>
      <c r="M122" s="229" t="s">
        <v>38</v>
      </c>
      <c r="N122" s="230" t="s">
        <v>52</v>
      </c>
      <c r="O122" s="47"/>
      <c r="P122" s="231">
        <f>O122*H122</f>
        <v>0</v>
      </c>
      <c r="Q122" s="231">
        <v>0</v>
      </c>
      <c r="R122" s="231">
        <f>Q122*H122</f>
        <v>0</v>
      </c>
      <c r="S122" s="231">
        <v>0</v>
      </c>
      <c r="T122" s="232">
        <f>S122*H122</f>
        <v>0</v>
      </c>
      <c r="AR122" s="23" t="s">
        <v>152</v>
      </c>
      <c r="AT122" s="23" t="s">
        <v>147</v>
      </c>
      <c r="AU122" s="23" t="s">
        <v>24</v>
      </c>
      <c r="AY122" s="23" t="s">
        <v>145</v>
      </c>
      <c r="BE122" s="233">
        <f>IF(N122="základní",J122,0)</f>
        <v>0</v>
      </c>
      <c r="BF122" s="233">
        <f>IF(N122="snížená",J122,0)</f>
        <v>0</v>
      </c>
      <c r="BG122" s="233">
        <f>IF(N122="zákl. přenesená",J122,0)</f>
        <v>0</v>
      </c>
      <c r="BH122" s="233">
        <f>IF(N122="sníž. přenesená",J122,0)</f>
        <v>0</v>
      </c>
      <c r="BI122" s="233">
        <f>IF(N122="nulová",J122,0)</f>
        <v>0</v>
      </c>
      <c r="BJ122" s="23" t="s">
        <v>25</v>
      </c>
      <c r="BK122" s="233">
        <f>ROUND(I122*H122,2)</f>
        <v>0</v>
      </c>
      <c r="BL122" s="23" t="s">
        <v>152</v>
      </c>
      <c r="BM122" s="23" t="s">
        <v>939</v>
      </c>
    </row>
    <row r="123" s="1" customFormat="1" ht="25.5" customHeight="1">
      <c r="B123" s="46"/>
      <c r="C123" s="222" t="s">
        <v>237</v>
      </c>
      <c r="D123" s="222" t="s">
        <v>147</v>
      </c>
      <c r="E123" s="223" t="s">
        <v>295</v>
      </c>
      <c r="F123" s="224" t="s">
        <v>940</v>
      </c>
      <c r="G123" s="225" t="s">
        <v>150</v>
      </c>
      <c r="H123" s="226">
        <v>95</v>
      </c>
      <c r="I123" s="227"/>
      <c r="J123" s="228">
        <f>ROUND(I123*H123,2)</f>
        <v>0</v>
      </c>
      <c r="K123" s="224" t="s">
        <v>38</v>
      </c>
      <c r="L123" s="72"/>
      <c r="M123" s="229" t="s">
        <v>38</v>
      </c>
      <c r="N123" s="230" t="s">
        <v>52</v>
      </c>
      <c r="O123" s="47"/>
      <c r="P123" s="231">
        <f>O123*H123</f>
        <v>0</v>
      </c>
      <c r="Q123" s="231">
        <v>0</v>
      </c>
      <c r="R123" s="231">
        <f>Q123*H123</f>
        <v>0</v>
      </c>
      <c r="S123" s="231">
        <v>0</v>
      </c>
      <c r="T123" s="232">
        <f>S123*H123</f>
        <v>0</v>
      </c>
      <c r="AR123" s="23" t="s">
        <v>152</v>
      </c>
      <c r="AT123" s="23" t="s">
        <v>147</v>
      </c>
      <c r="AU123" s="23" t="s">
        <v>24</v>
      </c>
      <c r="AY123" s="23" t="s">
        <v>145</v>
      </c>
      <c r="BE123" s="233">
        <f>IF(N123="základní",J123,0)</f>
        <v>0</v>
      </c>
      <c r="BF123" s="233">
        <f>IF(N123="snížená",J123,0)</f>
        <v>0</v>
      </c>
      <c r="BG123" s="233">
        <f>IF(N123="zákl. přenesená",J123,0)</f>
        <v>0</v>
      </c>
      <c r="BH123" s="233">
        <f>IF(N123="sníž. přenesená",J123,0)</f>
        <v>0</v>
      </c>
      <c r="BI123" s="233">
        <f>IF(N123="nulová",J123,0)</f>
        <v>0</v>
      </c>
      <c r="BJ123" s="23" t="s">
        <v>25</v>
      </c>
      <c r="BK123" s="233">
        <f>ROUND(I123*H123,2)</f>
        <v>0</v>
      </c>
      <c r="BL123" s="23" t="s">
        <v>152</v>
      </c>
      <c r="BM123" s="23" t="s">
        <v>941</v>
      </c>
    </row>
    <row r="124" s="10" customFormat="1" ht="29.88" customHeight="1">
      <c r="B124" s="206"/>
      <c r="C124" s="207"/>
      <c r="D124" s="208" t="s">
        <v>80</v>
      </c>
      <c r="E124" s="220" t="s">
        <v>246</v>
      </c>
      <c r="F124" s="220" t="s">
        <v>942</v>
      </c>
      <c r="G124" s="207"/>
      <c r="H124" s="207"/>
      <c r="I124" s="210"/>
      <c r="J124" s="221">
        <f>BK124</f>
        <v>0</v>
      </c>
      <c r="K124" s="207"/>
      <c r="L124" s="212"/>
      <c r="M124" s="213"/>
      <c r="N124" s="214"/>
      <c r="O124" s="214"/>
      <c r="P124" s="215">
        <f>SUM(P125:P128)</f>
        <v>0</v>
      </c>
      <c r="Q124" s="214"/>
      <c r="R124" s="215">
        <f>SUM(R125:R128)</f>
        <v>0.0028500000000000001</v>
      </c>
      <c r="S124" s="214"/>
      <c r="T124" s="216">
        <f>SUM(T125:T128)</f>
        <v>0</v>
      </c>
      <c r="AR124" s="217" t="s">
        <v>25</v>
      </c>
      <c r="AT124" s="218" t="s">
        <v>80</v>
      </c>
      <c r="AU124" s="218" t="s">
        <v>25</v>
      </c>
      <c r="AY124" s="217" t="s">
        <v>145</v>
      </c>
      <c r="BK124" s="219">
        <f>SUM(BK125:BK128)</f>
        <v>0</v>
      </c>
    </row>
    <row r="125" s="1" customFormat="1" ht="25.5" customHeight="1">
      <c r="B125" s="46"/>
      <c r="C125" s="222" t="s">
        <v>241</v>
      </c>
      <c r="D125" s="222" t="s">
        <v>147</v>
      </c>
      <c r="E125" s="223" t="s">
        <v>300</v>
      </c>
      <c r="F125" s="224" t="s">
        <v>943</v>
      </c>
      <c r="G125" s="225" t="s">
        <v>150</v>
      </c>
      <c r="H125" s="226">
        <v>95</v>
      </c>
      <c r="I125" s="227"/>
      <c r="J125" s="228">
        <f>ROUND(I125*H125,2)</f>
        <v>0</v>
      </c>
      <c r="K125" s="224" t="s">
        <v>38</v>
      </c>
      <c r="L125" s="72"/>
      <c r="M125" s="229" t="s">
        <v>38</v>
      </c>
      <c r="N125" s="230" t="s">
        <v>52</v>
      </c>
      <c r="O125" s="47"/>
      <c r="P125" s="231">
        <f>O125*H125</f>
        <v>0</v>
      </c>
      <c r="Q125" s="231">
        <v>0</v>
      </c>
      <c r="R125" s="231">
        <f>Q125*H125</f>
        <v>0</v>
      </c>
      <c r="S125" s="231">
        <v>0</v>
      </c>
      <c r="T125" s="232">
        <f>S125*H125</f>
        <v>0</v>
      </c>
      <c r="AR125" s="23" t="s">
        <v>152</v>
      </c>
      <c r="AT125" s="23" t="s">
        <v>147</v>
      </c>
      <c r="AU125" s="23" t="s">
        <v>24</v>
      </c>
      <c r="AY125" s="23" t="s">
        <v>145</v>
      </c>
      <c r="BE125" s="233">
        <f>IF(N125="základní",J125,0)</f>
        <v>0</v>
      </c>
      <c r="BF125" s="233">
        <f>IF(N125="snížená",J125,0)</f>
        <v>0</v>
      </c>
      <c r="BG125" s="233">
        <f>IF(N125="zákl. přenesená",J125,0)</f>
        <v>0</v>
      </c>
      <c r="BH125" s="233">
        <f>IF(N125="sníž. přenesená",J125,0)</f>
        <v>0</v>
      </c>
      <c r="BI125" s="233">
        <f>IF(N125="nulová",J125,0)</f>
        <v>0</v>
      </c>
      <c r="BJ125" s="23" t="s">
        <v>25</v>
      </c>
      <c r="BK125" s="233">
        <f>ROUND(I125*H125,2)</f>
        <v>0</v>
      </c>
      <c r="BL125" s="23" t="s">
        <v>152</v>
      </c>
      <c r="BM125" s="23" t="s">
        <v>944</v>
      </c>
    </row>
    <row r="126" s="1" customFormat="1" ht="16.5" customHeight="1">
      <c r="B126" s="46"/>
      <c r="C126" s="259" t="s">
        <v>246</v>
      </c>
      <c r="D126" s="259" t="s">
        <v>280</v>
      </c>
      <c r="E126" s="260" t="s">
        <v>304</v>
      </c>
      <c r="F126" s="261" t="s">
        <v>305</v>
      </c>
      <c r="G126" s="262" t="s">
        <v>306</v>
      </c>
      <c r="H126" s="263">
        <v>2.8500000000000001</v>
      </c>
      <c r="I126" s="264"/>
      <c r="J126" s="265">
        <f>ROUND(I126*H126,2)</f>
        <v>0</v>
      </c>
      <c r="K126" s="261" t="s">
        <v>38</v>
      </c>
      <c r="L126" s="266"/>
      <c r="M126" s="267" t="s">
        <v>38</v>
      </c>
      <c r="N126" s="268" t="s">
        <v>52</v>
      </c>
      <c r="O126" s="47"/>
      <c r="P126" s="231">
        <f>O126*H126</f>
        <v>0</v>
      </c>
      <c r="Q126" s="231">
        <v>0.001</v>
      </c>
      <c r="R126" s="231">
        <f>Q126*H126</f>
        <v>0.0028500000000000001</v>
      </c>
      <c r="S126" s="231">
        <v>0</v>
      </c>
      <c r="T126" s="232">
        <f>S126*H126</f>
        <v>0</v>
      </c>
      <c r="AR126" s="23" t="s">
        <v>194</v>
      </c>
      <c r="AT126" s="23" t="s">
        <v>280</v>
      </c>
      <c r="AU126" s="23" t="s">
        <v>24</v>
      </c>
      <c r="AY126" s="23" t="s">
        <v>145</v>
      </c>
      <c r="BE126" s="233">
        <f>IF(N126="základní",J126,0)</f>
        <v>0</v>
      </c>
      <c r="BF126" s="233">
        <f>IF(N126="snížená",J126,0)</f>
        <v>0</v>
      </c>
      <c r="BG126" s="233">
        <f>IF(N126="zákl. přenesená",J126,0)</f>
        <v>0</v>
      </c>
      <c r="BH126" s="233">
        <f>IF(N126="sníž. přenesená",J126,0)</f>
        <v>0</v>
      </c>
      <c r="BI126" s="233">
        <f>IF(N126="nulová",J126,0)</f>
        <v>0</v>
      </c>
      <c r="BJ126" s="23" t="s">
        <v>25</v>
      </c>
      <c r="BK126" s="233">
        <f>ROUND(I126*H126,2)</f>
        <v>0</v>
      </c>
      <c r="BL126" s="23" t="s">
        <v>152</v>
      </c>
      <c r="BM126" s="23" t="s">
        <v>945</v>
      </c>
    </row>
    <row r="127" s="11" customFormat="1">
      <c r="B127" s="237"/>
      <c r="C127" s="238"/>
      <c r="D127" s="234" t="s">
        <v>176</v>
      </c>
      <c r="E127" s="239" t="s">
        <v>38</v>
      </c>
      <c r="F127" s="240" t="s">
        <v>946</v>
      </c>
      <c r="G127" s="238"/>
      <c r="H127" s="241">
        <v>2.8500000000000001</v>
      </c>
      <c r="I127" s="242"/>
      <c r="J127" s="238"/>
      <c r="K127" s="238"/>
      <c r="L127" s="243"/>
      <c r="M127" s="244"/>
      <c r="N127" s="245"/>
      <c r="O127" s="245"/>
      <c r="P127" s="245"/>
      <c r="Q127" s="245"/>
      <c r="R127" s="245"/>
      <c r="S127" s="245"/>
      <c r="T127" s="246"/>
      <c r="AT127" s="247" t="s">
        <v>176</v>
      </c>
      <c r="AU127" s="247" t="s">
        <v>24</v>
      </c>
      <c r="AV127" s="11" t="s">
        <v>24</v>
      </c>
      <c r="AW127" s="11" t="s">
        <v>45</v>
      </c>
      <c r="AX127" s="11" t="s">
        <v>81</v>
      </c>
      <c r="AY127" s="247" t="s">
        <v>145</v>
      </c>
    </row>
    <row r="128" s="12" customFormat="1">
      <c r="B128" s="248"/>
      <c r="C128" s="249"/>
      <c r="D128" s="234" t="s">
        <v>176</v>
      </c>
      <c r="E128" s="250" t="s">
        <v>38</v>
      </c>
      <c r="F128" s="251" t="s">
        <v>179</v>
      </c>
      <c r="G128" s="249"/>
      <c r="H128" s="252">
        <v>2.8500000000000001</v>
      </c>
      <c r="I128" s="253"/>
      <c r="J128" s="249"/>
      <c r="K128" s="249"/>
      <c r="L128" s="254"/>
      <c r="M128" s="255"/>
      <c r="N128" s="256"/>
      <c r="O128" s="256"/>
      <c r="P128" s="256"/>
      <c r="Q128" s="256"/>
      <c r="R128" s="256"/>
      <c r="S128" s="256"/>
      <c r="T128" s="257"/>
      <c r="AT128" s="258" t="s">
        <v>176</v>
      </c>
      <c r="AU128" s="258" t="s">
        <v>24</v>
      </c>
      <c r="AV128" s="12" t="s">
        <v>152</v>
      </c>
      <c r="AW128" s="12" t="s">
        <v>45</v>
      </c>
      <c r="AX128" s="12" t="s">
        <v>25</v>
      </c>
      <c r="AY128" s="258" t="s">
        <v>145</v>
      </c>
    </row>
    <row r="129" s="10" customFormat="1" ht="29.88" customHeight="1">
      <c r="B129" s="206"/>
      <c r="C129" s="207"/>
      <c r="D129" s="208" t="s">
        <v>80</v>
      </c>
      <c r="E129" s="220" t="s">
        <v>24</v>
      </c>
      <c r="F129" s="220" t="s">
        <v>665</v>
      </c>
      <c r="G129" s="207"/>
      <c r="H129" s="207"/>
      <c r="I129" s="210"/>
      <c r="J129" s="221">
        <f>BK129</f>
        <v>0</v>
      </c>
      <c r="K129" s="207"/>
      <c r="L129" s="212"/>
      <c r="M129" s="213"/>
      <c r="N129" s="214"/>
      <c r="O129" s="214"/>
      <c r="P129" s="215">
        <f>SUM(P130:P136)</f>
        <v>0</v>
      </c>
      <c r="Q129" s="214"/>
      <c r="R129" s="215">
        <f>SUM(R130:R136)</f>
        <v>0.057363479999999994</v>
      </c>
      <c r="S129" s="214"/>
      <c r="T129" s="216">
        <f>SUM(T130:T136)</f>
        <v>0</v>
      </c>
      <c r="AR129" s="217" t="s">
        <v>25</v>
      </c>
      <c r="AT129" s="218" t="s">
        <v>80</v>
      </c>
      <c r="AU129" s="218" t="s">
        <v>25</v>
      </c>
      <c r="AY129" s="217" t="s">
        <v>145</v>
      </c>
      <c r="BK129" s="219">
        <f>SUM(BK130:BK136)</f>
        <v>0</v>
      </c>
    </row>
    <row r="130" s="1" customFormat="1" ht="25.5" customHeight="1">
      <c r="B130" s="46"/>
      <c r="C130" s="222" t="s">
        <v>254</v>
      </c>
      <c r="D130" s="222" t="s">
        <v>147</v>
      </c>
      <c r="E130" s="223" t="s">
        <v>947</v>
      </c>
      <c r="F130" s="224" t="s">
        <v>948</v>
      </c>
      <c r="G130" s="225" t="s">
        <v>150</v>
      </c>
      <c r="H130" s="226">
        <v>45.844000000000001</v>
      </c>
      <c r="I130" s="227"/>
      <c r="J130" s="228">
        <f>ROUND(I130*H130,2)</f>
        <v>0</v>
      </c>
      <c r="K130" s="224" t="s">
        <v>38</v>
      </c>
      <c r="L130" s="72"/>
      <c r="M130" s="229" t="s">
        <v>38</v>
      </c>
      <c r="N130" s="230" t="s">
        <v>52</v>
      </c>
      <c r="O130" s="47"/>
      <c r="P130" s="231">
        <f>O130*H130</f>
        <v>0</v>
      </c>
      <c r="Q130" s="231">
        <v>0.00017000000000000001</v>
      </c>
      <c r="R130" s="231">
        <f>Q130*H130</f>
        <v>0.0077934800000000011</v>
      </c>
      <c r="S130" s="231">
        <v>0</v>
      </c>
      <c r="T130" s="232">
        <f>S130*H130</f>
        <v>0</v>
      </c>
      <c r="AR130" s="23" t="s">
        <v>152</v>
      </c>
      <c r="AT130" s="23" t="s">
        <v>147</v>
      </c>
      <c r="AU130" s="23" t="s">
        <v>24</v>
      </c>
      <c r="AY130" s="23" t="s">
        <v>145</v>
      </c>
      <c r="BE130" s="233">
        <f>IF(N130="základní",J130,0)</f>
        <v>0</v>
      </c>
      <c r="BF130" s="233">
        <f>IF(N130="snížená",J130,0)</f>
        <v>0</v>
      </c>
      <c r="BG130" s="233">
        <f>IF(N130="zákl. přenesená",J130,0)</f>
        <v>0</v>
      </c>
      <c r="BH130" s="233">
        <f>IF(N130="sníž. přenesená",J130,0)</f>
        <v>0</v>
      </c>
      <c r="BI130" s="233">
        <f>IF(N130="nulová",J130,0)</f>
        <v>0</v>
      </c>
      <c r="BJ130" s="23" t="s">
        <v>25</v>
      </c>
      <c r="BK130" s="233">
        <f>ROUND(I130*H130,2)</f>
        <v>0</v>
      </c>
      <c r="BL130" s="23" t="s">
        <v>152</v>
      </c>
      <c r="BM130" s="23" t="s">
        <v>949</v>
      </c>
    </row>
    <row r="131" s="11" customFormat="1">
      <c r="B131" s="237"/>
      <c r="C131" s="238"/>
      <c r="D131" s="234" t="s">
        <v>176</v>
      </c>
      <c r="E131" s="239" t="s">
        <v>38</v>
      </c>
      <c r="F131" s="240" t="s">
        <v>950</v>
      </c>
      <c r="G131" s="238"/>
      <c r="H131" s="241">
        <v>45.844000000000001</v>
      </c>
      <c r="I131" s="242"/>
      <c r="J131" s="238"/>
      <c r="K131" s="238"/>
      <c r="L131" s="243"/>
      <c r="M131" s="244"/>
      <c r="N131" s="245"/>
      <c r="O131" s="245"/>
      <c r="P131" s="245"/>
      <c r="Q131" s="245"/>
      <c r="R131" s="245"/>
      <c r="S131" s="245"/>
      <c r="T131" s="246"/>
      <c r="AT131" s="247" t="s">
        <v>176</v>
      </c>
      <c r="AU131" s="247" t="s">
        <v>24</v>
      </c>
      <c r="AV131" s="11" t="s">
        <v>24</v>
      </c>
      <c r="AW131" s="11" t="s">
        <v>45</v>
      </c>
      <c r="AX131" s="11" t="s">
        <v>81</v>
      </c>
      <c r="AY131" s="247" t="s">
        <v>145</v>
      </c>
    </row>
    <row r="132" s="12" customFormat="1">
      <c r="B132" s="248"/>
      <c r="C132" s="249"/>
      <c r="D132" s="234" t="s">
        <v>176</v>
      </c>
      <c r="E132" s="250" t="s">
        <v>38</v>
      </c>
      <c r="F132" s="251" t="s">
        <v>179</v>
      </c>
      <c r="G132" s="249"/>
      <c r="H132" s="252">
        <v>45.844000000000001</v>
      </c>
      <c r="I132" s="253"/>
      <c r="J132" s="249"/>
      <c r="K132" s="249"/>
      <c r="L132" s="254"/>
      <c r="M132" s="255"/>
      <c r="N132" s="256"/>
      <c r="O132" s="256"/>
      <c r="P132" s="256"/>
      <c r="Q132" s="256"/>
      <c r="R132" s="256"/>
      <c r="S132" s="256"/>
      <c r="T132" s="257"/>
      <c r="AT132" s="258" t="s">
        <v>176</v>
      </c>
      <c r="AU132" s="258" t="s">
        <v>24</v>
      </c>
      <c r="AV132" s="12" t="s">
        <v>152</v>
      </c>
      <c r="AW132" s="12" t="s">
        <v>45</v>
      </c>
      <c r="AX132" s="12" t="s">
        <v>25</v>
      </c>
      <c r="AY132" s="258" t="s">
        <v>145</v>
      </c>
    </row>
    <row r="133" s="1" customFormat="1" ht="16.5" customHeight="1">
      <c r="B133" s="46"/>
      <c r="C133" s="259" t="s">
        <v>258</v>
      </c>
      <c r="D133" s="259" t="s">
        <v>280</v>
      </c>
      <c r="E133" s="260" t="s">
        <v>951</v>
      </c>
      <c r="F133" s="261" t="s">
        <v>952</v>
      </c>
      <c r="G133" s="262" t="s">
        <v>150</v>
      </c>
      <c r="H133" s="263">
        <v>46</v>
      </c>
      <c r="I133" s="264"/>
      <c r="J133" s="265">
        <f>ROUND(I133*H133,2)</f>
        <v>0</v>
      </c>
      <c r="K133" s="261" t="s">
        <v>38</v>
      </c>
      <c r="L133" s="266"/>
      <c r="M133" s="267" t="s">
        <v>38</v>
      </c>
      <c r="N133" s="268" t="s">
        <v>52</v>
      </c>
      <c r="O133" s="47"/>
      <c r="P133" s="231">
        <f>O133*H133</f>
        <v>0</v>
      </c>
      <c r="Q133" s="231">
        <v>0.00029999999999999997</v>
      </c>
      <c r="R133" s="231">
        <f>Q133*H133</f>
        <v>0.013799999999999998</v>
      </c>
      <c r="S133" s="231">
        <v>0</v>
      </c>
      <c r="T133" s="232">
        <f>S133*H133</f>
        <v>0</v>
      </c>
      <c r="AR133" s="23" t="s">
        <v>194</v>
      </c>
      <c r="AT133" s="23" t="s">
        <v>280</v>
      </c>
      <c r="AU133" s="23" t="s">
        <v>24</v>
      </c>
      <c r="AY133" s="23" t="s">
        <v>145</v>
      </c>
      <c r="BE133" s="233">
        <f>IF(N133="základní",J133,0)</f>
        <v>0</v>
      </c>
      <c r="BF133" s="233">
        <f>IF(N133="snížená",J133,0)</f>
        <v>0</v>
      </c>
      <c r="BG133" s="233">
        <f>IF(N133="zákl. přenesená",J133,0)</f>
        <v>0</v>
      </c>
      <c r="BH133" s="233">
        <f>IF(N133="sníž. přenesená",J133,0)</f>
        <v>0</v>
      </c>
      <c r="BI133" s="233">
        <f>IF(N133="nulová",J133,0)</f>
        <v>0</v>
      </c>
      <c r="BJ133" s="23" t="s">
        <v>25</v>
      </c>
      <c r="BK133" s="233">
        <f>ROUND(I133*H133,2)</f>
        <v>0</v>
      </c>
      <c r="BL133" s="23" t="s">
        <v>152</v>
      </c>
      <c r="BM133" s="23" t="s">
        <v>953</v>
      </c>
    </row>
    <row r="134" s="11" customFormat="1">
      <c r="B134" s="237"/>
      <c r="C134" s="238"/>
      <c r="D134" s="234" t="s">
        <v>176</v>
      </c>
      <c r="E134" s="239" t="s">
        <v>38</v>
      </c>
      <c r="F134" s="240" t="s">
        <v>384</v>
      </c>
      <c r="G134" s="238"/>
      <c r="H134" s="241">
        <v>46</v>
      </c>
      <c r="I134" s="242"/>
      <c r="J134" s="238"/>
      <c r="K134" s="238"/>
      <c r="L134" s="243"/>
      <c r="M134" s="244"/>
      <c r="N134" s="245"/>
      <c r="O134" s="245"/>
      <c r="P134" s="245"/>
      <c r="Q134" s="245"/>
      <c r="R134" s="245"/>
      <c r="S134" s="245"/>
      <c r="T134" s="246"/>
      <c r="AT134" s="247" t="s">
        <v>176</v>
      </c>
      <c r="AU134" s="247" t="s">
        <v>24</v>
      </c>
      <c r="AV134" s="11" t="s">
        <v>24</v>
      </c>
      <c r="AW134" s="11" t="s">
        <v>45</v>
      </c>
      <c r="AX134" s="11" t="s">
        <v>81</v>
      </c>
      <c r="AY134" s="247" t="s">
        <v>145</v>
      </c>
    </row>
    <row r="135" s="12" customFormat="1">
      <c r="B135" s="248"/>
      <c r="C135" s="249"/>
      <c r="D135" s="234" t="s">
        <v>176</v>
      </c>
      <c r="E135" s="250" t="s">
        <v>38</v>
      </c>
      <c r="F135" s="251" t="s">
        <v>179</v>
      </c>
      <c r="G135" s="249"/>
      <c r="H135" s="252">
        <v>46</v>
      </c>
      <c r="I135" s="253"/>
      <c r="J135" s="249"/>
      <c r="K135" s="249"/>
      <c r="L135" s="254"/>
      <c r="M135" s="255"/>
      <c r="N135" s="256"/>
      <c r="O135" s="256"/>
      <c r="P135" s="256"/>
      <c r="Q135" s="256"/>
      <c r="R135" s="256"/>
      <c r="S135" s="256"/>
      <c r="T135" s="257"/>
      <c r="AT135" s="258" t="s">
        <v>176</v>
      </c>
      <c r="AU135" s="258" t="s">
        <v>24</v>
      </c>
      <c r="AV135" s="12" t="s">
        <v>152</v>
      </c>
      <c r="AW135" s="12" t="s">
        <v>45</v>
      </c>
      <c r="AX135" s="12" t="s">
        <v>25</v>
      </c>
      <c r="AY135" s="258" t="s">
        <v>145</v>
      </c>
    </row>
    <row r="136" s="1" customFormat="1" ht="16.5" customHeight="1">
      <c r="B136" s="46"/>
      <c r="C136" s="222" t="s">
        <v>9</v>
      </c>
      <c r="D136" s="222" t="s">
        <v>147</v>
      </c>
      <c r="E136" s="223" t="s">
        <v>954</v>
      </c>
      <c r="F136" s="224" t="s">
        <v>955</v>
      </c>
      <c r="G136" s="225" t="s">
        <v>197</v>
      </c>
      <c r="H136" s="226">
        <v>73</v>
      </c>
      <c r="I136" s="227"/>
      <c r="J136" s="228">
        <f>ROUND(I136*H136,2)</f>
        <v>0</v>
      </c>
      <c r="K136" s="224" t="s">
        <v>38</v>
      </c>
      <c r="L136" s="72"/>
      <c r="M136" s="229" t="s">
        <v>38</v>
      </c>
      <c r="N136" s="230" t="s">
        <v>52</v>
      </c>
      <c r="O136" s="47"/>
      <c r="P136" s="231">
        <f>O136*H136</f>
        <v>0</v>
      </c>
      <c r="Q136" s="231">
        <v>0.00048999999999999998</v>
      </c>
      <c r="R136" s="231">
        <f>Q136*H136</f>
        <v>0.035769999999999996</v>
      </c>
      <c r="S136" s="231">
        <v>0</v>
      </c>
      <c r="T136" s="232">
        <f>S136*H136</f>
        <v>0</v>
      </c>
      <c r="AR136" s="23" t="s">
        <v>152</v>
      </c>
      <c r="AT136" s="23" t="s">
        <v>147</v>
      </c>
      <c r="AU136" s="23" t="s">
        <v>24</v>
      </c>
      <c r="AY136" s="23" t="s">
        <v>145</v>
      </c>
      <c r="BE136" s="233">
        <f>IF(N136="základní",J136,0)</f>
        <v>0</v>
      </c>
      <c r="BF136" s="233">
        <f>IF(N136="snížená",J136,0)</f>
        <v>0</v>
      </c>
      <c r="BG136" s="233">
        <f>IF(N136="zákl. přenesená",J136,0)</f>
        <v>0</v>
      </c>
      <c r="BH136" s="233">
        <f>IF(N136="sníž. přenesená",J136,0)</f>
        <v>0</v>
      </c>
      <c r="BI136" s="233">
        <f>IF(N136="nulová",J136,0)</f>
        <v>0</v>
      </c>
      <c r="BJ136" s="23" t="s">
        <v>25</v>
      </c>
      <c r="BK136" s="233">
        <f>ROUND(I136*H136,2)</f>
        <v>0</v>
      </c>
      <c r="BL136" s="23" t="s">
        <v>152</v>
      </c>
      <c r="BM136" s="23" t="s">
        <v>956</v>
      </c>
    </row>
    <row r="137" s="10" customFormat="1" ht="29.88" customHeight="1">
      <c r="B137" s="206"/>
      <c r="C137" s="207"/>
      <c r="D137" s="208" t="s">
        <v>80</v>
      </c>
      <c r="E137" s="220" t="s">
        <v>158</v>
      </c>
      <c r="F137" s="220" t="s">
        <v>314</v>
      </c>
      <c r="G137" s="207"/>
      <c r="H137" s="207"/>
      <c r="I137" s="210"/>
      <c r="J137" s="221">
        <f>BK137</f>
        <v>0</v>
      </c>
      <c r="K137" s="207"/>
      <c r="L137" s="212"/>
      <c r="M137" s="213"/>
      <c r="N137" s="214"/>
      <c r="O137" s="214"/>
      <c r="P137" s="215">
        <f>SUM(P138:P155)</f>
        <v>0</v>
      </c>
      <c r="Q137" s="214"/>
      <c r="R137" s="215">
        <f>SUM(R138:R155)</f>
        <v>89.1343751</v>
      </c>
      <c r="S137" s="214"/>
      <c r="T137" s="216">
        <f>SUM(T138:T155)</f>
        <v>0</v>
      </c>
      <c r="AR137" s="217" t="s">
        <v>25</v>
      </c>
      <c r="AT137" s="218" t="s">
        <v>80</v>
      </c>
      <c r="AU137" s="218" t="s">
        <v>25</v>
      </c>
      <c r="AY137" s="217" t="s">
        <v>145</v>
      </c>
      <c r="BK137" s="219">
        <f>SUM(BK138:BK155)</f>
        <v>0</v>
      </c>
    </row>
    <row r="138" s="1" customFormat="1" ht="16.5" customHeight="1">
      <c r="B138" s="46"/>
      <c r="C138" s="222" t="s">
        <v>268</v>
      </c>
      <c r="D138" s="222" t="s">
        <v>147</v>
      </c>
      <c r="E138" s="223" t="s">
        <v>957</v>
      </c>
      <c r="F138" s="224" t="s">
        <v>958</v>
      </c>
      <c r="G138" s="225" t="s">
        <v>206</v>
      </c>
      <c r="H138" s="226">
        <v>29</v>
      </c>
      <c r="I138" s="227"/>
      <c r="J138" s="228">
        <f>ROUND(I138*H138,2)</f>
        <v>0</v>
      </c>
      <c r="K138" s="224" t="s">
        <v>38</v>
      </c>
      <c r="L138" s="72"/>
      <c r="M138" s="229" t="s">
        <v>38</v>
      </c>
      <c r="N138" s="230" t="s">
        <v>52</v>
      </c>
      <c r="O138" s="47"/>
      <c r="P138" s="231">
        <f>O138*H138</f>
        <v>0</v>
      </c>
      <c r="Q138" s="231">
        <v>2.45329</v>
      </c>
      <c r="R138" s="231">
        <f>Q138*H138</f>
        <v>71.145409999999998</v>
      </c>
      <c r="S138" s="231">
        <v>0</v>
      </c>
      <c r="T138" s="232">
        <f>S138*H138</f>
        <v>0</v>
      </c>
      <c r="AR138" s="23" t="s">
        <v>152</v>
      </c>
      <c r="AT138" s="23" t="s">
        <v>147</v>
      </c>
      <c r="AU138" s="23" t="s">
        <v>24</v>
      </c>
      <c r="AY138" s="23" t="s">
        <v>145</v>
      </c>
      <c r="BE138" s="233">
        <f>IF(N138="základní",J138,0)</f>
        <v>0</v>
      </c>
      <c r="BF138" s="233">
        <f>IF(N138="snížená",J138,0)</f>
        <v>0</v>
      </c>
      <c r="BG138" s="233">
        <f>IF(N138="zákl. přenesená",J138,0)</f>
        <v>0</v>
      </c>
      <c r="BH138" s="233">
        <f>IF(N138="sníž. přenesená",J138,0)</f>
        <v>0</v>
      </c>
      <c r="BI138" s="233">
        <f>IF(N138="nulová",J138,0)</f>
        <v>0</v>
      </c>
      <c r="BJ138" s="23" t="s">
        <v>25</v>
      </c>
      <c r="BK138" s="233">
        <f>ROUND(I138*H138,2)</f>
        <v>0</v>
      </c>
      <c r="BL138" s="23" t="s">
        <v>152</v>
      </c>
      <c r="BM138" s="23" t="s">
        <v>959</v>
      </c>
    </row>
    <row r="139" s="11" customFormat="1">
      <c r="B139" s="237"/>
      <c r="C139" s="238"/>
      <c r="D139" s="234" t="s">
        <v>176</v>
      </c>
      <c r="E139" s="239" t="s">
        <v>38</v>
      </c>
      <c r="F139" s="240" t="s">
        <v>926</v>
      </c>
      <c r="G139" s="238"/>
      <c r="H139" s="241">
        <v>29</v>
      </c>
      <c r="I139" s="242"/>
      <c r="J139" s="238"/>
      <c r="K139" s="238"/>
      <c r="L139" s="243"/>
      <c r="M139" s="244"/>
      <c r="N139" s="245"/>
      <c r="O139" s="245"/>
      <c r="P139" s="245"/>
      <c r="Q139" s="245"/>
      <c r="R139" s="245"/>
      <c r="S139" s="245"/>
      <c r="T139" s="246"/>
      <c r="AT139" s="247" t="s">
        <v>176</v>
      </c>
      <c r="AU139" s="247" t="s">
        <v>24</v>
      </c>
      <c r="AV139" s="11" t="s">
        <v>24</v>
      </c>
      <c r="AW139" s="11" t="s">
        <v>45</v>
      </c>
      <c r="AX139" s="11" t="s">
        <v>81</v>
      </c>
      <c r="AY139" s="247" t="s">
        <v>145</v>
      </c>
    </row>
    <row r="140" s="12" customFormat="1">
      <c r="B140" s="248"/>
      <c r="C140" s="249"/>
      <c r="D140" s="234" t="s">
        <v>176</v>
      </c>
      <c r="E140" s="250" t="s">
        <v>38</v>
      </c>
      <c r="F140" s="251" t="s">
        <v>179</v>
      </c>
      <c r="G140" s="249"/>
      <c r="H140" s="252">
        <v>29</v>
      </c>
      <c r="I140" s="253"/>
      <c r="J140" s="249"/>
      <c r="K140" s="249"/>
      <c r="L140" s="254"/>
      <c r="M140" s="255"/>
      <c r="N140" s="256"/>
      <c r="O140" s="256"/>
      <c r="P140" s="256"/>
      <c r="Q140" s="256"/>
      <c r="R140" s="256"/>
      <c r="S140" s="256"/>
      <c r="T140" s="257"/>
      <c r="AT140" s="258" t="s">
        <v>176</v>
      </c>
      <c r="AU140" s="258" t="s">
        <v>24</v>
      </c>
      <c r="AV140" s="12" t="s">
        <v>152</v>
      </c>
      <c r="AW140" s="12" t="s">
        <v>45</v>
      </c>
      <c r="AX140" s="12" t="s">
        <v>25</v>
      </c>
      <c r="AY140" s="258" t="s">
        <v>145</v>
      </c>
    </row>
    <row r="141" s="1" customFormat="1" ht="16.5" customHeight="1">
      <c r="B141" s="46"/>
      <c r="C141" s="222" t="s">
        <v>274</v>
      </c>
      <c r="D141" s="222" t="s">
        <v>147</v>
      </c>
      <c r="E141" s="223" t="s">
        <v>960</v>
      </c>
      <c r="F141" s="224" t="s">
        <v>961</v>
      </c>
      <c r="G141" s="225" t="s">
        <v>150</v>
      </c>
      <c r="H141" s="226">
        <v>156</v>
      </c>
      <c r="I141" s="227"/>
      <c r="J141" s="228">
        <f>ROUND(I141*H141,2)</f>
        <v>0</v>
      </c>
      <c r="K141" s="224" t="s">
        <v>38</v>
      </c>
      <c r="L141" s="72"/>
      <c r="M141" s="229" t="s">
        <v>38</v>
      </c>
      <c r="N141" s="230" t="s">
        <v>52</v>
      </c>
      <c r="O141" s="47"/>
      <c r="P141" s="231">
        <f>O141*H141</f>
        <v>0</v>
      </c>
      <c r="Q141" s="231">
        <v>0.0025100000000000001</v>
      </c>
      <c r="R141" s="231">
        <f>Q141*H141</f>
        <v>0.39156000000000002</v>
      </c>
      <c r="S141" s="231">
        <v>0</v>
      </c>
      <c r="T141" s="232">
        <f>S141*H141</f>
        <v>0</v>
      </c>
      <c r="AR141" s="23" t="s">
        <v>152</v>
      </c>
      <c r="AT141" s="23" t="s">
        <v>147</v>
      </c>
      <c r="AU141" s="23" t="s">
        <v>24</v>
      </c>
      <c r="AY141" s="23" t="s">
        <v>145</v>
      </c>
      <c r="BE141" s="233">
        <f>IF(N141="základní",J141,0)</f>
        <v>0</v>
      </c>
      <c r="BF141" s="233">
        <f>IF(N141="snížená",J141,0)</f>
        <v>0</v>
      </c>
      <c r="BG141" s="233">
        <f>IF(N141="zákl. přenesená",J141,0)</f>
        <v>0</v>
      </c>
      <c r="BH141" s="233">
        <f>IF(N141="sníž. přenesená",J141,0)</f>
        <v>0</v>
      </c>
      <c r="BI141" s="233">
        <f>IF(N141="nulová",J141,0)</f>
        <v>0</v>
      </c>
      <c r="BJ141" s="23" t="s">
        <v>25</v>
      </c>
      <c r="BK141" s="233">
        <f>ROUND(I141*H141,2)</f>
        <v>0</v>
      </c>
      <c r="BL141" s="23" t="s">
        <v>152</v>
      </c>
      <c r="BM141" s="23" t="s">
        <v>962</v>
      </c>
    </row>
    <row r="142" s="11" customFormat="1">
      <c r="B142" s="237"/>
      <c r="C142" s="238"/>
      <c r="D142" s="234" t="s">
        <v>176</v>
      </c>
      <c r="E142" s="239" t="s">
        <v>38</v>
      </c>
      <c r="F142" s="240" t="s">
        <v>963</v>
      </c>
      <c r="G142" s="238"/>
      <c r="H142" s="241">
        <v>156</v>
      </c>
      <c r="I142" s="242"/>
      <c r="J142" s="238"/>
      <c r="K142" s="238"/>
      <c r="L142" s="243"/>
      <c r="M142" s="244"/>
      <c r="N142" s="245"/>
      <c r="O142" s="245"/>
      <c r="P142" s="245"/>
      <c r="Q142" s="245"/>
      <c r="R142" s="245"/>
      <c r="S142" s="245"/>
      <c r="T142" s="246"/>
      <c r="AT142" s="247" t="s">
        <v>176</v>
      </c>
      <c r="AU142" s="247" t="s">
        <v>24</v>
      </c>
      <c r="AV142" s="11" t="s">
        <v>24</v>
      </c>
      <c r="AW142" s="11" t="s">
        <v>45</v>
      </c>
      <c r="AX142" s="11" t="s">
        <v>81</v>
      </c>
      <c r="AY142" s="247" t="s">
        <v>145</v>
      </c>
    </row>
    <row r="143" s="12" customFormat="1">
      <c r="B143" s="248"/>
      <c r="C143" s="249"/>
      <c r="D143" s="234" t="s">
        <v>176</v>
      </c>
      <c r="E143" s="250" t="s">
        <v>38</v>
      </c>
      <c r="F143" s="251" t="s">
        <v>179</v>
      </c>
      <c r="G143" s="249"/>
      <c r="H143" s="252">
        <v>156</v>
      </c>
      <c r="I143" s="253"/>
      <c r="J143" s="249"/>
      <c r="K143" s="249"/>
      <c r="L143" s="254"/>
      <c r="M143" s="255"/>
      <c r="N143" s="256"/>
      <c r="O143" s="256"/>
      <c r="P143" s="256"/>
      <c r="Q143" s="256"/>
      <c r="R143" s="256"/>
      <c r="S143" s="256"/>
      <c r="T143" s="257"/>
      <c r="AT143" s="258" t="s">
        <v>176</v>
      </c>
      <c r="AU143" s="258" t="s">
        <v>24</v>
      </c>
      <c r="AV143" s="12" t="s">
        <v>152</v>
      </c>
      <c r="AW143" s="12" t="s">
        <v>45</v>
      </c>
      <c r="AX143" s="12" t="s">
        <v>25</v>
      </c>
      <c r="AY143" s="258" t="s">
        <v>145</v>
      </c>
    </row>
    <row r="144" s="1" customFormat="1" ht="16.5" customHeight="1">
      <c r="B144" s="46"/>
      <c r="C144" s="222" t="s">
        <v>279</v>
      </c>
      <c r="D144" s="222" t="s">
        <v>147</v>
      </c>
      <c r="E144" s="223" t="s">
        <v>964</v>
      </c>
      <c r="F144" s="224" t="s">
        <v>965</v>
      </c>
      <c r="G144" s="225" t="s">
        <v>150</v>
      </c>
      <c r="H144" s="226">
        <v>156</v>
      </c>
      <c r="I144" s="227"/>
      <c r="J144" s="228">
        <f>ROUND(I144*H144,2)</f>
        <v>0</v>
      </c>
      <c r="K144" s="224" t="s">
        <v>38</v>
      </c>
      <c r="L144" s="72"/>
      <c r="M144" s="229" t="s">
        <v>38</v>
      </c>
      <c r="N144" s="230" t="s">
        <v>52</v>
      </c>
      <c r="O144" s="47"/>
      <c r="P144" s="231">
        <f>O144*H144</f>
        <v>0</v>
      </c>
      <c r="Q144" s="231">
        <v>0</v>
      </c>
      <c r="R144" s="231">
        <f>Q144*H144</f>
        <v>0</v>
      </c>
      <c r="S144" s="231">
        <v>0</v>
      </c>
      <c r="T144" s="232">
        <f>S144*H144</f>
        <v>0</v>
      </c>
      <c r="AR144" s="23" t="s">
        <v>152</v>
      </c>
      <c r="AT144" s="23" t="s">
        <v>147</v>
      </c>
      <c r="AU144" s="23" t="s">
        <v>24</v>
      </c>
      <c r="AY144" s="23" t="s">
        <v>145</v>
      </c>
      <c r="BE144" s="233">
        <f>IF(N144="základní",J144,0)</f>
        <v>0</v>
      </c>
      <c r="BF144" s="233">
        <f>IF(N144="snížená",J144,0)</f>
        <v>0</v>
      </c>
      <c r="BG144" s="233">
        <f>IF(N144="zákl. přenesená",J144,0)</f>
        <v>0</v>
      </c>
      <c r="BH144" s="233">
        <f>IF(N144="sníž. přenesená",J144,0)</f>
        <v>0</v>
      </c>
      <c r="BI144" s="233">
        <f>IF(N144="nulová",J144,0)</f>
        <v>0</v>
      </c>
      <c r="BJ144" s="23" t="s">
        <v>25</v>
      </c>
      <c r="BK144" s="233">
        <f>ROUND(I144*H144,2)</f>
        <v>0</v>
      </c>
      <c r="BL144" s="23" t="s">
        <v>152</v>
      </c>
      <c r="BM144" s="23" t="s">
        <v>966</v>
      </c>
    </row>
    <row r="145" s="11" customFormat="1">
      <c r="B145" s="237"/>
      <c r="C145" s="238"/>
      <c r="D145" s="234" t="s">
        <v>176</v>
      </c>
      <c r="E145" s="239" t="s">
        <v>38</v>
      </c>
      <c r="F145" s="240" t="s">
        <v>967</v>
      </c>
      <c r="G145" s="238"/>
      <c r="H145" s="241">
        <v>156</v>
      </c>
      <c r="I145" s="242"/>
      <c r="J145" s="238"/>
      <c r="K145" s="238"/>
      <c r="L145" s="243"/>
      <c r="M145" s="244"/>
      <c r="N145" s="245"/>
      <c r="O145" s="245"/>
      <c r="P145" s="245"/>
      <c r="Q145" s="245"/>
      <c r="R145" s="245"/>
      <c r="S145" s="245"/>
      <c r="T145" s="246"/>
      <c r="AT145" s="247" t="s">
        <v>176</v>
      </c>
      <c r="AU145" s="247" t="s">
        <v>24</v>
      </c>
      <c r="AV145" s="11" t="s">
        <v>24</v>
      </c>
      <c r="AW145" s="11" t="s">
        <v>45</v>
      </c>
      <c r="AX145" s="11" t="s">
        <v>25</v>
      </c>
      <c r="AY145" s="247" t="s">
        <v>145</v>
      </c>
    </row>
    <row r="146" s="1" customFormat="1" ht="16.5" customHeight="1">
      <c r="B146" s="46"/>
      <c r="C146" s="222" t="s">
        <v>267</v>
      </c>
      <c r="D146" s="222" t="s">
        <v>147</v>
      </c>
      <c r="E146" s="223" t="s">
        <v>968</v>
      </c>
      <c r="F146" s="224" t="s">
        <v>969</v>
      </c>
      <c r="G146" s="225" t="s">
        <v>224</v>
      </c>
      <c r="H146" s="226">
        <v>1.21</v>
      </c>
      <c r="I146" s="227"/>
      <c r="J146" s="228">
        <f>ROUND(I146*H146,2)</f>
        <v>0</v>
      </c>
      <c r="K146" s="224" t="s">
        <v>38</v>
      </c>
      <c r="L146" s="72"/>
      <c r="M146" s="229" t="s">
        <v>38</v>
      </c>
      <c r="N146" s="230" t="s">
        <v>52</v>
      </c>
      <c r="O146" s="47"/>
      <c r="P146" s="231">
        <f>O146*H146</f>
        <v>0</v>
      </c>
      <c r="Q146" s="231">
        <v>1.04331</v>
      </c>
      <c r="R146" s="231">
        <f>Q146*H146</f>
        <v>1.2624050999999998</v>
      </c>
      <c r="S146" s="231">
        <v>0</v>
      </c>
      <c r="T146" s="232">
        <f>S146*H146</f>
        <v>0</v>
      </c>
      <c r="AR146" s="23" t="s">
        <v>152</v>
      </c>
      <c r="AT146" s="23" t="s">
        <v>147</v>
      </c>
      <c r="AU146" s="23" t="s">
        <v>24</v>
      </c>
      <c r="AY146" s="23" t="s">
        <v>145</v>
      </c>
      <c r="BE146" s="233">
        <f>IF(N146="základní",J146,0)</f>
        <v>0</v>
      </c>
      <c r="BF146" s="233">
        <f>IF(N146="snížená",J146,0)</f>
        <v>0</v>
      </c>
      <c r="BG146" s="233">
        <f>IF(N146="zákl. přenesená",J146,0)</f>
        <v>0</v>
      </c>
      <c r="BH146" s="233">
        <f>IF(N146="sníž. přenesená",J146,0)</f>
        <v>0</v>
      </c>
      <c r="BI146" s="233">
        <f>IF(N146="nulová",J146,0)</f>
        <v>0</v>
      </c>
      <c r="BJ146" s="23" t="s">
        <v>25</v>
      </c>
      <c r="BK146" s="233">
        <f>ROUND(I146*H146,2)</f>
        <v>0</v>
      </c>
      <c r="BL146" s="23" t="s">
        <v>152</v>
      </c>
      <c r="BM146" s="23" t="s">
        <v>970</v>
      </c>
    </row>
    <row r="147" s="1" customFormat="1">
      <c r="B147" s="46"/>
      <c r="C147" s="74"/>
      <c r="D147" s="234" t="s">
        <v>170</v>
      </c>
      <c r="E147" s="74"/>
      <c r="F147" s="235" t="s">
        <v>971</v>
      </c>
      <c r="G147" s="74"/>
      <c r="H147" s="74"/>
      <c r="I147" s="192"/>
      <c r="J147" s="74"/>
      <c r="K147" s="74"/>
      <c r="L147" s="72"/>
      <c r="M147" s="236"/>
      <c r="N147" s="47"/>
      <c r="O147" s="47"/>
      <c r="P147" s="47"/>
      <c r="Q147" s="47"/>
      <c r="R147" s="47"/>
      <c r="S147" s="47"/>
      <c r="T147" s="95"/>
      <c r="AT147" s="23" t="s">
        <v>170</v>
      </c>
      <c r="AU147" s="23" t="s">
        <v>24</v>
      </c>
    </row>
    <row r="148" s="1" customFormat="1" ht="16.5" customHeight="1">
      <c r="B148" s="46"/>
      <c r="C148" s="222" t="s">
        <v>289</v>
      </c>
      <c r="D148" s="222" t="s">
        <v>147</v>
      </c>
      <c r="E148" s="223" t="s">
        <v>972</v>
      </c>
      <c r="F148" s="224" t="s">
        <v>973</v>
      </c>
      <c r="G148" s="225" t="s">
        <v>150</v>
      </c>
      <c r="H148" s="226">
        <v>54.600000000000001</v>
      </c>
      <c r="I148" s="227"/>
      <c r="J148" s="228">
        <f>ROUND(I148*H148,2)</f>
        <v>0</v>
      </c>
      <c r="K148" s="224" t="s">
        <v>162</v>
      </c>
      <c r="L148" s="72"/>
      <c r="M148" s="229" t="s">
        <v>38</v>
      </c>
      <c r="N148" s="230" t="s">
        <v>52</v>
      </c>
      <c r="O148" s="47"/>
      <c r="P148" s="231">
        <f>O148*H148</f>
        <v>0</v>
      </c>
      <c r="Q148" s="231">
        <v>0</v>
      </c>
      <c r="R148" s="231">
        <f>Q148*H148</f>
        <v>0</v>
      </c>
      <c r="S148" s="231">
        <v>0</v>
      </c>
      <c r="T148" s="232">
        <f>S148*H148</f>
        <v>0</v>
      </c>
      <c r="AR148" s="23" t="s">
        <v>152</v>
      </c>
      <c r="AT148" s="23" t="s">
        <v>147</v>
      </c>
      <c r="AU148" s="23" t="s">
        <v>24</v>
      </c>
      <c r="AY148" s="23" t="s">
        <v>145</v>
      </c>
      <c r="BE148" s="233">
        <f>IF(N148="základní",J148,0)</f>
        <v>0</v>
      </c>
      <c r="BF148" s="233">
        <f>IF(N148="snížená",J148,0)</f>
        <v>0</v>
      </c>
      <c r="BG148" s="233">
        <f>IF(N148="zákl. přenesená",J148,0)</f>
        <v>0</v>
      </c>
      <c r="BH148" s="233">
        <f>IF(N148="sníž. přenesená",J148,0)</f>
        <v>0</v>
      </c>
      <c r="BI148" s="233">
        <f>IF(N148="nulová",J148,0)</f>
        <v>0</v>
      </c>
      <c r="BJ148" s="23" t="s">
        <v>25</v>
      </c>
      <c r="BK148" s="233">
        <f>ROUND(I148*H148,2)</f>
        <v>0</v>
      </c>
      <c r="BL148" s="23" t="s">
        <v>152</v>
      </c>
      <c r="BM148" s="23" t="s">
        <v>974</v>
      </c>
    </row>
    <row r="149" s="1" customFormat="1">
      <c r="B149" s="46"/>
      <c r="C149" s="74"/>
      <c r="D149" s="234" t="s">
        <v>164</v>
      </c>
      <c r="E149" s="74"/>
      <c r="F149" s="235" t="s">
        <v>975</v>
      </c>
      <c r="G149" s="74"/>
      <c r="H149" s="74"/>
      <c r="I149" s="192"/>
      <c r="J149" s="74"/>
      <c r="K149" s="74"/>
      <c r="L149" s="72"/>
      <c r="M149" s="236"/>
      <c r="N149" s="47"/>
      <c r="O149" s="47"/>
      <c r="P149" s="47"/>
      <c r="Q149" s="47"/>
      <c r="R149" s="47"/>
      <c r="S149" s="47"/>
      <c r="T149" s="95"/>
      <c r="AT149" s="23" t="s">
        <v>164</v>
      </c>
      <c r="AU149" s="23" t="s">
        <v>24</v>
      </c>
    </row>
    <row r="150" s="11" customFormat="1">
      <c r="B150" s="237"/>
      <c r="C150" s="238"/>
      <c r="D150" s="234" t="s">
        <v>176</v>
      </c>
      <c r="E150" s="239" t="s">
        <v>38</v>
      </c>
      <c r="F150" s="240" t="s">
        <v>976</v>
      </c>
      <c r="G150" s="238"/>
      <c r="H150" s="241">
        <v>54.600000000000001</v>
      </c>
      <c r="I150" s="242"/>
      <c r="J150" s="238"/>
      <c r="K150" s="238"/>
      <c r="L150" s="243"/>
      <c r="M150" s="244"/>
      <c r="N150" s="245"/>
      <c r="O150" s="245"/>
      <c r="P150" s="245"/>
      <c r="Q150" s="245"/>
      <c r="R150" s="245"/>
      <c r="S150" s="245"/>
      <c r="T150" s="246"/>
      <c r="AT150" s="247" t="s">
        <v>176</v>
      </c>
      <c r="AU150" s="247" t="s">
        <v>24</v>
      </c>
      <c r="AV150" s="11" t="s">
        <v>24</v>
      </c>
      <c r="AW150" s="11" t="s">
        <v>45</v>
      </c>
      <c r="AX150" s="11" t="s">
        <v>81</v>
      </c>
      <c r="AY150" s="247" t="s">
        <v>145</v>
      </c>
    </row>
    <row r="151" s="12" customFormat="1">
      <c r="B151" s="248"/>
      <c r="C151" s="249"/>
      <c r="D151" s="234" t="s">
        <v>176</v>
      </c>
      <c r="E151" s="250" t="s">
        <v>38</v>
      </c>
      <c r="F151" s="251" t="s">
        <v>179</v>
      </c>
      <c r="G151" s="249"/>
      <c r="H151" s="252">
        <v>54.600000000000001</v>
      </c>
      <c r="I151" s="253"/>
      <c r="J151" s="249"/>
      <c r="K151" s="249"/>
      <c r="L151" s="254"/>
      <c r="M151" s="255"/>
      <c r="N151" s="256"/>
      <c r="O151" s="256"/>
      <c r="P151" s="256"/>
      <c r="Q151" s="256"/>
      <c r="R151" s="256"/>
      <c r="S151" s="256"/>
      <c r="T151" s="257"/>
      <c r="AT151" s="258" t="s">
        <v>176</v>
      </c>
      <c r="AU151" s="258" t="s">
        <v>24</v>
      </c>
      <c r="AV151" s="12" t="s">
        <v>152</v>
      </c>
      <c r="AW151" s="12" t="s">
        <v>45</v>
      </c>
      <c r="AX151" s="12" t="s">
        <v>25</v>
      </c>
      <c r="AY151" s="258" t="s">
        <v>145</v>
      </c>
    </row>
    <row r="152" s="1" customFormat="1" ht="25.5" customHeight="1">
      <c r="B152" s="46"/>
      <c r="C152" s="222" t="s">
        <v>294</v>
      </c>
      <c r="D152" s="222" t="s">
        <v>147</v>
      </c>
      <c r="E152" s="223" t="s">
        <v>977</v>
      </c>
      <c r="F152" s="224" t="s">
        <v>978</v>
      </c>
      <c r="G152" s="225" t="s">
        <v>150</v>
      </c>
      <c r="H152" s="226">
        <v>70</v>
      </c>
      <c r="I152" s="227"/>
      <c r="J152" s="228">
        <f>ROUND(I152*H152,2)</f>
        <v>0</v>
      </c>
      <c r="K152" s="224" t="s">
        <v>38</v>
      </c>
      <c r="L152" s="72"/>
      <c r="M152" s="229" t="s">
        <v>38</v>
      </c>
      <c r="N152" s="230" t="s">
        <v>52</v>
      </c>
      <c r="O152" s="47"/>
      <c r="P152" s="231">
        <f>O152*H152</f>
        <v>0</v>
      </c>
      <c r="Q152" s="231">
        <v>0</v>
      </c>
      <c r="R152" s="231">
        <f>Q152*H152</f>
        <v>0</v>
      </c>
      <c r="S152" s="231">
        <v>0</v>
      </c>
      <c r="T152" s="232">
        <f>S152*H152</f>
        <v>0</v>
      </c>
      <c r="AR152" s="23" t="s">
        <v>152</v>
      </c>
      <c r="AT152" s="23" t="s">
        <v>147</v>
      </c>
      <c r="AU152" s="23" t="s">
        <v>24</v>
      </c>
      <c r="AY152" s="23" t="s">
        <v>145</v>
      </c>
      <c r="BE152" s="233">
        <f>IF(N152="základní",J152,0)</f>
        <v>0</v>
      </c>
      <c r="BF152" s="233">
        <f>IF(N152="snížená",J152,0)</f>
        <v>0</v>
      </c>
      <c r="BG152" s="233">
        <f>IF(N152="zákl. přenesená",J152,0)</f>
        <v>0</v>
      </c>
      <c r="BH152" s="233">
        <f>IF(N152="sníž. přenesená",J152,0)</f>
        <v>0</v>
      </c>
      <c r="BI152" s="233">
        <f>IF(N152="nulová",J152,0)</f>
        <v>0</v>
      </c>
      <c r="BJ152" s="23" t="s">
        <v>25</v>
      </c>
      <c r="BK152" s="233">
        <f>ROUND(I152*H152,2)</f>
        <v>0</v>
      </c>
      <c r="BL152" s="23" t="s">
        <v>152</v>
      </c>
      <c r="BM152" s="23" t="s">
        <v>979</v>
      </c>
    </row>
    <row r="153" s="1" customFormat="1" ht="16.5" customHeight="1">
      <c r="B153" s="46"/>
      <c r="C153" s="222" t="s">
        <v>299</v>
      </c>
      <c r="D153" s="222" t="s">
        <v>147</v>
      </c>
      <c r="E153" s="223" t="s">
        <v>980</v>
      </c>
      <c r="F153" s="224" t="s">
        <v>981</v>
      </c>
      <c r="G153" s="225" t="s">
        <v>206</v>
      </c>
      <c r="H153" s="226">
        <v>8.25</v>
      </c>
      <c r="I153" s="227"/>
      <c r="J153" s="228">
        <f>ROUND(I153*H153,2)</f>
        <v>0</v>
      </c>
      <c r="K153" s="224" t="s">
        <v>38</v>
      </c>
      <c r="L153" s="72"/>
      <c r="M153" s="229" t="s">
        <v>38</v>
      </c>
      <c r="N153" s="230" t="s">
        <v>52</v>
      </c>
      <c r="O153" s="47"/>
      <c r="P153" s="231">
        <f>O153*H153</f>
        <v>0</v>
      </c>
      <c r="Q153" s="231">
        <v>1.98</v>
      </c>
      <c r="R153" s="231">
        <f>Q153*H153</f>
        <v>16.335000000000001</v>
      </c>
      <c r="S153" s="231">
        <v>0</v>
      </c>
      <c r="T153" s="232">
        <f>S153*H153</f>
        <v>0</v>
      </c>
      <c r="AR153" s="23" t="s">
        <v>152</v>
      </c>
      <c r="AT153" s="23" t="s">
        <v>147</v>
      </c>
      <c r="AU153" s="23" t="s">
        <v>24</v>
      </c>
      <c r="AY153" s="23" t="s">
        <v>145</v>
      </c>
      <c r="BE153" s="233">
        <f>IF(N153="základní",J153,0)</f>
        <v>0</v>
      </c>
      <c r="BF153" s="233">
        <f>IF(N153="snížená",J153,0)</f>
        <v>0</v>
      </c>
      <c r="BG153" s="233">
        <f>IF(N153="zákl. přenesená",J153,0)</f>
        <v>0</v>
      </c>
      <c r="BH153" s="233">
        <f>IF(N153="sníž. přenesená",J153,0)</f>
        <v>0</v>
      </c>
      <c r="BI153" s="233">
        <f>IF(N153="nulová",J153,0)</f>
        <v>0</v>
      </c>
      <c r="BJ153" s="23" t="s">
        <v>25</v>
      </c>
      <c r="BK153" s="233">
        <f>ROUND(I153*H153,2)</f>
        <v>0</v>
      </c>
      <c r="BL153" s="23" t="s">
        <v>152</v>
      </c>
      <c r="BM153" s="23" t="s">
        <v>982</v>
      </c>
    </row>
    <row r="154" s="11" customFormat="1">
      <c r="B154" s="237"/>
      <c r="C154" s="238"/>
      <c r="D154" s="234" t="s">
        <v>176</v>
      </c>
      <c r="E154" s="239" t="s">
        <v>38</v>
      </c>
      <c r="F154" s="240" t="s">
        <v>983</v>
      </c>
      <c r="G154" s="238"/>
      <c r="H154" s="241">
        <v>8.25</v>
      </c>
      <c r="I154" s="242"/>
      <c r="J154" s="238"/>
      <c r="K154" s="238"/>
      <c r="L154" s="243"/>
      <c r="M154" s="244"/>
      <c r="N154" s="245"/>
      <c r="O154" s="245"/>
      <c r="P154" s="245"/>
      <c r="Q154" s="245"/>
      <c r="R154" s="245"/>
      <c r="S154" s="245"/>
      <c r="T154" s="246"/>
      <c r="AT154" s="247" t="s">
        <v>176</v>
      </c>
      <c r="AU154" s="247" t="s">
        <v>24</v>
      </c>
      <c r="AV154" s="11" t="s">
        <v>24</v>
      </c>
      <c r="AW154" s="11" t="s">
        <v>45</v>
      </c>
      <c r="AX154" s="11" t="s">
        <v>81</v>
      </c>
      <c r="AY154" s="247" t="s">
        <v>145</v>
      </c>
    </row>
    <row r="155" s="12" customFormat="1">
      <c r="B155" s="248"/>
      <c r="C155" s="249"/>
      <c r="D155" s="234" t="s">
        <v>176</v>
      </c>
      <c r="E155" s="250" t="s">
        <v>38</v>
      </c>
      <c r="F155" s="251" t="s">
        <v>179</v>
      </c>
      <c r="G155" s="249"/>
      <c r="H155" s="252">
        <v>8.25</v>
      </c>
      <c r="I155" s="253"/>
      <c r="J155" s="249"/>
      <c r="K155" s="249"/>
      <c r="L155" s="254"/>
      <c r="M155" s="255"/>
      <c r="N155" s="256"/>
      <c r="O155" s="256"/>
      <c r="P155" s="256"/>
      <c r="Q155" s="256"/>
      <c r="R155" s="256"/>
      <c r="S155" s="256"/>
      <c r="T155" s="257"/>
      <c r="AT155" s="258" t="s">
        <v>176</v>
      </c>
      <c r="AU155" s="258" t="s">
        <v>24</v>
      </c>
      <c r="AV155" s="12" t="s">
        <v>152</v>
      </c>
      <c r="AW155" s="12" t="s">
        <v>45</v>
      </c>
      <c r="AX155" s="12" t="s">
        <v>25</v>
      </c>
      <c r="AY155" s="258" t="s">
        <v>145</v>
      </c>
    </row>
    <row r="156" s="10" customFormat="1" ht="29.88" customHeight="1">
      <c r="B156" s="206"/>
      <c r="C156" s="207"/>
      <c r="D156" s="208" t="s">
        <v>80</v>
      </c>
      <c r="E156" s="220" t="s">
        <v>152</v>
      </c>
      <c r="F156" s="220" t="s">
        <v>984</v>
      </c>
      <c r="G156" s="207"/>
      <c r="H156" s="207"/>
      <c r="I156" s="210"/>
      <c r="J156" s="221">
        <f>BK156</f>
        <v>0</v>
      </c>
      <c r="K156" s="207"/>
      <c r="L156" s="212"/>
      <c r="M156" s="213"/>
      <c r="N156" s="214"/>
      <c r="O156" s="214"/>
      <c r="P156" s="215">
        <f>SUM(P157:P161)</f>
        <v>0</v>
      </c>
      <c r="Q156" s="214"/>
      <c r="R156" s="215">
        <f>SUM(R157:R161)</f>
        <v>38.538960000000003</v>
      </c>
      <c r="S156" s="214"/>
      <c r="T156" s="216">
        <f>SUM(T157:T161)</f>
        <v>0</v>
      </c>
      <c r="AR156" s="217" t="s">
        <v>25</v>
      </c>
      <c r="AT156" s="218" t="s">
        <v>80</v>
      </c>
      <c r="AU156" s="218" t="s">
        <v>25</v>
      </c>
      <c r="AY156" s="217" t="s">
        <v>145</v>
      </c>
      <c r="BK156" s="219">
        <f>SUM(BK157:BK161)</f>
        <v>0</v>
      </c>
    </row>
    <row r="157" s="1" customFormat="1" ht="25.5" customHeight="1">
      <c r="B157" s="46"/>
      <c r="C157" s="222" t="s">
        <v>303</v>
      </c>
      <c r="D157" s="222" t="s">
        <v>147</v>
      </c>
      <c r="E157" s="223" t="s">
        <v>985</v>
      </c>
      <c r="F157" s="224" t="s">
        <v>986</v>
      </c>
      <c r="G157" s="225" t="s">
        <v>150</v>
      </c>
      <c r="H157" s="226">
        <v>24</v>
      </c>
      <c r="I157" s="227"/>
      <c r="J157" s="228">
        <f>ROUND(I157*H157,2)</f>
        <v>0</v>
      </c>
      <c r="K157" s="224" t="s">
        <v>162</v>
      </c>
      <c r="L157" s="72"/>
      <c r="M157" s="229" t="s">
        <v>38</v>
      </c>
      <c r="N157" s="230" t="s">
        <v>52</v>
      </c>
      <c r="O157" s="47"/>
      <c r="P157" s="231">
        <f>O157*H157</f>
        <v>0</v>
      </c>
      <c r="Q157" s="231">
        <v>0.83579000000000003</v>
      </c>
      <c r="R157" s="231">
        <f>Q157*H157</f>
        <v>20.058959999999999</v>
      </c>
      <c r="S157" s="231">
        <v>0</v>
      </c>
      <c r="T157" s="232">
        <f>S157*H157</f>
        <v>0</v>
      </c>
      <c r="AR157" s="23" t="s">
        <v>152</v>
      </c>
      <c r="AT157" s="23" t="s">
        <v>147</v>
      </c>
      <c r="AU157" s="23" t="s">
        <v>24</v>
      </c>
      <c r="AY157" s="23" t="s">
        <v>145</v>
      </c>
      <c r="BE157" s="233">
        <f>IF(N157="základní",J157,0)</f>
        <v>0</v>
      </c>
      <c r="BF157" s="233">
        <f>IF(N157="snížená",J157,0)</f>
        <v>0</v>
      </c>
      <c r="BG157" s="233">
        <f>IF(N157="zákl. přenesená",J157,0)</f>
        <v>0</v>
      </c>
      <c r="BH157" s="233">
        <f>IF(N157="sníž. přenesená",J157,0)</f>
        <v>0</v>
      </c>
      <c r="BI157" s="233">
        <f>IF(N157="nulová",J157,0)</f>
        <v>0</v>
      </c>
      <c r="BJ157" s="23" t="s">
        <v>25</v>
      </c>
      <c r="BK157" s="233">
        <f>ROUND(I157*H157,2)</f>
        <v>0</v>
      </c>
      <c r="BL157" s="23" t="s">
        <v>152</v>
      </c>
      <c r="BM157" s="23" t="s">
        <v>987</v>
      </c>
    </row>
    <row r="158" s="1" customFormat="1">
      <c r="B158" s="46"/>
      <c r="C158" s="74"/>
      <c r="D158" s="234" t="s">
        <v>164</v>
      </c>
      <c r="E158" s="74"/>
      <c r="F158" s="235" t="s">
        <v>988</v>
      </c>
      <c r="G158" s="74"/>
      <c r="H158" s="74"/>
      <c r="I158" s="192"/>
      <c r="J158" s="74"/>
      <c r="K158" s="74"/>
      <c r="L158" s="72"/>
      <c r="M158" s="236"/>
      <c r="N158" s="47"/>
      <c r="O158" s="47"/>
      <c r="P158" s="47"/>
      <c r="Q158" s="47"/>
      <c r="R158" s="47"/>
      <c r="S158" s="47"/>
      <c r="T158" s="95"/>
      <c r="AT158" s="23" t="s">
        <v>164</v>
      </c>
      <c r="AU158" s="23" t="s">
        <v>24</v>
      </c>
    </row>
    <row r="159" s="1" customFormat="1" ht="16.5" customHeight="1">
      <c r="B159" s="46"/>
      <c r="C159" s="259" t="s">
        <v>309</v>
      </c>
      <c r="D159" s="259" t="s">
        <v>280</v>
      </c>
      <c r="E159" s="260" t="s">
        <v>989</v>
      </c>
      <c r="F159" s="261" t="s">
        <v>990</v>
      </c>
      <c r="G159" s="262" t="s">
        <v>224</v>
      </c>
      <c r="H159" s="263">
        <v>18.48</v>
      </c>
      <c r="I159" s="264"/>
      <c r="J159" s="265">
        <f>ROUND(I159*H159,2)</f>
        <v>0</v>
      </c>
      <c r="K159" s="261" t="s">
        <v>162</v>
      </c>
      <c r="L159" s="266"/>
      <c r="M159" s="267" t="s">
        <v>38</v>
      </c>
      <c r="N159" s="268" t="s">
        <v>52</v>
      </c>
      <c r="O159" s="47"/>
      <c r="P159" s="231">
        <f>O159*H159</f>
        <v>0</v>
      </c>
      <c r="Q159" s="231">
        <v>1</v>
      </c>
      <c r="R159" s="231">
        <f>Q159*H159</f>
        <v>18.48</v>
      </c>
      <c r="S159" s="231">
        <v>0</v>
      </c>
      <c r="T159" s="232">
        <f>S159*H159</f>
        <v>0</v>
      </c>
      <c r="AR159" s="23" t="s">
        <v>194</v>
      </c>
      <c r="AT159" s="23" t="s">
        <v>280</v>
      </c>
      <c r="AU159" s="23" t="s">
        <v>24</v>
      </c>
      <c r="AY159" s="23" t="s">
        <v>145</v>
      </c>
      <c r="BE159" s="233">
        <f>IF(N159="základní",J159,0)</f>
        <v>0</v>
      </c>
      <c r="BF159" s="233">
        <f>IF(N159="snížená",J159,0)</f>
        <v>0</v>
      </c>
      <c r="BG159" s="233">
        <f>IF(N159="zákl. přenesená",J159,0)</f>
        <v>0</v>
      </c>
      <c r="BH159" s="233">
        <f>IF(N159="sníž. přenesená",J159,0)</f>
        <v>0</v>
      </c>
      <c r="BI159" s="233">
        <f>IF(N159="nulová",J159,0)</f>
        <v>0</v>
      </c>
      <c r="BJ159" s="23" t="s">
        <v>25</v>
      </c>
      <c r="BK159" s="233">
        <f>ROUND(I159*H159,2)</f>
        <v>0</v>
      </c>
      <c r="BL159" s="23" t="s">
        <v>152</v>
      </c>
      <c r="BM159" s="23" t="s">
        <v>991</v>
      </c>
    </row>
    <row r="160" s="11" customFormat="1">
      <c r="B160" s="237"/>
      <c r="C160" s="238"/>
      <c r="D160" s="234" t="s">
        <v>176</v>
      </c>
      <c r="E160" s="239" t="s">
        <v>38</v>
      </c>
      <c r="F160" s="240" t="s">
        <v>992</v>
      </c>
      <c r="G160" s="238"/>
      <c r="H160" s="241">
        <v>18.48</v>
      </c>
      <c r="I160" s="242"/>
      <c r="J160" s="238"/>
      <c r="K160" s="238"/>
      <c r="L160" s="243"/>
      <c r="M160" s="244"/>
      <c r="N160" s="245"/>
      <c r="O160" s="245"/>
      <c r="P160" s="245"/>
      <c r="Q160" s="245"/>
      <c r="R160" s="245"/>
      <c r="S160" s="245"/>
      <c r="T160" s="246"/>
      <c r="AT160" s="247" t="s">
        <v>176</v>
      </c>
      <c r="AU160" s="247" t="s">
        <v>24</v>
      </c>
      <c r="AV160" s="11" t="s">
        <v>24</v>
      </c>
      <c r="AW160" s="11" t="s">
        <v>45</v>
      </c>
      <c r="AX160" s="11" t="s">
        <v>81</v>
      </c>
      <c r="AY160" s="247" t="s">
        <v>145</v>
      </c>
    </row>
    <row r="161" s="12" customFormat="1">
      <c r="B161" s="248"/>
      <c r="C161" s="249"/>
      <c r="D161" s="234" t="s">
        <v>176</v>
      </c>
      <c r="E161" s="250" t="s">
        <v>38</v>
      </c>
      <c r="F161" s="251" t="s">
        <v>179</v>
      </c>
      <c r="G161" s="249"/>
      <c r="H161" s="252">
        <v>18.48</v>
      </c>
      <c r="I161" s="253"/>
      <c r="J161" s="249"/>
      <c r="K161" s="249"/>
      <c r="L161" s="254"/>
      <c r="M161" s="255"/>
      <c r="N161" s="256"/>
      <c r="O161" s="256"/>
      <c r="P161" s="256"/>
      <c r="Q161" s="256"/>
      <c r="R161" s="256"/>
      <c r="S161" s="256"/>
      <c r="T161" s="257"/>
      <c r="AT161" s="258" t="s">
        <v>176</v>
      </c>
      <c r="AU161" s="258" t="s">
        <v>24</v>
      </c>
      <c r="AV161" s="12" t="s">
        <v>152</v>
      </c>
      <c r="AW161" s="12" t="s">
        <v>45</v>
      </c>
      <c r="AX161" s="12" t="s">
        <v>25</v>
      </c>
      <c r="AY161" s="258" t="s">
        <v>145</v>
      </c>
    </row>
    <row r="162" s="10" customFormat="1" ht="29.88" customHeight="1">
      <c r="B162" s="206"/>
      <c r="C162" s="207"/>
      <c r="D162" s="208" t="s">
        <v>80</v>
      </c>
      <c r="E162" s="220" t="s">
        <v>172</v>
      </c>
      <c r="F162" s="220" t="s">
        <v>334</v>
      </c>
      <c r="G162" s="207"/>
      <c r="H162" s="207"/>
      <c r="I162" s="210"/>
      <c r="J162" s="221">
        <f>BK162</f>
        <v>0</v>
      </c>
      <c r="K162" s="207"/>
      <c r="L162" s="212"/>
      <c r="M162" s="213"/>
      <c r="N162" s="214"/>
      <c r="O162" s="214"/>
      <c r="P162" s="215">
        <f>SUM(P163:P183)</f>
        <v>0</v>
      </c>
      <c r="Q162" s="214"/>
      <c r="R162" s="215">
        <f>SUM(R163:R183)</f>
        <v>40.646640000000005</v>
      </c>
      <c r="S162" s="214"/>
      <c r="T162" s="216">
        <f>SUM(T163:T183)</f>
        <v>0</v>
      </c>
      <c r="AR162" s="217" t="s">
        <v>25</v>
      </c>
      <c r="AT162" s="218" t="s">
        <v>80</v>
      </c>
      <c r="AU162" s="218" t="s">
        <v>25</v>
      </c>
      <c r="AY162" s="217" t="s">
        <v>145</v>
      </c>
      <c r="BK162" s="219">
        <f>SUM(BK163:BK183)</f>
        <v>0</v>
      </c>
    </row>
    <row r="163" s="1" customFormat="1" ht="16.5" customHeight="1">
      <c r="B163" s="46"/>
      <c r="C163" s="222" t="s">
        <v>315</v>
      </c>
      <c r="D163" s="222" t="s">
        <v>147</v>
      </c>
      <c r="E163" s="223" t="s">
        <v>993</v>
      </c>
      <c r="F163" s="224" t="s">
        <v>994</v>
      </c>
      <c r="G163" s="225" t="s">
        <v>206</v>
      </c>
      <c r="H163" s="226">
        <v>8.25</v>
      </c>
      <c r="I163" s="227"/>
      <c r="J163" s="228">
        <f>ROUND(I163*H163,2)</f>
        <v>0</v>
      </c>
      <c r="K163" s="224" t="s">
        <v>162</v>
      </c>
      <c r="L163" s="72"/>
      <c r="M163" s="229" t="s">
        <v>38</v>
      </c>
      <c r="N163" s="230" t="s">
        <v>52</v>
      </c>
      <c r="O163" s="47"/>
      <c r="P163" s="231">
        <f>O163*H163</f>
        <v>0</v>
      </c>
      <c r="Q163" s="231">
        <v>0</v>
      </c>
      <c r="R163" s="231">
        <f>Q163*H163</f>
        <v>0</v>
      </c>
      <c r="S163" s="231">
        <v>0</v>
      </c>
      <c r="T163" s="232">
        <f>S163*H163</f>
        <v>0</v>
      </c>
      <c r="AR163" s="23" t="s">
        <v>152</v>
      </c>
      <c r="AT163" s="23" t="s">
        <v>147</v>
      </c>
      <c r="AU163" s="23" t="s">
        <v>24</v>
      </c>
      <c r="AY163" s="23" t="s">
        <v>145</v>
      </c>
      <c r="BE163" s="233">
        <f>IF(N163="základní",J163,0)</f>
        <v>0</v>
      </c>
      <c r="BF163" s="233">
        <f>IF(N163="snížená",J163,0)</f>
        <v>0</v>
      </c>
      <c r="BG163" s="233">
        <f>IF(N163="zákl. přenesená",J163,0)</f>
        <v>0</v>
      </c>
      <c r="BH163" s="233">
        <f>IF(N163="sníž. přenesená",J163,0)</f>
        <v>0</v>
      </c>
      <c r="BI163" s="233">
        <f>IF(N163="nulová",J163,0)</f>
        <v>0</v>
      </c>
      <c r="BJ163" s="23" t="s">
        <v>25</v>
      </c>
      <c r="BK163" s="233">
        <f>ROUND(I163*H163,2)</f>
        <v>0</v>
      </c>
      <c r="BL163" s="23" t="s">
        <v>152</v>
      </c>
      <c r="BM163" s="23" t="s">
        <v>995</v>
      </c>
    </row>
    <row r="164" s="1" customFormat="1">
      <c r="B164" s="46"/>
      <c r="C164" s="74"/>
      <c r="D164" s="234" t="s">
        <v>164</v>
      </c>
      <c r="E164" s="74"/>
      <c r="F164" s="235" t="s">
        <v>996</v>
      </c>
      <c r="G164" s="74"/>
      <c r="H164" s="74"/>
      <c r="I164" s="192"/>
      <c r="J164" s="74"/>
      <c r="K164" s="74"/>
      <c r="L164" s="72"/>
      <c r="M164" s="236"/>
      <c r="N164" s="47"/>
      <c r="O164" s="47"/>
      <c r="P164" s="47"/>
      <c r="Q164" s="47"/>
      <c r="R164" s="47"/>
      <c r="S164" s="47"/>
      <c r="T164" s="95"/>
      <c r="AT164" s="23" t="s">
        <v>164</v>
      </c>
      <c r="AU164" s="23" t="s">
        <v>24</v>
      </c>
    </row>
    <row r="165" s="11" customFormat="1">
      <c r="B165" s="237"/>
      <c r="C165" s="238"/>
      <c r="D165" s="234" t="s">
        <v>176</v>
      </c>
      <c r="E165" s="239" t="s">
        <v>38</v>
      </c>
      <c r="F165" s="240" t="s">
        <v>983</v>
      </c>
      <c r="G165" s="238"/>
      <c r="H165" s="241">
        <v>8.25</v>
      </c>
      <c r="I165" s="242"/>
      <c r="J165" s="238"/>
      <c r="K165" s="238"/>
      <c r="L165" s="243"/>
      <c r="M165" s="244"/>
      <c r="N165" s="245"/>
      <c r="O165" s="245"/>
      <c r="P165" s="245"/>
      <c r="Q165" s="245"/>
      <c r="R165" s="245"/>
      <c r="S165" s="245"/>
      <c r="T165" s="246"/>
      <c r="AT165" s="247" t="s">
        <v>176</v>
      </c>
      <c r="AU165" s="247" t="s">
        <v>24</v>
      </c>
      <c r="AV165" s="11" t="s">
        <v>24</v>
      </c>
      <c r="AW165" s="11" t="s">
        <v>45</v>
      </c>
      <c r="AX165" s="11" t="s">
        <v>81</v>
      </c>
      <c r="AY165" s="247" t="s">
        <v>145</v>
      </c>
    </row>
    <row r="166" s="12" customFormat="1">
      <c r="B166" s="248"/>
      <c r="C166" s="249"/>
      <c r="D166" s="234" t="s">
        <v>176</v>
      </c>
      <c r="E166" s="250" t="s">
        <v>38</v>
      </c>
      <c r="F166" s="251" t="s">
        <v>179</v>
      </c>
      <c r="G166" s="249"/>
      <c r="H166" s="252">
        <v>8.25</v>
      </c>
      <c r="I166" s="253"/>
      <c r="J166" s="249"/>
      <c r="K166" s="249"/>
      <c r="L166" s="254"/>
      <c r="M166" s="255"/>
      <c r="N166" s="256"/>
      <c r="O166" s="256"/>
      <c r="P166" s="256"/>
      <c r="Q166" s="256"/>
      <c r="R166" s="256"/>
      <c r="S166" s="256"/>
      <c r="T166" s="257"/>
      <c r="AT166" s="258" t="s">
        <v>176</v>
      </c>
      <c r="AU166" s="258" t="s">
        <v>24</v>
      </c>
      <c r="AV166" s="12" t="s">
        <v>152</v>
      </c>
      <c r="AW166" s="12" t="s">
        <v>45</v>
      </c>
      <c r="AX166" s="12" t="s">
        <v>25</v>
      </c>
      <c r="AY166" s="258" t="s">
        <v>145</v>
      </c>
    </row>
    <row r="167" s="1" customFormat="1" ht="16.5" customHeight="1">
      <c r="B167" s="46"/>
      <c r="C167" s="222" t="s">
        <v>321</v>
      </c>
      <c r="D167" s="222" t="s">
        <v>147</v>
      </c>
      <c r="E167" s="223" t="s">
        <v>997</v>
      </c>
      <c r="F167" s="224" t="s">
        <v>998</v>
      </c>
      <c r="G167" s="225" t="s">
        <v>150</v>
      </c>
      <c r="H167" s="226">
        <v>55</v>
      </c>
      <c r="I167" s="227"/>
      <c r="J167" s="228">
        <f>ROUND(I167*H167,2)</f>
        <v>0</v>
      </c>
      <c r="K167" s="224" t="s">
        <v>162</v>
      </c>
      <c r="L167" s="72"/>
      <c r="M167" s="229" t="s">
        <v>38</v>
      </c>
      <c r="N167" s="230" t="s">
        <v>52</v>
      </c>
      <c r="O167" s="47"/>
      <c r="P167" s="231">
        <f>O167*H167</f>
        <v>0</v>
      </c>
      <c r="Q167" s="231">
        <v>0.19800000000000001</v>
      </c>
      <c r="R167" s="231">
        <f>Q167*H167</f>
        <v>10.890000000000001</v>
      </c>
      <c r="S167" s="231">
        <v>0</v>
      </c>
      <c r="T167" s="232">
        <f>S167*H167</f>
        <v>0</v>
      </c>
      <c r="AR167" s="23" t="s">
        <v>152</v>
      </c>
      <c r="AT167" s="23" t="s">
        <v>147</v>
      </c>
      <c r="AU167" s="23" t="s">
        <v>24</v>
      </c>
      <c r="AY167" s="23" t="s">
        <v>145</v>
      </c>
      <c r="BE167" s="233">
        <f>IF(N167="základní",J167,0)</f>
        <v>0</v>
      </c>
      <c r="BF167" s="233">
        <f>IF(N167="snížená",J167,0)</f>
        <v>0</v>
      </c>
      <c r="BG167" s="233">
        <f>IF(N167="zákl. přenesená",J167,0)</f>
        <v>0</v>
      </c>
      <c r="BH167" s="233">
        <f>IF(N167="sníž. přenesená",J167,0)</f>
        <v>0</v>
      </c>
      <c r="BI167" s="233">
        <f>IF(N167="nulová",J167,0)</f>
        <v>0</v>
      </c>
      <c r="BJ167" s="23" t="s">
        <v>25</v>
      </c>
      <c r="BK167" s="233">
        <f>ROUND(I167*H167,2)</f>
        <v>0</v>
      </c>
      <c r="BL167" s="23" t="s">
        <v>152</v>
      </c>
      <c r="BM167" s="23" t="s">
        <v>999</v>
      </c>
    </row>
    <row r="168" s="1" customFormat="1">
      <c r="B168" s="46"/>
      <c r="C168" s="74"/>
      <c r="D168" s="234" t="s">
        <v>164</v>
      </c>
      <c r="E168" s="74"/>
      <c r="F168" s="235" t="s">
        <v>1000</v>
      </c>
      <c r="G168" s="74"/>
      <c r="H168" s="74"/>
      <c r="I168" s="192"/>
      <c r="J168" s="74"/>
      <c r="K168" s="74"/>
      <c r="L168" s="72"/>
      <c r="M168" s="236"/>
      <c r="N168" s="47"/>
      <c r="O168" s="47"/>
      <c r="P168" s="47"/>
      <c r="Q168" s="47"/>
      <c r="R168" s="47"/>
      <c r="S168" s="47"/>
      <c r="T168" s="95"/>
      <c r="AT168" s="23" t="s">
        <v>164</v>
      </c>
      <c r="AU168" s="23" t="s">
        <v>24</v>
      </c>
    </row>
    <row r="169" s="1" customFormat="1" ht="16.5" customHeight="1">
      <c r="B169" s="46"/>
      <c r="C169" s="222" t="s">
        <v>326</v>
      </c>
      <c r="D169" s="222" t="s">
        <v>147</v>
      </c>
      <c r="E169" s="223" t="s">
        <v>1001</v>
      </c>
      <c r="F169" s="224" t="s">
        <v>1002</v>
      </c>
      <c r="G169" s="225" t="s">
        <v>150</v>
      </c>
      <c r="H169" s="226">
        <v>55</v>
      </c>
      <c r="I169" s="227"/>
      <c r="J169" s="228">
        <f>ROUND(I169*H169,2)</f>
        <v>0</v>
      </c>
      <c r="K169" s="224" t="s">
        <v>38</v>
      </c>
      <c r="L169" s="72"/>
      <c r="M169" s="229" t="s">
        <v>38</v>
      </c>
      <c r="N169" s="230" t="s">
        <v>52</v>
      </c>
      <c r="O169" s="47"/>
      <c r="P169" s="231">
        <f>O169*H169</f>
        <v>0</v>
      </c>
      <c r="Q169" s="231">
        <v>0</v>
      </c>
      <c r="R169" s="231">
        <f>Q169*H169</f>
        <v>0</v>
      </c>
      <c r="S169" s="231">
        <v>0</v>
      </c>
      <c r="T169" s="232">
        <f>S169*H169</f>
        <v>0</v>
      </c>
      <c r="AR169" s="23" t="s">
        <v>152</v>
      </c>
      <c r="AT169" s="23" t="s">
        <v>147</v>
      </c>
      <c r="AU169" s="23" t="s">
        <v>24</v>
      </c>
      <c r="AY169" s="23" t="s">
        <v>145</v>
      </c>
      <c r="BE169" s="233">
        <f>IF(N169="základní",J169,0)</f>
        <v>0</v>
      </c>
      <c r="BF169" s="233">
        <f>IF(N169="snížená",J169,0)</f>
        <v>0</v>
      </c>
      <c r="BG169" s="233">
        <f>IF(N169="zákl. přenesená",J169,0)</f>
        <v>0</v>
      </c>
      <c r="BH169" s="233">
        <f>IF(N169="sníž. přenesená",J169,0)</f>
        <v>0</v>
      </c>
      <c r="BI169" s="233">
        <f>IF(N169="nulová",J169,0)</f>
        <v>0</v>
      </c>
      <c r="BJ169" s="23" t="s">
        <v>25</v>
      </c>
      <c r="BK169" s="233">
        <f>ROUND(I169*H169,2)</f>
        <v>0</v>
      </c>
      <c r="BL169" s="23" t="s">
        <v>152</v>
      </c>
      <c r="BM169" s="23" t="s">
        <v>1003</v>
      </c>
    </row>
    <row r="170" s="1" customFormat="1" ht="16.5" customHeight="1">
      <c r="B170" s="46"/>
      <c r="C170" s="222" t="s">
        <v>330</v>
      </c>
      <c r="D170" s="222" t="s">
        <v>147</v>
      </c>
      <c r="E170" s="223" t="s">
        <v>1004</v>
      </c>
      <c r="F170" s="224" t="s">
        <v>1005</v>
      </c>
      <c r="G170" s="225" t="s">
        <v>150</v>
      </c>
      <c r="H170" s="226">
        <v>55</v>
      </c>
      <c r="I170" s="227"/>
      <c r="J170" s="228">
        <f>ROUND(I170*H170,2)</f>
        <v>0</v>
      </c>
      <c r="K170" s="224" t="s">
        <v>38</v>
      </c>
      <c r="L170" s="72"/>
      <c r="M170" s="229" t="s">
        <v>38</v>
      </c>
      <c r="N170" s="230" t="s">
        <v>52</v>
      </c>
      <c r="O170" s="47"/>
      <c r="P170" s="231">
        <f>O170*H170</f>
        <v>0</v>
      </c>
      <c r="Q170" s="231">
        <v>0</v>
      </c>
      <c r="R170" s="231">
        <f>Q170*H170</f>
        <v>0</v>
      </c>
      <c r="S170" s="231">
        <v>0</v>
      </c>
      <c r="T170" s="232">
        <f>S170*H170</f>
        <v>0</v>
      </c>
      <c r="AR170" s="23" t="s">
        <v>152</v>
      </c>
      <c r="AT170" s="23" t="s">
        <v>147</v>
      </c>
      <c r="AU170" s="23" t="s">
        <v>24</v>
      </c>
      <c r="AY170" s="23" t="s">
        <v>145</v>
      </c>
      <c r="BE170" s="233">
        <f>IF(N170="základní",J170,0)</f>
        <v>0</v>
      </c>
      <c r="BF170" s="233">
        <f>IF(N170="snížená",J170,0)</f>
        <v>0</v>
      </c>
      <c r="BG170" s="233">
        <f>IF(N170="zákl. přenesená",J170,0)</f>
        <v>0</v>
      </c>
      <c r="BH170" s="233">
        <f>IF(N170="sníž. přenesená",J170,0)</f>
        <v>0</v>
      </c>
      <c r="BI170" s="233">
        <f>IF(N170="nulová",J170,0)</f>
        <v>0</v>
      </c>
      <c r="BJ170" s="23" t="s">
        <v>25</v>
      </c>
      <c r="BK170" s="233">
        <f>ROUND(I170*H170,2)</f>
        <v>0</v>
      </c>
      <c r="BL170" s="23" t="s">
        <v>152</v>
      </c>
      <c r="BM170" s="23" t="s">
        <v>1006</v>
      </c>
    </row>
    <row r="171" s="11" customFormat="1">
      <c r="B171" s="237"/>
      <c r="C171" s="238"/>
      <c r="D171" s="234" t="s">
        <v>176</v>
      </c>
      <c r="E171" s="239" t="s">
        <v>38</v>
      </c>
      <c r="F171" s="240" t="s">
        <v>424</v>
      </c>
      <c r="G171" s="238"/>
      <c r="H171" s="241">
        <v>55</v>
      </c>
      <c r="I171" s="242"/>
      <c r="J171" s="238"/>
      <c r="K171" s="238"/>
      <c r="L171" s="243"/>
      <c r="M171" s="244"/>
      <c r="N171" s="245"/>
      <c r="O171" s="245"/>
      <c r="P171" s="245"/>
      <c r="Q171" s="245"/>
      <c r="R171" s="245"/>
      <c r="S171" s="245"/>
      <c r="T171" s="246"/>
      <c r="AT171" s="247" t="s">
        <v>176</v>
      </c>
      <c r="AU171" s="247" t="s">
        <v>24</v>
      </c>
      <c r="AV171" s="11" t="s">
        <v>24</v>
      </c>
      <c r="AW171" s="11" t="s">
        <v>45</v>
      </c>
      <c r="AX171" s="11" t="s">
        <v>81</v>
      </c>
      <c r="AY171" s="247" t="s">
        <v>145</v>
      </c>
    </row>
    <row r="172" s="12" customFormat="1">
      <c r="B172" s="248"/>
      <c r="C172" s="249"/>
      <c r="D172" s="234" t="s">
        <v>176</v>
      </c>
      <c r="E172" s="250" t="s">
        <v>38</v>
      </c>
      <c r="F172" s="251" t="s">
        <v>179</v>
      </c>
      <c r="G172" s="249"/>
      <c r="H172" s="252">
        <v>55</v>
      </c>
      <c r="I172" s="253"/>
      <c r="J172" s="249"/>
      <c r="K172" s="249"/>
      <c r="L172" s="254"/>
      <c r="M172" s="255"/>
      <c r="N172" s="256"/>
      <c r="O172" s="256"/>
      <c r="P172" s="256"/>
      <c r="Q172" s="256"/>
      <c r="R172" s="256"/>
      <c r="S172" s="256"/>
      <c r="T172" s="257"/>
      <c r="AT172" s="258" t="s">
        <v>176</v>
      </c>
      <c r="AU172" s="258" t="s">
        <v>24</v>
      </c>
      <c r="AV172" s="12" t="s">
        <v>152</v>
      </c>
      <c r="AW172" s="12" t="s">
        <v>45</v>
      </c>
      <c r="AX172" s="12" t="s">
        <v>25</v>
      </c>
      <c r="AY172" s="258" t="s">
        <v>145</v>
      </c>
    </row>
    <row r="173" s="1" customFormat="1" ht="16.5" customHeight="1">
      <c r="B173" s="46"/>
      <c r="C173" s="222" t="s">
        <v>335</v>
      </c>
      <c r="D173" s="222" t="s">
        <v>147</v>
      </c>
      <c r="E173" s="223" t="s">
        <v>1007</v>
      </c>
      <c r="F173" s="224" t="s">
        <v>1008</v>
      </c>
      <c r="G173" s="225" t="s">
        <v>150</v>
      </c>
      <c r="H173" s="226">
        <v>55</v>
      </c>
      <c r="I173" s="227"/>
      <c r="J173" s="228">
        <f>ROUND(I173*H173,2)</f>
        <v>0</v>
      </c>
      <c r="K173" s="224" t="s">
        <v>38</v>
      </c>
      <c r="L173" s="72"/>
      <c r="M173" s="229" t="s">
        <v>38</v>
      </c>
      <c r="N173" s="230" t="s">
        <v>52</v>
      </c>
      <c r="O173" s="47"/>
      <c r="P173" s="231">
        <f>O173*H173</f>
        <v>0</v>
      </c>
      <c r="Q173" s="231">
        <v>0</v>
      </c>
      <c r="R173" s="231">
        <f>Q173*H173</f>
        <v>0</v>
      </c>
      <c r="S173" s="231">
        <v>0</v>
      </c>
      <c r="T173" s="232">
        <f>S173*H173</f>
        <v>0</v>
      </c>
      <c r="AR173" s="23" t="s">
        <v>152</v>
      </c>
      <c r="AT173" s="23" t="s">
        <v>147</v>
      </c>
      <c r="AU173" s="23" t="s">
        <v>24</v>
      </c>
      <c r="AY173" s="23" t="s">
        <v>145</v>
      </c>
      <c r="BE173" s="233">
        <f>IF(N173="základní",J173,0)</f>
        <v>0</v>
      </c>
      <c r="BF173" s="233">
        <f>IF(N173="snížená",J173,0)</f>
        <v>0</v>
      </c>
      <c r="BG173" s="233">
        <f>IF(N173="zákl. přenesená",J173,0)</f>
        <v>0</v>
      </c>
      <c r="BH173" s="233">
        <f>IF(N173="sníž. přenesená",J173,0)</f>
        <v>0</v>
      </c>
      <c r="BI173" s="233">
        <f>IF(N173="nulová",J173,0)</f>
        <v>0</v>
      </c>
      <c r="BJ173" s="23" t="s">
        <v>25</v>
      </c>
      <c r="BK173" s="233">
        <f>ROUND(I173*H173,2)</f>
        <v>0</v>
      </c>
      <c r="BL173" s="23" t="s">
        <v>152</v>
      </c>
      <c r="BM173" s="23" t="s">
        <v>1009</v>
      </c>
    </row>
    <row r="174" s="1" customFormat="1" ht="16.5" customHeight="1">
      <c r="B174" s="46"/>
      <c r="C174" s="222" t="s">
        <v>339</v>
      </c>
      <c r="D174" s="222" t="s">
        <v>147</v>
      </c>
      <c r="E174" s="223" t="s">
        <v>1010</v>
      </c>
      <c r="F174" s="224" t="s">
        <v>1011</v>
      </c>
      <c r="G174" s="225" t="s">
        <v>150</v>
      </c>
      <c r="H174" s="226">
        <v>24</v>
      </c>
      <c r="I174" s="227"/>
      <c r="J174" s="228">
        <f>ROUND(I174*H174,2)</f>
        <v>0</v>
      </c>
      <c r="K174" s="224" t="s">
        <v>38</v>
      </c>
      <c r="L174" s="72"/>
      <c r="M174" s="229" t="s">
        <v>38</v>
      </c>
      <c r="N174" s="230" t="s">
        <v>52</v>
      </c>
      <c r="O174" s="47"/>
      <c r="P174" s="231">
        <f>O174*H174</f>
        <v>0</v>
      </c>
      <c r="Q174" s="231">
        <v>0.19536000000000001</v>
      </c>
      <c r="R174" s="231">
        <f>Q174*H174</f>
        <v>4.6886400000000004</v>
      </c>
      <c r="S174" s="231">
        <v>0</v>
      </c>
      <c r="T174" s="232">
        <f>S174*H174</f>
        <v>0</v>
      </c>
      <c r="AR174" s="23" t="s">
        <v>152</v>
      </c>
      <c r="AT174" s="23" t="s">
        <v>147</v>
      </c>
      <c r="AU174" s="23" t="s">
        <v>24</v>
      </c>
      <c r="AY174" s="23" t="s">
        <v>145</v>
      </c>
      <c r="BE174" s="233">
        <f>IF(N174="základní",J174,0)</f>
        <v>0</v>
      </c>
      <c r="BF174" s="233">
        <f>IF(N174="snížená",J174,0)</f>
        <v>0</v>
      </c>
      <c r="BG174" s="233">
        <f>IF(N174="zákl. přenesená",J174,0)</f>
        <v>0</v>
      </c>
      <c r="BH174" s="233">
        <f>IF(N174="sníž. přenesená",J174,0)</f>
        <v>0</v>
      </c>
      <c r="BI174" s="233">
        <f>IF(N174="nulová",J174,0)</f>
        <v>0</v>
      </c>
      <c r="BJ174" s="23" t="s">
        <v>25</v>
      </c>
      <c r="BK174" s="233">
        <f>ROUND(I174*H174,2)</f>
        <v>0</v>
      </c>
      <c r="BL174" s="23" t="s">
        <v>152</v>
      </c>
      <c r="BM174" s="23" t="s">
        <v>1012</v>
      </c>
    </row>
    <row r="175" s="1" customFormat="1" ht="16.5" customHeight="1">
      <c r="B175" s="46"/>
      <c r="C175" s="259" t="s">
        <v>343</v>
      </c>
      <c r="D175" s="259" t="s">
        <v>280</v>
      </c>
      <c r="E175" s="260" t="s">
        <v>813</v>
      </c>
      <c r="F175" s="261" t="s">
        <v>814</v>
      </c>
      <c r="G175" s="262" t="s">
        <v>224</v>
      </c>
      <c r="H175" s="263">
        <v>4.7999999999999998</v>
      </c>
      <c r="I175" s="264"/>
      <c r="J175" s="265">
        <f>ROUND(I175*H175,2)</f>
        <v>0</v>
      </c>
      <c r="K175" s="261" t="s">
        <v>38</v>
      </c>
      <c r="L175" s="266"/>
      <c r="M175" s="267" t="s">
        <v>38</v>
      </c>
      <c r="N175" s="268" t="s">
        <v>52</v>
      </c>
      <c r="O175" s="47"/>
      <c r="P175" s="231">
        <f>O175*H175</f>
        <v>0</v>
      </c>
      <c r="Q175" s="231">
        <v>1</v>
      </c>
      <c r="R175" s="231">
        <f>Q175*H175</f>
        <v>4.7999999999999998</v>
      </c>
      <c r="S175" s="231">
        <v>0</v>
      </c>
      <c r="T175" s="232">
        <f>S175*H175</f>
        <v>0</v>
      </c>
      <c r="AR175" s="23" t="s">
        <v>194</v>
      </c>
      <c r="AT175" s="23" t="s">
        <v>280</v>
      </c>
      <c r="AU175" s="23" t="s">
        <v>24</v>
      </c>
      <c r="AY175" s="23" t="s">
        <v>145</v>
      </c>
      <c r="BE175" s="233">
        <f>IF(N175="základní",J175,0)</f>
        <v>0</v>
      </c>
      <c r="BF175" s="233">
        <f>IF(N175="snížená",J175,0)</f>
        <v>0</v>
      </c>
      <c r="BG175" s="233">
        <f>IF(N175="zákl. přenesená",J175,0)</f>
        <v>0</v>
      </c>
      <c r="BH175" s="233">
        <f>IF(N175="sníž. přenesená",J175,0)</f>
        <v>0</v>
      </c>
      <c r="BI175" s="233">
        <f>IF(N175="nulová",J175,0)</f>
        <v>0</v>
      </c>
      <c r="BJ175" s="23" t="s">
        <v>25</v>
      </c>
      <c r="BK175" s="233">
        <f>ROUND(I175*H175,2)</f>
        <v>0</v>
      </c>
      <c r="BL175" s="23" t="s">
        <v>152</v>
      </c>
      <c r="BM175" s="23" t="s">
        <v>1013</v>
      </c>
    </row>
    <row r="176" s="1" customFormat="1">
      <c r="B176" s="46"/>
      <c r="C176" s="74"/>
      <c r="D176" s="234" t="s">
        <v>170</v>
      </c>
      <c r="E176" s="74"/>
      <c r="F176" s="235" t="s">
        <v>1014</v>
      </c>
      <c r="G176" s="74"/>
      <c r="H176" s="74"/>
      <c r="I176" s="192"/>
      <c r="J176" s="74"/>
      <c r="K176" s="74"/>
      <c r="L176" s="72"/>
      <c r="M176" s="236"/>
      <c r="N176" s="47"/>
      <c r="O176" s="47"/>
      <c r="P176" s="47"/>
      <c r="Q176" s="47"/>
      <c r="R176" s="47"/>
      <c r="S176" s="47"/>
      <c r="T176" s="95"/>
      <c r="AT176" s="23" t="s">
        <v>170</v>
      </c>
      <c r="AU176" s="23" t="s">
        <v>24</v>
      </c>
    </row>
    <row r="177" s="11" customFormat="1">
      <c r="B177" s="237"/>
      <c r="C177" s="238"/>
      <c r="D177" s="234" t="s">
        <v>176</v>
      </c>
      <c r="E177" s="239" t="s">
        <v>38</v>
      </c>
      <c r="F177" s="240" t="s">
        <v>1015</v>
      </c>
      <c r="G177" s="238"/>
      <c r="H177" s="241">
        <v>4.7999999999999998</v>
      </c>
      <c r="I177" s="242"/>
      <c r="J177" s="238"/>
      <c r="K177" s="238"/>
      <c r="L177" s="243"/>
      <c r="M177" s="244"/>
      <c r="N177" s="245"/>
      <c r="O177" s="245"/>
      <c r="P177" s="245"/>
      <c r="Q177" s="245"/>
      <c r="R177" s="245"/>
      <c r="S177" s="245"/>
      <c r="T177" s="246"/>
      <c r="AT177" s="247" t="s">
        <v>176</v>
      </c>
      <c r="AU177" s="247" t="s">
        <v>24</v>
      </c>
      <c r="AV177" s="11" t="s">
        <v>24</v>
      </c>
      <c r="AW177" s="11" t="s">
        <v>45</v>
      </c>
      <c r="AX177" s="11" t="s">
        <v>81</v>
      </c>
      <c r="AY177" s="247" t="s">
        <v>145</v>
      </c>
    </row>
    <row r="178" s="12" customFormat="1">
      <c r="B178" s="248"/>
      <c r="C178" s="249"/>
      <c r="D178" s="234" t="s">
        <v>176</v>
      </c>
      <c r="E178" s="250" t="s">
        <v>38</v>
      </c>
      <c r="F178" s="251" t="s">
        <v>179</v>
      </c>
      <c r="G178" s="249"/>
      <c r="H178" s="252">
        <v>4.7999999999999998</v>
      </c>
      <c r="I178" s="253"/>
      <c r="J178" s="249"/>
      <c r="K178" s="249"/>
      <c r="L178" s="254"/>
      <c r="M178" s="255"/>
      <c r="N178" s="256"/>
      <c r="O178" s="256"/>
      <c r="P178" s="256"/>
      <c r="Q178" s="256"/>
      <c r="R178" s="256"/>
      <c r="S178" s="256"/>
      <c r="T178" s="257"/>
      <c r="AT178" s="258" t="s">
        <v>176</v>
      </c>
      <c r="AU178" s="258" t="s">
        <v>24</v>
      </c>
      <c r="AV178" s="12" t="s">
        <v>152</v>
      </c>
      <c r="AW178" s="12" t="s">
        <v>45</v>
      </c>
      <c r="AX178" s="12" t="s">
        <v>25</v>
      </c>
      <c r="AY178" s="258" t="s">
        <v>145</v>
      </c>
    </row>
    <row r="179" s="1" customFormat="1" ht="16.5" customHeight="1">
      <c r="B179" s="46"/>
      <c r="C179" s="222" t="s">
        <v>348</v>
      </c>
      <c r="D179" s="222" t="s">
        <v>147</v>
      </c>
      <c r="E179" s="223" t="s">
        <v>1016</v>
      </c>
      <c r="F179" s="224" t="s">
        <v>1017</v>
      </c>
      <c r="G179" s="225" t="s">
        <v>150</v>
      </c>
      <c r="H179" s="226">
        <v>24</v>
      </c>
      <c r="I179" s="227"/>
      <c r="J179" s="228">
        <f>ROUND(I179*H179,2)</f>
        <v>0</v>
      </c>
      <c r="K179" s="224" t="s">
        <v>38</v>
      </c>
      <c r="L179" s="72"/>
      <c r="M179" s="229" t="s">
        <v>38</v>
      </c>
      <c r="N179" s="230" t="s">
        <v>52</v>
      </c>
      <c r="O179" s="47"/>
      <c r="P179" s="231">
        <f>O179*H179</f>
        <v>0</v>
      </c>
      <c r="Q179" s="231">
        <v>0.37190000000000001</v>
      </c>
      <c r="R179" s="231">
        <f>Q179*H179</f>
        <v>8.9255999999999993</v>
      </c>
      <c r="S179" s="231">
        <v>0</v>
      </c>
      <c r="T179" s="232">
        <f>S179*H179</f>
        <v>0</v>
      </c>
      <c r="AR179" s="23" t="s">
        <v>152</v>
      </c>
      <c r="AT179" s="23" t="s">
        <v>147</v>
      </c>
      <c r="AU179" s="23" t="s">
        <v>24</v>
      </c>
      <c r="AY179" s="23" t="s">
        <v>145</v>
      </c>
      <c r="BE179" s="233">
        <f>IF(N179="základní",J179,0)</f>
        <v>0</v>
      </c>
      <c r="BF179" s="233">
        <f>IF(N179="snížená",J179,0)</f>
        <v>0</v>
      </c>
      <c r="BG179" s="233">
        <f>IF(N179="zákl. přenesená",J179,0)</f>
        <v>0</v>
      </c>
      <c r="BH179" s="233">
        <f>IF(N179="sníž. přenesená",J179,0)</f>
        <v>0</v>
      </c>
      <c r="BI179" s="233">
        <f>IF(N179="nulová",J179,0)</f>
        <v>0</v>
      </c>
      <c r="BJ179" s="23" t="s">
        <v>25</v>
      </c>
      <c r="BK179" s="233">
        <f>ROUND(I179*H179,2)</f>
        <v>0</v>
      </c>
      <c r="BL179" s="23" t="s">
        <v>152</v>
      </c>
      <c r="BM179" s="23" t="s">
        <v>1018</v>
      </c>
    </row>
    <row r="180" s="1" customFormat="1" ht="16.5" customHeight="1">
      <c r="B180" s="46"/>
      <c r="C180" s="222" t="s">
        <v>353</v>
      </c>
      <c r="D180" s="222" t="s">
        <v>147</v>
      </c>
      <c r="E180" s="223" t="s">
        <v>1019</v>
      </c>
      <c r="F180" s="224" t="s">
        <v>1020</v>
      </c>
      <c r="G180" s="225" t="s">
        <v>150</v>
      </c>
      <c r="H180" s="226">
        <v>24</v>
      </c>
      <c r="I180" s="227"/>
      <c r="J180" s="228">
        <f>ROUND(I180*H180,2)</f>
        <v>0</v>
      </c>
      <c r="K180" s="224" t="s">
        <v>38</v>
      </c>
      <c r="L180" s="72"/>
      <c r="M180" s="229" t="s">
        <v>38</v>
      </c>
      <c r="N180" s="230" t="s">
        <v>52</v>
      </c>
      <c r="O180" s="47"/>
      <c r="P180" s="231">
        <f>O180*H180</f>
        <v>0</v>
      </c>
      <c r="Q180" s="231">
        <v>0.47260000000000002</v>
      </c>
      <c r="R180" s="231">
        <f>Q180*H180</f>
        <v>11.342400000000001</v>
      </c>
      <c r="S180" s="231">
        <v>0</v>
      </c>
      <c r="T180" s="232">
        <f>S180*H180</f>
        <v>0</v>
      </c>
      <c r="AR180" s="23" t="s">
        <v>152</v>
      </c>
      <c r="AT180" s="23" t="s">
        <v>147</v>
      </c>
      <c r="AU180" s="23" t="s">
        <v>24</v>
      </c>
      <c r="AY180" s="23" t="s">
        <v>145</v>
      </c>
      <c r="BE180" s="233">
        <f>IF(N180="základní",J180,0)</f>
        <v>0</v>
      </c>
      <c r="BF180" s="233">
        <f>IF(N180="snížená",J180,0)</f>
        <v>0</v>
      </c>
      <c r="BG180" s="233">
        <f>IF(N180="zákl. přenesená",J180,0)</f>
        <v>0</v>
      </c>
      <c r="BH180" s="233">
        <f>IF(N180="sníž. přenesená",J180,0)</f>
        <v>0</v>
      </c>
      <c r="BI180" s="233">
        <f>IF(N180="nulová",J180,0)</f>
        <v>0</v>
      </c>
      <c r="BJ180" s="23" t="s">
        <v>25</v>
      </c>
      <c r="BK180" s="233">
        <f>ROUND(I180*H180,2)</f>
        <v>0</v>
      </c>
      <c r="BL180" s="23" t="s">
        <v>152</v>
      </c>
      <c r="BM180" s="23" t="s">
        <v>1021</v>
      </c>
    </row>
    <row r="181" s="11" customFormat="1">
      <c r="B181" s="237"/>
      <c r="C181" s="238"/>
      <c r="D181" s="234" t="s">
        <v>176</v>
      </c>
      <c r="E181" s="239" t="s">
        <v>38</v>
      </c>
      <c r="F181" s="240" t="s">
        <v>279</v>
      </c>
      <c r="G181" s="238"/>
      <c r="H181" s="241">
        <v>24</v>
      </c>
      <c r="I181" s="242"/>
      <c r="J181" s="238"/>
      <c r="K181" s="238"/>
      <c r="L181" s="243"/>
      <c r="M181" s="244"/>
      <c r="N181" s="245"/>
      <c r="O181" s="245"/>
      <c r="P181" s="245"/>
      <c r="Q181" s="245"/>
      <c r="R181" s="245"/>
      <c r="S181" s="245"/>
      <c r="T181" s="246"/>
      <c r="AT181" s="247" t="s">
        <v>176</v>
      </c>
      <c r="AU181" s="247" t="s">
        <v>24</v>
      </c>
      <c r="AV181" s="11" t="s">
        <v>24</v>
      </c>
      <c r="AW181" s="11" t="s">
        <v>45</v>
      </c>
      <c r="AX181" s="11" t="s">
        <v>25</v>
      </c>
      <c r="AY181" s="247" t="s">
        <v>145</v>
      </c>
    </row>
    <row r="182" s="1" customFormat="1" ht="16.5" customHeight="1">
      <c r="B182" s="46"/>
      <c r="C182" s="222" t="s">
        <v>358</v>
      </c>
      <c r="D182" s="222" t="s">
        <v>147</v>
      </c>
      <c r="E182" s="223" t="s">
        <v>1022</v>
      </c>
      <c r="F182" s="224" t="s">
        <v>1008</v>
      </c>
      <c r="G182" s="225" t="s">
        <v>150</v>
      </c>
      <c r="H182" s="226">
        <v>24</v>
      </c>
      <c r="I182" s="227"/>
      <c r="J182" s="228">
        <f>ROUND(I182*H182,2)</f>
        <v>0</v>
      </c>
      <c r="K182" s="224" t="s">
        <v>38</v>
      </c>
      <c r="L182" s="72"/>
      <c r="M182" s="229" t="s">
        <v>38</v>
      </c>
      <c r="N182" s="230" t="s">
        <v>52</v>
      </c>
      <c r="O182" s="47"/>
      <c r="P182" s="231">
        <f>O182*H182</f>
        <v>0</v>
      </c>
      <c r="Q182" s="231">
        <v>0</v>
      </c>
      <c r="R182" s="231">
        <f>Q182*H182</f>
        <v>0</v>
      </c>
      <c r="S182" s="231">
        <v>0</v>
      </c>
      <c r="T182" s="232">
        <f>S182*H182</f>
        <v>0</v>
      </c>
      <c r="AR182" s="23" t="s">
        <v>152</v>
      </c>
      <c r="AT182" s="23" t="s">
        <v>147</v>
      </c>
      <c r="AU182" s="23" t="s">
        <v>24</v>
      </c>
      <c r="AY182" s="23" t="s">
        <v>145</v>
      </c>
      <c r="BE182" s="233">
        <f>IF(N182="základní",J182,0)</f>
        <v>0</v>
      </c>
      <c r="BF182" s="233">
        <f>IF(N182="snížená",J182,0)</f>
        <v>0</v>
      </c>
      <c r="BG182" s="233">
        <f>IF(N182="zákl. přenesená",J182,0)</f>
        <v>0</v>
      </c>
      <c r="BH182" s="233">
        <f>IF(N182="sníž. přenesená",J182,0)</f>
        <v>0</v>
      </c>
      <c r="BI182" s="233">
        <f>IF(N182="nulová",J182,0)</f>
        <v>0</v>
      </c>
      <c r="BJ182" s="23" t="s">
        <v>25</v>
      </c>
      <c r="BK182" s="233">
        <f>ROUND(I182*H182,2)</f>
        <v>0</v>
      </c>
      <c r="BL182" s="23" t="s">
        <v>152</v>
      </c>
      <c r="BM182" s="23" t="s">
        <v>1023</v>
      </c>
    </row>
    <row r="183" s="11" customFormat="1">
      <c r="B183" s="237"/>
      <c r="C183" s="238"/>
      <c r="D183" s="234" t="s">
        <v>176</v>
      </c>
      <c r="E183" s="239" t="s">
        <v>38</v>
      </c>
      <c r="F183" s="240" t="s">
        <v>279</v>
      </c>
      <c r="G183" s="238"/>
      <c r="H183" s="241">
        <v>24</v>
      </c>
      <c r="I183" s="242"/>
      <c r="J183" s="238"/>
      <c r="K183" s="238"/>
      <c r="L183" s="243"/>
      <c r="M183" s="244"/>
      <c r="N183" s="245"/>
      <c r="O183" s="245"/>
      <c r="P183" s="245"/>
      <c r="Q183" s="245"/>
      <c r="R183" s="245"/>
      <c r="S183" s="245"/>
      <c r="T183" s="246"/>
      <c r="AT183" s="247" t="s">
        <v>176</v>
      </c>
      <c r="AU183" s="247" t="s">
        <v>24</v>
      </c>
      <c r="AV183" s="11" t="s">
        <v>24</v>
      </c>
      <c r="AW183" s="11" t="s">
        <v>45</v>
      </c>
      <c r="AX183" s="11" t="s">
        <v>25</v>
      </c>
      <c r="AY183" s="247" t="s">
        <v>145</v>
      </c>
    </row>
    <row r="184" s="10" customFormat="1" ht="29.88" customHeight="1">
      <c r="B184" s="206"/>
      <c r="C184" s="207"/>
      <c r="D184" s="208" t="s">
        <v>80</v>
      </c>
      <c r="E184" s="220" t="s">
        <v>203</v>
      </c>
      <c r="F184" s="220" t="s">
        <v>437</v>
      </c>
      <c r="G184" s="207"/>
      <c r="H184" s="207"/>
      <c r="I184" s="210"/>
      <c r="J184" s="221">
        <f>BK184</f>
        <v>0</v>
      </c>
      <c r="K184" s="207"/>
      <c r="L184" s="212"/>
      <c r="M184" s="213"/>
      <c r="N184" s="214"/>
      <c r="O184" s="214"/>
      <c r="P184" s="215">
        <f>SUM(P185:P194)</f>
        <v>0</v>
      </c>
      <c r="Q184" s="214"/>
      <c r="R184" s="215">
        <f>SUM(R185:R194)</f>
        <v>17.499169999999999</v>
      </c>
      <c r="S184" s="214"/>
      <c r="T184" s="216">
        <f>SUM(T185:T194)</f>
        <v>4.0819999999999999</v>
      </c>
      <c r="AR184" s="217" t="s">
        <v>25</v>
      </c>
      <c r="AT184" s="218" t="s">
        <v>80</v>
      </c>
      <c r="AU184" s="218" t="s">
        <v>25</v>
      </c>
      <c r="AY184" s="217" t="s">
        <v>145</v>
      </c>
      <c r="BK184" s="219">
        <f>SUM(BK185:BK194)</f>
        <v>0</v>
      </c>
    </row>
    <row r="185" s="1" customFormat="1" ht="25.5" customHeight="1">
      <c r="B185" s="46"/>
      <c r="C185" s="222" t="s">
        <v>357</v>
      </c>
      <c r="D185" s="222" t="s">
        <v>147</v>
      </c>
      <c r="E185" s="223" t="s">
        <v>1024</v>
      </c>
      <c r="F185" s="224" t="s">
        <v>1025</v>
      </c>
      <c r="G185" s="225" t="s">
        <v>161</v>
      </c>
      <c r="H185" s="226">
        <v>20</v>
      </c>
      <c r="I185" s="227"/>
      <c r="J185" s="228">
        <f>ROUND(I185*H185,2)</f>
        <v>0</v>
      </c>
      <c r="K185" s="224" t="s">
        <v>38</v>
      </c>
      <c r="L185" s="72"/>
      <c r="M185" s="229" t="s">
        <v>38</v>
      </c>
      <c r="N185" s="230" t="s">
        <v>52</v>
      </c>
      <c r="O185" s="47"/>
      <c r="P185" s="231">
        <f>O185*H185</f>
        <v>0</v>
      </c>
      <c r="Q185" s="231">
        <v>0</v>
      </c>
      <c r="R185" s="231">
        <f>Q185*H185</f>
        <v>0</v>
      </c>
      <c r="S185" s="231">
        <v>0</v>
      </c>
      <c r="T185" s="232">
        <f>S185*H185</f>
        <v>0</v>
      </c>
      <c r="AR185" s="23" t="s">
        <v>152</v>
      </c>
      <c r="AT185" s="23" t="s">
        <v>147</v>
      </c>
      <c r="AU185" s="23" t="s">
        <v>24</v>
      </c>
      <c r="AY185" s="23" t="s">
        <v>145</v>
      </c>
      <c r="BE185" s="233">
        <f>IF(N185="základní",J185,0)</f>
        <v>0</v>
      </c>
      <c r="BF185" s="233">
        <f>IF(N185="snížená",J185,0)</f>
        <v>0</v>
      </c>
      <c r="BG185" s="233">
        <f>IF(N185="zákl. přenesená",J185,0)</f>
        <v>0</v>
      </c>
      <c r="BH185" s="233">
        <f>IF(N185="sníž. přenesená",J185,0)</f>
        <v>0</v>
      </c>
      <c r="BI185" s="233">
        <f>IF(N185="nulová",J185,0)</f>
        <v>0</v>
      </c>
      <c r="BJ185" s="23" t="s">
        <v>25</v>
      </c>
      <c r="BK185" s="233">
        <f>ROUND(I185*H185,2)</f>
        <v>0</v>
      </c>
      <c r="BL185" s="23" t="s">
        <v>152</v>
      </c>
      <c r="BM185" s="23" t="s">
        <v>1026</v>
      </c>
    </row>
    <row r="186" s="1" customFormat="1" ht="25.5" customHeight="1">
      <c r="B186" s="46"/>
      <c r="C186" s="222" t="s">
        <v>34</v>
      </c>
      <c r="D186" s="222" t="s">
        <v>147</v>
      </c>
      <c r="E186" s="223" t="s">
        <v>1027</v>
      </c>
      <c r="F186" s="224" t="s">
        <v>1028</v>
      </c>
      <c r="G186" s="225" t="s">
        <v>161</v>
      </c>
      <c r="H186" s="226">
        <v>20</v>
      </c>
      <c r="I186" s="227"/>
      <c r="J186" s="228">
        <f>ROUND(I186*H186,2)</f>
        <v>0</v>
      </c>
      <c r="K186" s="224" t="s">
        <v>38</v>
      </c>
      <c r="L186" s="72"/>
      <c r="M186" s="229" t="s">
        <v>38</v>
      </c>
      <c r="N186" s="230" t="s">
        <v>52</v>
      </c>
      <c r="O186" s="47"/>
      <c r="P186" s="231">
        <f>O186*H186</f>
        <v>0</v>
      </c>
      <c r="Q186" s="231">
        <v>0</v>
      </c>
      <c r="R186" s="231">
        <f>Q186*H186</f>
        <v>0</v>
      </c>
      <c r="S186" s="231">
        <v>0</v>
      </c>
      <c r="T186" s="232">
        <f>S186*H186</f>
        <v>0</v>
      </c>
      <c r="AR186" s="23" t="s">
        <v>152</v>
      </c>
      <c r="AT186" s="23" t="s">
        <v>147</v>
      </c>
      <c r="AU186" s="23" t="s">
        <v>24</v>
      </c>
      <c r="AY186" s="23" t="s">
        <v>145</v>
      </c>
      <c r="BE186" s="233">
        <f>IF(N186="základní",J186,0)</f>
        <v>0</v>
      </c>
      <c r="BF186" s="233">
        <f>IF(N186="snížená",J186,0)</f>
        <v>0</v>
      </c>
      <c r="BG186" s="233">
        <f>IF(N186="zákl. přenesená",J186,0)</f>
        <v>0</v>
      </c>
      <c r="BH186" s="233">
        <f>IF(N186="sníž. přenesená",J186,0)</f>
        <v>0</v>
      </c>
      <c r="BI186" s="233">
        <f>IF(N186="nulová",J186,0)</f>
        <v>0</v>
      </c>
      <c r="BJ186" s="23" t="s">
        <v>25</v>
      </c>
      <c r="BK186" s="233">
        <f>ROUND(I186*H186,2)</f>
        <v>0</v>
      </c>
      <c r="BL186" s="23" t="s">
        <v>152</v>
      </c>
      <c r="BM186" s="23" t="s">
        <v>1029</v>
      </c>
    </row>
    <row r="187" s="1" customFormat="1" ht="25.5" customHeight="1">
      <c r="B187" s="46"/>
      <c r="C187" s="222" t="s">
        <v>368</v>
      </c>
      <c r="D187" s="222" t="s">
        <v>147</v>
      </c>
      <c r="E187" s="223" t="s">
        <v>1030</v>
      </c>
      <c r="F187" s="224" t="s">
        <v>1031</v>
      </c>
      <c r="G187" s="225" t="s">
        <v>161</v>
      </c>
      <c r="H187" s="226">
        <v>2</v>
      </c>
      <c r="I187" s="227"/>
      <c r="J187" s="228">
        <f>ROUND(I187*H187,2)</f>
        <v>0</v>
      </c>
      <c r="K187" s="224" t="s">
        <v>38</v>
      </c>
      <c r="L187" s="72"/>
      <c r="M187" s="229" t="s">
        <v>38</v>
      </c>
      <c r="N187" s="230" t="s">
        <v>52</v>
      </c>
      <c r="O187" s="47"/>
      <c r="P187" s="231">
        <f>O187*H187</f>
        <v>0</v>
      </c>
      <c r="Q187" s="231">
        <v>0.00069999999999999999</v>
      </c>
      <c r="R187" s="231">
        <f>Q187*H187</f>
        <v>0.0014</v>
      </c>
      <c r="S187" s="231">
        <v>0</v>
      </c>
      <c r="T187" s="232">
        <f>S187*H187</f>
        <v>0</v>
      </c>
      <c r="AR187" s="23" t="s">
        <v>152</v>
      </c>
      <c r="AT187" s="23" t="s">
        <v>147</v>
      </c>
      <c r="AU187" s="23" t="s">
        <v>24</v>
      </c>
      <c r="AY187" s="23" t="s">
        <v>145</v>
      </c>
      <c r="BE187" s="233">
        <f>IF(N187="základní",J187,0)</f>
        <v>0</v>
      </c>
      <c r="BF187" s="233">
        <f>IF(N187="snížená",J187,0)</f>
        <v>0</v>
      </c>
      <c r="BG187" s="233">
        <f>IF(N187="zákl. přenesená",J187,0)</f>
        <v>0</v>
      </c>
      <c r="BH187" s="233">
        <f>IF(N187="sníž. přenesená",J187,0)</f>
        <v>0</v>
      </c>
      <c r="BI187" s="233">
        <f>IF(N187="nulová",J187,0)</f>
        <v>0</v>
      </c>
      <c r="BJ187" s="23" t="s">
        <v>25</v>
      </c>
      <c r="BK187" s="233">
        <f>ROUND(I187*H187,2)</f>
        <v>0</v>
      </c>
      <c r="BL187" s="23" t="s">
        <v>152</v>
      </c>
      <c r="BM187" s="23" t="s">
        <v>1032</v>
      </c>
    </row>
    <row r="188" s="1" customFormat="1" ht="16.5" customHeight="1">
      <c r="B188" s="46"/>
      <c r="C188" s="222" t="s">
        <v>374</v>
      </c>
      <c r="D188" s="222" t="s">
        <v>147</v>
      </c>
      <c r="E188" s="223" t="s">
        <v>1033</v>
      </c>
      <c r="F188" s="224" t="s">
        <v>1034</v>
      </c>
      <c r="G188" s="225" t="s">
        <v>161</v>
      </c>
      <c r="H188" s="226">
        <v>1</v>
      </c>
      <c r="I188" s="227"/>
      <c r="J188" s="228">
        <f>ROUND(I188*H188,2)</f>
        <v>0</v>
      </c>
      <c r="K188" s="224" t="s">
        <v>38</v>
      </c>
      <c r="L188" s="72"/>
      <c r="M188" s="229" t="s">
        <v>38</v>
      </c>
      <c r="N188" s="230" t="s">
        <v>52</v>
      </c>
      <c r="O188" s="47"/>
      <c r="P188" s="231">
        <f>O188*H188</f>
        <v>0</v>
      </c>
      <c r="Q188" s="231">
        <v>0.10940999999999999</v>
      </c>
      <c r="R188" s="231">
        <f>Q188*H188</f>
        <v>0.10940999999999999</v>
      </c>
      <c r="S188" s="231">
        <v>0</v>
      </c>
      <c r="T188" s="232">
        <f>S188*H188</f>
        <v>0</v>
      </c>
      <c r="AR188" s="23" t="s">
        <v>152</v>
      </c>
      <c r="AT188" s="23" t="s">
        <v>147</v>
      </c>
      <c r="AU188" s="23" t="s">
        <v>24</v>
      </c>
      <c r="AY188" s="23" t="s">
        <v>145</v>
      </c>
      <c r="BE188" s="233">
        <f>IF(N188="základní",J188,0)</f>
        <v>0</v>
      </c>
      <c r="BF188" s="233">
        <f>IF(N188="snížená",J188,0)</f>
        <v>0</v>
      </c>
      <c r="BG188" s="233">
        <f>IF(N188="zákl. přenesená",J188,0)</f>
        <v>0</v>
      </c>
      <c r="BH188" s="233">
        <f>IF(N188="sníž. přenesená",J188,0)</f>
        <v>0</v>
      </c>
      <c r="BI188" s="233">
        <f>IF(N188="nulová",J188,0)</f>
        <v>0</v>
      </c>
      <c r="BJ188" s="23" t="s">
        <v>25</v>
      </c>
      <c r="BK188" s="233">
        <f>ROUND(I188*H188,2)</f>
        <v>0</v>
      </c>
      <c r="BL188" s="23" t="s">
        <v>152</v>
      </c>
      <c r="BM188" s="23" t="s">
        <v>1035</v>
      </c>
    </row>
    <row r="189" s="1" customFormat="1" ht="25.5" customHeight="1">
      <c r="B189" s="46"/>
      <c r="C189" s="222" t="s">
        <v>379</v>
      </c>
      <c r="D189" s="222" t="s">
        <v>147</v>
      </c>
      <c r="E189" s="223" t="s">
        <v>479</v>
      </c>
      <c r="F189" s="224" t="s">
        <v>480</v>
      </c>
      <c r="G189" s="225" t="s">
        <v>197</v>
      </c>
      <c r="H189" s="226">
        <v>66</v>
      </c>
      <c r="I189" s="227"/>
      <c r="J189" s="228">
        <f>ROUND(I189*H189,2)</f>
        <v>0</v>
      </c>
      <c r="K189" s="224" t="s">
        <v>38</v>
      </c>
      <c r="L189" s="72"/>
      <c r="M189" s="229" t="s">
        <v>38</v>
      </c>
      <c r="N189" s="230" t="s">
        <v>52</v>
      </c>
      <c r="O189" s="47"/>
      <c r="P189" s="231">
        <f>O189*H189</f>
        <v>0</v>
      </c>
      <c r="Q189" s="231">
        <v>0.15540000000000001</v>
      </c>
      <c r="R189" s="231">
        <f>Q189*H189</f>
        <v>10.256400000000001</v>
      </c>
      <c r="S189" s="231">
        <v>0</v>
      </c>
      <c r="T189" s="232">
        <f>S189*H189</f>
        <v>0</v>
      </c>
      <c r="AR189" s="23" t="s">
        <v>152</v>
      </c>
      <c r="AT189" s="23" t="s">
        <v>147</v>
      </c>
      <c r="AU189" s="23" t="s">
        <v>24</v>
      </c>
      <c r="AY189" s="23" t="s">
        <v>145</v>
      </c>
      <c r="BE189" s="233">
        <f>IF(N189="základní",J189,0)</f>
        <v>0</v>
      </c>
      <c r="BF189" s="233">
        <f>IF(N189="snížená",J189,0)</f>
        <v>0</v>
      </c>
      <c r="BG189" s="233">
        <f>IF(N189="zákl. přenesená",J189,0)</f>
        <v>0</v>
      </c>
      <c r="BH189" s="233">
        <f>IF(N189="sníž. přenesená",J189,0)</f>
        <v>0</v>
      </c>
      <c r="BI189" s="233">
        <f>IF(N189="nulová",J189,0)</f>
        <v>0</v>
      </c>
      <c r="BJ189" s="23" t="s">
        <v>25</v>
      </c>
      <c r="BK189" s="233">
        <f>ROUND(I189*H189,2)</f>
        <v>0</v>
      </c>
      <c r="BL189" s="23" t="s">
        <v>152</v>
      </c>
      <c r="BM189" s="23" t="s">
        <v>1036</v>
      </c>
    </row>
    <row r="190" s="1" customFormat="1" ht="16.5" customHeight="1">
      <c r="B190" s="46"/>
      <c r="C190" s="259" t="s">
        <v>384</v>
      </c>
      <c r="D190" s="259" t="s">
        <v>280</v>
      </c>
      <c r="E190" s="260" t="s">
        <v>1037</v>
      </c>
      <c r="F190" s="261" t="s">
        <v>1038</v>
      </c>
      <c r="G190" s="262" t="s">
        <v>161</v>
      </c>
      <c r="H190" s="263">
        <v>66</v>
      </c>
      <c r="I190" s="264"/>
      <c r="J190" s="265">
        <f>ROUND(I190*H190,2)</f>
        <v>0</v>
      </c>
      <c r="K190" s="261" t="s">
        <v>162</v>
      </c>
      <c r="L190" s="266"/>
      <c r="M190" s="267" t="s">
        <v>38</v>
      </c>
      <c r="N190" s="268" t="s">
        <v>52</v>
      </c>
      <c r="O190" s="47"/>
      <c r="P190" s="231">
        <f>O190*H190</f>
        <v>0</v>
      </c>
      <c r="Q190" s="231">
        <v>0.108</v>
      </c>
      <c r="R190" s="231">
        <f>Q190*H190</f>
        <v>7.1280000000000001</v>
      </c>
      <c r="S190" s="231">
        <v>0</v>
      </c>
      <c r="T190" s="232">
        <f>S190*H190</f>
        <v>0</v>
      </c>
      <c r="AR190" s="23" t="s">
        <v>194</v>
      </c>
      <c r="AT190" s="23" t="s">
        <v>280</v>
      </c>
      <c r="AU190" s="23" t="s">
        <v>24</v>
      </c>
      <c r="AY190" s="23" t="s">
        <v>145</v>
      </c>
      <c r="BE190" s="233">
        <f>IF(N190="základní",J190,0)</f>
        <v>0</v>
      </c>
      <c r="BF190" s="233">
        <f>IF(N190="snížená",J190,0)</f>
        <v>0</v>
      </c>
      <c r="BG190" s="233">
        <f>IF(N190="zákl. přenesená",J190,0)</f>
        <v>0</v>
      </c>
      <c r="BH190" s="233">
        <f>IF(N190="sníž. přenesená",J190,0)</f>
        <v>0</v>
      </c>
      <c r="BI190" s="233">
        <f>IF(N190="nulová",J190,0)</f>
        <v>0</v>
      </c>
      <c r="BJ190" s="23" t="s">
        <v>25</v>
      </c>
      <c r="BK190" s="233">
        <f>ROUND(I190*H190,2)</f>
        <v>0</v>
      </c>
      <c r="BL190" s="23" t="s">
        <v>152</v>
      </c>
      <c r="BM190" s="23" t="s">
        <v>1039</v>
      </c>
    </row>
    <row r="191" s="1" customFormat="1" ht="25.5" customHeight="1">
      <c r="B191" s="46"/>
      <c r="C191" s="222" t="s">
        <v>388</v>
      </c>
      <c r="D191" s="222" t="s">
        <v>147</v>
      </c>
      <c r="E191" s="223" t="s">
        <v>1040</v>
      </c>
      <c r="F191" s="224" t="s">
        <v>1041</v>
      </c>
      <c r="G191" s="225" t="s">
        <v>197</v>
      </c>
      <c r="H191" s="226">
        <v>66</v>
      </c>
      <c r="I191" s="227"/>
      <c r="J191" s="228">
        <f>ROUND(I191*H191,2)</f>
        <v>0</v>
      </c>
      <c r="K191" s="224" t="s">
        <v>38</v>
      </c>
      <c r="L191" s="72"/>
      <c r="M191" s="229" t="s">
        <v>38</v>
      </c>
      <c r="N191" s="230" t="s">
        <v>52</v>
      </c>
      <c r="O191" s="47"/>
      <c r="P191" s="231">
        <f>O191*H191</f>
        <v>0</v>
      </c>
      <c r="Q191" s="231">
        <v>6.0000000000000002E-05</v>
      </c>
      <c r="R191" s="231">
        <f>Q191*H191</f>
        <v>0.00396</v>
      </c>
      <c r="S191" s="231">
        <v>0</v>
      </c>
      <c r="T191" s="232">
        <f>S191*H191</f>
        <v>0</v>
      </c>
      <c r="AR191" s="23" t="s">
        <v>152</v>
      </c>
      <c r="AT191" s="23" t="s">
        <v>147</v>
      </c>
      <c r="AU191" s="23" t="s">
        <v>24</v>
      </c>
      <c r="AY191" s="23" t="s">
        <v>145</v>
      </c>
      <c r="BE191" s="233">
        <f>IF(N191="základní",J191,0)</f>
        <v>0</v>
      </c>
      <c r="BF191" s="233">
        <f>IF(N191="snížená",J191,0)</f>
        <v>0</v>
      </c>
      <c r="BG191" s="233">
        <f>IF(N191="zákl. přenesená",J191,0)</f>
        <v>0</v>
      </c>
      <c r="BH191" s="233">
        <f>IF(N191="sníž. přenesená",J191,0)</f>
        <v>0</v>
      </c>
      <c r="BI191" s="233">
        <f>IF(N191="nulová",J191,0)</f>
        <v>0</v>
      </c>
      <c r="BJ191" s="23" t="s">
        <v>25</v>
      </c>
      <c r="BK191" s="233">
        <f>ROUND(I191*H191,2)</f>
        <v>0</v>
      </c>
      <c r="BL191" s="23" t="s">
        <v>152</v>
      </c>
      <c r="BM191" s="23" t="s">
        <v>1042</v>
      </c>
    </row>
    <row r="192" s="1" customFormat="1" ht="16.5" customHeight="1">
      <c r="B192" s="46"/>
      <c r="C192" s="222" t="s">
        <v>393</v>
      </c>
      <c r="D192" s="222" t="s">
        <v>147</v>
      </c>
      <c r="E192" s="223" t="s">
        <v>1043</v>
      </c>
      <c r="F192" s="224" t="s">
        <v>531</v>
      </c>
      <c r="G192" s="225" t="s">
        <v>197</v>
      </c>
      <c r="H192" s="226">
        <v>66</v>
      </c>
      <c r="I192" s="227"/>
      <c r="J192" s="228">
        <f>ROUND(I192*H192,2)</f>
        <v>0</v>
      </c>
      <c r="K192" s="224" t="s">
        <v>38</v>
      </c>
      <c r="L192" s="72"/>
      <c r="M192" s="229" t="s">
        <v>38</v>
      </c>
      <c r="N192" s="230" t="s">
        <v>52</v>
      </c>
      <c r="O192" s="47"/>
      <c r="P192" s="231">
        <f>O192*H192</f>
        <v>0</v>
      </c>
      <c r="Q192" s="231">
        <v>0</v>
      </c>
      <c r="R192" s="231">
        <f>Q192*H192</f>
        <v>0</v>
      </c>
      <c r="S192" s="231">
        <v>0</v>
      </c>
      <c r="T192" s="232">
        <f>S192*H192</f>
        <v>0</v>
      </c>
      <c r="AR192" s="23" t="s">
        <v>152</v>
      </c>
      <c r="AT192" s="23" t="s">
        <v>147</v>
      </c>
      <c r="AU192" s="23" t="s">
        <v>24</v>
      </c>
      <c r="AY192" s="23" t="s">
        <v>145</v>
      </c>
      <c r="BE192" s="233">
        <f>IF(N192="základní",J192,0)</f>
        <v>0</v>
      </c>
      <c r="BF192" s="233">
        <f>IF(N192="snížená",J192,0)</f>
        <v>0</v>
      </c>
      <c r="BG192" s="233">
        <f>IF(N192="zákl. přenesená",J192,0)</f>
        <v>0</v>
      </c>
      <c r="BH192" s="233">
        <f>IF(N192="sníž. přenesená",J192,0)</f>
        <v>0</v>
      </c>
      <c r="BI192" s="233">
        <f>IF(N192="nulová",J192,0)</f>
        <v>0</v>
      </c>
      <c r="BJ192" s="23" t="s">
        <v>25</v>
      </c>
      <c r="BK192" s="233">
        <f>ROUND(I192*H192,2)</f>
        <v>0</v>
      </c>
      <c r="BL192" s="23" t="s">
        <v>152</v>
      </c>
      <c r="BM192" s="23" t="s">
        <v>1044</v>
      </c>
    </row>
    <row r="193" s="1" customFormat="1" ht="16.5" customHeight="1">
      <c r="B193" s="46"/>
      <c r="C193" s="222" t="s">
        <v>397</v>
      </c>
      <c r="D193" s="222" t="s">
        <v>147</v>
      </c>
      <c r="E193" s="223" t="s">
        <v>1045</v>
      </c>
      <c r="F193" s="224" t="s">
        <v>1046</v>
      </c>
      <c r="G193" s="225" t="s">
        <v>150</v>
      </c>
      <c r="H193" s="226">
        <v>200</v>
      </c>
      <c r="I193" s="227"/>
      <c r="J193" s="228">
        <f>ROUND(I193*H193,2)</f>
        <v>0</v>
      </c>
      <c r="K193" s="224" t="s">
        <v>38</v>
      </c>
      <c r="L193" s="72"/>
      <c r="M193" s="229" t="s">
        <v>38</v>
      </c>
      <c r="N193" s="230" t="s">
        <v>52</v>
      </c>
      <c r="O193" s="47"/>
      <c r="P193" s="231">
        <f>O193*H193</f>
        <v>0</v>
      </c>
      <c r="Q193" s="231">
        <v>0</v>
      </c>
      <c r="R193" s="231">
        <f>Q193*H193</f>
        <v>0</v>
      </c>
      <c r="S193" s="231">
        <v>0.02</v>
      </c>
      <c r="T193" s="232">
        <f>S193*H193</f>
        <v>4</v>
      </c>
      <c r="AR193" s="23" t="s">
        <v>152</v>
      </c>
      <c r="AT193" s="23" t="s">
        <v>147</v>
      </c>
      <c r="AU193" s="23" t="s">
        <v>24</v>
      </c>
      <c r="AY193" s="23" t="s">
        <v>145</v>
      </c>
      <c r="BE193" s="233">
        <f>IF(N193="základní",J193,0)</f>
        <v>0</v>
      </c>
      <c r="BF193" s="233">
        <f>IF(N193="snížená",J193,0)</f>
        <v>0</v>
      </c>
      <c r="BG193" s="233">
        <f>IF(N193="zákl. přenesená",J193,0)</f>
        <v>0</v>
      </c>
      <c r="BH193" s="233">
        <f>IF(N193="sníž. přenesená",J193,0)</f>
        <v>0</v>
      </c>
      <c r="BI193" s="233">
        <f>IF(N193="nulová",J193,0)</f>
        <v>0</v>
      </c>
      <c r="BJ193" s="23" t="s">
        <v>25</v>
      </c>
      <c r="BK193" s="233">
        <f>ROUND(I193*H193,2)</f>
        <v>0</v>
      </c>
      <c r="BL193" s="23" t="s">
        <v>152</v>
      </c>
      <c r="BM193" s="23" t="s">
        <v>1047</v>
      </c>
    </row>
    <row r="194" s="1" customFormat="1" ht="25.5" customHeight="1">
      <c r="B194" s="46"/>
      <c r="C194" s="222" t="s">
        <v>402</v>
      </c>
      <c r="D194" s="222" t="s">
        <v>147</v>
      </c>
      <c r="E194" s="223" t="s">
        <v>1048</v>
      </c>
      <c r="F194" s="224" t="s">
        <v>1049</v>
      </c>
      <c r="G194" s="225" t="s">
        <v>161</v>
      </c>
      <c r="H194" s="226">
        <v>1</v>
      </c>
      <c r="I194" s="227"/>
      <c r="J194" s="228">
        <f>ROUND(I194*H194,2)</f>
        <v>0</v>
      </c>
      <c r="K194" s="224" t="s">
        <v>38</v>
      </c>
      <c r="L194" s="72"/>
      <c r="M194" s="229" t="s">
        <v>38</v>
      </c>
      <c r="N194" s="230" t="s">
        <v>52</v>
      </c>
      <c r="O194" s="47"/>
      <c r="P194" s="231">
        <f>O194*H194</f>
        <v>0</v>
      </c>
      <c r="Q194" s="231">
        <v>0</v>
      </c>
      <c r="R194" s="231">
        <f>Q194*H194</f>
        <v>0</v>
      </c>
      <c r="S194" s="231">
        <v>0.082000000000000003</v>
      </c>
      <c r="T194" s="232">
        <f>S194*H194</f>
        <v>0.082000000000000003</v>
      </c>
      <c r="AR194" s="23" t="s">
        <v>152</v>
      </c>
      <c r="AT194" s="23" t="s">
        <v>147</v>
      </c>
      <c r="AU194" s="23" t="s">
        <v>24</v>
      </c>
      <c r="AY194" s="23" t="s">
        <v>145</v>
      </c>
      <c r="BE194" s="233">
        <f>IF(N194="základní",J194,0)</f>
        <v>0</v>
      </c>
      <c r="BF194" s="233">
        <f>IF(N194="snížená",J194,0)</f>
        <v>0</v>
      </c>
      <c r="BG194" s="233">
        <f>IF(N194="zákl. přenesená",J194,0)</f>
        <v>0</v>
      </c>
      <c r="BH194" s="233">
        <f>IF(N194="sníž. přenesená",J194,0)</f>
        <v>0</v>
      </c>
      <c r="BI194" s="233">
        <f>IF(N194="nulová",J194,0)</f>
        <v>0</v>
      </c>
      <c r="BJ194" s="23" t="s">
        <v>25</v>
      </c>
      <c r="BK194" s="233">
        <f>ROUND(I194*H194,2)</f>
        <v>0</v>
      </c>
      <c r="BL194" s="23" t="s">
        <v>152</v>
      </c>
      <c r="BM194" s="23" t="s">
        <v>1050</v>
      </c>
    </row>
    <row r="195" s="10" customFormat="1" ht="29.88" customHeight="1">
      <c r="B195" s="206"/>
      <c r="C195" s="207"/>
      <c r="D195" s="208" t="s">
        <v>80</v>
      </c>
      <c r="E195" s="220" t="s">
        <v>564</v>
      </c>
      <c r="F195" s="220" t="s">
        <v>565</v>
      </c>
      <c r="G195" s="207"/>
      <c r="H195" s="207"/>
      <c r="I195" s="210"/>
      <c r="J195" s="221">
        <f>BK195</f>
        <v>0</v>
      </c>
      <c r="K195" s="207"/>
      <c r="L195" s="212"/>
      <c r="M195" s="213"/>
      <c r="N195" s="214"/>
      <c r="O195" s="214"/>
      <c r="P195" s="215">
        <f>SUM(P196:P203)</f>
        <v>0</v>
      </c>
      <c r="Q195" s="214"/>
      <c r="R195" s="215">
        <f>SUM(R196:R203)</f>
        <v>0</v>
      </c>
      <c r="S195" s="214"/>
      <c r="T195" s="216">
        <f>SUM(T196:T203)</f>
        <v>0</v>
      </c>
      <c r="AR195" s="217" t="s">
        <v>25</v>
      </c>
      <c r="AT195" s="218" t="s">
        <v>80</v>
      </c>
      <c r="AU195" s="218" t="s">
        <v>25</v>
      </c>
      <c r="AY195" s="217" t="s">
        <v>145</v>
      </c>
      <c r="BK195" s="219">
        <f>SUM(BK196:BK203)</f>
        <v>0</v>
      </c>
    </row>
    <row r="196" s="1" customFormat="1" ht="16.5" customHeight="1">
      <c r="B196" s="46"/>
      <c r="C196" s="222" t="s">
        <v>407</v>
      </c>
      <c r="D196" s="222" t="s">
        <v>147</v>
      </c>
      <c r="E196" s="223" t="s">
        <v>567</v>
      </c>
      <c r="F196" s="224" t="s">
        <v>568</v>
      </c>
      <c r="G196" s="225" t="s">
        <v>224</v>
      </c>
      <c r="H196" s="226">
        <v>10.606999999999999</v>
      </c>
      <c r="I196" s="227"/>
      <c r="J196" s="228">
        <f>ROUND(I196*H196,2)</f>
        <v>0</v>
      </c>
      <c r="K196" s="224" t="s">
        <v>38</v>
      </c>
      <c r="L196" s="72"/>
      <c r="M196" s="229" t="s">
        <v>38</v>
      </c>
      <c r="N196" s="230" t="s">
        <v>52</v>
      </c>
      <c r="O196" s="47"/>
      <c r="P196" s="231">
        <f>O196*H196</f>
        <v>0</v>
      </c>
      <c r="Q196" s="231">
        <v>0</v>
      </c>
      <c r="R196" s="231">
        <f>Q196*H196</f>
        <v>0</v>
      </c>
      <c r="S196" s="231">
        <v>0</v>
      </c>
      <c r="T196" s="232">
        <f>S196*H196</f>
        <v>0</v>
      </c>
      <c r="AR196" s="23" t="s">
        <v>152</v>
      </c>
      <c r="AT196" s="23" t="s">
        <v>147</v>
      </c>
      <c r="AU196" s="23" t="s">
        <v>24</v>
      </c>
      <c r="AY196" s="23" t="s">
        <v>145</v>
      </c>
      <c r="BE196" s="233">
        <f>IF(N196="základní",J196,0)</f>
        <v>0</v>
      </c>
      <c r="BF196" s="233">
        <f>IF(N196="snížená",J196,0)</f>
        <v>0</v>
      </c>
      <c r="BG196" s="233">
        <f>IF(N196="zákl. přenesená",J196,0)</f>
        <v>0</v>
      </c>
      <c r="BH196" s="233">
        <f>IF(N196="sníž. přenesená",J196,0)</f>
        <v>0</v>
      </c>
      <c r="BI196" s="233">
        <f>IF(N196="nulová",J196,0)</f>
        <v>0</v>
      </c>
      <c r="BJ196" s="23" t="s">
        <v>25</v>
      </c>
      <c r="BK196" s="233">
        <f>ROUND(I196*H196,2)</f>
        <v>0</v>
      </c>
      <c r="BL196" s="23" t="s">
        <v>152</v>
      </c>
      <c r="BM196" s="23" t="s">
        <v>1051</v>
      </c>
    </row>
    <row r="197" s="1" customFormat="1" ht="16.5" customHeight="1">
      <c r="B197" s="46"/>
      <c r="C197" s="222" t="s">
        <v>412</v>
      </c>
      <c r="D197" s="222" t="s">
        <v>147</v>
      </c>
      <c r="E197" s="223" t="s">
        <v>572</v>
      </c>
      <c r="F197" s="224" t="s">
        <v>573</v>
      </c>
      <c r="G197" s="225" t="s">
        <v>224</v>
      </c>
      <c r="H197" s="226">
        <v>99</v>
      </c>
      <c r="I197" s="227"/>
      <c r="J197" s="228">
        <f>ROUND(I197*H197,2)</f>
        <v>0</v>
      </c>
      <c r="K197" s="224" t="s">
        <v>38</v>
      </c>
      <c r="L197" s="72"/>
      <c r="M197" s="229" t="s">
        <v>38</v>
      </c>
      <c r="N197" s="230" t="s">
        <v>52</v>
      </c>
      <c r="O197" s="47"/>
      <c r="P197" s="231">
        <f>O197*H197</f>
        <v>0</v>
      </c>
      <c r="Q197" s="231">
        <v>0</v>
      </c>
      <c r="R197" s="231">
        <f>Q197*H197</f>
        <v>0</v>
      </c>
      <c r="S197" s="231">
        <v>0</v>
      </c>
      <c r="T197" s="232">
        <f>S197*H197</f>
        <v>0</v>
      </c>
      <c r="AR197" s="23" t="s">
        <v>152</v>
      </c>
      <c r="AT197" s="23" t="s">
        <v>147</v>
      </c>
      <c r="AU197" s="23" t="s">
        <v>24</v>
      </c>
      <c r="AY197" s="23" t="s">
        <v>145</v>
      </c>
      <c r="BE197" s="233">
        <f>IF(N197="základní",J197,0)</f>
        <v>0</v>
      </c>
      <c r="BF197" s="233">
        <f>IF(N197="snížená",J197,0)</f>
        <v>0</v>
      </c>
      <c r="BG197" s="233">
        <f>IF(N197="zákl. přenesená",J197,0)</f>
        <v>0</v>
      </c>
      <c r="BH197" s="233">
        <f>IF(N197="sníž. přenesená",J197,0)</f>
        <v>0</v>
      </c>
      <c r="BI197" s="233">
        <f>IF(N197="nulová",J197,0)</f>
        <v>0</v>
      </c>
      <c r="BJ197" s="23" t="s">
        <v>25</v>
      </c>
      <c r="BK197" s="233">
        <f>ROUND(I197*H197,2)</f>
        <v>0</v>
      </c>
      <c r="BL197" s="23" t="s">
        <v>152</v>
      </c>
      <c r="BM197" s="23" t="s">
        <v>1052</v>
      </c>
    </row>
    <row r="198" s="11" customFormat="1">
      <c r="B198" s="237"/>
      <c r="C198" s="238"/>
      <c r="D198" s="234" t="s">
        <v>176</v>
      </c>
      <c r="E198" s="239" t="s">
        <v>38</v>
      </c>
      <c r="F198" s="240" t="s">
        <v>1053</v>
      </c>
      <c r="G198" s="238"/>
      <c r="H198" s="241">
        <v>99</v>
      </c>
      <c r="I198" s="242"/>
      <c r="J198" s="238"/>
      <c r="K198" s="238"/>
      <c r="L198" s="243"/>
      <c r="M198" s="244"/>
      <c r="N198" s="245"/>
      <c r="O198" s="245"/>
      <c r="P198" s="245"/>
      <c r="Q198" s="245"/>
      <c r="R198" s="245"/>
      <c r="S198" s="245"/>
      <c r="T198" s="246"/>
      <c r="AT198" s="247" t="s">
        <v>176</v>
      </c>
      <c r="AU198" s="247" t="s">
        <v>24</v>
      </c>
      <c r="AV198" s="11" t="s">
        <v>24</v>
      </c>
      <c r="AW198" s="11" t="s">
        <v>45</v>
      </c>
      <c r="AX198" s="11" t="s">
        <v>81</v>
      </c>
      <c r="AY198" s="247" t="s">
        <v>145</v>
      </c>
    </row>
    <row r="199" s="12" customFormat="1">
      <c r="B199" s="248"/>
      <c r="C199" s="249"/>
      <c r="D199" s="234" t="s">
        <v>176</v>
      </c>
      <c r="E199" s="250" t="s">
        <v>38</v>
      </c>
      <c r="F199" s="251" t="s">
        <v>179</v>
      </c>
      <c r="G199" s="249"/>
      <c r="H199" s="252">
        <v>99</v>
      </c>
      <c r="I199" s="253"/>
      <c r="J199" s="249"/>
      <c r="K199" s="249"/>
      <c r="L199" s="254"/>
      <c r="M199" s="255"/>
      <c r="N199" s="256"/>
      <c r="O199" s="256"/>
      <c r="P199" s="256"/>
      <c r="Q199" s="256"/>
      <c r="R199" s="256"/>
      <c r="S199" s="256"/>
      <c r="T199" s="257"/>
      <c r="AT199" s="258" t="s">
        <v>176</v>
      </c>
      <c r="AU199" s="258" t="s">
        <v>24</v>
      </c>
      <c r="AV199" s="12" t="s">
        <v>152</v>
      </c>
      <c r="AW199" s="12" t="s">
        <v>45</v>
      </c>
      <c r="AX199" s="12" t="s">
        <v>25</v>
      </c>
      <c r="AY199" s="258" t="s">
        <v>145</v>
      </c>
    </row>
    <row r="200" s="1" customFormat="1" ht="16.5" customHeight="1">
      <c r="B200" s="46"/>
      <c r="C200" s="222" t="s">
        <v>416</v>
      </c>
      <c r="D200" s="222" t="s">
        <v>147</v>
      </c>
      <c r="E200" s="223" t="s">
        <v>1054</v>
      </c>
      <c r="F200" s="224" t="s">
        <v>1055</v>
      </c>
      <c r="G200" s="225" t="s">
        <v>224</v>
      </c>
      <c r="H200" s="226">
        <v>11</v>
      </c>
      <c r="I200" s="227"/>
      <c r="J200" s="228">
        <f>ROUND(I200*H200,2)</f>
        <v>0</v>
      </c>
      <c r="K200" s="224" t="s">
        <v>38</v>
      </c>
      <c r="L200" s="72"/>
      <c r="M200" s="229" t="s">
        <v>38</v>
      </c>
      <c r="N200" s="230" t="s">
        <v>52</v>
      </c>
      <c r="O200" s="47"/>
      <c r="P200" s="231">
        <f>O200*H200</f>
        <v>0</v>
      </c>
      <c r="Q200" s="231">
        <v>0</v>
      </c>
      <c r="R200" s="231">
        <f>Q200*H200</f>
        <v>0</v>
      </c>
      <c r="S200" s="231">
        <v>0</v>
      </c>
      <c r="T200" s="232">
        <f>S200*H200</f>
        <v>0</v>
      </c>
      <c r="AR200" s="23" t="s">
        <v>152</v>
      </c>
      <c r="AT200" s="23" t="s">
        <v>147</v>
      </c>
      <c r="AU200" s="23" t="s">
        <v>24</v>
      </c>
      <c r="AY200" s="23" t="s">
        <v>145</v>
      </c>
      <c r="BE200" s="233">
        <f>IF(N200="základní",J200,0)</f>
        <v>0</v>
      </c>
      <c r="BF200" s="233">
        <f>IF(N200="snížená",J200,0)</f>
        <v>0</v>
      </c>
      <c r="BG200" s="233">
        <f>IF(N200="zákl. přenesená",J200,0)</f>
        <v>0</v>
      </c>
      <c r="BH200" s="233">
        <f>IF(N200="sníž. přenesená",J200,0)</f>
        <v>0</v>
      </c>
      <c r="BI200" s="233">
        <f>IF(N200="nulová",J200,0)</f>
        <v>0</v>
      </c>
      <c r="BJ200" s="23" t="s">
        <v>25</v>
      </c>
      <c r="BK200" s="233">
        <f>ROUND(I200*H200,2)</f>
        <v>0</v>
      </c>
      <c r="BL200" s="23" t="s">
        <v>152</v>
      </c>
      <c r="BM200" s="23" t="s">
        <v>1056</v>
      </c>
    </row>
    <row r="201" s="11" customFormat="1">
      <c r="B201" s="237"/>
      <c r="C201" s="238"/>
      <c r="D201" s="234" t="s">
        <v>176</v>
      </c>
      <c r="E201" s="239" t="s">
        <v>38</v>
      </c>
      <c r="F201" s="240" t="s">
        <v>212</v>
      </c>
      <c r="G201" s="238"/>
      <c r="H201" s="241">
        <v>11</v>
      </c>
      <c r="I201" s="242"/>
      <c r="J201" s="238"/>
      <c r="K201" s="238"/>
      <c r="L201" s="243"/>
      <c r="M201" s="244"/>
      <c r="N201" s="245"/>
      <c r="O201" s="245"/>
      <c r="P201" s="245"/>
      <c r="Q201" s="245"/>
      <c r="R201" s="245"/>
      <c r="S201" s="245"/>
      <c r="T201" s="246"/>
      <c r="AT201" s="247" t="s">
        <v>176</v>
      </c>
      <c r="AU201" s="247" t="s">
        <v>24</v>
      </c>
      <c r="AV201" s="11" t="s">
        <v>24</v>
      </c>
      <c r="AW201" s="11" t="s">
        <v>45</v>
      </c>
      <c r="AX201" s="11" t="s">
        <v>25</v>
      </c>
      <c r="AY201" s="247" t="s">
        <v>145</v>
      </c>
    </row>
    <row r="202" s="1" customFormat="1" ht="16.5" customHeight="1">
      <c r="B202" s="46"/>
      <c r="C202" s="222" t="s">
        <v>420</v>
      </c>
      <c r="D202" s="222" t="s">
        <v>147</v>
      </c>
      <c r="E202" s="223" t="s">
        <v>577</v>
      </c>
      <c r="F202" s="224" t="s">
        <v>578</v>
      </c>
      <c r="G202" s="225" t="s">
        <v>224</v>
      </c>
      <c r="H202" s="226">
        <v>8</v>
      </c>
      <c r="I202" s="227"/>
      <c r="J202" s="228">
        <f>ROUND(I202*H202,2)</f>
        <v>0</v>
      </c>
      <c r="K202" s="224" t="s">
        <v>38</v>
      </c>
      <c r="L202" s="72"/>
      <c r="M202" s="229" t="s">
        <v>38</v>
      </c>
      <c r="N202" s="230" t="s">
        <v>52</v>
      </c>
      <c r="O202" s="47"/>
      <c r="P202" s="231">
        <f>O202*H202</f>
        <v>0</v>
      </c>
      <c r="Q202" s="231">
        <v>0</v>
      </c>
      <c r="R202" s="231">
        <f>Q202*H202</f>
        <v>0</v>
      </c>
      <c r="S202" s="231">
        <v>0</v>
      </c>
      <c r="T202" s="232">
        <f>S202*H202</f>
        <v>0</v>
      </c>
      <c r="AR202" s="23" t="s">
        <v>152</v>
      </c>
      <c r="AT202" s="23" t="s">
        <v>147</v>
      </c>
      <c r="AU202" s="23" t="s">
        <v>24</v>
      </c>
      <c r="AY202" s="23" t="s">
        <v>145</v>
      </c>
      <c r="BE202" s="233">
        <f>IF(N202="základní",J202,0)</f>
        <v>0</v>
      </c>
      <c r="BF202" s="233">
        <f>IF(N202="snížená",J202,0)</f>
        <v>0</v>
      </c>
      <c r="BG202" s="233">
        <f>IF(N202="zákl. přenesená",J202,0)</f>
        <v>0</v>
      </c>
      <c r="BH202" s="233">
        <f>IF(N202="sníž. přenesená",J202,0)</f>
        <v>0</v>
      </c>
      <c r="BI202" s="233">
        <f>IF(N202="nulová",J202,0)</f>
        <v>0</v>
      </c>
      <c r="BJ202" s="23" t="s">
        <v>25</v>
      </c>
      <c r="BK202" s="233">
        <f>ROUND(I202*H202,2)</f>
        <v>0</v>
      </c>
      <c r="BL202" s="23" t="s">
        <v>152</v>
      </c>
      <c r="BM202" s="23" t="s">
        <v>1057</v>
      </c>
    </row>
    <row r="203" s="1" customFormat="1" ht="16.5" customHeight="1">
      <c r="B203" s="46"/>
      <c r="C203" s="222" t="s">
        <v>424</v>
      </c>
      <c r="D203" s="222" t="s">
        <v>147</v>
      </c>
      <c r="E203" s="223" t="s">
        <v>1058</v>
      </c>
      <c r="F203" s="224" t="s">
        <v>584</v>
      </c>
      <c r="G203" s="225" t="s">
        <v>224</v>
      </c>
      <c r="H203" s="226">
        <v>1.8</v>
      </c>
      <c r="I203" s="227"/>
      <c r="J203" s="228">
        <f>ROUND(I203*H203,2)</f>
        <v>0</v>
      </c>
      <c r="K203" s="224" t="s">
        <v>38</v>
      </c>
      <c r="L203" s="72"/>
      <c r="M203" s="229" t="s">
        <v>38</v>
      </c>
      <c r="N203" s="230" t="s">
        <v>52</v>
      </c>
      <c r="O203" s="47"/>
      <c r="P203" s="231">
        <f>O203*H203</f>
        <v>0</v>
      </c>
      <c r="Q203" s="231">
        <v>0</v>
      </c>
      <c r="R203" s="231">
        <f>Q203*H203</f>
        <v>0</v>
      </c>
      <c r="S203" s="231">
        <v>0</v>
      </c>
      <c r="T203" s="232">
        <f>S203*H203</f>
        <v>0</v>
      </c>
      <c r="AR203" s="23" t="s">
        <v>152</v>
      </c>
      <c r="AT203" s="23" t="s">
        <v>147</v>
      </c>
      <c r="AU203" s="23" t="s">
        <v>24</v>
      </c>
      <c r="AY203" s="23" t="s">
        <v>145</v>
      </c>
      <c r="BE203" s="233">
        <f>IF(N203="základní",J203,0)</f>
        <v>0</v>
      </c>
      <c r="BF203" s="233">
        <f>IF(N203="snížená",J203,0)</f>
        <v>0</v>
      </c>
      <c r="BG203" s="233">
        <f>IF(N203="zákl. přenesená",J203,0)</f>
        <v>0</v>
      </c>
      <c r="BH203" s="233">
        <f>IF(N203="sníž. přenesená",J203,0)</f>
        <v>0</v>
      </c>
      <c r="BI203" s="233">
        <f>IF(N203="nulová",J203,0)</f>
        <v>0</v>
      </c>
      <c r="BJ203" s="23" t="s">
        <v>25</v>
      </c>
      <c r="BK203" s="233">
        <f>ROUND(I203*H203,2)</f>
        <v>0</v>
      </c>
      <c r="BL203" s="23" t="s">
        <v>152</v>
      </c>
      <c r="BM203" s="23" t="s">
        <v>1059</v>
      </c>
    </row>
    <row r="204" s="10" customFormat="1" ht="29.88" customHeight="1">
      <c r="B204" s="206"/>
      <c r="C204" s="207"/>
      <c r="D204" s="208" t="s">
        <v>80</v>
      </c>
      <c r="E204" s="220" t="s">
        <v>861</v>
      </c>
      <c r="F204" s="220" t="s">
        <v>559</v>
      </c>
      <c r="G204" s="207"/>
      <c r="H204" s="207"/>
      <c r="I204" s="210"/>
      <c r="J204" s="221">
        <f>BK204</f>
        <v>0</v>
      </c>
      <c r="K204" s="207"/>
      <c r="L204" s="212"/>
      <c r="M204" s="213"/>
      <c r="N204" s="214"/>
      <c r="O204" s="214"/>
      <c r="P204" s="215">
        <f>SUM(P205:P207)</f>
        <v>0</v>
      </c>
      <c r="Q204" s="214"/>
      <c r="R204" s="215">
        <f>SUM(R205:R207)</f>
        <v>0</v>
      </c>
      <c r="S204" s="214"/>
      <c r="T204" s="216">
        <f>SUM(T205:T207)</f>
        <v>0</v>
      </c>
      <c r="AR204" s="217" t="s">
        <v>25</v>
      </c>
      <c r="AT204" s="218" t="s">
        <v>80</v>
      </c>
      <c r="AU204" s="218" t="s">
        <v>25</v>
      </c>
      <c r="AY204" s="217" t="s">
        <v>145</v>
      </c>
      <c r="BK204" s="219">
        <f>SUM(BK205:BK207)</f>
        <v>0</v>
      </c>
    </row>
    <row r="205" s="1" customFormat="1" ht="25.5" customHeight="1">
      <c r="B205" s="46"/>
      <c r="C205" s="222" t="s">
        <v>429</v>
      </c>
      <c r="D205" s="222" t="s">
        <v>147</v>
      </c>
      <c r="E205" s="223" t="s">
        <v>888</v>
      </c>
      <c r="F205" s="224" t="s">
        <v>889</v>
      </c>
      <c r="G205" s="225" t="s">
        <v>224</v>
      </c>
      <c r="H205" s="226">
        <v>94</v>
      </c>
      <c r="I205" s="227"/>
      <c r="J205" s="228">
        <f>ROUND(I205*H205,2)</f>
        <v>0</v>
      </c>
      <c r="K205" s="224" t="s">
        <v>38</v>
      </c>
      <c r="L205" s="72"/>
      <c r="M205" s="229" t="s">
        <v>38</v>
      </c>
      <c r="N205" s="230" t="s">
        <v>52</v>
      </c>
      <c r="O205" s="47"/>
      <c r="P205" s="231">
        <f>O205*H205</f>
        <v>0</v>
      </c>
      <c r="Q205" s="231">
        <v>0</v>
      </c>
      <c r="R205" s="231">
        <f>Q205*H205</f>
        <v>0</v>
      </c>
      <c r="S205" s="231">
        <v>0</v>
      </c>
      <c r="T205" s="232">
        <f>S205*H205</f>
        <v>0</v>
      </c>
      <c r="AR205" s="23" t="s">
        <v>152</v>
      </c>
      <c r="AT205" s="23" t="s">
        <v>147</v>
      </c>
      <c r="AU205" s="23" t="s">
        <v>24</v>
      </c>
      <c r="AY205" s="23" t="s">
        <v>145</v>
      </c>
      <c r="BE205" s="233">
        <f>IF(N205="základní",J205,0)</f>
        <v>0</v>
      </c>
      <c r="BF205" s="233">
        <f>IF(N205="snížená",J205,0)</f>
        <v>0</v>
      </c>
      <c r="BG205" s="233">
        <f>IF(N205="zákl. přenesená",J205,0)</f>
        <v>0</v>
      </c>
      <c r="BH205" s="233">
        <f>IF(N205="sníž. přenesená",J205,0)</f>
        <v>0</v>
      </c>
      <c r="BI205" s="233">
        <f>IF(N205="nulová",J205,0)</f>
        <v>0</v>
      </c>
      <c r="BJ205" s="23" t="s">
        <v>25</v>
      </c>
      <c r="BK205" s="233">
        <f>ROUND(I205*H205,2)</f>
        <v>0</v>
      </c>
      <c r="BL205" s="23" t="s">
        <v>152</v>
      </c>
      <c r="BM205" s="23" t="s">
        <v>1060</v>
      </c>
    </row>
    <row r="206" s="1" customFormat="1" ht="25.5" customHeight="1">
      <c r="B206" s="46"/>
      <c r="C206" s="222" t="s">
        <v>433</v>
      </c>
      <c r="D206" s="222" t="s">
        <v>147</v>
      </c>
      <c r="E206" s="223" t="s">
        <v>1061</v>
      </c>
      <c r="F206" s="224" t="s">
        <v>1062</v>
      </c>
      <c r="G206" s="225" t="s">
        <v>224</v>
      </c>
      <c r="H206" s="226">
        <v>88</v>
      </c>
      <c r="I206" s="227"/>
      <c r="J206" s="228">
        <f>ROUND(I206*H206,2)</f>
        <v>0</v>
      </c>
      <c r="K206" s="224" t="s">
        <v>38</v>
      </c>
      <c r="L206" s="72"/>
      <c r="M206" s="229" t="s">
        <v>38</v>
      </c>
      <c r="N206" s="230" t="s">
        <v>52</v>
      </c>
      <c r="O206" s="47"/>
      <c r="P206" s="231">
        <f>O206*H206</f>
        <v>0</v>
      </c>
      <c r="Q206" s="231">
        <v>0</v>
      </c>
      <c r="R206" s="231">
        <f>Q206*H206</f>
        <v>0</v>
      </c>
      <c r="S206" s="231">
        <v>0</v>
      </c>
      <c r="T206" s="232">
        <f>S206*H206</f>
        <v>0</v>
      </c>
      <c r="AR206" s="23" t="s">
        <v>152</v>
      </c>
      <c r="AT206" s="23" t="s">
        <v>147</v>
      </c>
      <c r="AU206" s="23" t="s">
        <v>24</v>
      </c>
      <c r="AY206" s="23" t="s">
        <v>145</v>
      </c>
      <c r="BE206" s="233">
        <f>IF(N206="základní",J206,0)</f>
        <v>0</v>
      </c>
      <c r="BF206" s="233">
        <f>IF(N206="snížená",J206,0)</f>
        <v>0</v>
      </c>
      <c r="BG206" s="233">
        <f>IF(N206="zákl. přenesená",J206,0)</f>
        <v>0</v>
      </c>
      <c r="BH206" s="233">
        <f>IF(N206="sníž. přenesená",J206,0)</f>
        <v>0</v>
      </c>
      <c r="BI206" s="233">
        <f>IF(N206="nulová",J206,0)</f>
        <v>0</v>
      </c>
      <c r="BJ206" s="23" t="s">
        <v>25</v>
      </c>
      <c r="BK206" s="233">
        <f>ROUND(I206*H206,2)</f>
        <v>0</v>
      </c>
      <c r="BL206" s="23" t="s">
        <v>152</v>
      </c>
      <c r="BM206" s="23" t="s">
        <v>1063</v>
      </c>
    </row>
    <row r="207" s="1" customFormat="1">
      <c r="B207" s="46"/>
      <c r="C207" s="74"/>
      <c r="D207" s="234" t="s">
        <v>170</v>
      </c>
      <c r="E207" s="74"/>
      <c r="F207" s="235" t="s">
        <v>1064</v>
      </c>
      <c r="G207" s="74"/>
      <c r="H207" s="74"/>
      <c r="I207" s="192"/>
      <c r="J207" s="74"/>
      <c r="K207" s="74"/>
      <c r="L207" s="72"/>
      <c r="M207" s="272"/>
      <c r="N207" s="273"/>
      <c r="O207" s="273"/>
      <c r="P207" s="273"/>
      <c r="Q207" s="273"/>
      <c r="R207" s="273"/>
      <c r="S207" s="273"/>
      <c r="T207" s="274"/>
      <c r="AT207" s="23" t="s">
        <v>170</v>
      </c>
      <c r="AU207" s="23" t="s">
        <v>24</v>
      </c>
    </row>
    <row r="208" s="1" customFormat="1" ht="6.96" customHeight="1">
      <c r="B208" s="67"/>
      <c r="C208" s="68"/>
      <c r="D208" s="68"/>
      <c r="E208" s="68"/>
      <c r="F208" s="68"/>
      <c r="G208" s="68"/>
      <c r="H208" s="68"/>
      <c r="I208" s="167"/>
      <c r="J208" s="68"/>
      <c r="K208" s="68"/>
      <c r="L208" s="72"/>
    </row>
  </sheetData>
  <sheetProtection sheet="1" autoFilter="0" formatColumns="0" formatRows="0" objects="1" scenarios="1" spinCount="100000" saltValue="VYAnK3+sl1bpsd946gfVrJxaRsI6fqnrnCHPWBREre4Ba8Y/RB6Rziwc8/iiQ5tcBY4ycRcQNhi6ygSOlm6WuA==" hashValue="8nfQLj7sQL+ejIWKcHuT/Hada9LROe8S1K64OIQeJaOlp82CDp9y94n5PP+afSZh9+ZJvdFCzCnRe9fz+uXeXQ==" algorithmName="SHA-512" password="CC35"/>
  <autoFilter ref="C85:K207"/>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98</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1065</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38</v>
      </c>
      <c r="K11" s="51"/>
    </row>
    <row r="12" s="1" customFormat="1" ht="14.4" customHeight="1">
      <c r="B12" s="46"/>
      <c r="C12" s="47"/>
      <c r="D12" s="39" t="s">
        <v>26</v>
      </c>
      <c r="E12" s="47"/>
      <c r="F12" s="34" t="s">
        <v>1066</v>
      </c>
      <c r="G12" s="47"/>
      <c r="H12" s="47"/>
      <c r="I12" s="146" t="s">
        <v>28</v>
      </c>
      <c r="J12" s="147" t="str">
        <f>'Rekapitulace stavby'!AN8</f>
        <v>5. 4. 2016</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ROUND(J85,2)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ROUND(SUM(BE85:BE240), 2)</f>
        <v>0</v>
      </c>
      <c r="G30" s="47"/>
      <c r="H30" s="47"/>
      <c r="I30" s="159">
        <v>0.20999999999999999</v>
      </c>
      <c r="J30" s="158">
        <f>ROUND(ROUND((SUM(BE85:BE240)), 2)*I30, 2)</f>
        <v>0</v>
      </c>
      <c r="K30" s="51"/>
    </row>
    <row r="31" s="1" customFormat="1" ht="14.4" customHeight="1">
      <c r="B31" s="46"/>
      <c r="C31" s="47"/>
      <c r="D31" s="47"/>
      <c r="E31" s="55" t="s">
        <v>53</v>
      </c>
      <c r="F31" s="158">
        <f>ROUND(SUM(BF85:BF240), 2)</f>
        <v>0</v>
      </c>
      <c r="G31" s="47"/>
      <c r="H31" s="47"/>
      <c r="I31" s="159">
        <v>0.14999999999999999</v>
      </c>
      <c r="J31" s="158">
        <f>ROUND(ROUND((SUM(BF85:BF240)), 2)*I31, 2)</f>
        <v>0</v>
      </c>
      <c r="K31" s="51"/>
    </row>
    <row r="32" hidden="1" s="1" customFormat="1" ht="14.4" customHeight="1">
      <c r="B32" s="46"/>
      <c r="C32" s="47"/>
      <c r="D32" s="47"/>
      <c r="E32" s="55" t="s">
        <v>54</v>
      </c>
      <c r="F32" s="158">
        <f>ROUND(SUM(BG85:BG240), 2)</f>
        <v>0</v>
      </c>
      <c r="G32" s="47"/>
      <c r="H32" s="47"/>
      <c r="I32" s="159">
        <v>0.20999999999999999</v>
      </c>
      <c r="J32" s="158">
        <v>0</v>
      </c>
      <c r="K32" s="51"/>
    </row>
    <row r="33" hidden="1" s="1" customFormat="1" ht="14.4" customHeight="1">
      <c r="B33" s="46"/>
      <c r="C33" s="47"/>
      <c r="D33" s="47"/>
      <c r="E33" s="55" t="s">
        <v>55</v>
      </c>
      <c r="F33" s="158">
        <f>ROUND(SUM(BH85:BH240), 2)</f>
        <v>0</v>
      </c>
      <c r="G33" s="47"/>
      <c r="H33" s="47"/>
      <c r="I33" s="159">
        <v>0.14999999999999999</v>
      </c>
      <c r="J33" s="158">
        <v>0</v>
      </c>
      <c r="K33" s="51"/>
    </row>
    <row r="34" hidden="1" s="1" customFormat="1" ht="14.4" customHeight="1">
      <c r="B34" s="46"/>
      <c r="C34" s="47"/>
      <c r="D34" s="47"/>
      <c r="E34" s="55" t="s">
        <v>56</v>
      </c>
      <c r="F34" s="158">
        <f>ROUND(SUM(BI85:BI240),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 xml:space="preserve">SO 104 - SO 104  Účelová komunikace + stezka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J85</f>
        <v>0</v>
      </c>
      <c r="K56" s="51"/>
      <c r="AU56" s="23" t="s">
        <v>120</v>
      </c>
    </row>
    <row r="57" s="7" customFormat="1" ht="24.96" customHeight="1">
      <c r="B57" s="178"/>
      <c r="C57" s="179"/>
      <c r="D57" s="180" t="s">
        <v>121</v>
      </c>
      <c r="E57" s="181"/>
      <c r="F57" s="181"/>
      <c r="G57" s="181"/>
      <c r="H57" s="181"/>
      <c r="I57" s="182"/>
      <c r="J57" s="183">
        <f>J86</f>
        <v>0</v>
      </c>
      <c r="K57" s="184"/>
    </row>
    <row r="58" s="8" customFormat="1" ht="19.92" customHeight="1">
      <c r="B58" s="185"/>
      <c r="C58" s="186"/>
      <c r="D58" s="187" t="s">
        <v>122</v>
      </c>
      <c r="E58" s="188"/>
      <c r="F58" s="188"/>
      <c r="G58" s="188"/>
      <c r="H58" s="188"/>
      <c r="I58" s="189"/>
      <c r="J58" s="190">
        <f>J87</f>
        <v>0</v>
      </c>
      <c r="K58" s="191"/>
    </row>
    <row r="59" s="8" customFormat="1" ht="19.92" customHeight="1">
      <c r="B59" s="185"/>
      <c r="C59" s="186"/>
      <c r="D59" s="187" t="s">
        <v>589</v>
      </c>
      <c r="E59" s="188"/>
      <c r="F59" s="188"/>
      <c r="G59" s="188"/>
      <c r="H59" s="188"/>
      <c r="I59" s="189"/>
      <c r="J59" s="190">
        <f>J156</f>
        <v>0</v>
      </c>
      <c r="K59" s="191"/>
    </row>
    <row r="60" s="8" customFormat="1" ht="19.92" customHeight="1">
      <c r="B60" s="185"/>
      <c r="C60" s="186"/>
      <c r="D60" s="187" t="s">
        <v>895</v>
      </c>
      <c r="E60" s="188"/>
      <c r="F60" s="188"/>
      <c r="G60" s="188"/>
      <c r="H60" s="188"/>
      <c r="I60" s="189"/>
      <c r="J60" s="190">
        <f>J160</f>
        <v>0</v>
      </c>
      <c r="K60" s="191"/>
    </row>
    <row r="61" s="8" customFormat="1" ht="19.92" customHeight="1">
      <c r="B61" s="185"/>
      <c r="C61" s="186"/>
      <c r="D61" s="187" t="s">
        <v>124</v>
      </c>
      <c r="E61" s="188"/>
      <c r="F61" s="188"/>
      <c r="G61" s="188"/>
      <c r="H61" s="188"/>
      <c r="I61" s="189"/>
      <c r="J61" s="190">
        <f>J165</f>
        <v>0</v>
      </c>
      <c r="K61" s="191"/>
    </row>
    <row r="62" s="8" customFormat="1" ht="19.92" customHeight="1">
      <c r="B62" s="185"/>
      <c r="C62" s="186"/>
      <c r="D62" s="187" t="s">
        <v>126</v>
      </c>
      <c r="E62" s="188"/>
      <c r="F62" s="188"/>
      <c r="G62" s="188"/>
      <c r="H62" s="188"/>
      <c r="I62" s="189"/>
      <c r="J62" s="190">
        <f>J194</f>
        <v>0</v>
      </c>
      <c r="K62" s="191"/>
    </row>
    <row r="63" s="8" customFormat="1" ht="19.92" customHeight="1">
      <c r="B63" s="185"/>
      <c r="C63" s="186"/>
      <c r="D63" s="187" t="s">
        <v>590</v>
      </c>
      <c r="E63" s="188"/>
      <c r="F63" s="188"/>
      <c r="G63" s="188"/>
      <c r="H63" s="188"/>
      <c r="I63" s="189"/>
      <c r="J63" s="190">
        <f>J222</f>
        <v>0</v>
      </c>
      <c r="K63" s="191"/>
    </row>
    <row r="64" s="8" customFormat="1" ht="19.92" customHeight="1">
      <c r="B64" s="185"/>
      <c r="C64" s="186"/>
      <c r="D64" s="187" t="s">
        <v>1067</v>
      </c>
      <c r="E64" s="188"/>
      <c r="F64" s="188"/>
      <c r="G64" s="188"/>
      <c r="H64" s="188"/>
      <c r="I64" s="189"/>
      <c r="J64" s="190">
        <f>J237</f>
        <v>0</v>
      </c>
      <c r="K64" s="191"/>
    </row>
    <row r="65" s="8" customFormat="1" ht="14.88" customHeight="1">
      <c r="B65" s="185"/>
      <c r="C65" s="186"/>
      <c r="D65" s="187" t="s">
        <v>1068</v>
      </c>
      <c r="E65" s="188"/>
      <c r="F65" s="188"/>
      <c r="G65" s="188"/>
      <c r="H65" s="188"/>
      <c r="I65" s="189"/>
      <c r="J65" s="190">
        <f>J238</f>
        <v>0</v>
      </c>
      <c r="K65" s="191"/>
    </row>
    <row r="66" s="1" customFormat="1" ht="21.84" customHeight="1">
      <c r="B66" s="46"/>
      <c r="C66" s="47"/>
      <c r="D66" s="47"/>
      <c r="E66" s="47"/>
      <c r="F66" s="47"/>
      <c r="G66" s="47"/>
      <c r="H66" s="47"/>
      <c r="I66" s="144"/>
      <c r="J66" s="47"/>
      <c r="K66" s="51"/>
    </row>
    <row r="67" s="1" customFormat="1" ht="6.96" customHeight="1">
      <c r="B67" s="67"/>
      <c r="C67" s="68"/>
      <c r="D67" s="68"/>
      <c r="E67" s="68"/>
      <c r="F67" s="68"/>
      <c r="G67" s="68"/>
      <c r="H67" s="68"/>
      <c r="I67" s="167"/>
      <c r="J67" s="68"/>
      <c r="K67" s="69"/>
    </row>
    <row r="71" s="1" customFormat="1" ht="6.96" customHeight="1">
      <c r="B71" s="70"/>
      <c r="C71" s="71"/>
      <c r="D71" s="71"/>
      <c r="E71" s="71"/>
      <c r="F71" s="71"/>
      <c r="G71" s="71"/>
      <c r="H71" s="71"/>
      <c r="I71" s="170"/>
      <c r="J71" s="71"/>
      <c r="K71" s="71"/>
      <c r="L71" s="72"/>
    </row>
    <row r="72" s="1" customFormat="1" ht="36.96" customHeight="1">
      <c r="B72" s="46"/>
      <c r="C72" s="73" t="s">
        <v>129</v>
      </c>
      <c r="D72" s="74"/>
      <c r="E72" s="74"/>
      <c r="F72" s="74"/>
      <c r="G72" s="74"/>
      <c r="H72" s="74"/>
      <c r="I72" s="192"/>
      <c r="J72" s="74"/>
      <c r="K72" s="74"/>
      <c r="L72" s="72"/>
    </row>
    <row r="73" s="1" customFormat="1" ht="6.96" customHeight="1">
      <c r="B73" s="46"/>
      <c r="C73" s="74"/>
      <c r="D73" s="74"/>
      <c r="E73" s="74"/>
      <c r="F73" s="74"/>
      <c r="G73" s="74"/>
      <c r="H73" s="74"/>
      <c r="I73" s="192"/>
      <c r="J73" s="74"/>
      <c r="K73" s="74"/>
      <c r="L73" s="72"/>
    </row>
    <row r="74" s="1" customFormat="1" ht="14.4" customHeight="1">
      <c r="B74" s="46"/>
      <c r="C74" s="76" t="s">
        <v>18</v>
      </c>
      <c r="D74" s="74"/>
      <c r="E74" s="74"/>
      <c r="F74" s="74"/>
      <c r="G74" s="74"/>
      <c r="H74" s="74"/>
      <c r="I74" s="192"/>
      <c r="J74" s="74"/>
      <c r="K74" s="74"/>
      <c r="L74" s="72"/>
    </row>
    <row r="75" s="1" customFormat="1" ht="16.5" customHeight="1">
      <c r="B75" s="46"/>
      <c r="C75" s="74"/>
      <c r="D75" s="74"/>
      <c r="E75" s="193" t="str">
        <f>E7</f>
        <v>Slavkovský les, úsek 113 Cyklotrasa P 1 - Dolní Rychnov - Sokolov</v>
      </c>
      <c r="F75" s="76"/>
      <c r="G75" s="76"/>
      <c r="H75" s="76"/>
      <c r="I75" s="192"/>
      <c r="J75" s="74"/>
      <c r="K75" s="74"/>
      <c r="L75" s="72"/>
    </row>
    <row r="76" s="1" customFormat="1" ht="14.4" customHeight="1">
      <c r="B76" s="46"/>
      <c r="C76" s="76" t="s">
        <v>114</v>
      </c>
      <c r="D76" s="74"/>
      <c r="E76" s="74"/>
      <c r="F76" s="74"/>
      <c r="G76" s="74"/>
      <c r="H76" s="74"/>
      <c r="I76" s="192"/>
      <c r="J76" s="74"/>
      <c r="K76" s="74"/>
      <c r="L76" s="72"/>
    </row>
    <row r="77" s="1" customFormat="1" ht="17.25" customHeight="1">
      <c r="B77" s="46"/>
      <c r="C77" s="74"/>
      <c r="D77" s="74"/>
      <c r="E77" s="82" t="str">
        <f>E9</f>
        <v xml:space="preserve">SO 104 - SO 104  Účelová komunikace + stezka</v>
      </c>
      <c r="F77" s="74"/>
      <c r="G77" s="74"/>
      <c r="H77" s="74"/>
      <c r="I77" s="192"/>
      <c r="J77" s="74"/>
      <c r="K77" s="74"/>
      <c r="L77" s="72"/>
    </row>
    <row r="78" s="1" customFormat="1" ht="6.96" customHeight="1">
      <c r="B78" s="46"/>
      <c r="C78" s="74"/>
      <c r="D78" s="74"/>
      <c r="E78" s="74"/>
      <c r="F78" s="74"/>
      <c r="G78" s="74"/>
      <c r="H78" s="74"/>
      <c r="I78" s="192"/>
      <c r="J78" s="74"/>
      <c r="K78" s="74"/>
      <c r="L78" s="72"/>
    </row>
    <row r="79" s="1" customFormat="1" ht="18" customHeight="1">
      <c r="B79" s="46"/>
      <c r="C79" s="76" t="s">
        <v>26</v>
      </c>
      <c r="D79" s="74"/>
      <c r="E79" s="74"/>
      <c r="F79" s="194" t="str">
        <f>F12</f>
        <v xml:space="preserve">Sokolov       Cen. soustava: ÚRS I/2016</v>
      </c>
      <c r="G79" s="74"/>
      <c r="H79" s="74"/>
      <c r="I79" s="195" t="s">
        <v>28</v>
      </c>
      <c r="J79" s="85" t="str">
        <f>IF(J12="","",J12)</f>
        <v>5. 4. 2016</v>
      </c>
      <c r="K79" s="74"/>
      <c r="L79" s="72"/>
    </row>
    <row r="80" s="1" customFormat="1" ht="6.96" customHeight="1">
      <c r="B80" s="46"/>
      <c r="C80" s="74"/>
      <c r="D80" s="74"/>
      <c r="E80" s="74"/>
      <c r="F80" s="74"/>
      <c r="G80" s="74"/>
      <c r="H80" s="74"/>
      <c r="I80" s="192"/>
      <c r="J80" s="74"/>
      <c r="K80" s="74"/>
      <c r="L80" s="72"/>
    </row>
    <row r="81" s="1" customFormat="1">
      <c r="B81" s="46"/>
      <c r="C81" s="76" t="s">
        <v>36</v>
      </c>
      <c r="D81" s="74"/>
      <c r="E81" s="74"/>
      <c r="F81" s="194" t="str">
        <f>E15</f>
        <v>Město Sokolov</v>
      </c>
      <c r="G81" s="74"/>
      <c r="H81" s="74"/>
      <c r="I81" s="195" t="s">
        <v>43</v>
      </c>
      <c r="J81" s="194" t="str">
        <f>E21</f>
        <v>DSVA s.r.o.</v>
      </c>
      <c r="K81" s="74"/>
      <c r="L81" s="72"/>
    </row>
    <row r="82" s="1" customFormat="1" ht="14.4" customHeight="1">
      <c r="B82" s="46"/>
      <c r="C82" s="76" t="s">
        <v>41</v>
      </c>
      <c r="D82" s="74"/>
      <c r="E82" s="74"/>
      <c r="F82" s="194" t="str">
        <f>IF(E18="","",E18)</f>
        <v/>
      </c>
      <c r="G82" s="74"/>
      <c r="H82" s="74"/>
      <c r="I82" s="192"/>
      <c r="J82" s="74"/>
      <c r="K82" s="74"/>
      <c r="L82" s="72"/>
    </row>
    <row r="83" s="1" customFormat="1" ht="10.32" customHeight="1">
      <c r="B83" s="46"/>
      <c r="C83" s="74"/>
      <c r="D83" s="74"/>
      <c r="E83" s="74"/>
      <c r="F83" s="74"/>
      <c r="G83" s="74"/>
      <c r="H83" s="74"/>
      <c r="I83" s="192"/>
      <c r="J83" s="74"/>
      <c r="K83" s="74"/>
      <c r="L83" s="72"/>
    </row>
    <row r="84" s="9" customFormat="1" ht="29.28" customHeight="1">
      <c r="B84" s="196"/>
      <c r="C84" s="197" t="s">
        <v>130</v>
      </c>
      <c r="D84" s="198" t="s">
        <v>66</v>
      </c>
      <c r="E84" s="198" t="s">
        <v>62</v>
      </c>
      <c r="F84" s="198" t="s">
        <v>131</v>
      </c>
      <c r="G84" s="198" t="s">
        <v>132</v>
      </c>
      <c r="H84" s="198" t="s">
        <v>133</v>
      </c>
      <c r="I84" s="199" t="s">
        <v>134</v>
      </c>
      <c r="J84" s="198" t="s">
        <v>118</v>
      </c>
      <c r="K84" s="200" t="s">
        <v>135</v>
      </c>
      <c r="L84" s="201"/>
      <c r="M84" s="102" t="s">
        <v>136</v>
      </c>
      <c r="N84" s="103" t="s">
        <v>51</v>
      </c>
      <c r="O84" s="103" t="s">
        <v>137</v>
      </c>
      <c r="P84" s="103" t="s">
        <v>138</v>
      </c>
      <c r="Q84" s="103" t="s">
        <v>139</v>
      </c>
      <c r="R84" s="103" t="s">
        <v>140</v>
      </c>
      <c r="S84" s="103" t="s">
        <v>141</v>
      </c>
      <c r="T84" s="104" t="s">
        <v>142</v>
      </c>
    </row>
    <row r="85" s="1" customFormat="1" ht="29.28" customHeight="1">
      <c r="B85" s="46"/>
      <c r="C85" s="108" t="s">
        <v>119</v>
      </c>
      <c r="D85" s="74"/>
      <c r="E85" s="74"/>
      <c r="F85" s="74"/>
      <c r="G85" s="74"/>
      <c r="H85" s="74"/>
      <c r="I85" s="192"/>
      <c r="J85" s="202">
        <f>BK85</f>
        <v>0</v>
      </c>
      <c r="K85" s="74"/>
      <c r="L85" s="72"/>
      <c r="M85" s="105"/>
      <c r="N85" s="106"/>
      <c r="O85" s="106"/>
      <c r="P85" s="203">
        <f>P86</f>
        <v>0</v>
      </c>
      <c r="Q85" s="106"/>
      <c r="R85" s="203">
        <f>R86</f>
        <v>495.74362999999994</v>
      </c>
      <c r="S85" s="106"/>
      <c r="T85" s="204">
        <f>T86</f>
        <v>168.71599999999998</v>
      </c>
      <c r="AT85" s="23" t="s">
        <v>80</v>
      </c>
      <c r="AU85" s="23" t="s">
        <v>120</v>
      </c>
      <c r="BK85" s="205">
        <f>BK86</f>
        <v>0</v>
      </c>
    </row>
    <row r="86" s="10" customFormat="1" ht="37.44001" customHeight="1">
      <c r="B86" s="206"/>
      <c r="C86" s="207"/>
      <c r="D86" s="208" t="s">
        <v>80</v>
      </c>
      <c r="E86" s="209" t="s">
        <v>143</v>
      </c>
      <c r="F86" s="209" t="s">
        <v>144</v>
      </c>
      <c r="G86" s="207"/>
      <c r="H86" s="207"/>
      <c r="I86" s="210"/>
      <c r="J86" s="211">
        <f>BK86</f>
        <v>0</v>
      </c>
      <c r="K86" s="207"/>
      <c r="L86" s="212"/>
      <c r="M86" s="213"/>
      <c r="N86" s="214"/>
      <c r="O86" s="214"/>
      <c r="P86" s="215">
        <f>P87+P156+P160+P165+P194+P222+P237</f>
        <v>0</v>
      </c>
      <c r="Q86" s="214"/>
      <c r="R86" s="215">
        <f>R87+R156+R160+R165+R194+R222+R237</f>
        <v>495.74362999999994</v>
      </c>
      <c r="S86" s="214"/>
      <c r="T86" s="216">
        <f>T87+T156+T160+T165+T194+T222+T237</f>
        <v>168.71599999999998</v>
      </c>
      <c r="AR86" s="217" t="s">
        <v>25</v>
      </c>
      <c r="AT86" s="218" t="s">
        <v>80</v>
      </c>
      <c r="AU86" s="218" t="s">
        <v>81</v>
      </c>
      <c r="AY86" s="217" t="s">
        <v>145</v>
      </c>
      <c r="BK86" s="219">
        <f>BK87+BK156+BK160+BK165+BK194+BK222+BK237</f>
        <v>0</v>
      </c>
    </row>
    <row r="87" s="10" customFormat="1" ht="19.92" customHeight="1">
      <c r="B87" s="206"/>
      <c r="C87" s="207"/>
      <c r="D87" s="208" t="s">
        <v>80</v>
      </c>
      <c r="E87" s="220" t="s">
        <v>25</v>
      </c>
      <c r="F87" s="220" t="s">
        <v>146</v>
      </c>
      <c r="G87" s="207"/>
      <c r="H87" s="207"/>
      <c r="I87" s="210"/>
      <c r="J87" s="221">
        <f>BK87</f>
        <v>0</v>
      </c>
      <c r="K87" s="207"/>
      <c r="L87" s="212"/>
      <c r="M87" s="213"/>
      <c r="N87" s="214"/>
      <c r="O87" s="214"/>
      <c r="P87" s="215">
        <f>SUM(P88:P155)</f>
        <v>0</v>
      </c>
      <c r="Q87" s="214"/>
      <c r="R87" s="215">
        <f>SUM(R88:R155)</f>
        <v>112.25025000000001</v>
      </c>
      <c r="S87" s="214"/>
      <c r="T87" s="216">
        <f>SUM(T88:T155)</f>
        <v>168.71599999999998</v>
      </c>
      <c r="AR87" s="217" t="s">
        <v>25</v>
      </c>
      <c r="AT87" s="218" t="s">
        <v>80</v>
      </c>
      <c r="AU87" s="218" t="s">
        <v>25</v>
      </c>
      <c r="AY87" s="217" t="s">
        <v>145</v>
      </c>
      <c r="BK87" s="219">
        <f>SUM(BK88:BK155)</f>
        <v>0</v>
      </c>
    </row>
    <row r="88" s="1" customFormat="1" ht="25.5" customHeight="1">
      <c r="B88" s="46"/>
      <c r="C88" s="222" t="s">
        <v>25</v>
      </c>
      <c r="D88" s="222" t="s">
        <v>147</v>
      </c>
      <c r="E88" s="223" t="s">
        <v>148</v>
      </c>
      <c r="F88" s="224" t="s">
        <v>149</v>
      </c>
      <c r="G88" s="225" t="s">
        <v>150</v>
      </c>
      <c r="H88" s="226">
        <v>105</v>
      </c>
      <c r="I88" s="227"/>
      <c r="J88" s="228">
        <f>ROUND(I88*H88,2)</f>
        <v>0</v>
      </c>
      <c r="K88" s="224" t="s">
        <v>151</v>
      </c>
      <c r="L88" s="72"/>
      <c r="M88" s="229" t="s">
        <v>38</v>
      </c>
      <c r="N88" s="230" t="s">
        <v>52</v>
      </c>
      <c r="O88" s="47"/>
      <c r="P88" s="231">
        <f>O88*H88</f>
        <v>0</v>
      </c>
      <c r="Q88" s="231">
        <v>0</v>
      </c>
      <c r="R88" s="231">
        <f>Q88*H88</f>
        <v>0</v>
      </c>
      <c r="S88" s="231">
        <v>0</v>
      </c>
      <c r="T88" s="232">
        <f>S88*H88</f>
        <v>0</v>
      </c>
      <c r="AR88" s="23" t="s">
        <v>152</v>
      </c>
      <c r="AT88" s="23" t="s">
        <v>147</v>
      </c>
      <c r="AU88" s="23" t="s">
        <v>24</v>
      </c>
      <c r="AY88" s="23" t="s">
        <v>145</v>
      </c>
      <c r="BE88" s="233">
        <f>IF(N88="základní",J88,0)</f>
        <v>0</v>
      </c>
      <c r="BF88" s="233">
        <f>IF(N88="snížená",J88,0)</f>
        <v>0</v>
      </c>
      <c r="BG88" s="233">
        <f>IF(N88="zákl. přenesená",J88,0)</f>
        <v>0</v>
      </c>
      <c r="BH88" s="233">
        <f>IF(N88="sníž. přenesená",J88,0)</f>
        <v>0</v>
      </c>
      <c r="BI88" s="233">
        <f>IF(N88="nulová",J88,0)</f>
        <v>0</v>
      </c>
      <c r="BJ88" s="23" t="s">
        <v>25</v>
      </c>
      <c r="BK88" s="233">
        <f>ROUND(I88*H88,2)</f>
        <v>0</v>
      </c>
      <c r="BL88" s="23" t="s">
        <v>152</v>
      </c>
      <c r="BM88" s="23" t="s">
        <v>1069</v>
      </c>
    </row>
    <row r="89" s="1" customFormat="1" ht="16.5" customHeight="1">
      <c r="B89" s="46"/>
      <c r="C89" s="222" t="s">
        <v>24</v>
      </c>
      <c r="D89" s="222" t="s">
        <v>147</v>
      </c>
      <c r="E89" s="223" t="s">
        <v>154</v>
      </c>
      <c r="F89" s="224" t="s">
        <v>155</v>
      </c>
      <c r="G89" s="225" t="s">
        <v>150</v>
      </c>
      <c r="H89" s="226">
        <v>105</v>
      </c>
      <c r="I89" s="227"/>
      <c r="J89" s="228">
        <f>ROUND(I89*H89,2)</f>
        <v>0</v>
      </c>
      <c r="K89" s="224" t="s">
        <v>156</v>
      </c>
      <c r="L89" s="72"/>
      <c r="M89" s="229" t="s">
        <v>38</v>
      </c>
      <c r="N89" s="230" t="s">
        <v>52</v>
      </c>
      <c r="O89" s="47"/>
      <c r="P89" s="231">
        <f>O89*H89</f>
        <v>0</v>
      </c>
      <c r="Q89" s="231">
        <v>0.00018000000000000001</v>
      </c>
      <c r="R89" s="231">
        <f>Q89*H89</f>
        <v>0.0189</v>
      </c>
      <c r="S89" s="231">
        <v>0</v>
      </c>
      <c r="T89" s="232">
        <f>S89*H89</f>
        <v>0</v>
      </c>
      <c r="AR89" s="23" t="s">
        <v>152</v>
      </c>
      <c r="AT89" s="23" t="s">
        <v>147</v>
      </c>
      <c r="AU89" s="23" t="s">
        <v>24</v>
      </c>
      <c r="AY89" s="23" t="s">
        <v>145</v>
      </c>
      <c r="BE89" s="233">
        <f>IF(N89="základní",J89,0)</f>
        <v>0</v>
      </c>
      <c r="BF89" s="233">
        <f>IF(N89="snížená",J89,0)</f>
        <v>0</v>
      </c>
      <c r="BG89" s="233">
        <f>IF(N89="zákl. přenesená",J89,0)</f>
        <v>0</v>
      </c>
      <c r="BH89" s="233">
        <f>IF(N89="sníž. přenesená",J89,0)</f>
        <v>0</v>
      </c>
      <c r="BI89" s="233">
        <f>IF(N89="nulová",J89,0)</f>
        <v>0</v>
      </c>
      <c r="BJ89" s="23" t="s">
        <v>25</v>
      </c>
      <c r="BK89" s="233">
        <f>ROUND(I89*H89,2)</f>
        <v>0</v>
      </c>
      <c r="BL89" s="23" t="s">
        <v>152</v>
      </c>
      <c r="BM89" s="23" t="s">
        <v>1070</v>
      </c>
    </row>
    <row r="90" s="1" customFormat="1" ht="16.5" customHeight="1">
      <c r="B90" s="46"/>
      <c r="C90" s="222" t="s">
        <v>158</v>
      </c>
      <c r="D90" s="222" t="s">
        <v>147</v>
      </c>
      <c r="E90" s="223" t="s">
        <v>593</v>
      </c>
      <c r="F90" s="224" t="s">
        <v>594</v>
      </c>
      <c r="G90" s="225" t="s">
        <v>161</v>
      </c>
      <c r="H90" s="226">
        <v>3</v>
      </c>
      <c r="I90" s="227"/>
      <c r="J90" s="228">
        <f>ROUND(I90*H90,2)</f>
        <v>0</v>
      </c>
      <c r="K90" s="224" t="s">
        <v>156</v>
      </c>
      <c r="L90" s="72"/>
      <c r="M90" s="229" t="s">
        <v>38</v>
      </c>
      <c r="N90" s="230" t="s">
        <v>52</v>
      </c>
      <c r="O90" s="47"/>
      <c r="P90" s="231">
        <f>O90*H90</f>
        <v>0</v>
      </c>
      <c r="Q90" s="231">
        <v>0</v>
      </c>
      <c r="R90" s="231">
        <f>Q90*H90</f>
        <v>0</v>
      </c>
      <c r="S90" s="231">
        <v>0</v>
      </c>
      <c r="T90" s="232">
        <f>S90*H90</f>
        <v>0</v>
      </c>
      <c r="AR90" s="23" t="s">
        <v>152</v>
      </c>
      <c r="AT90" s="23" t="s">
        <v>147</v>
      </c>
      <c r="AU90" s="23" t="s">
        <v>24</v>
      </c>
      <c r="AY90" s="23" t="s">
        <v>145</v>
      </c>
      <c r="BE90" s="233">
        <f>IF(N90="základní",J90,0)</f>
        <v>0</v>
      </c>
      <c r="BF90" s="233">
        <f>IF(N90="snížená",J90,0)</f>
        <v>0</v>
      </c>
      <c r="BG90" s="233">
        <f>IF(N90="zákl. přenesená",J90,0)</f>
        <v>0</v>
      </c>
      <c r="BH90" s="233">
        <f>IF(N90="sníž. přenesená",J90,0)</f>
        <v>0</v>
      </c>
      <c r="BI90" s="233">
        <f>IF(N90="nulová",J90,0)</f>
        <v>0</v>
      </c>
      <c r="BJ90" s="23" t="s">
        <v>25</v>
      </c>
      <c r="BK90" s="233">
        <f>ROUND(I90*H90,2)</f>
        <v>0</v>
      </c>
      <c r="BL90" s="23" t="s">
        <v>152</v>
      </c>
      <c r="BM90" s="23" t="s">
        <v>1071</v>
      </c>
    </row>
    <row r="91" s="1" customFormat="1" ht="16.5" customHeight="1">
      <c r="B91" s="46"/>
      <c r="C91" s="222" t="s">
        <v>152</v>
      </c>
      <c r="D91" s="222" t="s">
        <v>147</v>
      </c>
      <c r="E91" s="223" t="s">
        <v>596</v>
      </c>
      <c r="F91" s="224" t="s">
        <v>597</v>
      </c>
      <c r="G91" s="225" t="s">
        <v>161</v>
      </c>
      <c r="H91" s="226">
        <v>3</v>
      </c>
      <c r="I91" s="227"/>
      <c r="J91" s="228">
        <f>ROUND(I91*H91,2)</f>
        <v>0</v>
      </c>
      <c r="K91" s="224" t="s">
        <v>156</v>
      </c>
      <c r="L91" s="72"/>
      <c r="M91" s="229" t="s">
        <v>38</v>
      </c>
      <c r="N91" s="230" t="s">
        <v>52</v>
      </c>
      <c r="O91" s="47"/>
      <c r="P91" s="231">
        <f>O91*H91</f>
        <v>0</v>
      </c>
      <c r="Q91" s="231">
        <v>8.0000000000000007E-05</v>
      </c>
      <c r="R91" s="231">
        <f>Q91*H91</f>
        <v>0.00024000000000000003</v>
      </c>
      <c r="S91" s="231">
        <v>0</v>
      </c>
      <c r="T91" s="232">
        <f>S91*H91</f>
        <v>0</v>
      </c>
      <c r="AR91" s="23" t="s">
        <v>152</v>
      </c>
      <c r="AT91" s="23" t="s">
        <v>147</v>
      </c>
      <c r="AU91" s="23" t="s">
        <v>24</v>
      </c>
      <c r="AY91" s="23" t="s">
        <v>145</v>
      </c>
      <c r="BE91" s="233">
        <f>IF(N91="základní",J91,0)</f>
        <v>0</v>
      </c>
      <c r="BF91" s="233">
        <f>IF(N91="snížená",J91,0)</f>
        <v>0</v>
      </c>
      <c r="BG91" s="233">
        <f>IF(N91="zákl. přenesená",J91,0)</f>
        <v>0</v>
      </c>
      <c r="BH91" s="233">
        <f>IF(N91="sníž. přenesená",J91,0)</f>
        <v>0</v>
      </c>
      <c r="BI91" s="233">
        <f>IF(N91="nulová",J91,0)</f>
        <v>0</v>
      </c>
      <c r="BJ91" s="23" t="s">
        <v>25</v>
      </c>
      <c r="BK91" s="233">
        <f>ROUND(I91*H91,2)</f>
        <v>0</v>
      </c>
      <c r="BL91" s="23" t="s">
        <v>152</v>
      </c>
      <c r="BM91" s="23" t="s">
        <v>1072</v>
      </c>
    </row>
    <row r="92" s="1" customFormat="1">
      <c r="B92" s="46"/>
      <c r="C92" s="74"/>
      <c r="D92" s="234" t="s">
        <v>170</v>
      </c>
      <c r="E92" s="74"/>
      <c r="F92" s="235" t="s">
        <v>1073</v>
      </c>
      <c r="G92" s="74"/>
      <c r="H92" s="74"/>
      <c r="I92" s="192"/>
      <c r="J92" s="74"/>
      <c r="K92" s="74"/>
      <c r="L92" s="72"/>
      <c r="M92" s="236"/>
      <c r="N92" s="47"/>
      <c r="O92" s="47"/>
      <c r="P92" s="47"/>
      <c r="Q92" s="47"/>
      <c r="R92" s="47"/>
      <c r="S92" s="47"/>
      <c r="T92" s="95"/>
      <c r="AT92" s="23" t="s">
        <v>170</v>
      </c>
      <c r="AU92" s="23" t="s">
        <v>24</v>
      </c>
    </row>
    <row r="93" s="1" customFormat="1" ht="16.5" customHeight="1">
      <c r="B93" s="46"/>
      <c r="C93" s="222" t="s">
        <v>172</v>
      </c>
      <c r="D93" s="222" t="s">
        <v>147</v>
      </c>
      <c r="E93" s="223" t="s">
        <v>1074</v>
      </c>
      <c r="F93" s="224" t="s">
        <v>1075</v>
      </c>
      <c r="G93" s="225" t="s">
        <v>150</v>
      </c>
      <c r="H93" s="226">
        <v>77</v>
      </c>
      <c r="I93" s="227"/>
      <c r="J93" s="228">
        <f>ROUND(I93*H93,2)</f>
        <v>0</v>
      </c>
      <c r="K93" s="224" t="s">
        <v>162</v>
      </c>
      <c r="L93" s="72"/>
      <c r="M93" s="229" t="s">
        <v>38</v>
      </c>
      <c r="N93" s="230" t="s">
        <v>52</v>
      </c>
      <c r="O93" s="47"/>
      <c r="P93" s="231">
        <f>O93*H93</f>
        <v>0</v>
      </c>
      <c r="Q93" s="231">
        <v>0</v>
      </c>
      <c r="R93" s="231">
        <f>Q93*H93</f>
        <v>0</v>
      </c>
      <c r="S93" s="231">
        <v>0.22900000000000001</v>
      </c>
      <c r="T93" s="232">
        <f>S93*H93</f>
        <v>17.632999999999999</v>
      </c>
      <c r="AR93" s="23" t="s">
        <v>152</v>
      </c>
      <c r="AT93" s="23" t="s">
        <v>147</v>
      </c>
      <c r="AU93" s="23" t="s">
        <v>24</v>
      </c>
      <c r="AY93" s="23" t="s">
        <v>145</v>
      </c>
      <c r="BE93" s="233">
        <f>IF(N93="základní",J93,0)</f>
        <v>0</v>
      </c>
      <c r="BF93" s="233">
        <f>IF(N93="snížená",J93,0)</f>
        <v>0</v>
      </c>
      <c r="BG93" s="233">
        <f>IF(N93="zákl. přenesená",J93,0)</f>
        <v>0</v>
      </c>
      <c r="BH93" s="233">
        <f>IF(N93="sníž. přenesená",J93,0)</f>
        <v>0</v>
      </c>
      <c r="BI93" s="233">
        <f>IF(N93="nulová",J93,0)</f>
        <v>0</v>
      </c>
      <c r="BJ93" s="23" t="s">
        <v>25</v>
      </c>
      <c r="BK93" s="233">
        <f>ROUND(I93*H93,2)</f>
        <v>0</v>
      </c>
      <c r="BL93" s="23" t="s">
        <v>152</v>
      </c>
      <c r="BM93" s="23" t="s">
        <v>1076</v>
      </c>
    </row>
    <row r="94" s="1" customFormat="1">
      <c r="B94" s="46"/>
      <c r="C94" s="74"/>
      <c r="D94" s="234" t="s">
        <v>164</v>
      </c>
      <c r="E94" s="74"/>
      <c r="F94" s="235" t="s">
        <v>607</v>
      </c>
      <c r="G94" s="74"/>
      <c r="H94" s="74"/>
      <c r="I94" s="192"/>
      <c r="J94" s="74"/>
      <c r="K94" s="74"/>
      <c r="L94" s="72"/>
      <c r="M94" s="236"/>
      <c r="N94" s="47"/>
      <c r="O94" s="47"/>
      <c r="P94" s="47"/>
      <c r="Q94" s="47"/>
      <c r="R94" s="47"/>
      <c r="S94" s="47"/>
      <c r="T94" s="95"/>
      <c r="AT94" s="23" t="s">
        <v>164</v>
      </c>
      <c r="AU94" s="23" t="s">
        <v>24</v>
      </c>
    </row>
    <row r="95" s="1" customFormat="1" ht="16.5" customHeight="1">
      <c r="B95" s="46"/>
      <c r="C95" s="222" t="s">
        <v>180</v>
      </c>
      <c r="D95" s="222" t="s">
        <v>147</v>
      </c>
      <c r="E95" s="223" t="s">
        <v>173</v>
      </c>
      <c r="F95" s="224" t="s">
        <v>174</v>
      </c>
      <c r="G95" s="225" t="s">
        <v>150</v>
      </c>
      <c r="H95" s="226">
        <v>116</v>
      </c>
      <c r="I95" s="227"/>
      <c r="J95" s="228">
        <f>ROUND(I95*H95,2)</f>
        <v>0</v>
      </c>
      <c r="K95" s="224" t="s">
        <v>151</v>
      </c>
      <c r="L95" s="72"/>
      <c r="M95" s="229" t="s">
        <v>38</v>
      </c>
      <c r="N95" s="230" t="s">
        <v>52</v>
      </c>
      <c r="O95" s="47"/>
      <c r="P95" s="231">
        <f>O95*H95</f>
        <v>0</v>
      </c>
      <c r="Q95" s="231">
        <v>0</v>
      </c>
      <c r="R95" s="231">
        <f>Q95*H95</f>
        <v>0</v>
      </c>
      <c r="S95" s="231">
        <v>0.18099999999999999</v>
      </c>
      <c r="T95" s="232">
        <f>S95*H95</f>
        <v>20.995999999999999</v>
      </c>
      <c r="AR95" s="23" t="s">
        <v>152</v>
      </c>
      <c r="AT95" s="23" t="s">
        <v>147</v>
      </c>
      <c r="AU95" s="23" t="s">
        <v>24</v>
      </c>
      <c r="AY95" s="23" t="s">
        <v>145</v>
      </c>
      <c r="BE95" s="233">
        <f>IF(N95="základní",J95,0)</f>
        <v>0</v>
      </c>
      <c r="BF95" s="233">
        <f>IF(N95="snížená",J95,0)</f>
        <v>0</v>
      </c>
      <c r="BG95" s="233">
        <f>IF(N95="zákl. přenesená",J95,0)</f>
        <v>0</v>
      </c>
      <c r="BH95" s="233">
        <f>IF(N95="sníž. přenesená",J95,0)</f>
        <v>0</v>
      </c>
      <c r="BI95" s="233">
        <f>IF(N95="nulová",J95,0)</f>
        <v>0</v>
      </c>
      <c r="BJ95" s="23" t="s">
        <v>25</v>
      </c>
      <c r="BK95" s="233">
        <f>ROUND(I95*H95,2)</f>
        <v>0</v>
      </c>
      <c r="BL95" s="23" t="s">
        <v>152</v>
      </c>
      <c r="BM95" s="23" t="s">
        <v>1077</v>
      </c>
    </row>
    <row r="96" s="11" customFormat="1">
      <c r="B96" s="237"/>
      <c r="C96" s="238"/>
      <c r="D96" s="234" t="s">
        <v>176</v>
      </c>
      <c r="E96" s="239" t="s">
        <v>38</v>
      </c>
      <c r="F96" s="240" t="s">
        <v>1078</v>
      </c>
      <c r="G96" s="238"/>
      <c r="H96" s="241">
        <v>101</v>
      </c>
      <c r="I96" s="242"/>
      <c r="J96" s="238"/>
      <c r="K96" s="238"/>
      <c r="L96" s="243"/>
      <c r="M96" s="244"/>
      <c r="N96" s="245"/>
      <c r="O96" s="245"/>
      <c r="P96" s="245"/>
      <c r="Q96" s="245"/>
      <c r="R96" s="245"/>
      <c r="S96" s="245"/>
      <c r="T96" s="246"/>
      <c r="AT96" s="247" t="s">
        <v>176</v>
      </c>
      <c r="AU96" s="247" t="s">
        <v>24</v>
      </c>
      <c r="AV96" s="11" t="s">
        <v>24</v>
      </c>
      <c r="AW96" s="11" t="s">
        <v>45</v>
      </c>
      <c r="AX96" s="11" t="s">
        <v>81</v>
      </c>
      <c r="AY96" s="247" t="s">
        <v>145</v>
      </c>
    </row>
    <row r="97" s="11" customFormat="1">
      <c r="B97" s="237"/>
      <c r="C97" s="238"/>
      <c r="D97" s="234" t="s">
        <v>176</v>
      </c>
      <c r="E97" s="239" t="s">
        <v>38</v>
      </c>
      <c r="F97" s="240" t="s">
        <v>1079</v>
      </c>
      <c r="G97" s="238"/>
      <c r="H97" s="241">
        <v>15</v>
      </c>
      <c r="I97" s="242"/>
      <c r="J97" s="238"/>
      <c r="K97" s="238"/>
      <c r="L97" s="243"/>
      <c r="M97" s="244"/>
      <c r="N97" s="245"/>
      <c r="O97" s="245"/>
      <c r="P97" s="245"/>
      <c r="Q97" s="245"/>
      <c r="R97" s="245"/>
      <c r="S97" s="245"/>
      <c r="T97" s="246"/>
      <c r="AT97" s="247" t="s">
        <v>176</v>
      </c>
      <c r="AU97" s="247" t="s">
        <v>24</v>
      </c>
      <c r="AV97" s="11" t="s">
        <v>24</v>
      </c>
      <c r="AW97" s="11" t="s">
        <v>45</v>
      </c>
      <c r="AX97" s="11" t="s">
        <v>81</v>
      </c>
      <c r="AY97" s="247" t="s">
        <v>145</v>
      </c>
    </row>
    <row r="98" s="12" customFormat="1">
      <c r="B98" s="248"/>
      <c r="C98" s="249"/>
      <c r="D98" s="234" t="s">
        <v>176</v>
      </c>
      <c r="E98" s="250" t="s">
        <v>38</v>
      </c>
      <c r="F98" s="251" t="s">
        <v>179</v>
      </c>
      <c r="G98" s="249"/>
      <c r="H98" s="252">
        <v>116</v>
      </c>
      <c r="I98" s="253"/>
      <c r="J98" s="249"/>
      <c r="K98" s="249"/>
      <c r="L98" s="254"/>
      <c r="M98" s="255"/>
      <c r="N98" s="256"/>
      <c r="O98" s="256"/>
      <c r="P98" s="256"/>
      <c r="Q98" s="256"/>
      <c r="R98" s="256"/>
      <c r="S98" s="256"/>
      <c r="T98" s="257"/>
      <c r="AT98" s="258" t="s">
        <v>176</v>
      </c>
      <c r="AU98" s="258" t="s">
        <v>24</v>
      </c>
      <c r="AV98" s="12" t="s">
        <v>152</v>
      </c>
      <c r="AW98" s="12" t="s">
        <v>45</v>
      </c>
      <c r="AX98" s="12" t="s">
        <v>25</v>
      </c>
      <c r="AY98" s="258" t="s">
        <v>145</v>
      </c>
    </row>
    <row r="99" s="1" customFormat="1" ht="16.5" customHeight="1">
      <c r="B99" s="46"/>
      <c r="C99" s="222" t="s">
        <v>186</v>
      </c>
      <c r="D99" s="222" t="s">
        <v>147</v>
      </c>
      <c r="E99" s="223" t="s">
        <v>181</v>
      </c>
      <c r="F99" s="224" t="s">
        <v>182</v>
      </c>
      <c r="G99" s="225" t="s">
        <v>150</v>
      </c>
      <c r="H99" s="226">
        <v>365</v>
      </c>
      <c r="I99" s="227"/>
      <c r="J99" s="228">
        <f>ROUND(I99*H99,2)</f>
        <v>0</v>
      </c>
      <c r="K99" s="224" t="s">
        <v>151</v>
      </c>
      <c r="L99" s="72"/>
      <c r="M99" s="229" t="s">
        <v>38</v>
      </c>
      <c r="N99" s="230" t="s">
        <v>52</v>
      </c>
      <c r="O99" s="47"/>
      <c r="P99" s="231">
        <f>O99*H99</f>
        <v>0</v>
      </c>
      <c r="Q99" s="231">
        <v>0</v>
      </c>
      <c r="R99" s="231">
        <f>Q99*H99</f>
        <v>0</v>
      </c>
      <c r="S99" s="231">
        <v>0.35499999999999998</v>
      </c>
      <c r="T99" s="232">
        <f>S99*H99</f>
        <v>129.57499999999999</v>
      </c>
      <c r="AR99" s="23" t="s">
        <v>152</v>
      </c>
      <c r="AT99" s="23" t="s">
        <v>147</v>
      </c>
      <c r="AU99" s="23" t="s">
        <v>24</v>
      </c>
      <c r="AY99" s="23" t="s">
        <v>145</v>
      </c>
      <c r="BE99" s="233">
        <f>IF(N99="základní",J99,0)</f>
        <v>0</v>
      </c>
      <c r="BF99" s="233">
        <f>IF(N99="snížená",J99,0)</f>
        <v>0</v>
      </c>
      <c r="BG99" s="233">
        <f>IF(N99="zákl. přenesená",J99,0)</f>
        <v>0</v>
      </c>
      <c r="BH99" s="233">
        <f>IF(N99="sníž. přenesená",J99,0)</f>
        <v>0</v>
      </c>
      <c r="BI99" s="233">
        <f>IF(N99="nulová",J99,0)</f>
        <v>0</v>
      </c>
      <c r="BJ99" s="23" t="s">
        <v>25</v>
      </c>
      <c r="BK99" s="233">
        <f>ROUND(I99*H99,2)</f>
        <v>0</v>
      </c>
      <c r="BL99" s="23" t="s">
        <v>152</v>
      </c>
      <c r="BM99" s="23" t="s">
        <v>1080</v>
      </c>
    </row>
    <row r="100" s="1" customFormat="1">
      <c r="B100" s="46"/>
      <c r="C100" s="74"/>
      <c r="D100" s="234" t="s">
        <v>170</v>
      </c>
      <c r="E100" s="74"/>
      <c r="F100" s="235" t="s">
        <v>1081</v>
      </c>
      <c r="G100" s="74"/>
      <c r="H100" s="74"/>
      <c r="I100" s="192"/>
      <c r="J100" s="74"/>
      <c r="K100" s="74"/>
      <c r="L100" s="72"/>
      <c r="M100" s="236"/>
      <c r="N100" s="47"/>
      <c r="O100" s="47"/>
      <c r="P100" s="47"/>
      <c r="Q100" s="47"/>
      <c r="R100" s="47"/>
      <c r="S100" s="47"/>
      <c r="T100" s="95"/>
      <c r="AT100" s="23" t="s">
        <v>170</v>
      </c>
      <c r="AU100" s="23" t="s">
        <v>24</v>
      </c>
    </row>
    <row r="101" s="11" customFormat="1">
      <c r="B101" s="237"/>
      <c r="C101" s="238"/>
      <c r="D101" s="234" t="s">
        <v>176</v>
      </c>
      <c r="E101" s="239" t="s">
        <v>38</v>
      </c>
      <c r="F101" s="240" t="s">
        <v>1082</v>
      </c>
      <c r="G101" s="238"/>
      <c r="H101" s="241">
        <v>365</v>
      </c>
      <c r="I101" s="242"/>
      <c r="J101" s="238"/>
      <c r="K101" s="238"/>
      <c r="L101" s="243"/>
      <c r="M101" s="244"/>
      <c r="N101" s="245"/>
      <c r="O101" s="245"/>
      <c r="P101" s="245"/>
      <c r="Q101" s="245"/>
      <c r="R101" s="245"/>
      <c r="S101" s="245"/>
      <c r="T101" s="246"/>
      <c r="AT101" s="247" t="s">
        <v>176</v>
      </c>
      <c r="AU101" s="247" t="s">
        <v>24</v>
      </c>
      <c r="AV101" s="11" t="s">
        <v>24</v>
      </c>
      <c r="AW101" s="11" t="s">
        <v>45</v>
      </c>
      <c r="AX101" s="11" t="s">
        <v>25</v>
      </c>
      <c r="AY101" s="247" t="s">
        <v>145</v>
      </c>
    </row>
    <row r="102" s="1" customFormat="1" ht="16.5" customHeight="1">
      <c r="B102" s="46"/>
      <c r="C102" s="222" t="s">
        <v>194</v>
      </c>
      <c r="D102" s="222" t="s">
        <v>147</v>
      </c>
      <c r="E102" s="223" t="s">
        <v>187</v>
      </c>
      <c r="F102" s="224" t="s">
        <v>188</v>
      </c>
      <c r="G102" s="225" t="s">
        <v>150</v>
      </c>
      <c r="H102" s="226">
        <v>4</v>
      </c>
      <c r="I102" s="227"/>
      <c r="J102" s="228">
        <f>ROUND(I102*H102,2)</f>
        <v>0</v>
      </c>
      <c r="K102" s="224" t="s">
        <v>162</v>
      </c>
      <c r="L102" s="72"/>
      <c r="M102" s="229" t="s">
        <v>38</v>
      </c>
      <c r="N102" s="230" t="s">
        <v>52</v>
      </c>
      <c r="O102" s="47"/>
      <c r="P102" s="231">
        <f>O102*H102</f>
        <v>0</v>
      </c>
      <c r="Q102" s="231">
        <v>4.0000000000000003E-05</v>
      </c>
      <c r="R102" s="231">
        <f>Q102*H102</f>
        <v>0.00016000000000000001</v>
      </c>
      <c r="S102" s="231">
        <v>0.128</v>
      </c>
      <c r="T102" s="232">
        <f>S102*H102</f>
        <v>0.51200000000000001</v>
      </c>
      <c r="AR102" s="23" t="s">
        <v>152</v>
      </c>
      <c r="AT102" s="23" t="s">
        <v>147</v>
      </c>
      <c r="AU102" s="23" t="s">
        <v>24</v>
      </c>
      <c r="AY102" s="23" t="s">
        <v>145</v>
      </c>
      <c r="BE102" s="233">
        <f>IF(N102="základní",J102,0)</f>
        <v>0</v>
      </c>
      <c r="BF102" s="233">
        <f>IF(N102="snížená",J102,0)</f>
        <v>0</v>
      </c>
      <c r="BG102" s="233">
        <f>IF(N102="zákl. přenesená",J102,0)</f>
        <v>0</v>
      </c>
      <c r="BH102" s="233">
        <f>IF(N102="sníž. přenesená",J102,0)</f>
        <v>0</v>
      </c>
      <c r="BI102" s="233">
        <f>IF(N102="nulová",J102,0)</f>
        <v>0</v>
      </c>
      <c r="BJ102" s="23" t="s">
        <v>25</v>
      </c>
      <c r="BK102" s="233">
        <f>ROUND(I102*H102,2)</f>
        <v>0</v>
      </c>
      <c r="BL102" s="23" t="s">
        <v>152</v>
      </c>
      <c r="BM102" s="23" t="s">
        <v>1083</v>
      </c>
    </row>
    <row r="103" s="1" customFormat="1">
      <c r="B103" s="46"/>
      <c r="C103" s="74"/>
      <c r="D103" s="234" t="s">
        <v>164</v>
      </c>
      <c r="E103" s="74"/>
      <c r="F103" s="235" t="s">
        <v>190</v>
      </c>
      <c r="G103" s="74"/>
      <c r="H103" s="74"/>
      <c r="I103" s="192"/>
      <c r="J103" s="74"/>
      <c r="K103" s="74"/>
      <c r="L103" s="72"/>
      <c r="M103" s="236"/>
      <c r="N103" s="47"/>
      <c r="O103" s="47"/>
      <c r="P103" s="47"/>
      <c r="Q103" s="47"/>
      <c r="R103" s="47"/>
      <c r="S103" s="47"/>
      <c r="T103" s="95"/>
      <c r="AT103" s="23" t="s">
        <v>164</v>
      </c>
      <c r="AU103" s="23" t="s">
        <v>24</v>
      </c>
    </row>
    <row r="104" s="1" customFormat="1" ht="16.5" customHeight="1">
      <c r="B104" s="46"/>
      <c r="C104" s="222" t="s">
        <v>203</v>
      </c>
      <c r="D104" s="222" t="s">
        <v>147</v>
      </c>
      <c r="E104" s="223" t="s">
        <v>204</v>
      </c>
      <c r="F104" s="224" t="s">
        <v>205</v>
      </c>
      <c r="G104" s="225" t="s">
        <v>206</v>
      </c>
      <c r="H104" s="226">
        <v>250</v>
      </c>
      <c r="I104" s="227"/>
      <c r="J104" s="228">
        <f>ROUND(I104*H104,2)</f>
        <v>0</v>
      </c>
      <c r="K104" s="224" t="s">
        <v>156</v>
      </c>
      <c r="L104" s="72"/>
      <c r="M104" s="229" t="s">
        <v>38</v>
      </c>
      <c r="N104" s="230" t="s">
        <v>52</v>
      </c>
      <c r="O104" s="47"/>
      <c r="P104" s="231">
        <f>O104*H104</f>
        <v>0</v>
      </c>
      <c r="Q104" s="231">
        <v>0</v>
      </c>
      <c r="R104" s="231">
        <f>Q104*H104</f>
        <v>0</v>
      </c>
      <c r="S104" s="231">
        <v>0</v>
      </c>
      <c r="T104" s="232">
        <f>S104*H104</f>
        <v>0</v>
      </c>
      <c r="AR104" s="23" t="s">
        <v>152</v>
      </c>
      <c r="AT104" s="23" t="s">
        <v>147</v>
      </c>
      <c r="AU104" s="23" t="s">
        <v>24</v>
      </c>
      <c r="AY104" s="23" t="s">
        <v>145</v>
      </c>
      <c r="BE104" s="233">
        <f>IF(N104="základní",J104,0)</f>
        <v>0</v>
      </c>
      <c r="BF104" s="233">
        <f>IF(N104="snížená",J104,0)</f>
        <v>0</v>
      </c>
      <c r="BG104" s="233">
        <f>IF(N104="zákl. přenesená",J104,0)</f>
        <v>0</v>
      </c>
      <c r="BH104" s="233">
        <f>IF(N104="sníž. přenesená",J104,0)</f>
        <v>0</v>
      </c>
      <c r="BI104" s="233">
        <f>IF(N104="nulová",J104,0)</f>
        <v>0</v>
      </c>
      <c r="BJ104" s="23" t="s">
        <v>25</v>
      </c>
      <c r="BK104" s="233">
        <f>ROUND(I104*H104,2)</f>
        <v>0</v>
      </c>
      <c r="BL104" s="23" t="s">
        <v>152</v>
      </c>
      <c r="BM104" s="23" t="s">
        <v>1084</v>
      </c>
    </row>
    <row r="105" s="1" customFormat="1" ht="16.5" customHeight="1">
      <c r="B105" s="46"/>
      <c r="C105" s="222" t="s">
        <v>30</v>
      </c>
      <c r="D105" s="222" t="s">
        <v>147</v>
      </c>
      <c r="E105" s="223" t="s">
        <v>209</v>
      </c>
      <c r="F105" s="224" t="s">
        <v>210</v>
      </c>
      <c r="G105" s="225" t="s">
        <v>206</v>
      </c>
      <c r="H105" s="226">
        <v>250</v>
      </c>
      <c r="I105" s="227"/>
      <c r="J105" s="228">
        <f>ROUND(I105*H105,2)</f>
        <v>0</v>
      </c>
      <c r="K105" s="224" t="s">
        <v>156</v>
      </c>
      <c r="L105" s="72"/>
      <c r="M105" s="229" t="s">
        <v>38</v>
      </c>
      <c r="N105" s="230" t="s">
        <v>52</v>
      </c>
      <c r="O105" s="47"/>
      <c r="P105" s="231">
        <f>O105*H105</f>
        <v>0</v>
      </c>
      <c r="Q105" s="231">
        <v>0</v>
      </c>
      <c r="R105" s="231">
        <f>Q105*H105</f>
        <v>0</v>
      </c>
      <c r="S105" s="231">
        <v>0</v>
      </c>
      <c r="T105" s="232">
        <f>S105*H105</f>
        <v>0</v>
      </c>
      <c r="AR105" s="23" t="s">
        <v>152</v>
      </c>
      <c r="AT105" s="23" t="s">
        <v>147</v>
      </c>
      <c r="AU105" s="23" t="s">
        <v>24</v>
      </c>
      <c r="AY105" s="23" t="s">
        <v>145</v>
      </c>
      <c r="BE105" s="233">
        <f>IF(N105="základní",J105,0)</f>
        <v>0</v>
      </c>
      <c r="BF105" s="233">
        <f>IF(N105="snížená",J105,0)</f>
        <v>0</v>
      </c>
      <c r="BG105" s="233">
        <f>IF(N105="zákl. přenesená",J105,0)</f>
        <v>0</v>
      </c>
      <c r="BH105" s="233">
        <f>IF(N105="sníž. přenesená",J105,0)</f>
        <v>0</v>
      </c>
      <c r="BI105" s="233">
        <f>IF(N105="nulová",J105,0)</f>
        <v>0</v>
      </c>
      <c r="BJ105" s="23" t="s">
        <v>25</v>
      </c>
      <c r="BK105" s="233">
        <f>ROUND(I105*H105,2)</f>
        <v>0</v>
      </c>
      <c r="BL105" s="23" t="s">
        <v>152</v>
      </c>
      <c r="BM105" s="23" t="s">
        <v>1085</v>
      </c>
    </row>
    <row r="106" s="1" customFormat="1" ht="16.5" customHeight="1">
      <c r="B106" s="46"/>
      <c r="C106" s="222" t="s">
        <v>212</v>
      </c>
      <c r="D106" s="222" t="s">
        <v>147</v>
      </c>
      <c r="E106" s="223" t="s">
        <v>213</v>
      </c>
      <c r="F106" s="224" t="s">
        <v>214</v>
      </c>
      <c r="G106" s="225" t="s">
        <v>206</v>
      </c>
      <c r="H106" s="226">
        <v>250</v>
      </c>
      <c r="I106" s="227"/>
      <c r="J106" s="228">
        <f>ROUND(I106*H106,2)</f>
        <v>0</v>
      </c>
      <c r="K106" s="224" t="s">
        <v>38</v>
      </c>
      <c r="L106" s="72"/>
      <c r="M106" s="229" t="s">
        <v>38</v>
      </c>
      <c r="N106" s="230" t="s">
        <v>52</v>
      </c>
      <c r="O106" s="47"/>
      <c r="P106" s="231">
        <f>O106*H106</f>
        <v>0</v>
      </c>
      <c r="Q106" s="231">
        <v>0</v>
      </c>
      <c r="R106" s="231">
        <f>Q106*H106</f>
        <v>0</v>
      </c>
      <c r="S106" s="231">
        <v>0</v>
      </c>
      <c r="T106" s="232">
        <f>S106*H106</f>
        <v>0</v>
      </c>
      <c r="AR106" s="23" t="s">
        <v>152</v>
      </c>
      <c r="AT106" s="23" t="s">
        <v>147</v>
      </c>
      <c r="AU106" s="23" t="s">
        <v>24</v>
      </c>
      <c r="AY106" s="23" t="s">
        <v>145</v>
      </c>
      <c r="BE106" s="233">
        <f>IF(N106="základní",J106,0)</f>
        <v>0</v>
      </c>
      <c r="BF106" s="233">
        <f>IF(N106="snížená",J106,0)</f>
        <v>0</v>
      </c>
      <c r="BG106" s="233">
        <f>IF(N106="zákl. přenesená",J106,0)</f>
        <v>0</v>
      </c>
      <c r="BH106" s="233">
        <f>IF(N106="sníž. přenesená",J106,0)</f>
        <v>0</v>
      </c>
      <c r="BI106" s="233">
        <f>IF(N106="nulová",J106,0)</f>
        <v>0</v>
      </c>
      <c r="BJ106" s="23" t="s">
        <v>25</v>
      </c>
      <c r="BK106" s="233">
        <f>ROUND(I106*H106,2)</f>
        <v>0</v>
      </c>
      <c r="BL106" s="23" t="s">
        <v>152</v>
      </c>
      <c r="BM106" s="23" t="s">
        <v>1086</v>
      </c>
    </row>
    <row r="107" s="11" customFormat="1">
      <c r="B107" s="237"/>
      <c r="C107" s="238"/>
      <c r="D107" s="234" t="s">
        <v>176</v>
      </c>
      <c r="E107" s="239" t="s">
        <v>38</v>
      </c>
      <c r="F107" s="240" t="s">
        <v>913</v>
      </c>
      <c r="G107" s="238"/>
      <c r="H107" s="241">
        <v>250</v>
      </c>
      <c r="I107" s="242"/>
      <c r="J107" s="238"/>
      <c r="K107" s="238"/>
      <c r="L107" s="243"/>
      <c r="M107" s="244"/>
      <c r="N107" s="245"/>
      <c r="O107" s="245"/>
      <c r="P107" s="245"/>
      <c r="Q107" s="245"/>
      <c r="R107" s="245"/>
      <c r="S107" s="245"/>
      <c r="T107" s="246"/>
      <c r="AT107" s="247" t="s">
        <v>176</v>
      </c>
      <c r="AU107" s="247" t="s">
        <v>24</v>
      </c>
      <c r="AV107" s="11" t="s">
        <v>24</v>
      </c>
      <c r="AW107" s="11" t="s">
        <v>45</v>
      </c>
      <c r="AX107" s="11" t="s">
        <v>25</v>
      </c>
      <c r="AY107" s="247" t="s">
        <v>145</v>
      </c>
    </row>
    <row r="108" s="1" customFormat="1" ht="16.5" customHeight="1">
      <c r="B108" s="46"/>
      <c r="C108" s="222" t="s">
        <v>217</v>
      </c>
      <c r="D108" s="222" t="s">
        <v>147</v>
      </c>
      <c r="E108" s="223" t="s">
        <v>218</v>
      </c>
      <c r="F108" s="224" t="s">
        <v>219</v>
      </c>
      <c r="G108" s="225" t="s">
        <v>206</v>
      </c>
      <c r="H108" s="226">
        <v>250</v>
      </c>
      <c r="I108" s="227"/>
      <c r="J108" s="228">
        <f>ROUND(I108*H108,2)</f>
        <v>0</v>
      </c>
      <c r="K108" s="224" t="s">
        <v>38</v>
      </c>
      <c r="L108" s="72"/>
      <c r="M108" s="229" t="s">
        <v>38</v>
      </c>
      <c r="N108" s="230" t="s">
        <v>52</v>
      </c>
      <c r="O108" s="47"/>
      <c r="P108" s="231">
        <f>O108*H108</f>
        <v>0</v>
      </c>
      <c r="Q108" s="231">
        <v>0</v>
      </c>
      <c r="R108" s="231">
        <f>Q108*H108</f>
        <v>0</v>
      </c>
      <c r="S108" s="231">
        <v>0</v>
      </c>
      <c r="T108" s="232">
        <f>S108*H108</f>
        <v>0</v>
      </c>
      <c r="AR108" s="23" t="s">
        <v>152</v>
      </c>
      <c r="AT108" s="23" t="s">
        <v>147</v>
      </c>
      <c r="AU108" s="23" t="s">
        <v>24</v>
      </c>
      <c r="AY108" s="23" t="s">
        <v>145</v>
      </c>
      <c r="BE108" s="233">
        <f>IF(N108="základní",J108,0)</f>
        <v>0</v>
      </c>
      <c r="BF108" s="233">
        <f>IF(N108="snížená",J108,0)</f>
        <v>0</v>
      </c>
      <c r="BG108" s="233">
        <f>IF(N108="zákl. přenesená",J108,0)</f>
        <v>0</v>
      </c>
      <c r="BH108" s="233">
        <f>IF(N108="sníž. přenesená",J108,0)</f>
        <v>0</v>
      </c>
      <c r="BI108" s="233">
        <f>IF(N108="nulová",J108,0)</f>
        <v>0</v>
      </c>
      <c r="BJ108" s="23" t="s">
        <v>25</v>
      </c>
      <c r="BK108" s="233">
        <f>ROUND(I108*H108,2)</f>
        <v>0</v>
      </c>
      <c r="BL108" s="23" t="s">
        <v>152</v>
      </c>
      <c r="BM108" s="23" t="s">
        <v>1087</v>
      </c>
    </row>
    <row r="109" s="11" customFormat="1">
      <c r="B109" s="237"/>
      <c r="C109" s="238"/>
      <c r="D109" s="234" t="s">
        <v>176</v>
      </c>
      <c r="E109" s="239" t="s">
        <v>38</v>
      </c>
      <c r="F109" s="240" t="s">
        <v>913</v>
      </c>
      <c r="G109" s="238"/>
      <c r="H109" s="241">
        <v>250</v>
      </c>
      <c r="I109" s="242"/>
      <c r="J109" s="238"/>
      <c r="K109" s="238"/>
      <c r="L109" s="243"/>
      <c r="M109" s="244"/>
      <c r="N109" s="245"/>
      <c r="O109" s="245"/>
      <c r="P109" s="245"/>
      <c r="Q109" s="245"/>
      <c r="R109" s="245"/>
      <c r="S109" s="245"/>
      <c r="T109" s="246"/>
      <c r="AT109" s="247" t="s">
        <v>176</v>
      </c>
      <c r="AU109" s="247" t="s">
        <v>24</v>
      </c>
      <c r="AV109" s="11" t="s">
        <v>24</v>
      </c>
      <c r="AW109" s="11" t="s">
        <v>45</v>
      </c>
      <c r="AX109" s="11" t="s">
        <v>25</v>
      </c>
      <c r="AY109" s="247" t="s">
        <v>145</v>
      </c>
    </row>
    <row r="110" s="1" customFormat="1" ht="16.5" customHeight="1">
      <c r="B110" s="46"/>
      <c r="C110" s="222" t="s">
        <v>221</v>
      </c>
      <c r="D110" s="222" t="s">
        <v>147</v>
      </c>
      <c r="E110" s="223" t="s">
        <v>222</v>
      </c>
      <c r="F110" s="224" t="s">
        <v>223</v>
      </c>
      <c r="G110" s="225" t="s">
        <v>224</v>
      </c>
      <c r="H110" s="226">
        <v>450</v>
      </c>
      <c r="I110" s="227"/>
      <c r="J110" s="228">
        <f>ROUND(I110*H110,2)</f>
        <v>0</v>
      </c>
      <c r="K110" s="224" t="s">
        <v>38</v>
      </c>
      <c r="L110" s="72"/>
      <c r="M110" s="229" t="s">
        <v>38</v>
      </c>
      <c r="N110" s="230" t="s">
        <v>52</v>
      </c>
      <c r="O110" s="47"/>
      <c r="P110" s="231">
        <f>O110*H110</f>
        <v>0</v>
      </c>
      <c r="Q110" s="231">
        <v>0</v>
      </c>
      <c r="R110" s="231">
        <f>Q110*H110</f>
        <v>0</v>
      </c>
      <c r="S110" s="231">
        <v>0</v>
      </c>
      <c r="T110" s="232">
        <f>S110*H110</f>
        <v>0</v>
      </c>
      <c r="AR110" s="23" t="s">
        <v>152</v>
      </c>
      <c r="AT110" s="23" t="s">
        <v>147</v>
      </c>
      <c r="AU110" s="23" t="s">
        <v>24</v>
      </c>
      <c r="AY110" s="23" t="s">
        <v>145</v>
      </c>
      <c r="BE110" s="233">
        <f>IF(N110="základní",J110,0)</f>
        <v>0</v>
      </c>
      <c r="BF110" s="233">
        <f>IF(N110="snížená",J110,0)</f>
        <v>0</v>
      </c>
      <c r="BG110" s="233">
        <f>IF(N110="zákl. přenesená",J110,0)</f>
        <v>0</v>
      </c>
      <c r="BH110" s="233">
        <f>IF(N110="sníž. přenesená",J110,0)</f>
        <v>0</v>
      </c>
      <c r="BI110" s="233">
        <f>IF(N110="nulová",J110,0)</f>
        <v>0</v>
      </c>
      <c r="BJ110" s="23" t="s">
        <v>25</v>
      </c>
      <c r="BK110" s="233">
        <f>ROUND(I110*H110,2)</f>
        <v>0</v>
      </c>
      <c r="BL110" s="23" t="s">
        <v>152</v>
      </c>
      <c r="BM110" s="23" t="s">
        <v>1088</v>
      </c>
    </row>
    <row r="111" s="11" customFormat="1">
      <c r="B111" s="237"/>
      <c r="C111" s="238"/>
      <c r="D111" s="234" t="s">
        <v>176</v>
      </c>
      <c r="E111" s="239" t="s">
        <v>38</v>
      </c>
      <c r="F111" s="240" t="s">
        <v>916</v>
      </c>
      <c r="G111" s="238"/>
      <c r="H111" s="241">
        <v>450</v>
      </c>
      <c r="I111" s="242"/>
      <c r="J111" s="238"/>
      <c r="K111" s="238"/>
      <c r="L111" s="243"/>
      <c r="M111" s="244"/>
      <c r="N111" s="245"/>
      <c r="O111" s="245"/>
      <c r="P111" s="245"/>
      <c r="Q111" s="245"/>
      <c r="R111" s="245"/>
      <c r="S111" s="245"/>
      <c r="T111" s="246"/>
      <c r="AT111" s="247" t="s">
        <v>176</v>
      </c>
      <c r="AU111" s="247" t="s">
        <v>24</v>
      </c>
      <c r="AV111" s="11" t="s">
        <v>24</v>
      </c>
      <c r="AW111" s="11" t="s">
        <v>45</v>
      </c>
      <c r="AX111" s="11" t="s">
        <v>81</v>
      </c>
      <c r="AY111" s="247" t="s">
        <v>145</v>
      </c>
    </row>
    <row r="112" s="12" customFormat="1">
      <c r="B112" s="248"/>
      <c r="C112" s="249"/>
      <c r="D112" s="234" t="s">
        <v>176</v>
      </c>
      <c r="E112" s="250" t="s">
        <v>38</v>
      </c>
      <c r="F112" s="251" t="s">
        <v>179</v>
      </c>
      <c r="G112" s="249"/>
      <c r="H112" s="252">
        <v>450</v>
      </c>
      <c r="I112" s="253"/>
      <c r="J112" s="249"/>
      <c r="K112" s="249"/>
      <c r="L112" s="254"/>
      <c r="M112" s="255"/>
      <c r="N112" s="256"/>
      <c r="O112" s="256"/>
      <c r="P112" s="256"/>
      <c r="Q112" s="256"/>
      <c r="R112" s="256"/>
      <c r="S112" s="256"/>
      <c r="T112" s="257"/>
      <c r="AT112" s="258" t="s">
        <v>176</v>
      </c>
      <c r="AU112" s="258" t="s">
        <v>24</v>
      </c>
      <c r="AV112" s="12" t="s">
        <v>152</v>
      </c>
      <c r="AW112" s="12" t="s">
        <v>45</v>
      </c>
      <c r="AX112" s="12" t="s">
        <v>25</v>
      </c>
      <c r="AY112" s="258" t="s">
        <v>145</v>
      </c>
    </row>
    <row r="113" s="1" customFormat="1" ht="25.5" customHeight="1">
      <c r="B113" s="46"/>
      <c r="C113" s="222" t="s">
        <v>227</v>
      </c>
      <c r="D113" s="222" t="s">
        <v>147</v>
      </c>
      <c r="E113" s="223" t="s">
        <v>845</v>
      </c>
      <c r="F113" s="224" t="s">
        <v>846</v>
      </c>
      <c r="G113" s="225" t="s">
        <v>150</v>
      </c>
      <c r="H113" s="226">
        <v>561</v>
      </c>
      <c r="I113" s="227"/>
      <c r="J113" s="228">
        <f>ROUND(I113*H113,2)</f>
        <v>0</v>
      </c>
      <c r="K113" s="224" t="s">
        <v>151</v>
      </c>
      <c r="L113" s="72"/>
      <c r="M113" s="229" t="s">
        <v>38</v>
      </c>
      <c r="N113" s="230" t="s">
        <v>52</v>
      </c>
      <c r="O113" s="47"/>
      <c r="P113" s="231">
        <f>O113*H113</f>
        <v>0</v>
      </c>
      <c r="Q113" s="231">
        <v>0</v>
      </c>
      <c r="R113" s="231">
        <f>Q113*H113</f>
        <v>0</v>
      </c>
      <c r="S113" s="231">
        <v>0</v>
      </c>
      <c r="T113" s="232">
        <f>S113*H113</f>
        <v>0</v>
      </c>
      <c r="AR113" s="23" t="s">
        <v>152</v>
      </c>
      <c r="AT113" s="23" t="s">
        <v>147</v>
      </c>
      <c r="AU113" s="23" t="s">
        <v>24</v>
      </c>
      <c r="AY113" s="23" t="s">
        <v>145</v>
      </c>
      <c r="BE113" s="233">
        <f>IF(N113="základní",J113,0)</f>
        <v>0</v>
      </c>
      <c r="BF113" s="233">
        <f>IF(N113="snížená",J113,0)</f>
        <v>0</v>
      </c>
      <c r="BG113" s="233">
        <f>IF(N113="zákl. přenesená",J113,0)</f>
        <v>0</v>
      </c>
      <c r="BH113" s="233">
        <f>IF(N113="sníž. přenesená",J113,0)</f>
        <v>0</v>
      </c>
      <c r="BI113" s="233">
        <f>IF(N113="nulová",J113,0)</f>
        <v>0</v>
      </c>
      <c r="BJ113" s="23" t="s">
        <v>25</v>
      </c>
      <c r="BK113" s="233">
        <f>ROUND(I113*H113,2)</f>
        <v>0</v>
      </c>
      <c r="BL113" s="23" t="s">
        <v>152</v>
      </c>
      <c r="BM113" s="23" t="s">
        <v>1089</v>
      </c>
    </row>
    <row r="114" s="11" customFormat="1">
      <c r="B114" s="237"/>
      <c r="C114" s="238"/>
      <c r="D114" s="234" t="s">
        <v>176</v>
      </c>
      <c r="E114" s="239" t="s">
        <v>38</v>
      </c>
      <c r="F114" s="240" t="s">
        <v>1090</v>
      </c>
      <c r="G114" s="238"/>
      <c r="H114" s="241">
        <v>561</v>
      </c>
      <c r="I114" s="242"/>
      <c r="J114" s="238"/>
      <c r="K114" s="238"/>
      <c r="L114" s="243"/>
      <c r="M114" s="244"/>
      <c r="N114" s="245"/>
      <c r="O114" s="245"/>
      <c r="P114" s="245"/>
      <c r="Q114" s="245"/>
      <c r="R114" s="245"/>
      <c r="S114" s="245"/>
      <c r="T114" s="246"/>
      <c r="AT114" s="247" t="s">
        <v>176</v>
      </c>
      <c r="AU114" s="247" t="s">
        <v>24</v>
      </c>
      <c r="AV114" s="11" t="s">
        <v>24</v>
      </c>
      <c r="AW114" s="11" t="s">
        <v>45</v>
      </c>
      <c r="AX114" s="11" t="s">
        <v>25</v>
      </c>
      <c r="AY114" s="247" t="s">
        <v>145</v>
      </c>
    </row>
    <row r="115" s="1" customFormat="1" ht="16.5" customHeight="1">
      <c r="B115" s="46"/>
      <c r="C115" s="222" t="s">
        <v>10</v>
      </c>
      <c r="D115" s="222" t="s">
        <v>147</v>
      </c>
      <c r="E115" s="223" t="s">
        <v>242</v>
      </c>
      <c r="F115" s="224" t="s">
        <v>243</v>
      </c>
      <c r="G115" s="225" t="s">
        <v>206</v>
      </c>
      <c r="H115" s="226">
        <v>184</v>
      </c>
      <c r="I115" s="227"/>
      <c r="J115" s="228">
        <f>ROUND(I115*H115,2)</f>
        <v>0</v>
      </c>
      <c r="K115" s="224" t="s">
        <v>156</v>
      </c>
      <c r="L115" s="72"/>
      <c r="M115" s="229" t="s">
        <v>38</v>
      </c>
      <c r="N115" s="230" t="s">
        <v>52</v>
      </c>
      <c r="O115" s="47"/>
      <c r="P115" s="231">
        <f>O115*H115</f>
        <v>0</v>
      </c>
      <c r="Q115" s="231">
        <v>0</v>
      </c>
      <c r="R115" s="231">
        <f>Q115*H115</f>
        <v>0</v>
      </c>
      <c r="S115" s="231">
        <v>0</v>
      </c>
      <c r="T115" s="232">
        <f>S115*H115</f>
        <v>0</v>
      </c>
      <c r="AR115" s="23" t="s">
        <v>152</v>
      </c>
      <c r="AT115" s="23" t="s">
        <v>147</v>
      </c>
      <c r="AU115" s="23" t="s">
        <v>24</v>
      </c>
      <c r="AY115" s="23" t="s">
        <v>145</v>
      </c>
      <c r="BE115" s="233">
        <f>IF(N115="základní",J115,0)</f>
        <v>0</v>
      </c>
      <c r="BF115" s="233">
        <f>IF(N115="snížená",J115,0)</f>
        <v>0</v>
      </c>
      <c r="BG115" s="233">
        <f>IF(N115="zákl. přenesená",J115,0)</f>
        <v>0</v>
      </c>
      <c r="BH115" s="233">
        <f>IF(N115="sníž. přenesená",J115,0)</f>
        <v>0</v>
      </c>
      <c r="BI115" s="233">
        <f>IF(N115="nulová",J115,0)</f>
        <v>0</v>
      </c>
      <c r="BJ115" s="23" t="s">
        <v>25</v>
      </c>
      <c r="BK115" s="233">
        <f>ROUND(I115*H115,2)</f>
        <v>0</v>
      </c>
      <c r="BL115" s="23" t="s">
        <v>152</v>
      </c>
      <c r="BM115" s="23" t="s">
        <v>1091</v>
      </c>
    </row>
    <row r="116" s="11" customFormat="1">
      <c r="B116" s="237"/>
      <c r="C116" s="238"/>
      <c r="D116" s="234" t="s">
        <v>176</v>
      </c>
      <c r="E116" s="239" t="s">
        <v>38</v>
      </c>
      <c r="F116" s="240" t="s">
        <v>1092</v>
      </c>
      <c r="G116" s="238"/>
      <c r="H116" s="241">
        <v>184</v>
      </c>
      <c r="I116" s="242"/>
      <c r="J116" s="238"/>
      <c r="K116" s="238"/>
      <c r="L116" s="243"/>
      <c r="M116" s="244"/>
      <c r="N116" s="245"/>
      <c r="O116" s="245"/>
      <c r="P116" s="245"/>
      <c r="Q116" s="245"/>
      <c r="R116" s="245"/>
      <c r="S116" s="245"/>
      <c r="T116" s="246"/>
      <c r="AT116" s="247" t="s">
        <v>176</v>
      </c>
      <c r="AU116" s="247" t="s">
        <v>24</v>
      </c>
      <c r="AV116" s="11" t="s">
        <v>24</v>
      </c>
      <c r="AW116" s="11" t="s">
        <v>45</v>
      </c>
      <c r="AX116" s="11" t="s">
        <v>25</v>
      </c>
      <c r="AY116" s="247" t="s">
        <v>145</v>
      </c>
    </row>
    <row r="117" s="1" customFormat="1" ht="16.5" customHeight="1">
      <c r="B117" s="46"/>
      <c r="C117" s="222" t="s">
        <v>237</v>
      </c>
      <c r="D117" s="222" t="s">
        <v>147</v>
      </c>
      <c r="E117" s="223" t="s">
        <v>247</v>
      </c>
      <c r="F117" s="224" t="s">
        <v>248</v>
      </c>
      <c r="G117" s="225" t="s">
        <v>206</v>
      </c>
      <c r="H117" s="226">
        <v>657</v>
      </c>
      <c r="I117" s="227"/>
      <c r="J117" s="228">
        <f>ROUND(I117*H117,2)</f>
        <v>0</v>
      </c>
      <c r="K117" s="224" t="s">
        <v>162</v>
      </c>
      <c r="L117" s="72"/>
      <c r="M117" s="229" t="s">
        <v>38</v>
      </c>
      <c r="N117" s="230" t="s">
        <v>52</v>
      </c>
      <c r="O117" s="47"/>
      <c r="P117" s="231">
        <f>O117*H117</f>
        <v>0</v>
      </c>
      <c r="Q117" s="231">
        <v>0</v>
      </c>
      <c r="R117" s="231">
        <f>Q117*H117</f>
        <v>0</v>
      </c>
      <c r="S117" s="231">
        <v>0</v>
      </c>
      <c r="T117" s="232">
        <f>S117*H117</f>
        <v>0</v>
      </c>
      <c r="AR117" s="23" t="s">
        <v>152</v>
      </c>
      <c r="AT117" s="23" t="s">
        <v>147</v>
      </c>
      <c r="AU117" s="23" t="s">
        <v>24</v>
      </c>
      <c r="AY117" s="23" t="s">
        <v>145</v>
      </c>
      <c r="BE117" s="233">
        <f>IF(N117="základní",J117,0)</f>
        <v>0</v>
      </c>
      <c r="BF117" s="233">
        <f>IF(N117="snížená",J117,0)</f>
        <v>0</v>
      </c>
      <c r="BG117" s="233">
        <f>IF(N117="zákl. přenesená",J117,0)</f>
        <v>0</v>
      </c>
      <c r="BH117" s="233">
        <f>IF(N117="sníž. přenesená",J117,0)</f>
        <v>0</v>
      </c>
      <c r="BI117" s="233">
        <f>IF(N117="nulová",J117,0)</f>
        <v>0</v>
      </c>
      <c r="BJ117" s="23" t="s">
        <v>25</v>
      </c>
      <c r="BK117" s="233">
        <f>ROUND(I117*H117,2)</f>
        <v>0</v>
      </c>
      <c r="BL117" s="23" t="s">
        <v>152</v>
      </c>
      <c r="BM117" s="23" t="s">
        <v>1093</v>
      </c>
    </row>
    <row r="118" s="1" customFormat="1">
      <c r="B118" s="46"/>
      <c r="C118" s="74"/>
      <c r="D118" s="234" t="s">
        <v>164</v>
      </c>
      <c r="E118" s="74"/>
      <c r="F118" s="235" t="s">
        <v>208</v>
      </c>
      <c r="G118" s="74"/>
      <c r="H118" s="74"/>
      <c r="I118" s="192"/>
      <c r="J118" s="74"/>
      <c r="K118" s="74"/>
      <c r="L118" s="72"/>
      <c r="M118" s="236"/>
      <c r="N118" s="47"/>
      <c r="O118" s="47"/>
      <c r="P118" s="47"/>
      <c r="Q118" s="47"/>
      <c r="R118" s="47"/>
      <c r="S118" s="47"/>
      <c r="T118" s="95"/>
      <c r="AT118" s="23" t="s">
        <v>164</v>
      </c>
      <c r="AU118" s="23" t="s">
        <v>24</v>
      </c>
    </row>
    <row r="119" s="11" customFormat="1">
      <c r="B119" s="237"/>
      <c r="C119" s="238"/>
      <c r="D119" s="234" t="s">
        <v>176</v>
      </c>
      <c r="E119" s="239" t="s">
        <v>38</v>
      </c>
      <c r="F119" s="240" t="s">
        <v>1094</v>
      </c>
      <c r="G119" s="238"/>
      <c r="H119" s="241">
        <v>657</v>
      </c>
      <c r="I119" s="242"/>
      <c r="J119" s="238"/>
      <c r="K119" s="238"/>
      <c r="L119" s="243"/>
      <c r="M119" s="244"/>
      <c r="N119" s="245"/>
      <c r="O119" s="245"/>
      <c r="P119" s="245"/>
      <c r="Q119" s="245"/>
      <c r="R119" s="245"/>
      <c r="S119" s="245"/>
      <c r="T119" s="246"/>
      <c r="AT119" s="247" t="s">
        <v>176</v>
      </c>
      <c r="AU119" s="247" t="s">
        <v>24</v>
      </c>
      <c r="AV119" s="11" t="s">
        <v>24</v>
      </c>
      <c r="AW119" s="11" t="s">
        <v>45</v>
      </c>
      <c r="AX119" s="11" t="s">
        <v>81</v>
      </c>
      <c r="AY119" s="247" t="s">
        <v>145</v>
      </c>
    </row>
    <row r="120" s="12" customFormat="1">
      <c r="B120" s="248"/>
      <c r="C120" s="249"/>
      <c r="D120" s="234" t="s">
        <v>176</v>
      </c>
      <c r="E120" s="250" t="s">
        <v>38</v>
      </c>
      <c r="F120" s="251" t="s">
        <v>179</v>
      </c>
      <c r="G120" s="249"/>
      <c r="H120" s="252">
        <v>657</v>
      </c>
      <c r="I120" s="253"/>
      <c r="J120" s="249"/>
      <c r="K120" s="249"/>
      <c r="L120" s="254"/>
      <c r="M120" s="255"/>
      <c r="N120" s="256"/>
      <c r="O120" s="256"/>
      <c r="P120" s="256"/>
      <c r="Q120" s="256"/>
      <c r="R120" s="256"/>
      <c r="S120" s="256"/>
      <c r="T120" s="257"/>
      <c r="AT120" s="258" t="s">
        <v>176</v>
      </c>
      <c r="AU120" s="258" t="s">
        <v>24</v>
      </c>
      <c r="AV120" s="12" t="s">
        <v>152</v>
      </c>
      <c r="AW120" s="12" t="s">
        <v>45</v>
      </c>
      <c r="AX120" s="12" t="s">
        <v>25</v>
      </c>
      <c r="AY120" s="258" t="s">
        <v>145</v>
      </c>
    </row>
    <row r="121" s="1" customFormat="1" ht="16.5" customHeight="1">
      <c r="B121" s="46"/>
      <c r="C121" s="222" t="s">
        <v>241</v>
      </c>
      <c r="D121" s="222" t="s">
        <v>147</v>
      </c>
      <c r="E121" s="223" t="s">
        <v>255</v>
      </c>
      <c r="F121" s="224" t="s">
        <v>256</v>
      </c>
      <c r="G121" s="225" t="s">
        <v>206</v>
      </c>
      <c r="H121" s="226">
        <v>657</v>
      </c>
      <c r="I121" s="227"/>
      <c r="J121" s="228">
        <f>ROUND(I121*H121,2)</f>
        <v>0</v>
      </c>
      <c r="K121" s="224" t="s">
        <v>162</v>
      </c>
      <c r="L121" s="72"/>
      <c r="M121" s="229" t="s">
        <v>38</v>
      </c>
      <c r="N121" s="230" t="s">
        <v>52</v>
      </c>
      <c r="O121" s="47"/>
      <c r="P121" s="231">
        <f>O121*H121</f>
        <v>0</v>
      </c>
      <c r="Q121" s="231">
        <v>0</v>
      </c>
      <c r="R121" s="231">
        <f>Q121*H121</f>
        <v>0</v>
      </c>
      <c r="S121" s="231">
        <v>0</v>
      </c>
      <c r="T121" s="232">
        <f>S121*H121</f>
        <v>0</v>
      </c>
      <c r="AR121" s="23" t="s">
        <v>152</v>
      </c>
      <c r="AT121" s="23" t="s">
        <v>147</v>
      </c>
      <c r="AU121" s="23" t="s">
        <v>24</v>
      </c>
      <c r="AY121" s="23" t="s">
        <v>145</v>
      </c>
      <c r="BE121" s="233">
        <f>IF(N121="základní",J121,0)</f>
        <v>0</v>
      </c>
      <c r="BF121" s="233">
        <f>IF(N121="snížená",J121,0)</f>
        <v>0</v>
      </c>
      <c r="BG121" s="233">
        <f>IF(N121="zákl. přenesená",J121,0)</f>
        <v>0</v>
      </c>
      <c r="BH121" s="233">
        <f>IF(N121="sníž. přenesená",J121,0)</f>
        <v>0</v>
      </c>
      <c r="BI121" s="233">
        <f>IF(N121="nulová",J121,0)</f>
        <v>0</v>
      </c>
      <c r="BJ121" s="23" t="s">
        <v>25</v>
      </c>
      <c r="BK121" s="233">
        <f>ROUND(I121*H121,2)</f>
        <v>0</v>
      </c>
      <c r="BL121" s="23" t="s">
        <v>152</v>
      </c>
      <c r="BM121" s="23" t="s">
        <v>1095</v>
      </c>
    </row>
    <row r="122" s="1" customFormat="1">
      <c r="B122" s="46"/>
      <c r="C122" s="74"/>
      <c r="D122" s="234" t="s">
        <v>164</v>
      </c>
      <c r="E122" s="74"/>
      <c r="F122" s="235" t="s">
        <v>208</v>
      </c>
      <c r="G122" s="74"/>
      <c r="H122" s="74"/>
      <c r="I122" s="192"/>
      <c r="J122" s="74"/>
      <c r="K122" s="74"/>
      <c r="L122" s="72"/>
      <c r="M122" s="236"/>
      <c r="N122" s="47"/>
      <c r="O122" s="47"/>
      <c r="P122" s="47"/>
      <c r="Q122" s="47"/>
      <c r="R122" s="47"/>
      <c r="S122" s="47"/>
      <c r="T122" s="95"/>
      <c r="AT122" s="23" t="s">
        <v>164</v>
      </c>
      <c r="AU122" s="23" t="s">
        <v>24</v>
      </c>
    </row>
    <row r="123" s="11" customFormat="1">
      <c r="B123" s="237"/>
      <c r="C123" s="238"/>
      <c r="D123" s="234" t="s">
        <v>176</v>
      </c>
      <c r="E123" s="239" t="s">
        <v>38</v>
      </c>
      <c r="F123" s="240" t="s">
        <v>1096</v>
      </c>
      <c r="G123" s="238"/>
      <c r="H123" s="241">
        <v>657</v>
      </c>
      <c r="I123" s="242"/>
      <c r="J123" s="238"/>
      <c r="K123" s="238"/>
      <c r="L123" s="243"/>
      <c r="M123" s="244"/>
      <c r="N123" s="245"/>
      <c r="O123" s="245"/>
      <c r="P123" s="245"/>
      <c r="Q123" s="245"/>
      <c r="R123" s="245"/>
      <c r="S123" s="245"/>
      <c r="T123" s="246"/>
      <c r="AT123" s="247" t="s">
        <v>176</v>
      </c>
      <c r="AU123" s="247" t="s">
        <v>24</v>
      </c>
      <c r="AV123" s="11" t="s">
        <v>24</v>
      </c>
      <c r="AW123" s="11" t="s">
        <v>45</v>
      </c>
      <c r="AX123" s="11" t="s">
        <v>81</v>
      </c>
      <c r="AY123" s="247" t="s">
        <v>145</v>
      </c>
    </row>
    <row r="124" s="12" customFormat="1">
      <c r="B124" s="248"/>
      <c r="C124" s="249"/>
      <c r="D124" s="234" t="s">
        <v>176</v>
      </c>
      <c r="E124" s="250" t="s">
        <v>38</v>
      </c>
      <c r="F124" s="251" t="s">
        <v>179</v>
      </c>
      <c r="G124" s="249"/>
      <c r="H124" s="252">
        <v>657</v>
      </c>
      <c r="I124" s="253"/>
      <c r="J124" s="249"/>
      <c r="K124" s="249"/>
      <c r="L124" s="254"/>
      <c r="M124" s="255"/>
      <c r="N124" s="256"/>
      <c r="O124" s="256"/>
      <c r="P124" s="256"/>
      <c r="Q124" s="256"/>
      <c r="R124" s="256"/>
      <c r="S124" s="256"/>
      <c r="T124" s="257"/>
      <c r="AT124" s="258" t="s">
        <v>176</v>
      </c>
      <c r="AU124" s="258" t="s">
        <v>24</v>
      </c>
      <c r="AV124" s="12" t="s">
        <v>152</v>
      </c>
      <c r="AW124" s="12" t="s">
        <v>45</v>
      </c>
      <c r="AX124" s="12" t="s">
        <v>25</v>
      </c>
      <c r="AY124" s="258" t="s">
        <v>145</v>
      </c>
    </row>
    <row r="125" s="1" customFormat="1" ht="16.5" customHeight="1">
      <c r="B125" s="46"/>
      <c r="C125" s="222" t="s">
        <v>246</v>
      </c>
      <c r="D125" s="222" t="s">
        <v>147</v>
      </c>
      <c r="E125" s="223" t="s">
        <v>1097</v>
      </c>
      <c r="F125" s="224" t="s">
        <v>1098</v>
      </c>
      <c r="G125" s="225" t="s">
        <v>206</v>
      </c>
      <c r="H125" s="226">
        <v>170</v>
      </c>
      <c r="I125" s="227"/>
      <c r="J125" s="228">
        <f>ROUND(I125*H125,2)</f>
        <v>0</v>
      </c>
      <c r="K125" s="224" t="s">
        <v>162</v>
      </c>
      <c r="L125" s="72"/>
      <c r="M125" s="229" t="s">
        <v>38</v>
      </c>
      <c r="N125" s="230" t="s">
        <v>52</v>
      </c>
      <c r="O125" s="47"/>
      <c r="P125" s="231">
        <f>O125*H125</f>
        <v>0</v>
      </c>
      <c r="Q125" s="231">
        <v>0</v>
      </c>
      <c r="R125" s="231">
        <f>Q125*H125</f>
        <v>0</v>
      </c>
      <c r="S125" s="231">
        <v>0</v>
      </c>
      <c r="T125" s="232">
        <f>S125*H125</f>
        <v>0</v>
      </c>
      <c r="AR125" s="23" t="s">
        <v>152</v>
      </c>
      <c r="AT125" s="23" t="s">
        <v>147</v>
      </c>
      <c r="AU125" s="23" t="s">
        <v>24</v>
      </c>
      <c r="AY125" s="23" t="s">
        <v>145</v>
      </c>
      <c r="BE125" s="233">
        <f>IF(N125="základní",J125,0)</f>
        <v>0</v>
      </c>
      <c r="BF125" s="233">
        <f>IF(N125="snížená",J125,0)</f>
        <v>0</v>
      </c>
      <c r="BG125" s="233">
        <f>IF(N125="zákl. přenesená",J125,0)</f>
        <v>0</v>
      </c>
      <c r="BH125" s="233">
        <f>IF(N125="sníž. přenesená",J125,0)</f>
        <v>0</v>
      </c>
      <c r="BI125" s="233">
        <f>IF(N125="nulová",J125,0)</f>
        <v>0</v>
      </c>
      <c r="BJ125" s="23" t="s">
        <v>25</v>
      </c>
      <c r="BK125" s="233">
        <f>ROUND(I125*H125,2)</f>
        <v>0</v>
      </c>
      <c r="BL125" s="23" t="s">
        <v>152</v>
      </c>
      <c r="BM125" s="23" t="s">
        <v>1099</v>
      </c>
    </row>
    <row r="126" s="1" customFormat="1">
      <c r="B126" s="46"/>
      <c r="C126" s="74"/>
      <c r="D126" s="234" t="s">
        <v>164</v>
      </c>
      <c r="E126" s="74"/>
      <c r="F126" s="235" t="s">
        <v>262</v>
      </c>
      <c r="G126" s="74"/>
      <c r="H126" s="74"/>
      <c r="I126" s="192"/>
      <c r="J126" s="74"/>
      <c r="K126" s="74"/>
      <c r="L126" s="72"/>
      <c r="M126" s="236"/>
      <c r="N126" s="47"/>
      <c r="O126" s="47"/>
      <c r="P126" s="47"/>
      <c r="Q126" s="47"/>
      <c r="R126" s="47"/>
      <c r="S126" s="47"/>
      <c r="T126" s="95"/>
      <c r="AT126" s="23" t="s">
        <v>164</v>
      </c>
      <c r="AU126" s="23" t="s">
        <v>24</v>
      </c>
    </row>
    <row r="127" s="11" customFormat="1">
      <c r="B127" s="237"/>
      <c r="C127" s="238"/>
      <c r="D127" s="234" t="s">
        <v>176</v>
      </c>
      <c r="E127" s="239" t="s">
        <v>38</v>
      </c>
      <c r="F127" s="240" t="s">
        <v>1100</v>
      </c>
      <c r="G127" s="238"/>
      <c r="H127" s="241">
        <v>170</v>
      </c>
      <c r="I127" s="242"/>
      <c r="J127" s="238"/>
      <c r="K127" s="238"/>
      <c r="L127" s="243"/>
      <c r="M127" s="244"/>
      <c r="N127" s="245"/>
      <c r="O127" s="245"/>
      <c r="P127" s="245"/>
      <c r="Q127" s="245"/>
      <c r="R127" s="245"/>
      <c r="S127" s="245"/>
      <c r="T127" s="246"/>
      <c r="AT127" s="247" t="s">
        <v>176</v>
      </c>
      <c r="AU127" s="247" t="s">
        <v>24</v>
      </c>
      <c r="AV127" s="11" t="s">
        <v>24</v>
      </c>
      <c r="AW127" s="11" t="s">
        <v>45</v>
      </c>
      <c r="AX127" s="11" t="s">
        <v>81</v>
      </c>
      <c r="AY127" s="247" t="s">
        <v>145</v>
      </c>
    </row>
    <row r="128" s="12" customFormat="1">
      <c r="B128" s="248"/>
      <c r="C128" s="249"/>
      <c r="D128" s="234" t="s">
        <v>176</v>
      </c>
      <c r="E128" s="250" t="s">
        <v>38</v>
      </c>
      <c r="F128" s="251" t="s">
        <v>179</v>
      </c>
      <c r="G128" s="249"/>
      <c r="H128" s="252">
        <v>170</v>
      </c>
      <c r="I128" s="253"/>
      <c r="J128" s="249"/>
      <c r="K128" s="249"/>
      <c r="L128" s="254"/>
      <c r="M128" s="255"/>
      <c r="N128" s="256"/>
      <c r="O128" s="256"/>
      <c r="P128" s="256"/>
      <c r="Q128" s="256"/>
      <c r="R128" s="256"/>
      <c r="S128" s="256"/>
      <c r="T128" s="257"/>
      <c r="AT128" s="258" t="s">
        <v>176</v>
      </c>
      <c r="AU128" s="258" t="s">
        <v>24</v>
      </c>
      <c r="AV128" s="12" t="s">
        <v>152</v>
      </c>
      <c r="AW128" s="12" t="s">
        <v>45</v>
      </c>
      <c r="AX128" s="12" t="s">
        <v>25</v>
      </c>
      <c r="AY128" s="258" t="s">
        <v>145</v>
      </c>
    </row>
    <row r="129" s="1" customFormat="1" ht="16.5" customHeight="1">
      <c r="B129" s="46"/>
      <c r="C129" s="222" t="s">
        <v>254</v>
      </c>
      <c r="D129" s="222" t="s">
        <v>147</v>
      </c>
      <c r="E129" s="223" t="s">
        <v>1101</v>
      </c>
      <c r="F129" s="224" t="s">
        <v>1102</v>
      </c>
      <c r="G129" s="225" t="s">
        <v>206</v>
      </c>
      <c r="H129" s="226">
        <v>170</v>
      </c>
      <c r="I129" s="227"/>
      <c r="J129" s="228">
        <f>ROUND(I129*H129,2)</f>
        <v>0</v>
      </c>
      <c r="K129" s="224" t="s">
        <v>156</v>
      </c>
      <c r="L129" s="72"/>
      <c r="M129" s="229" t="s">
        <v>38</v>
      </c>
      <c r="N129" s="230" t="s">
        <v>52</v>
      </c>
      <c r="O129" s="47"/>
      <c r="P129" s="231">
        <f>O129*H129</f>
        <v>0</v>
      </c>
      <c r="Q129" s="231">
        <v>0</v>
      </c>
      <c r="R129" s="231">
        <f>Q129*H129</f>
        <v>0</v>
      </c>
      <c r="S129" s="231">
        <v>0</v>
      </c>
      <c r="T129" s="232">
        <f>S129*H129</f>
        <v>0</v>
      </c>
      <c r="AR129" s="23" t="s">
        <v>152</v>
      </c>
      <c r="AT129" s="23" t="s">
        <v>147</v>
      </c>
      <c r="AU129" s="23" t="s">
        <v>24</v>
      </c>
      <c r="AY129" s="23" t="s">
        <v>145</v>
      </c>
      <c r="BE129" s="233">
        <f>IF(N129="základní",J129,0)</f>
        <v>0</v>
      </c>
      <c r="BF129" s="233">
        <f>IF(N129="snížená",J129,0)</f>
        <v>0</v>
      </c>
      <c r="BG129" s="233">
        <f>IF(N129="zákl. přenesená",J129,0)</f>
        <v>0</v>
      </c>
      <c r="BH129" s="233">
        <f>IF(N129="sníž. přenesená",J129,0)</f>
        <v>0</v>
      </c>
      <c r="BI129" s="233">
        <f>IF(N129="nulová",J129,0)</f>
        <v>0</v>
      </c>
      <c r="BJ129" s="23" t="s">
        <v>25</v>
      </c>
      <c r="BK129" s="233">
        <f>ROUND(I129*H129,2)</f>
        <v>0</v>
      </c>
      <c r="BL129" s="23" t="s">
        <v>152</v>
      </c>
      <c r="BM129" s="23" t="s">
        <v>1103</v>
      </c>
    </row>
    <row r="130" s="11" customFormat="1">
      <c r="B130" s="237"/>
      <c r="C130" s="238"/>
      <c r="D130" s="234" t="s">
        <v>176</v>
      </c>
      <c r="E130" s="239" t="s">
        <v>38</v>
      </c>
      <c r="F130" s="240" t="s">
        <v>1104</v>
      </c>
      <c r="G130" s="238"/>
      <c r="H130" s="241">
        <v>170</v>
      </c>
      <c r="I130" s="242"/>
      <c r="J130" s="238"/>
      <c r="K130" s="238"/>
      <c r="L130" s="243"/>
      <c r="M130" s="244"/>
      <c r="N130" s="245"/>
      <c r="O130" s="245"/>
      <c r="P130" s="245"/>
      <c r="Q130" s="245"/>
      <c r="R130" s="245"/>
      <c r="S130" s="245"/>
      <c r="T130" s="246"/>
      <c r="AT130" s="247" t="s">
        <v>176</v>
      </c>
      <c r="AU130" s="247" t="s">
        <v>24</v>
      </c>
      <c r="AV130" s="11" t="s">
        <v>24</v>
      </c>
      <c r="AW130" s="11" t="s">
        <v>45</v>
      </c>
      <c r="AX130" s="11" t="s">
        <v>25</v>
      </c>
      <c r="AY130" s="247" t="s">
        <v>145</v>
      </c>
    </row>
    <row r="131" s="1" customFormat="1" ht="16.5" customHeight="1">
      <c r="B131" s="46"/>
      <c r="C131" s="222" t="s">
        <v>258</v>
      </c>
      <c r="D131" s="222" t="s">
        <v>147</v>
      </c>
      <c r="E131" s="223" t="s">
        <v>269</v>
      </c>
      <c r="F131" s="224" t="s">
        <v>270</v>
      </c>
      <c r="G131" s="225" t="s">
        <v>206</v>
      </c>
      <c r="H131" s="226">
        <v>943</v>
      </c>
      <c r="I131" s="227"/>
      <c r="J131" s="228">
        <f>ROUND(I131*H131,2)</f>
        <v>0</v>
      </c>
      <c r="K131" s="224" t="s">
        <v>156</v>
      </c>
      <c r="L131" s="72"/>
      <c r="M131" s="229" t="s">
        <v>38</v>
      </c>
      <c r="N131" s="230" t="s">
        <v>52</v>
      </c>
      <c r="O131" s="47"/>
      <c r="P131" s="231">
        <f>O131*H131</f>
        <v>0</v>
      </c>
      <c r="Q131" s="231">
        <v>0</v>
      </c>
      <c r="R131" s="231">
        <f>Q131*H131</f>
        <v>0</v>
      </c>
      <c r="S131" s="231">
        <v>0</v>
      </c>
      <c r="T131" s="232">
        <f>S131*H131</f>
        <v>0</v>
      </c>
      <c r="AR131" s="23" t="s">
        <v>152</v>
      </c>
      <c r="AT131" s="23" t="s">
        <v>147</v>
      </c>
      <c r="AU131" s="23" t="s">
        <v>24</v>
      </c>
      <c r="AY131" s="23" t="s">
        <v>145</v>
      </c>
      <c r="BE131" s="233">
        <f>IF(N131="základní",J131,0)</f>
        <v>0</v>
      </c>
      <c r="BF131" s="233">
        <f>IF(N131="snížená",J131,0)</f>
        <v>0</v>
      </c>
      <c r="BG131" s="233">
        <f>IF(N131="zákl. přenesená",J131,0)</f>
        <v>0</v>
      </c>
      <c r="BH131" s="233">
        <f>IF(N131="sníž. přenesená",J131,0)</f>
        <v>0</v>
      </c>
      <c r="BI131" s="233">
        <f>IF(N131="nulová",J131,0)</f>
        <v>0</v>
      </c>
      <c r="BJ131" s="23" t="s">
        <v>25</v>
      </c>
      <c r="BK131" s="233">
        <f>ROUND(I131*H131,2)</f>
        <v>0</v>
      </c>
      <c r="BL131" s="23" t="s">
        <v>152</v>
      </c>
      <c r="BM131" s="23" t="s">
        <v>1105</v>
      </c>
    </row>
    <row r="132" s="11" customFormat="1">
      <c r="B132" s="237"/>
      <c r="C132" s="238"/>
      <c r="D132" s="234" t="s">
        <v>176</v>
      </c>
      <c r="E132" s="239" t="s">
        <v>38</v>
      </c>
      <c r="F132" s="240" t="s">
        <v>1106</v>
      </c>
      <c r="G132" s="238"/>
      <c r="H132" s="241">
        <v>827</v>
      </c>
      <c r="I132" s="242"/>
      <c r="J132" s="238"/>
      <c r="K132" s="238"/>
      <c r="L132" s="243"/>
      <c r="M132" s="244"/>
      <c r="N132" s="245"/>
      <c r="O132" s="245"/>
      <c r="P132" s="245"/>
      <c r="Q132" s="245"/>
      <c r="R132" s="245"/>
      <c r="S132" s="245"/>
      <c r="T132" s="246"/>
      <c r="AT132" s="247" t="s">
        <v>176</v>
      </c>
      <c r="AU132" s="247" t="s">
        <v>24</v>
      </c>
      <c r="AV132" s="11" t="s">
        <v>24</v>
      </c>
      <c r="AW132" s="11" t="s">
        <v>45</v>
      </c>
      <c r="AX132" s="11" t="s">
        <v>81</v>
      </c>
      <c r="AY132" s="247" t="s">
        <v>145</v>
      </c>
    </row>
    <row r="133" s="11" customFormat="1">
      <c r="B133" s="237"/>
      <c r="C133" s="238"/>
      <c r="D133" s="234" t="s">
        <v>176</v>
      </c>
      <c r="E133" s="239" t="s">
        <v>38</v>
      </c>
      <c r="F133" s="240" t="s">
        <v>1107</v>
      </c>
      <c r="G133" s="238"/>
      <c r="H133" s="241">
        <v>116</v>
      </c>
      <c r="I133" s="242"/>
      <c r="J133" s="238"/>
      <c r="K133" s="238"/>
      <c r="L133" s="243"/>
      <c r="M133" s="244"/>
      <c r="N133" s="245"/>
      <c r="O133" s="245"/>
      <c r="P133" s="245"/>
      <c r="Q133" s="245"/>
      <c r="R133" s="245"/>
      <c r="S133" s="245"/>
      <c r="T133" s="246"/>
      <c r="AT133" s="247" t="s">
        <v>176</v>
      </c>
      <c r="AU133" s="247" t="s">
        <v>24</v>
      </c>
      <c r="AV133" s="11" t="s">
        <v>24</v>
      </c>
      <c r="AW133" s="11" t="s">
        <v>45</v>
      </c>
      <c r="AX133" s="11" t="s">
        <v>81</v>
      </c>
      <c r="AY133" s="247" t="s">
        <v>145</v>
      </c>
    </row>
    <row r="134" s="12" customFormat="1">
      <c r="B134" s="248"/>
      <c r="C134" s="249"/>
      <c r="D134" s="234" t="s">
        <v>176</v>
      </c>
      <c r="E134" s="250" t="s">
        <v>38</v>
      </c>
      <c r="F134" s="251" t="s">
        <v>179</v>
      </c>
      <c r="G134" s="249"/>
      <c r="H134" s="252">
        <v>943</v>
      </c>
      <c r="I134" s="253"/>
      <c r="J134" s="249"/>
      <c r="K134" s="249"/>
      <c r="L134" s="254"/>
      <c r="M134" s="255"/>
      <c r="N134" s="256"/>
      <c r="O134" s="256"/>
      <c r="P134" s="256"/>
      <c r="Q134" s="256"/>
      <c r="R134" s="256"/>
      <c r="S134" s="256"/>
      <c r="T134" s="257"/>
      <c r="AT134" s="258" t="s">
        <v>176</v>
      </c>
      <c r="AU134" s="258" t="s">
        <v>24</v>
      </c>
      <c r="AV134" s="12" t="s">
        <v>152</v>
      </c>
      <c r="AW134" s="12" t="s">
        <v>45</v>
      </c>
      <c r="AX134" s="12" t="s">
        <v>25</v>
      </c>
      <c r="AY134" s="258" t="s">
        <v>145</v>
      </c>
    </row>
    <row r="135" s="1" customFormat="1" ht="16.5" customHeight="1">
      <c r="B135" s="46"/>
      <c r="C135" s="222" t="s">
        <v>9</v>
      </c>
      <c r="D135" s="222" t="s">
        <v>147</v>
      </c>
      <c r="E135" s="223" t="s">
        <v>285</v>
      </c>
      <c r="F135" s="224" t="s">
        <v>286</v>
      </c>
      <c r="G135" s="225" t="s">
        <v>206</v>
      </c>
      <c r="H135" s="226">
        <v>943</v>
      </c>
      <c r="I135" s="227"/>
      <c r="J135" s="228">
        <f>ROUND(I135*H135,2)</f>
        <v>0</v>
      </c>
      <c r="K135" s="224" t="s">
        <v>156</v>
      </c>
      <c r="L135" s="72"/>
      <c r="M135" s="229" t="s">
        <v>38</v>
      </c>
      <c r="N135" s="230" t="s">
        <v>52</v>
      </c>
      <c r="O135" s="47"/>
      <c r="P135" s="231">
        <f>O135*H135</f>
        <v>0</v>
      </c>
      <c r="Q135" s="231">
        <v>0</v>
      </c>
      <c r="R135" s="231">
        <f>Q135*H135</f>
        <v>0</v>
      </c>
      <c r="S135" s="231">
        <v>0</v>
      </c>
      <c r="T135" s="232">
        <f>S135*H135</f>
        <v>0</v>
      </c>
      <c r="AR135" s="23" t="s">
        <v>152</v>
      </c>
      <c r="AT135" s="23" t="s">
        <v>147</v>
      </c>
      <c r="AU135" s="23" t="s">
        <v>24</v>
      </c>
      <c r="AY135" s="23" t="s">
        <v>145</v>
      </c>
      <c r="BE135" s="233">
        <f>IF(N135="základní",J135,0)</f>
        <v>0</v>
      </c>
      <c r="BF135" s="233">
        <f>IF(N135="snížená",J135,0)</f>
        <v>0</v>
      </c>
      <c r="BG135" s="233">
        <f>IF(N135="zákl. přenesená",J135,0)</f>
        <v>0</v>
      </c>
      <c r="BH135" s="233">
        <f>IF(N135="sníž. přenesená",J135,0)</f>
        <v>0</v>
      </c>
      <c r="BI135" s="233">
        <f>IF(N135="nulová",J135,0)</f>
        <v>0</v>
      </c>
      <c r="BJ135" s="23" t="s">
        <v>25</v>
      </c>
      <c r="BK135" s="233">
        <f>ROUND(I135*H135,2)</f>
        <v>0</v>
      </c>
      <c r="BL135" s="23" t="s">
        <v>152</v>
      </c>
      <c r="BM135" s="23" t="s">
        <v>1108</v>
      </c>
    </row>
    <row r="136" s="11" customFormat="1">
      <c r="B136" s="237"/>
      <c r="C136" s="238"/>
      <c r="D136" s="234" t="s">
        <v>176</v>
      </c>
      <c r="E136" s="239" t="s">
        <v>38</v>
      </c>
      <c r="F136" s="240" t="s">
        <v>1109</v>
      </c>
      <c r="G136" s="238"/>
      <c r="H136" s="241">
        <v>943</v>
      </c>
      <c r="I136" s="242"/>
      <c r="J136" s="238"/>
      <c r="K136" s="238"/>
      <c r="L136" s="243"/>
      <c r="M136" s="244"/>
      <c r="N136" s="245"/>
      <c r="O136" s="245"/>
      <c r="P136" s="245"/>
      <c r="Q136" s="245"/>
      <c r="R136" s="245"/>
      <c r="S136" s="245"/>
      <c r="T136" s="246"/>
      <c r="AT136" s="247" t="s">
        <v>176</v>
      </c>
      <c r="AU136" s="247" t="s">
        <v>24</v>
      </c>
      <c r="AV136" s="11" t="s">
        <v>24</v>
      </c>
      <c r="AW136" s="11" t="s">
        <v>45</v>
      </c>
      <c r="AX136" s="11" t="s">
        <v>25</v>
      </c>
      <c r="AY136" s="247" t="s">
        <v>145</v>
      </c>
    </row>
    <row r="137" s="1" customFormat="1" ht="16.5" customHeight="1">
      <c r="B137" s="46"/>
      <c r="C137" s="222" t="s">
        <v>268</v>
      </c>
      <c r="D137" s="222" t="s">
        <v>147</v>
      </c>
      <c r="E137" s="223" t="s">
        <v>290</v>
      </c>
      <c r="F137" s="224" t="s">
        <v>291</v>
      </c>
      <c r="G137" s="225" t="s">
        <v>224</v>
      </c>
      <c r="H137" s="226">
        <v>1697.4000000000001</v>
      </c>
      <c r="I137" s="227"/>
      <c r="J137" s="228">
        <f>ROUND(I137*H137,2)</f>
        <v>0</v>
      </c>
      <c r="K137" s="224" t="s">
        <v>156</v>
      </c>
      <c r="L137" s="72"/>
      <c r="M137" s="229" t="s">
        <v>38</v>
      </c>
      <c r="N137" s="230" t="s">
        <v>52</v>
      </c>
      <c r="O137" s="47"/>
      <c r="P137" s="231">
        <f>O137*H137</f>
        <v>0</v>
      </c>
      <c r="Q137" s="231">
        <v>0</v>
      </c>
      <c r="R137" s="231">
        <f>Q137*H137</f>
        <v>0</v>
      </c>
      <c r="S137" s="231">
        <v>0</v>
      </c>
      <c r="T137" s="232">
        <f>S137*H137</f>
        <v>0</v>
      </c>
      <c r="AR137" s="23" t="s">
        <v>152</v>
      </c>
      <c r="AT137" s="23" t="s">
        <v>147</v>
      </c>
      <c r="AU137" s="23" t="s">
        <v>24</v>
      </c>
      <c r="AY137" s="23" t="s">
        <v>145</v>
      </c>
      <c r="BE137" s="233">
        <f>IF(N137="základní",J137,0)</f>
        <v>0</v>
      </c>
      <c r="BF137" s="233">
        <f>IF(N137="snížená",J137,0)</f>
        <v>0</v>
      </c>
      <c r="BG137" s="233">
        <f>IF(N137="zákl. přenesená",J137,0)</f>
        <v>0</v>
      </c>
      <c r="BH137" s="233">
        <f>IF(N137="sníž. přenesená",J137,0)</f>
        <v>0</v>
      </c>
      <c r="BI137" s="233">
        <f>IF(N137="nulová",J137,0)</f>
        <v>0</v>
      </c>
      <c r="BJ137" s="23" t="s">
        <v>25</v>
      </c>
      <c r="BK137" s="233">
        <f>ROUND(I137*H137,2)</f>
        <v>0</v>
      </c>
      <c r="BL137" s="23" t="s">
        <v>152</v>
      </c>
      <c r="BM137" s="23" t="s">
        <v>1110</v>
      </c>
    </row>
    <row r="138" s="11" customFormat="1">
      <c r="B138" s="237"/>
      <c r="C138" s="238"/>
      <c r="D138" s="234" t="s">
        <v>176</v>
      </c>
      <c r="E138" s="239" t="s">
        <v>38</v>
      </c>
      <c r="F138" s="240" t="s">
        <v>1111</v>
      </c>
      <c r="G138" s="238"/>
      <c r="H138" s="241">
        <v>1697.4000000000001</v>
      </c>
      <c r="I138" s="242"/>
      <c r="J138" s="238"/>
      <c r="K138" s="238"/>
      <c r="L138" s="243"/>
      <c r="M138" s="244"/>
      <c r="N138" s="245"/>
      <c r="O138" s="245"/>
      <c r="P138" s="245"/>
      <c r="Q138" s="245"/>
      <c r="R138" s="245"/>
      <c r="S138" s="245"/>
      <c r="T138" s="246"/>
      <c r="AT138" s="247" t="s">
        <v>176</v>
      </c>
      <c r="AU138" s="247" t="s">
        <v>24</v>
      </c>
      <c r="AV138" s="11" t="s">
        <v>24</v>
      </c>
      <c r="AW138" s="11" t="s">
        <v>45</v>
      </c>
      <c r="AX138" s="11" t="s">
        <v>81</v>
      </c>
      <c r="AY138" s="247" t="s">
        <v>145</v>
      </c>
    </row>
    <row r="139" s="12" customFormat="1">
      <c r="B139" s="248"/>
      <c r="C139" s="249"/>
      <c r="D139" s="234" t="s">
        <v>176</v>
      </c>
      <c r="E139" s="250" t="s">
        <v>38</v>
      </c>
      <c r="F139" s="251" t="s">
        <v>179</v>
      </c>
      <c r="G139" s="249"/>
      <c r="H139" s="252">
        <v>1697.4000000000001</v>
      </c>
      <c r="I139" s="253"/>
      <c r="J139" s="249"/>
      <c r="K139" s="249"/>
      <c r="L139" s="254"/>
      <c r="M139" s="255"/>
      <c r="N139" s="256"/>
      <c r="O139" s="256"/>
      <c r="P139" s="256"/>
      <c r="Q139" s="256"/>
      <c r="R139" s="256"/>
      <c r="S139" s="256"/>
      <c r="T139" s="257"/>
      <c r="AT139" s="258" t="s">
        <v>176</v>
      </c>
      <c r="AU139" s="258" t="s">
        <v>24</v>
      </c>
      <c r="AV139" s="12" t="s">
        <v>152</v>
      </c>
      <c r="AW139" s="12" t="s">
        <v>45</v>
      </c>
      <c r="AX139" s="12" t="s">
        <v>25</v>
      </c>
      <c r="AY139" s="258" t="s">
        <v>145</v>
      </c>
    </row>
    <row r="140" s="1" customFormat="1" ht="16.5" customHeight="1">
      <c r="B140" s="46"/>
      <c r="C140" s="222" t="s">
        <v>274</v>
      </c>
      <c r="D140" s="222" t="s">
        <v>147</v>
      </c>
      <c r="E140" s="223" t="s">
        <v>275</v>
      </c>
      <c r="F140" s="224" t="s">
        <v>276</v>
      </c>
      <c r="G140" s="225" t="s">
        <v>206</v>
      </c>
      <c r="H140" s="226">
        <v>50.240000000000002</v>
      </c>
      <c r="I140" s="227"/>
      <c r="J140" s="228">
        <f>ROUND(I140*H140,2)</f>
        <v>0</v>
      </c>
      <c r="K140" s="224" t="s">
        <v>38</v>
      </c>
      <c r="L140" s="72"/>
      <c r="M140" s="229" t="s">
        <v>38</v>
      </c>
      <c r="N140" s="230" t="s">
        <v>52</v>
      </c>
      <c r="O140" s="47"/>
      <c r="P140" s="231">
        <f>O140*H140</f>
        <v>0</v>
      </c>
      <c r="Q140" s="231">
        <v>0</v>
      </c>
      <c r="R140" s="231">
        <f>Q140*H140</f>
        <v>0</v>
      </c>
      <c r="S140" s="231">
        <v>0</v>
      </c>
      <c r="T140" s="232">
        <f>S140*H140</f>
        <v>0</v>
      </c>
      <c r="AR140" s="23" t="s">
        <v>152</v>
      </c>
      <c r="AT140" s="23" t="s">
        <v>147</v>
      </c>
      <c r="AU140" s="23" t="s">
        <v>24</v>
      </c>
      <c r="AY140" s="23" t="s">
        <v>145</v>
      </c>
      <c r="BE140" s="233">
        <f>IF(N140="základní",J140,0)</f>
        <v>0</v>
      </c>
      <c r="BF140" s="233">
        <f>IF(N140="snížená",J140,0)</f>
        <v>0</v>
      </c>
      <c r="BG140" s="233">
        <f>IF(N140="zákl. přenesená",J140,0)</f>
        <v>0</v>
      </c>
      <c r="BH140" s="233">
        <f>IF(N140="sníž. přenesená",J140,0)</f>
        <v>0</v>
      </c>
      <c r="BI140" s="233">
        <f>IF(N140="nulová",J140,0)</f>
        <v>0</v>
      </c>
      <c r="BJ140" s="23" t="s">
        <v>25</v>
      </c>
      <c r="BK140" s="233">
        <f>ROUND(I140*H140,2)</f>
        <v>0</v>
      </c>
      <c r="BL140" s="23" t="s">
        <v>152</v>
      </c>
      <c r="BM140" s="23" t="s">
        <v>1112</v>
      </c>
    </row>
    <row r="141" s="11" customFormat="1">
      <c r="B141" s="237"/>
      <c r="C141" s="238"/>
      <c r="D141" s="234" t="s">
        <v>176</v>
      </c>
      <c r="E141" s="239" t="s">
        <v>38</v>
      </c>
      <c r="F141" s="240" t="s">
        <v>1113</v>
      </c>
      <c r="G141" s="238"/>
      <c r="H141" s="241">
        <v>50.240000000000002</v>
      </c>
      <c r="I141" s="242"/>
      <c r="J141" s="238"/>
      <c r="K141" s="238"/>
      <c r="L141" s="243"/>
      <c r="M141" s="244"/>
      <c r="N141" s="245"/>
      <c r="O141" s="245"/>
      <c r="P141" s="245"/>
      <c r="Q141" s="245"/>
      <c r="R141" s="245"/>
      <c r="S141" s="245"/>
      <c r="T141" s="246"/>
      <c r="AT141" s="247" t="s">
        <v>176</v>
      </c>
      <c r="AU141" s="247" t="s">
        <v>24</v>
      </c>
      <c r="AV141" s="11" t="s">
        <v>24</v>
      </c>
      <c r="AW141" s="11" t="s">
        <v>45</v>
      </c>
      <c r="AX141" s="11" t="s">
        <v>81</v>
      </c>
      <c r="AY141" s="247" t="s">
        <v>145</v>
      </c>
    </row>
    <row r="142" s="12" customFormat="1">
      <c r="B142" s="248"/>
      <c r="C142" s="249"/>
      <c r="D142" s="234" t="s">
        <v>176</v>
      </c>
      <c r="E142" s="250" t="s">
        <v>38</v>
      </c>
      <c r="F142" s="251" t="s">
        <v>179</v>
      </c>
      <c r="G142" s="249"/>
      <c r="H142" s="252">
        <v>50.240000000000002</v>
      </c>
      <c r="I142" s="253"/>
      <c r="J142" s="249"/>
      <c r="K142" s="249"/>
      <c r="L142" s="254"/>
      <c r="M142" s="255"/>
      <c r="N142" s="256"/>
      <c r="O142" s="256"/>
      <c r="P142" s="256"/>
      <c r="Q142" s="256"/>
      <c r="R142" s="256"/>
      <c r="S142" s="256"/>
      <c r="T142" s="257"/>
      <c r="AT142" s="258" t="s">
        <v>176</v>
      </c>
      <c r="AU142" s="258" t="s">
        <v>24</v>
      </c>
      <c r="AV142" s="12" t="s">
        <v>152</v>
      </c>
      <c r="AW142" s="12" t="s">
        <v>45</v>
      </c>
      <c r="AX142" s="12" t="s">
        <v>25</v>
      </c>
      <c r="AY142" s="258" t="s">
        <v>145</v>
      </c>
    </row>
    <row r="143" s="1" customFormat="1" ht="16.5" customHeight="1">
      <c r="B143" s="46"/>
      <c r="C143" s="259" t="s">
        <v>279</v>
      </c>
      <c r="D143" s="259" t="s">
        <v>280</v>
      </c>
      <c r="E143" s="260" t="s">
        <v>281</v>
      </c>
      <c r="F143" s="261" t="s">
        <v>282</v>
      </c>
      <c r="G143" s="262" t="s">
        <v>224</v>
      </c>
      <c r="H143" s="263">
        <v>112.2</v>
      </c>
      <c r="I143" s="264"/>
      <c r="J143" s="265">
        <f>ROUND(I143*H143,2)</f>
        <v>0</v>
      </c>
      <c r="K143" s="261" t="s">
        <v>38</v>
      </c>
      <c r="L143" s="266"/>
      <c r="M143" s="267" t="s">
        <v>38</v>
      </c>
      <c r="N143" s="268" t="s">
        <v>52</v>
      </c>
      <c r="O143" s="47"/>
      <c r="P143" s="231">
        <f>O143*H143</f>
        <v>0</v>
      </c>
      <c r="Q143" s="231">
        <v>1</v>
      </c>
      <c r="R143" s="231">
        <f>Q143*H143</f>
        <v>112.2</v>
      </c>
      <c r="S143" s="231">
        <v>0</v>
      </c>
      <c r="T143" s="232">
        <f>S143*H143</f>
        <v>0</v>
      </c>
      <c r="AR143" s="23" t="s">
        <v>194</v>
      </c>
      <c r="AT143" s="23" t="s">
        <v>280</v>
      </c>
      <c r="AU143" s="23" t="s">
        <v>24</v>
      </c>
      <c r="AY143" s="23" t="s">
        <v>145</v>
      </c>
      <c r="BE143" s="233">
        <f>IF(N143="základní",J143,0)</f>
        <v>0</v>
      </c>
      <c r="BF143" s="233">
        <f>IF(N143="snížená",J143,0)</f>
        <v>0</v>
      </c>
      <c r="BG143" s="233">
        <f>IF(N143="zákl. přenesená",J143,0)</f>
        <v>0</v>
      </c>
      <c r="BH143" s="233">
        <f>IF(N143="sníž. přenesená",J143,0)</f>
        <v>0</v>
      </c>
      <c r="BI143" s="233">
        <f>IF(N143="nulová",J143,0)</f>
        <v>0</v>
      </c>
      <c r="BJ143" s="23" t="s">
        <v>25</v>
      </c>
      <c r="BK143" s="233">
        <f>ROUND(I143*H143,2)</f>
        <v>0</v>
      </c>
      <c r="BL143" s="23" t="s">
        <v>152</v>
      </c>
      <c r="BM143" s="23" t="s">
        <v>1114</v>
      </c>
    </row>
    <row r="144" s="11" customFormat="1">
      <c r="B144" s="237"/>
      <c r="C144" s="238"/>
      <c r="D144" s="234" t="s">
        <v>176</v>
      </c>
      <c r="E144" s="239" t="s">
        <v>38</v>
      </c>
      <c r="F144" s="240" t="s">
        <v>1115</v>
      </c>
      <c r="G144" s="238"/>
      <c r="H144" s="241">
        <v>112.2</v>
      </c>
      <c r="I144" s="242"/>
      <c r="J144" s="238"/>
      <c r="K144" s="238"/>
      <c r="L144" s="243"/>
      <c r="M144" s="244"/>
      <c r="N144" s="245"/>
      <c r="O144" s="245"/>
      <c r="P144" s="245"/>
      <c r="Q144" s="245"/>
      <c r="R144" s="245"/>
      <c r="S144" s="245"/>
      <c r="T144" s="246"/>
      <c r="AT144" s="247" t="s">
        <v>176</v>
      </c>
      <c r="AU144" s="247" t="s">
        <v>24</v>
      </c>
      <c r="AV144" s="11" t="s">
        <v>24</v>
      </c>
      <c r="AW144" s="11" t="s">
        <v>45</v>
      </c>
      <c r="AX144" s="11" t="s">
        <v>81</v>
      </c>
      <c r="AY144" s="247" t="s">
        <v>145</v>
      </c>
    </row>
    <row r="145" s="12" customFormat="1">
      <c r="B145" s="248"/>
      <c r="C145" s="249"/>
      <c r="D145" s="234" t="s">
        <v>176</v>
      </c>
      <c r="E145" s="250" t="s">
        <v>38</v>
      </c>
      <c r="F145" s="251" t="s">
        <v>179</v>
      </c>
      <c r="G145" s="249"/>
      <c r="H145" s="252">
        <v>112.2</v>
      </c>
      <c r="I145" s="253"/>
      <c r="J145" s="249"/>
      <c r="K145" s="249"/>
      <c r="L145" s="254"/>
      <c r="M145" s="255"/>
      <c r="N145" s="256"/>
      <c r="O145" s="256"/>
      <c r="P145" s="256"/>
      <c r="Q145" s="256"/>
      <c r="R145" s="256"/>
      <c r="S145" s="256"/>
      <c r="T145" s="257"/>
      <c r="AT145" s="258" t="s">
        <v>176</v>
      </c>
      <c r="AU145" s="258" t="s">
        <v>24</v>
      </c>
      <c r="AV145" s="12" t="s">
        <v>152</v>
      </c>
      <c r="AW145" s="12" t="s">
        <v>45</v>
      </c>
      <c r="AX145" s="12" t="s">
        <v>25</v>
      </c>
      <c r="AY145" s="258" t="s">
        <v>145</v>
      </c>
    </row>
    <row r="146" s="1" customFormat="1" ht="16.5" customHeight="1">
      <c r="B146" s="46"/>
      <c r="C146" s="222" t="s">
        <v>267</v>
      </c>
      <c r="D146" s="222" t="s">
        <v>147</v>
      </c>
      <c r="E146" s="223" t="s">
        <v>295</v>
      </c>
      <c r="F146" s="224" t="s">
        <v>1116</v>
      </c>
      <c r="G146" s="225" t="s">
        <v>150</v>
      </c>
      <c r="H146" s="226">
        <v>1238</v>
      </c>
      <c r="I146" s="227"/>
      <c r="J146" s="228">
        <f>ROUND(I146*H146,2)</f>
        <v>0</v>
      </c>
      <c r="K146" s="224" t="s">
        <v>156</v>
      </c>
      <c r="L146" s="72"/>
      <c r="M146" s="229" t="s">
        <v>38</v>
      </c>
      <c r="N146" s="230" t="s">
        <v>52</v>
      </c>
      <c r="O146" s="47"/>
      <c r="P146" s="231">
        <f>O146*H146</f>
        <v>0</v>
      </c>
      <c r="Q146" s="231">
        <v>0</v>
      </c>
      <c r="R146" s="231">
        <f>Q146*H146</f>
        <v>0</v>
      </c>
      <c r="S146" s="231">
        <v>0</v>
      </c>
      <c r="T146" s="232">
        <f>S146*H146</f>
        <v>0</v>
      </c>
      <c r="AR146" s="23" t="s">
        <v>152</v>
      </c>
      <c r="AT146" s="23" t="s">
        <v>147</v>
      </c>
      <c r="AU146" s="23" t="s">
        <v>24</v>
      </c>
      <c r="AY146" s="23" t="s">
        <v>145</v>
      </c>
      <c r="BE146" s="233">
        <f>IF(N146="základní",J146,0)</f>
        <v>0</v>
      </c>
      <c r="BF146" s="233">
        <f>IF(N146="snížená",J146,0)</f>
        <v>0</v>
      </c>
      <c r="BG146" s="233">
        <f>IF(N146="zákl. přenesená",J146,0)</f>
        <v>0</v>
      </c>
      <c r="BH146" s="233">
        <f>IF(N146="sníž. přenesená",J146,0)</f>
        <v>0</v>
      </c>
      <c r="BI146" s="233">
        <f>IF(N146="nulová",J146,0)</f>
        <v>0</v>
      </c>
      <c r="BJ146" s="23" t="s">
        <v>25</v>
      </c>
      <c r="BK146" s="233">
        <f>ROUND(I146*H146,2)</f>
        <v>0</v>
      </c>
      <c r="BL146" s="23" t="s">
        <v>152</v>
      </c>
      <c r="BM146" s="23" t="s">
        <v>1117</v>
      </c>
    </row>
    <row r="147" s="11" customFormat="1">
      <c r="B147" s="237"/>
      <c r="C147" s="238"/>
      <c r="D147" s="234" t="s">
        <v>176</v>
      </c>
      <c r="E147" s="239" t="s">
        <v>38</v>
      </c>
      <c r="F147" s="240" t="s">
        <v>1118</v>
      </c>
      <c r="G147" s="238"/>
      <c r="H147" s="241">
        <v>1238</v>
      </c>
      <c r="I147" s="242"/>
      <c r="J147" s="238"/>
      <c r="K147" s="238"/>
      <c r="L147" s="243"/>
      <c r="M147" s="244"/>
      <c r="N147" s="245"/>
      <c r="O147" s="245"/>
      <c r="P147" s="245"/>
      <c r="Q147" s="245"/>
      <c r="R147" s="245"/>
      <c r="S147" s="245"/>
      <c r="T147" s="246"/>
      <c r="AT147" s="247" t="s">
        <v>176</v>
      </c>
      <c r="AU147" s="247" t="s">
        <v>24</v>
      </c>
      <c r="AV147" s="11" t="s">
        <v>24</v>
      </c>
      <c r="AW147" s="11" t="s">
        <v>45</v>
      </c>
      <c r="AX147" s="11" t="s">
        <v>25</v>
      </c>
      <c r="AY147" s="247" t="s">
        <v>145</v>
      </c>
    </row>
    <row r="148" s="1" customFormat="1" ht="25.5" customHeight="1">
      <c r="B148" s="46"/>
      <c r="C148" s="222" t="s">
        <v>289</v>
      </c>
      <c r="D148" s="222" t="s">
        <v>147</v>
      </c>
      <c r="E148" s="223" t="s">
        <v>300</v>
      </c>
      <c r="F148" s="224" t="s">
        <v>943</v>
      </c>
      <c r="G148" s="225" t="s">
        <v>150</v>
      </c>
      <c r="H148" s="226">
        <v>1238</v>
      </c>
      <c r="I148" s="227"/>
      <c r="J148" s="228">
        <f>ROUND(I148*H148,2)</f>
        <v>0</v>
      </c>
      <c r="K148" s="224" t="s">
        <v>156</v>
      </c>
      <c r="L148" s="72"/>
      <c r="M148" s="229" t="s">
        <v>38</v>
      </c>
      <c r="N148" s="230" t="s">
        <v>52</v>
      </c>
      <c r="O148" s="47"/>
      <c r="P148" s="231">
        <f>O148*H148</f>
        <v>0</v>
      </c>
      <c r="Q148" s="231">
        <v>0</v>
      </c>
      <c r="R148" s="231">
        <f>Q148*H148</f>
        <v>0</v>
      </c>
      <c r="S148" s="231">
        <v>0</v>
      </c>
      <c r="T148" s="232">
        <f>S148*H148</f>
        <v>0</v>
      </c>
      <c r="AR148" s="23" t="s">
        <v>152</v>
      </c>
      <c r="AT148" s="23" t="s">
        <v>147</v>
      </c>
      <c r="AU148" s="23" t="s">
        <v>24</v>
      </c>
      <c r="AY148" s="23" t="s">
        <v>145</v>
      </c>
      <c r="BE148" s="233">
        <f>IF(N148="základní",J148,0)</f>
        <v>0</v>
      </c>
      <c r="BF148" s="233">
        <f>IF(N148="snížená",J148,0)</f>
        <v>0</v>
      </c>
      <c r="BG148" s="233">
        <f>IF(N148="zákl. přenesená",J148,0)</f>
        <v>0</v>
      </c>
      <c r="BH148" s="233">
        <f>IF(N148="sníž. přenesená",J148,0)</f>
        <v>0</v>
      </c>
      <c r="BI148" s="233">
        <f>IF(N148="nulová",J148,0)</f>
        <v>0</v>
      </c>
      <c r="BJ148" s="23" t="s">
        <v>25</v>
      </c>
      <c r="BK148" s="233">
        <f>ROUND(I148*H148,2)</f>
        <v>0</v>
      </c>
      <c r="BL148" s="23" t="s">
        <v>152</v>
      </c>
      <c r="BM148" s="23" t="s">
        <v>1119</v>
      </c>
    </row>
    <row r="149" s="11" customFormat="1">
      <c r="B149" s="237"/>
      <c r="C149" s="238"/>
      <c r="D149" s="234" t="s">
        <v>176</v>
      </c>
      <c r="E149" s="239" t="s">
        <v>38</v>
      </c>
      <c r="F149" s="240" t="s">
        <v>1118</v>
      </c>
      <c r="G149" s="238"/>
      <c r="H149" s="241">
        <v>1238</v>
      </c>
      <c r="I149" s="242"/>
      <c r="J149" s="238"/>
      <c r="K149" s="238"/>
      <c r="L149" s="243"/>
      <c r="M149" s="244"/>
      <c r="N149" s="245"/>
      <c r="O149" s="245"/>
      <c r="P149" s="245"/>
      <c r="Q149" s="245"/>
      <c r="R149" s="245"/>
      <c r="S149" s="245"/>
      <c r="T149" s="246"/>
      <c r="AT149" s="247" t="s">
        <v>176</v>
      </c>
      <c r="AU149" s="247" t="s">
        <v>24</v>
      </c>
      <c r="AV149" s="11" t="s">
        <v>24</v>
      </c>
      <c r="AW149" s="11" t="s">
        <v>45</v>
      </c>
      <c r="AX149" s="11" t="s">
        <v>25</v>
      </c>
      <c r="AY149" s="247" t="s">
        <v>145</v>
      </c>
    </row>
    <row r="150" s="1" customFormat="1" ht="16.5" customHeight="1">
      <c r="B150" s="46"/>
      <c r="C150" s="259" t="s">
        <v>294</v>
      </c>
      <c r="D150" s="259" t="s">
        <v>280</v>
      </c>
      <c r="E150" s="260" t="s">
        <v>304</v>
      </c>
      <c r="F150" s="261" t="s">
        <v>305</v>
      </c>
      <c r="G150" s="262" t="s">
        <v>306</v>
      </c>
      <c r="H150" s="263">
        <v>30.949999999999999</v>
      </c>
      <c r="I150" s="264"/>
      <c r="J150" s="265">
        <f>ROUND(I150*H150,2)</f>
        <v>0</v>
      </c>
      <c r="K150" s="261" t="s">
        <v>156</v>
      </c>
      <c r="L150" s="266"/>
      <c r="M150" s="267" t="s">
        <v>38</v>
      </c>
      <c r="N150" s="268" t="s">
        <v>52</v>
      </c>
      <c r="O150" s="47"/>
      <c r="P150" s="231">
        <f>O150*H150</f>
        <v>0</v>
      </c>
      <c r="Q150" s="231">
        <v>0.001</v>
      </c>
      <c r="R150" s="231">
        <f>Q150*H150</f>
        <v>0.030949999999999998</v>
      </c>
      <c r="S150" s="231">
        <v>0</v>
      </c>
      <c r="T150" s="232">
        <f>S150*H150</f>
        <v>0</v>
      </c>
      <c r="AR150" s="23" t="s">
        <v>194</v>
      </c>
      <c r="AT150" s="23" t="s">
        <v>280</v>
      </c>
      <c r="AU150" s="23" t="s">
        <v>24</v>
      </c>
      <c r="AY150" s="23" t="s">
        <v>145</v>
      </c>
      <c r="BE150" s="233">
        <f>IF(N150="základní",J150,0)</f>
        <v>0</v>
      </c>
      <c r="BF150" s="233">
        <f>IF(N150="snížená",J150,0)</f>
        <v>0</v>
      </c>
      <c r="BG150" s="233">
        <f>IF(N150="zákl. přenesená",J150,0)</f>
        <v>0</v>
      </c>
      <c r="BH150" s="233">
        <f>IF(N150="sníž. přenesená",J150,0)</f>
        <v>0</v>
      </c>
      <c r="BI150" s="233">
        <f>IF(N150="nulová",J150,0)</f>
        <v>0</v>
      </c>
      <c r="BJ150" s="23" t="s">
        <v>25</v>
      </c>
      <c r="BK150" s="233">
        <f>ROUND(I150*H150,2)</f>
        <v>0</v>
      </c>
      <c r="BL150" s="23" t="s">
        <v>152</v>
      </c>
      <c r="BM150" s="23" t="s">
        <v>1120</v>
      </c>
    </row>
    <row r="151" s="11" customFormat="1">
      <c r="B151" s="237"/>
      <c r="C151" s="238"/>
      <c r="D151" s="234" t="s">
        <v>176</v>
      </c>
      <c r="E151" s="239" t="s">
        <v>38</v>
      </c>
      <c r="F151" s="240" t="s">
        <v>1118</v>
      </c>
      <c r="G151" s="238"/>
      <c r="H151" s="241">
        <v>1238</v>
      </c>
      <c r="I151" s="242"/>
      <c r="J151" s="238"/>
      <c r="K151" s="238"/>
      <c r="L151" s="243"/>
      <c r="M151" s="244"/>
      <c r="N151" s="245"/>
      <c r="O151" s="245"/>
      <c r="P151" s="245"/>
      <c r="Q151" s="245"/>
      <c r="R151" s="245"/>
      <c r="S151" s="245"/>
      <c r="T151" s="246"/>
      <c r="AT151" s="247" t="s">
        <v>176</v>
      </c>
      <c r="AU151" s="247" t="s">
        <v>24</v>
      </c>
      <c r="AV151" s="11" t="s">
        <v>24</v>
      </c>
      <c r="AW151" s="11" t="s">
        <v>45</v>
      </c>
      <c r="AX151" s="11" t="s">
        <v>25</v>
      </c>
      <c r="AY151" s="247" t="s">
        <v>145</v>
      </c>
    </row>
    <row r="152" s="12" customFormat="1">
      <c r="B152" s="248"/>
      <c r="C152" s="249"/>
      <c r="D152" s="234" t="s">
        <v>176</v>
      </c>
      <c r="E152" s="250" t="s">
        <v>38</v>
      </c>
      <c r="F152" s="251" t="s">
        <v>179</v>
      </c>
      <c r="G152" s="249"/>
      <c r="H152" s="252">
        <v>1238</v>
      </c>
      <c r="I152" s="253"/>
      <c r="J152" s="249"/>
      <c r="K152" s="249"/>
      <c r="L152" s="254"/>
      <c r="M152" s="255"/>
      <c r="N152" s="256"/>
      <c r="O152" s="256"/>
      <c r="P152" s="256"/>
      <c r="Q152" s="256"/>
      <c r="R152" s="256"/>
      <c r="S152" s="256"/>
      <c r="T152" s="257"/>
      <c r="AT152" s="258" t="s">
        <v>176</v>
      </c>
      <c r="AU152" s="258" t="s">
        <v>24</v>
      </c>
      <c r="AV152" s="12" t="s">
        <v>152</v>
      </c>
      <c r="AW152" s="12" t="s">
        <v>45</v>
      </c>
      <c r="AX152" s="12" t="s">
        <v>81</v>
      </c>
      <c r="AY152" s="258" t="s">
        <v>145</v>
      </c>
    </row>
    <row r="153" s="11" customFormat="1">
      <c r="B153" s="237"/>
      <c r="C153" s="238"/>
      <c r="D153" s="234" t="s">
        <v>176</v>
      </c>
      <c r="E153" s="238"/>
      <c r="F153" s="240" t="s">
        <v>1121</v>
      </c>
      <c r="G153" s="238"/>
      <c r="H153" s="241">
        <v>30.949999999999999</v>
      </c>
      <c r="I153" s="242"/>
      <c r="J153" s="238"/>
      <c r="K153" s="238"/>
      <c r="L153" s="243"/>
      <c r="M153" s="244"/>
      <c r="N153" s="245"/>
      <c r="O153" s="245"/>
      <c r="P153" s="245"/>
      <c r="Q153" s="245"/>
      <c r="R153" s="245"/>
      <c r="S153" s="245"/>
      <c r="T153" s="246"/>
      <c r="AT153" s="247" t="s">
        <v>176</v>
      </c>
      <c r="AU153" s="247" t="s">
        <v>24</v>
      </c>
      <c r="AV153" s="11" t="s">
        <v>24</v>
      </c>
      <c r="AW153" s="11" t="s">
        <v>6</v>
      </c>
      <c r="AX153" s="11" t="s">
        <v>25</v>
      </c>
      <c r="AY153" s="247" t="s">
        <v>145</v>
      </c>
    </row>
    <row r="154" s="1" customFormat="1" ht="16.5" customHeight="1">
      <c r="B154" s="46"/>
      <c r="C154" s="222" t="s">
        <v>299</v>
      </c>
      <c r="D154" s="222" t="s">
        <v>147</v>
      </c>
      <c r="E154" s="223" t="s">
        <v>310</v>
      </c>
      <c r="F154" s="224" t="s">
        <v>311</v>
      </c>
      <c r="G154" s="225" t="s">
        <v>150</v>
      </c>
      <c r="H154" s="226">
        <v>1450</v>
      </c>
      <c r="I154" s="227"/>
      <c r="J154" s="228">
        <f>ROUND(I154*H154,2)</f>
        <v>0</v>
      </c>
      <c r="K154" s="224" t="s">
        <v>156</v>
      </c>
      <c r="L154" s="72"/>
      <c r="M154" s="229" t="s">
        <v>38</v>
      </c>
      <c r="N154" s="230" t="s">
        <v>52</v>
      </c>
      <c r="O154" s="47"/>
      <c r="P154" s="231">
        <f>O154*H154</f>
        <v>0</v>
      </c>
      <c r="Q154" s="231">
        <v>0</v>
      </c>
      <c r="R154" s="231">
        <f>Q154*H154</f>
        <v>0</v>
      </c>
      <c r="S154" s="231">
        <v>0</v>
      </c>
      <c r="T154" s="232">
        <f>S154*H154</f>
        <v>0</v>
      </c>
      <c r="AR154" s="23" t="s">
        <v>152</v>
      </c>
      <c r="AT154" s="23" t="s">
        <v>147</v>
      </c>
      <c r="AU154" s="23" t="s">
        <v>24</v>
      </c>
      <c r="AY154" s="23" t="s">
        <v>145</v>
      </c>
      <c r="BE154" s="233">
        <f>IF(N154="základní",J154,0)</f>
        <v>0</v>
      </c>
      <c r="BF154" s="233">
        <f>IF(N154="snížená",J154,0)</f>
        <v>0</v>
      </c>
      <c r="BG154" s="233">
        <f>IF(N154="zákl. přenesená",J154,0)</f>
        <v>0</v>
      </c>
      <c r="BH154" s="233">
        <f>IF(N154="sníž. přenesená",J154,0)</f>
        <v>0</v>
      </c>
      <c r="BI154" s="233">
        <f>IF(N154="nulová",J154,0)</f>
        <v>0</v>
      </c>
      <c r="BJ154" s="23" t="s">
        <v>25</v>
      </c>
      <c r="BK154" s="233">
        <f>ROUND(I154*H154,2)</f>
        <v>0</v>
      </c>
      <c r="BL154" s="23" t="s">
        <v>152</v>
      </c>
      <c r="BM154" s="23" t="s">
        <v>1122</v>
      </c>
    </row>
    <row r="155" s="11" customFormat="1">
      <c r="B155" s="237"/>
      <c r="C155" s="238"/>
      <c r="D155" s="234" t="s">
        <v>176</v>
      </c>
      <c r="E155" s="239" t="s">
        <v>38</v>
      </c>
      <c r="F155" s="240" t="s">
        <v>1123</v>
      </c>
      <c r="G155" s="238"/>
      <c r="H155" s="241">
        <v>1450</v>
      </c>
      <c r="I155" s="242"/>
      <c r="J155" s="238"/>
      <c r="K155" s="238"/>
      <c r="L155" s="243"/>
      <c r="M155" s="244"/>
      <c r="N155" s="245"/>
      <c r="O155" s="245"/>
      <c r="P155" s="245"/>
      <c r="Q155" s="245"/>
      <c r="R155" s="245"/>
      <c r="S155" s="245"/>
      <c r="T155" s="246"/>
      <c r="AT155" s="247" t="s">
        <v>176</v>
      </c>
      <c r="AU155" s="247" t="s">
        <v>24</v>
      </c>
      <c r="AV155" s="11" t="s">
        <v>24</v>
      </c>
      <c r="AW155" s="11" t="s">
        <v>45</v>
      </c>
      <c r="AX155" s="11" t="s">
        <v>25</v>
      </c>
      <c r="AY155" s="247" t="s">
        <v>145</v>
      </c>
    </row>
    <row r="156" s="10" customFormat="1" ht="29.88" customHeight="1">
      <c r="B156" s="206"/>
      <c r="C156" s="207"/>
      <c r="D156" s="208" t="s">
        <v>80</v>
      </c>
      <c r="E156" s="220" t="s">
        <v>24</v>
      </c>
      <c r="F156" s="220" t="s">
        <v>665</v>
      </c>
      <c r="G156" s="207"/>
      <c r="H156" s="207"/>
      <c r="I156" s="210"/>
      <c r="J156" s="221">
        <f>BK156</f>
        <v>0</v>
      </c>
      <c r="K156" s="207"/>
      <c r="L156" s="212"/>
      <c r="M156" s="213"/>
      <c r="N156" s="214"/>
      <c r="O156" s="214"/>
      <c r="P156" s="215">
        <f>SUM(P157:P159)</f>
        <v>0</v>
      </c>
      <c r="Q156" s="214"/>
      <c r="R156" s="215">
        <f>SUM(R157:R159)</f>
        <v>277.09999999999997</v>
      </c>
      <c r="S156" s="214"/>
      <c r="T156" s="216">
        <f>SUM(T157:T159)</f>
        <v>0</v>
      </c>
      <c r="AR156" s="217" t="s">
        <v>25</v>
      </c>
      <c r="AT156" s="218" t="s">
        <v>80</v>
      </c>
      <c r="AU156" s="218" t="s">
        <v>25</v>
      </c>
      <c r="AY156" s="217" t="s">
        <v>145</v>
      </c>
      <c r="BK156" s="219">
        <f>SUM(BK157:BK159)</f>
        <v>0</v>
      </c>
    </row>
    <row r="157" s="1" customFormat="1" ht="16.5" customHeight="1">
      <c r="B157" s="46"/>
      <c r="C157" s="222" t="s">
        <v>303</v>
      </c>
      <c r="D157" s="222" t="s">
        <v>147</v>
      </c>
      <c r="E157" s="223" t="s">
        <v>1124</v>
      </c>
      <c r="F157" s="224" t="s">
        <v>1125</v>
      </c>
      <c r="G157" s="225" t="s">
        <v>206</v>
      </c>
      <c r="H157" s="226">
        <v>170</v>
      </c>
      <c r="I157" s="227"/>
      <c r="J157" s="228">
        <f>ROUND(I157*H157,2)</f>
        <v>0</v>
      </c>
      <c r="K157" s="224" t="s">
        <v>38</v>
      </c>
      <c r="L157" s="72"/>
      <c r="M157" s="229" t="s">
        <v>38</v>
      </c>
      <c r="N157" s="230" t="s">
        <v>52</v>
      </c>
      <c r="O157" s="47"/>
      <c r="P157" s="231">
        <f>O157*H157</f>
        <v>0</v>
      </c>
      <c r="Q157" s="231">
        <v>1.6299999999999999</v>
      </c>
      <c r="R157" s="231">
        <f>Q157*H157</f>
        <v>277.09999999999997</v>
      </c>
      <c r="S157" s="231">
        <v>0</v>
      </c>
      <c r="T157" s="232">
        <f>S157*H157</f>
        <v>0</v>
      </c>
      <c r="AR157" s="23" t="s">
        <v>152</v>
      </c>
      <c r="AT157" s="23" t="s">
        <v>147</v>
      </c>
      <c r="AU157" s="23" t="s">
        <v>24</v>
      </c>
      <c r="AY157" s="23" t="s">
        <v>145</v>
      </c>
      <c r="BE157" s="233">
        <f>IF(N157="základní",J157,0)</f>
        <v>0</v>
      </c>
      <c r="BF157" s="233">
        <f>IF(N157="snížená",J157,0)</f>
        <v>0</v>
      </c>
      <c r="BG157" s="233">
        <f>IF(N157="zákl. přenesená",J157,0)</f>
        <v>0</v>
      </c>
      <c r="BH157" s="233">
        <f>IF(N157="sníž. přenesená",J157,0)</f>
        <v>0</v>
      </c>
      <c r="BI157" s="233">
        <f>IF(N157="nulová",J157,0)</f>
        <v>0</v>
      </c>
      <c r="BJ157" s="23" t="s">
        <v>25</v>
      </c>
      <c r="BK157" s="233">
        <f>ROUND(I157*H157,2)</f>
        <v>0</v>
      </c>
      <c r="BL157" s="23" t="s">
        <v>152</v>
      </c>
      <c r="BM157" s="23" t="s">
        <v>1126</v>
      </c>
    </row>
    <row r="158" s="1" customFormat="1">
      <c r="B158" s="46"/>
      <c r="C158" s="74"/>
      <c r="D158" s="234" t="s">
        <v>170</v>
      </c>
      <c r="E158" s="74"/>
      <c r="F158" s="235" t="s">
        <v>1127</v>
      </c>
      <c r="G158" s="74"/>
      <c r="H158" s="74"/>
      <c r="I158" s="192"/>
      <c r="J158" s="74"/>
      <c r="K158" s="74"/>
      <c r="L158" s="72"/>
      <c r="M158" s="236"/>
      <c r="N158" s="47"/>
      <c r="O158" s="47"/>
      <c r="P158" s="47"/>
      <c r="Q158" s="47"/>
      <c r="R158" s="47"/>
      <c r="S158" s="47"/>
      <c r="T158" s="95"/>
      <c r="AT158" s="23" t="s">
        <v>170</v>
      </c>
      <c r="AU158" s="23" t="s">
        <v>24</v>
      </c>
    </row>
    <row r="159" s="11" customFormat="1">
      <c r="B159" s="237"/>
      <c r="C159" s="238"/>
      <c r="D159" s="234" t="s">
        <v>176</v>
      </c>
      <c r="E159" s="239" t="s">
        <v>38</v>
      </c>
      <c r="F159" s="240" t="s">
        <v>1104</v>
      </c>
      <c r="G159" s="238"/>
      <c r="H159" s="241">
        <v>170</v>
      </c>
      <c r="I159" s="242"/>
      <c r="J159" s="238"/>
      <c r="K159" s="238"/>
      <c r="L159" s="243"/>
      <c r="M159" s="244"/>
      <c r="N159" s="245"/>
      <c r="O159" s="245"/>
      <c r="P159" s="245"/>
      <c r="Q159" s="245"/>
      <c r="R159" s="245"/>
      <c r="S159" s="245"/>
      <c r="T159" s="246"/>
      <c r="AT159" s="247" t="s">
        <v>176</v>
      </c>
      <c r="AU159" s="247" t="s">
        <v>24</v>
      </c>
      <c r="AV159" s="11" t="s">
        <v>24</v>
      </c>
      <c r="AW159" s="11" t="s">
        <v>45</v>
      </c>
      <c r="AX159" s="11" t="s">
        <v>25</v>
      </c>
      <c r="AY159" s="247" t="s">
        <v>145</v>
      </c>
    </row>
    <row r="160" s="10" customFormat="1" ht="29.88" customHeight="1">
      <c r="B160" s="206"/>
      <c r="C160" s="207"/>
      <c r="D160" s="208" t="s">
        <v>80</v>
      </c>
      <c r="E160" s="220" t="s">
        <v>152</v>
      </c>
      <c r="F160" s="220" t="s">
        <v>984</v>
      </c>
      <c r="G160" s="207"/>
      <c r="H160" s="207"/>
      <c r="I160" s="210"/>
      <c r="J160" s="221">
        <f>BK160</f>
        <v>0</v>
      </c>
      <c r="K160" s="207"/>
      <c r="L160" s="212"/>
      <c r="M160" s="213"/>
      <c r="N160" s="214"/>
      <c r="O160" s="214"/>
      <c r="P160" s="215">
        <f>SUM(P161:P164)</f>
        <v>0</v>
      </c>
      <c r="Q160" s="214"/>
      <c r="R160" s="215">
        <f>SUM(R161:R164)</f>
        <v>0</v>
      </c>
      <c r="S160" s="214"/>
      <c r="T160" s="216">
        <f>SUM(T161:T164)</f>
        <v>0</v>
      </c>
      <c r="AR160" s="217" t="s">
        <v>25</v>
      </c>
      <c r="AT160" s="218" t="s">
        <v>80</v>
      </c>
      <c r="AU160" s="218" t="s">
        <v>25</v>
      </c>
      <c r="AY160" s="217" t="s">
        <v>145</v>
      </c>
      <c r="BK160" s="219">
        <f>SUM(BK161:BK164)</f>
        <v>0</v>
      </c>
    </row>
    <row r="161" s="1" customFormat="1" ht="25.5" customHeight="1">
      <c r="B161" s="46"/>
      <c r="C161" s="222" t="s">
        <v>309</v>
      </c>
      <c r="D161" s="222" t="s">
        <v>147</v>
      </c>
      <c r="E161" s="223" t="s">
        <v>1128</v>
      </c>
      <c r="F161" s="224" t="s">
        <v>1129</v>
      </c>
      <c r="G161" s="225" t="s">
        <v>150</v>
      </c>
      <c r="H161" s="226">
        <v>26</v>
      </c>
      <c r="I161" s="227"/>
      <c r="J161" s="228">
        <f>ROUND(I161*H161,2)</f>
        <v>0</v>
      </c>
      <c r="K161" s="224" t="s">
        <v>162</v>
      </c>
      <c r="L161" s="72"/>
      <c r="M161" s="229" t="s">
        <v>38</v>
      </c>
      <c r="N161" s="230" t="s">
        <v>52</v>
      </c>
      <c r="O161" s="47"/>
      <c r="P161" s="231">
        <f>O161*H161</f>
        <v>0</v>
      </c>
      <c r="Q161" s="231">
        <v>0</v>
      </c>
      <c r="R161" s="231">
        <f>Q161*H161</f>
        <v>0</v>
      </c>
      <c r="S161" s="231">
        <v>0</v>
      </c>
      <c r="T161" s="232">
        <f>S161*H161</f>
        <v>0</v>
      </c>
      <c r="AR161" s="23" t="s">
        <v>152</v>
      </c>
      <c r="AT161" s="23" t="s">
        <v>147</v>
      </c>
      <c r="AU161" s="23" t="s">
        <v>24</v>
      </c>
      <c r="AY161" s="23" t="s">
        <v>145</v>
      </c>
      <c r="BE161" s="233">
        <f>IF(N161="základní",J161,0)</f>
        <v>0</v>
      </c>
      <c r="BF161" s="233">
        <f>IF(N161="snížená",J161,0)</f>
        <v>0</v>
      </c>
      <c r="BG161" s="233">
        <f>IF(N161="zákl. přenesená",J161,0)</f>
        <v>0</v>
      </c>
      <c r="BH161" s="233">
        <f>IF(N161="sníž. přenesená",J161,0)</f>
        <v>0</v>
      </c>
      <c r="BI161" s="233">
        <f>IF(N161="nulová",J161,0)</f>
        <v>0</v>
      </c>
      <c r="BJ161" s="23" t="s">
        <v>25</v>
      </c>
      <c r="BK161" s="233">
        <f>ROUND(I161*H161,2)</f>
        <v>0</v>
      </c>
      <c r="BL161" s="23" t="s">
        <v>152</v>
      </c>
      <c r="BM161" s="23" t="s">
        <v>1130</v>
      </c>
    </row>
    <row r="162" s="1" customFormat="1">
      <c r="B162" s="46"/>
      <c r="C162" s="74"/>
      <c r="D162" s="234" t="s">
        <v>164</v>
      </c>
      <c r="E162" s="74"/>
      <c r="F162" s="235" t="s">
        <v>975</v>
      </c>
      <c r="G162" s="74"/>
      <c r="H162" s="74"/>
      <c r="I162" s="192"/>
      <c r="J162" s="74"/>
      <c r="K162" s="74"/>
      <c r="L162" s="72"/>
      <c r="M162" s="236"/>
      <c r="N162" s="47"/>
      <c r="O162" s="47"/>
      <c r="P162" s="47"/>
      <c r="Q162" s="47"/>
      <c r="R162" s="47"/>
      <c r="S162" s="47"/>
      <c r="T162" s="95"/>
      <c r="AT162" s="23" t="s">
        <v>164</v>
      </c>
      <c r="AU162" s="23" t="s">
        <v>24</v>
      </c>
    </row>
    <row r="163" s="11" customFormat="1">
      <c r="B163" s="237"/>
      <c r="C163" s="238"/>
      <c r="D163" s="234" t="s">
        <v>176</v>
      </c>
      <c r="E163" s="239" t="s">
        <v>38</v>
      </c>
      <c r="F163" s="240" t="s">
        <v>1131</v>
      </c>
      <c r="G163" s="238"/>
      <c r="H163" s="241">
        <v>26</v>
      </c>
      <c r="I163" s="242"/>
      <c r="J163" s="238"/>
      <c r="K163" s="238"/>
      <c r="L163" s="243"/>
      <c r="M163" s="244"/>
      <c r="N163" s="245"/>
      <c r="O163" s="245"/>
      <c r="P163" s="245"/>
      <c r="Q163" s="245"/>
      <c r="R163" s="245"/>
      <c r="S163" s="245"/>
      <c r="T163" s="246"/>
      <c r="AT163" s="247" t="s">
        <v>176</v>
      </c>
      <c r="AU163" s="247" t="s">
        <v>24</v>
      </c>
      <c r="AV163" s="11" t="s">
        <v>24</v>
      </c>
      <c r="AW163" s="11" t="s">
        <v>45</v>
      </c>
      <c r="AX163" s="11" t="s">
        <v>81</v>
      </c>
      <c r="AY163" s="247" t="s">
        <v>145</v>
      </c>
    </row>
    <row r="164" s="12" customFormat="1">
      <c r="B164" s="248"/>
      <c r="C164" s="249"/>
      <c r="D164" s="234" t="s">
        <v>176</v>
      </c>
      <c r="E164" s="250" t="s">
        <v>38</v>
      </c>
      <c r="F164" s="251" t="s">
        <v>179</v>
      </c>
      <c r="G164" s="249"/>
      <c r="H164" s="252">
        <v>26</v>
      </c>
      <c r="I164" s="253"/>
      <c r="J164" s="249"/>
      <c r="K164" s="249"/>
      <c r="L164" s="254"/>
      <c r="M164" s="255"/>
      <c r="N164" s="256"/>
      <c r="O164" s="256"/>
      <c r="P164" s="256"/>
      <c r="Q164" s="256"/>
      <c r="R164" s="256"/>
      <c r="S164" s="256"/>
      <c r="T164" s="257"/>
      <c r="AT164" s="258" t="s">
        <v>176</v>
      </c>
      <c r="AU164" s="258" t="s">
        <v>24</v>
      </c>
      <c r="AV164" s="12" t="s">
        <v>152</v>
      </c>
      <c r="AW164" s="12" t="s">
        <v>45</v>
      </c>
      <c r="AX164" s="12" t="s">
        <v>25</v>
      </c>
      <c r="AY164" s="258" t="s">
        <v>145</v>
      </c>
    </row>
    <row r="165" s="10" customFormat="1" ht="29.88" customHeight="1">
      <c r="B165" s="206"/>
      <c r="C165" s="207"/>
      <c r="D165" s="208" t="s">
        <v>80</v>
      </c>
      <c r="E165" s="220" t="s">
        <v>172</v>
      </c>
      <c r="F165" s="220" t="s">
        <v>334</v>
      </c>
      <c r="G165" s="207"/>
      <c r="H165" s="207"/>
      <c r="I165" s="210"/>
      <c r="J165" s="221">
        <f>BK165</f>
        <v>0</v>
      </c>
      <c r="K165" s="207"/>
      <c r="L165" s="212"/>
      <c r="M165" s="213"/>
      <c r="N165" s="214"/>
      <c r="O165" s="214"/>
      <c r="P165" s="215">
        <f>SUM(P166:P193)</f>
        <v>0</v>
      </c>
      <c r="Q165" s="214"/>
      <c r="R165" s="215">
        <f>SUM(R166:R193)</f>
        <v>30.857900000000001</v>
      </c>
      <c r="S165" s="214"/>
      <c r="T165" s="216">
        <f>SUM(T166:T193)</f>
        <v>0</v>
      </c>
      <c r="AR165" s="217" t="s">
        <v>25</v>
      </c>
      <c r="AT165" s="218" t="s">
        <v>80</v>
      </c>
      <c r="AU165" s="218" t="s">
        <v>25</v>
      </c>
      <c r="AY165" s="217" t="s">
        <v>145</v>
      </c>
      <c r="BK165" s="219">
        <f>SUM(BK166:BK193)</f>
        <v>0</v>
      </c>
    </row>
    <row r="166" s="1" customFormat="1" ht="16.5" customHeight="1">
      <c r="B166" s="46"/>
      <c r="C166" s="222" t="s">
        <v>315</v>
      </c>
      <c r="D166" s="222" t="s">
        <v>147</v>
      </c>
      <c r="E166" s="223" t="s">
        <v>1132</v>
      </c>
      <c r="F166" s="224" t="s">
        <v>1133</v>
      </c>
      <c r="G166" s="225" t="s">
        <v>150</v>
      </c>
      <c r="H166" s="226">
        <v>64</v>
      </c>
      <c r="I166" s="227"/>
      <c r="J166" s="228">
        <f>ROUND(I166*H166,2)</f>
        <v>0</v>
      </c>
      <c r="K166" s="224" t="s">
        <v>162</v>
      </c>
      <c r="L166" s="72"/>
      <c r="M166" s="229" t="s">
        <v>38</v>
      </c>
      <c r="N166" s="230" t="s">
        <v>52</v>
      </c>
      <c r="O166" s="47"/>
      <c r="P166" s="231">
        <f>O166*H166</f>
        <v>0</v>
      </c>
      <c r="Q166" s="231">
        <v>0.27799000000000001</v>
      </c>
      <c r="R166" s="231">
        <f>Q166*H166</f>
        <v>17.791360000000001</v>
      </c>
      <c r="S166" s="231">
        <v>0</v>
      </c>
      <c r="T166" s="232">
        <f>S166*H166</f>
        <v>0</v>
      </c>
      <c r="AR166" s="23" t="s">
        <v>152</v>
      </c>
      <c r="AT166" s="23" t="s">
        <v>147</v>
      </c>
      <c r="AU166" s="23" t="s">
        <v>24</v>
      </c>
      <c r="AY166" s="23" t="s">
        <v>145</v>
      </c>
      <c r="BE166" s="233">
        <f>IF(N166="základní",J166,0)</f>
        <v>0</v>
      </c>
      <c r="BF166" s="233">
        <f>IF(N166="snížená",J166,0)</f>
        <v>0</v>
      </c>
      <c r="BG166" s="233">
        <f>IF(N166="zákl. přenesená",J166,0)</f>
        <v>0</v>
      </c>
      <c r="BH166" s="233">
        <f>IF(N166="sníž. přenesená",J166,0)</f>
        <v>0</v>
      </c>
      <c r="BI166" s="233">
        <f>IF(N166="nulová",J166,0)</f>
        <v>0</v>
      </c>
      <c r="BJ166" s="23" t="s">
        <v>25</v>
      </c>
      <c r="BK166" s="233">
        <f>ROUND(I166*H166,2)</f>
        <v>0</v>
      </c>
      <c r="BL166" s="23" t="s">
        <v>152</v>
      </c>
      <c r="BM166" s="23" t="s">
        <v>1134</v>
      </c>
    </row>
    <row r="167" s="1" customFormat="1">
      <c r="B167" s="46"/>
      <c r="C167" s="74"/>
      <c r="D167" s="234" t="s">
        <v>164</v>
      </c>
      <c r="E167" s="74"/>
      <c r="F167" s="235" t="s">
        <v>1000</v>
      </c>
      <c r="G167" s="74"/>
      <c r="H167" s="74"/>
      <c r="I167" s="192"/>
      <c r="J167" s="74"/>
      <c r="K167" s="74"/>
      <c r="L167" s="72"/>
      <c r="M167" s="236"/>
      <c r="N167" s="47"/>
      <c r="O167" s="47"/>
      <c r="P167" s="47"/>
      <c r="Q167" s="47"/>
      <c r="R167" s="47"/>
      <c r="S167" s="47"/>
      <c r="T167" s="95"/>
      <c r="AT167" s="23" t="s">
        <v>164</v>
      </c>
      <c r="AU167" s="23" t="s">
        <v>24</v>
      </c>
    </row>
    <row r="168" s="11" customFormat="1">
      <c r="B168" s="237"/>
      <c r="C168" s="238"/>
      <c r="D168" s="234" t="s">
        <v>176</v>
      </c>
      <c r="E168" s="239" t="s">
        <v>38</v>
      </c>
      <c r="F168" s="240" t="s">
        <v>1135</v>
      </c>
      <c r="G168" s="238"/>
      <c r="H168" s="241">
        <v>64</v>
      </c>
      <c r="I168" s="242"/>
      <c r="J168" s="238"/>
      <c r="K168" s="238"/>
      <c r="L168" s="243"/>
      <c r="M168" s="244"/>
      <c r="N168" s="245"/>
      <c r="O168" s="245"/>
      <c r="P168" s="245"/>
      <c r="Q168" s="245"/>
      <c r="R168" s="245"/>
      <c r="S168" s="245"/>
      <c r="T168" s="246"/>
      <c r="AT168" s="247" t="s">
        <v>176</v>
      </c>
      <c r="AU168" s="247" t="s">
        <v>24</v>
      </c>
      <c r="AV168" s="11" t="s">
        <v>24</v>
      </c>
      <c r="AW168" s="11" t="s">
        <v>45</v>
      </c>
      <c r="AX168" s="11" t="s">
        <v>81</v>
      </c>
      <c r="AY168" s="247" t="s">
        <v>145</v>
      </c>
    </row>
    <row r="169" s="12" customFormat="1">
      <c r="B169" s="248"/>
      <c r="C169" s="249"/>
      <c r="D169" s="234" t="s">
        <v>176</v>
      </c>
      <c r="E169" s="250" t="s">
        <v>38</v>
      </c>
      <c r="F169" s="251" t="s">
        <v>179</v>
      </c>
      <c r="G169" s="249"/>
      <c r="H169" s="252">
        <v>64</v>
      </c>
      <c r="I169" s="253"/>
      <c r="J169" s="249"/>
      <c r="K169" s="249"/>
      <c r="L169" s="254"/>
      <c r="M169" s="255"/>
      <c r="N169" s="256"/>
      <c r="O169" s="256"/>
      <c r="P169" s="256"/>
      <c r="Q169" s="256"/>
      <c r="R169" s="256"/>
      <c r="S169" s="256"/>
      <c r="T169" s="257"/>
      <c r="AT169" s="258" t="s">
        <v>176</v>
      </c>
      <c r="AU169" s="258" t="s">
        <v>24</v>
      </c>
      <c r="AV169" s="12" t="s">
        <v>152</v>
      </c>
      <c r="AW169" s="12" t="s">
        <v>45</v>
      </c>
      <c r="AX169" s="12" t="s">
        <v>25</v>
      </c>
      <c r="AY169" s="258" t="s">
        <v>145</v>
      </c>
    </row>
    <row r="170" s="1" customFormat="1" ht="16.5" customHeight="1">
      <c r="B170" s="46"/>
      <c r="C170" s="222" t="s">
        <v>321</v>
      </c>
      <c r="D170" s="222" t="s">
        <v>147</v>
      </c>
      <c r="E170" s="223" t="s">
        <v>359</v>
      </c>
      <c r="F170" s="224" t="s">
        <v>1136</v>
      </c>
      <c r="G170" s="225" t="s">
        <v>150</v>
      </c>
      <c r="H170" s="226">
        <v>514</v>
      </c>
      <c r="I170" s="227"/>
      <c r="J170" s="228">
        <f>ROUND(I170*H170,2)</f>
        <v>0</v>
      </c>
      <c r="K170" s="224" t="s">
        <v>38</v>
      </c>
      <c r="L170" s="72"/>
      <c r="M170" s="229" t="s">
        <v>38</v>
      </c>
      <c r="N170" s="230" t="s">
        <v>52</v>
      </c>
      <c r="O170" s="47"/>
      <c r="P170" s="231">
        <f>O170*H170</f>
        <v>0</v>
      </c>
      <c r="Q170" s="231">
        <v>0</v>
      </c>
      <c r="R170" s="231">
        <f>Q170*H170</f>
        <v>0</v>
      </c>
      <c r="S170" s="231">
        <v>0</v>
      </c>
      <c r="T170" s="232">
        <f>S170*H170</f>
        <v>0</v>
      </c>
      <c r="AR170" s="23" t="s">
        <v>152</v>
      </c>
      <c r="AT170" s="23" t="s">
        <v>147</v>
      </c>
      <c r="AU170" s="23" t="s">
        <v>24</v>
      </c>
      <c r="AY170" s="23" t="s">
        <v>145</v>
      </c>
      <c r="BE170" s="233">
        <f>IF(N170="základní",J170,0)</f>
        <v>0</v>
      </c>
      <c r="BF170" s="233">
        <f>IF(N170="snížená",J170,0)</f>
        <v>0</v>
      </c>
      <c r="BG170" s="233">
        <f>IF(N170="zákl. přenesená",J170,0)</f>
        <v>0</v>
      </c>
      <c r="BH170" s="233">
        <f>IF(N170="sníž. přenesená",J170,0)</f>
        <v>0</v>
      </c>
      <c r="BI170" s="233">
        <f>IF(N170="nulová",J170,0)</f>
        <v>0</v>
      </c>
      <c r="BJ170" s="23" t="s">
        <v>25</v>
      </c>
      <c r="BK170" s="233">
        <f>ROUND(I170*H170,2)</f>
        <v>0</v>
      </c>
      <c r="BL170" s="23" t="s">
        <v>152</v>
      </c>
      <c r="BM170" s="23" t="s">
        <v>1137</v>
      </c>
    </row>
    <row r="171" s="11" customFormat="1">
      <c r="B171" s="237"/>
      <c r="C171" s="238"/>
      <c r="D171" s="234" t="s">
        <v>176</v>
      </c>
      <c r="E171" s="239" t="s">
        <v>38</v>
      </c>
      <c r="F171" s="240" t="s">
        <v>1138</v>
      </c>
      <c r="G171" s="238"/>
      <c r="H171" s="241">
        <v>514</v>
      </c>
      <c r="I171" s="242"/>
      <c r="J171" s="238"/>
      <c r="K171" s="238"/>
      <c r="L171" s="243"/>
      <c r="M171" s="244"/>
      <c r="N171" s="245"/>
      <c r="O171" s="245"/>
      <c r="P171" s="245"/>
      <c r="Q171" s="245"/>
      <c r="R171" s="245"/>
      <c r="S171" s="245"/>
      <c r="T171" s="246"/>
      <c r="AT171" s="247" t="s">
        <v>176</v>
      </c>
      <c r="AU171" s="247" t="s">
        <v>24</v>
      </c>
      <c r="AV171" s="11" t="s">
        <v>24</v>
      </c>
      <c r="AW171" s="11" t="s">
        <v>45</v>
      </c>
      <c r="AX171" s="11" t="s">
        <v>81</v>
      </c>
      <c r="AY171" s="247" t="s">
        <v>145</v>
      </c>
    </row>
    <row r="172" s="12" customFormat="1">
      <c r="B172" s="248"/>
      <c r="C172" s="249"/>
      <c r="D172" s="234" t="s">
        <v>176</v>
      </c>
      <c r="E172" s="250" t="s">
        <v>38</v>
      </c>
      <c r="F172" s="251" t="s">
        <v>179</v>
      </c>
      <c r="G172" s="249"/>
      <c r="H172" s="252">
        <v>514</v>
      </c>
      <c r="I172" s="253"/>
      <c r="J172" s="249"/>
      <c r="K172" s="249"/>
      <c r="L172" s="254"/>
      <c r="M172" s="255"/>
      <c r="N172" s="256"/>
      <c r="O172" s="256"/>
      <c r="P172" s="256"/>
      <c r="Q172" s="256"/>
      <c r="R172" s="256"/>
      <c r="S172" s="256"/>
      <c r="T172" s="257"/>
      <c r="AT172" s="258" t="s">
        <v>176</v>
      </c>
      <c r="AU172" s="258" t="s">
        <v>24</v>
      </c>
      <c r="AV172" s="12" t="s">
        <v>152</v>
      </c>
      <c r="AW172" s="12" t="s">
        <v>45</v>
      </c>
      <c r="AX172" s="12" t="s">
        <v>25</v>
      </c>
      <c r="AY172" s="258" t="s">
        <v>145</v>
      </c>
    </row>
    <row r="173" s="1" customFormat="1" ht="16.5" customHeight="1">
      <c r="B173" s="46"/>
      <c r="C173" s="222" t="s">
        <v>326</v>
      </c>
      <c r="D173" s="222" t="s">
        <v>147</v>
      </c>
      <c r="E173" s="223" t="s">
        <v>1139</v>
      </c>
      <c r="F173" s="224" t="s">
        <v>341</v>
      </c>
      <c r="G173" s="225" t="s">
        <v>150</v>
      </c>
      <c r="H173" s="226">
        <v>514</v>
      </c>
      <c r="I173" s="227"/>
      <c r="J173" s="228">
        <f>ROUND(I173*H173,2)</f>
        <v>0</v>
      </c>
      <c r="K173" s="224" t="s">
        <v>38</v>
      </c>
      <c r="L173" s="72"/>
      <c r="M173" s="229" t="s">
        <v>38</v>
      </c>
      <c r="N173" s="230" t="s">
        <v>52</v>
      </c>
      <c r="O173" s="47"/>
      <c r="P173" s="231">
        <f>O173*H173</f>
        <v>0</v>
      </c>
      <c r="Q173" s="231">
        <v>0.00060999999999999997</v>
      </c>
      <c r="R173" s="231">
        <f>Q173*H173</f>
        <v>0.31353999999999999</v>
      </c>
      <c r="S173" s="231">
        <v>0</v>
      </c>
      <c r="T173" s="232">
        <f>S173*H173</f>
        <v>0</v>
      </c>
      <c r="AR173" s="23" t="s">
        <v>152</v>
      </c>
      <c r="AT173" s="23" t="s">
        <v>147</v>
      </c>
      <c r="AU173" s="23" t="s">
        <v>24</v>
      </c>
      <c r="AY173" s="23" t="s">
        <v>145</v>
      </c>
      <c r="BE173" s="233">
        <f>IF(N173="základní",J173,0)</f>
        <v>0</v>
      </c>
      <c r="BF173" s="233">
        <f>IF(N173="snížená",J173,0)</f>
        <v>0</v>
      </c>
      <c r="BG173" s="233">
        <f>IF(N173="zákl. přenesená",J173,0)</f>
        <v>0</v>
      </c>
      <c r="BH173" s="233">
        <f>IF(N173="sníž. přenesená",J173,0)</f>
        <v>0</v>
      </c>
      <c r="BI173" s="233">
        <f>IF(N173="nulová",J173,0)</f>
        <v>0</v>
      </c>
      <c r="BJ173" s="23" t="s">
        <v>25</v>
      </c>
      <c r="BK173" s="233">
        <f>ROUND(I173*H173,2)</f>
        <v>0</v>
      </c>
      <c r="BL173" s="23" t="s">
        <v>152</v>
      </c>
      <c r="BM173" s="23" t="s">
        <v>1140</v>
      </c>
    </row>
    <row r="174" s="11" customFormat="1">
      <c r="B174" s="237"/>
      <c r="C174" s="238"/>
      <c r="D174" s="234" t="s">
        <v>176</v>
      </c>
      <c r="E174" s="239" t="s">
        <v>38</v>
      </c>
      <c r="F174" s="240" t="s">
        <v>1138</v>
      </c>
      <c r="G174" s="238"/>
      <c r="H174" s="241">
        <v>514</v>
      </c>
      <c r="I174" s="242"/>
      <c r="J174" s="238"/>
      <c r="K174" s="238"/>
      <c r="L174" s="243"/>
      <c r="M174" s="244"/>
      <c r="N174" s="245"/>
      <c r="O174" s="245"/>
      <c r="P174" s="245"/>
      <c r="Q174" s="245"/>
      <c r="R174" s="245"/>
      <c r="S174" s="245"/>
      <c r="T174" s="246"/>
      <c r="AT174" s="247" t="s">
        <v>176</v>
      </c>
      <c r="AU174" s="247" t="s">
        <v>24</v>
      </c>
      <c r="AV174" s="11" t="s">
        <v>24</v>
      </c>
      <c r="AW174" s="11" t="s">
        <v>45</v>
      </c>
      <c r="AX174" s="11" t="s">
        <v>25</v>
      </c>
      <c r="AY174" s="247" t="s">
        <v>145</v>
      </c>
    </row>
    <row r="175" s="1" customFormat="1" ht="16.5" customHeight="1">
      <c r="B175" s="46"/>
      <c r="C175" s="222" t="s">
        <v>330</v>
      </c>
      <c r="D175" s="222" t="s">
        <v>147</v>
      </c>
      <c r="E175" s="223" t="s">
        <v>1141</v>
      </c>
      <c r="F175" s="224" t="s">
        <v>1142</v>
      </c>
      <c r="G175" s="225" t="s">
        <v>150</v>
      </c>
      <c r="H175" s="226">
        <v>514</v>
      </c>
      <c r="I175" s="227"/>
      <c r="J175" s="228">
        <f>ROUND(I175*H175,2)</f>
        <v>0</v>
      </c>
      <c r="K175" s="224" t="s">
        <v>38</v>
      </c>
      <c r="L175" s="72"/>
      <c r="M175" s="229" t="s">
        <v>38</v>
      </c>
      <c r="N175" s="230" t="s">
        <v>52</v>
      </c>
      <c r="O175" s="47"/>
      <c r="P175" s="231">
        <f>O175*H175</f>
        <v>0</v>
      </c>
      <c r="Q175" s="231">
        <v>0</v>
      </c>
      <c r="R175" s="231">
        <f>Q175*H175</f>
        <v>0</v>
      </c>
      <c r="S175" s="231">
        <v>0</v>
      </c>
      <c r="T175" s="232">
        <f>S175*H175</f>
        <v>0</v>
      </c>
      <c r="AR175" s="23" t="s">
        <v>152</v>
      </c>
      <c r="AT175" s="23" t="s">
        <v>147</v>
      </c>
      <c r="AU175" s="23" t="s">
        <v>24</v>
      </c>
      <c r="AY175" s="23" t="s">
        <v>145</v>
      </c>
      <c r="BE175" s="233">
        <f>IF(N175="základní",J175,0)</f>
        <v>0</v>
      </c>
      <c r="BF175" s="233">
        <f>IF(N175="snížená",J175,0)</f>
        <v>0</v>
      </c>
      <c r="BG175" s="233">
        <f>IF(N175="zákl. přenesená",J175,0)</f>
        <v>0</v>
      </c>
      <c r="BH175" s="233">
        <f>IF(N175="sníž. přenesená",J175,0)</f>
        <v>0</v>
      </c>
      <c r="BI175" s="233">
        <f>IF(N175="nulová",J175,0)</f>
        <v>0</v>
      </c>
      <c r="BJ175" s="23" t="s">
        <v>25</v>
      </c>
      <c r="BK175" s="233">
        <f>ROUND(I175*H175,2)</f>
        <v>0</v>
      </c>
      <c r="BL175" s="23" t="s">
        <v>152</v>
      </c>
      <c r="BM175" s="23" t="s">
        <v>1143</v>
      </c>
    </row>
    <row r="176" s="1" customFormat="1" ht="16.5" customHeight="1">
      <c r="B176" s="46"/>
      <c r="C176" s="222" t="s">
        <v>335</v>
      </c>
      <c r="D176" s="222" t="s">
        <v>147</v>
      </c>
      <c r="E176" s="223" t="s">
        <v>1144</v>
      </c>
      <c r="F176" s="224" t="s">
        <v>1145</v>
      </c>
      <c r="G176" s="225" t="s">
        <v>150</v>
      </c>
      <c r="H176" s="226">
        <v>616.79999999999995</v>
      </c>
      <c r="I176" s="227"/>
      <c r="J176" s="228">
        <f>ROUND(I176*H176,2)</f>
        <v>0</v>
      </c>
      <c r="K176" s="224" t="s">
        <v>38</v>
      </c>
      <c r="L176" s="72"/>
      <c r="M176" s="229" t="s">
        <v>38</v>
      </c>
      <c r="N176" s="230" t="s">
        <v>52</v>
      </c>
      <c r="O176" s="47"/>
      <c r="P176" s="231">
        <f>O176*H176</f>
        <v>0</v>
      </c>
      <c r="Q176" s="231">
        <v>0</v>
      </c>
      <c r="R176" s="231">
        <f>Q176*H176</f>
        <v>0</v>
      </c>
      <c r="S176" s="231">
        <v>0</v>
      </c>
      <c r="T176" s="232">
        <f>S176*H176</f>
        <v>0</v>
      </c>
      <c r="AR176" s="23" t="s">
        <v>152</v>
      </c>
      <c r="AT176" s="23" t="s">
        <v>147</v>
      </c>
      <c r="AU176" s="23" t="s">
        <v>24</v>
      </c>
      <c r="AY176" s="23" t="s">
        <v>145</v>
      </c>
      <c r="BE176" s="233">
        <f>IF(N176="základní",J176,0)</f>
        <v>0</v>
      </c>
      <c r="BF176" s="233">
        <f>IF(N176="snížená",J176,0)</f>
        <v>0</v>
      </c>
      <c r="BG176" s="233">
        <f>IF(N176="zákl. přenesená",J176,0)</f>
        <v>0</v>
      </c>
      <c r="BH176" s="233">
        <f>IF(N176="sníž. přenesená",J176,0)</f>
        <v>0</v>
      </c>
      <c r="BI176" s="233">
        <f>IF(N176="nulová",J176,0)</f>
        <v>0</v>
      </c>
      <c r="BJ176" s="23" t="s">
        <v>25</v>
      </c>
      <c r="BK176" s="233">
        <f>ROUND(I176*H176,2)</f>
        <v>0</v>
      </c>
      <c r="BL176" s="23" t="s">
        <v>152</v>
      </c>
      <c r="BM176" s="23" t="s">
        <v>1146</v>
      </c>
    </row>
    <row r="177" s="11" customFormat="1">
      <c r="B177" s="237"/>
      <c r="C177" s="238"/>
      <c r="D177" s="234" t="s">
        <v>176</v>
      </c>
      <c r="E177" s="239" t="s">
        <v>38</v>
      </c>
      <c r="F177" s="240" t="s">
        <v>1147</v>
      </c>
      <c r="G177" s="238"/>
      <c r="H177" s="241">
        <v>616.79999999999995</v>
      </c>
      <c r="I177" s="242"/>
      <c r="J177" s="238"/>
      <c r="K177" s="238"/>
      <c r="L177" s="243"/>
      <c r="M177" s="244"/>
      <c r="N177" s="245"/>
      <c r="O177" s="245"/>
      <c r="P177" s="245"/>
      <c r="Q177" s="245"/>
      <c r="R177" s="245"/>
      <c r="S177" s="245"/>
      <c r="T177" s="246"/>
      <c r="AT177" s="247" t="s">
        <v>176</v>
      </c>
      <c r="AU177" s="247" t="s">
        <v>24</v>
      </c>
      <c r="AV177" s="11" t="s">
        <v>24</v>
      </c>
      <c r="AW177" s="11" t="s">
        <v>45</v>
      </c>
      <c r="AX177" s="11" t="s">
        <v>81</v>
      </c>
      <c r="AY177" s="247" t="s">
        <v>145</v>
      </c>
    </row>
    <row r="178" s="12" customFormat="1">
      <c r="B178" s="248"/>
      <c r="C178" s="249"/>
      <c r="D178" s="234" t="s">
        <v>176</v>
      </c>
      <c r="E178" s="250" t="s">
        <v>38</v>
      </c>
      <c r="F178" s="251" t="s">
        <v>179</v>
      </c>
      <c r="G178" s="249"/>
      <c r="H178" s="252">
        <v>616.79999999999995</v>
      </c>
      <c r="I178" s="253"/>
      <c r="J178" s="249"/>
      <c r="K178" s="249"/>
      <c r="L178" s="254"/>
      <c r="M178" s="255"/>
      <c r="N178" s="256"/>
      <c r="O178" s="256"/>
      <c r="P178" s="256"/>
      <c r="Q178" s="256"/>
      <c r="R178" s="256"/>
      <c r="S178" s="256"/>
      <c r="T178" s="257"/>
      <c r="AT178" s="258" t="s">
        <v>176</v>
      </c>
      <c r="AU178" s="258" t="s">
        <v>24</v>
      </c>
      <c r="AV178" s="12" t="s">
        <v>152</v>
      </c>
      <c r="AW178" s="12" t="s">
        <v>45</v>
      </c>
      <c r="AX178" s="12" t="s">
        <v>25</v>
      </c>
      <c r="AY178" s="258" t="s">
        <v>145</v>
      </c>
    </row>
    <row r="179" s="1" customFormat="1" ht="16.5" customHeight="1">
      <c r="B179" s="46"/>
      <c r="C179" s="222" t="s">
        <v>339</v>
      </c>
      <c r="D179" s="222" t="s">
        <v>147</v>
      </c>
      <c r="E179" s="223" t="s">
        <v>1148</v>
      </c>
      <c r="F179" s="224" t="s">
        <v>746</v>
      </c>
      <c r="G179" s="225" t="s">
        <v>150</v>
      </c>
      <c r="H179" s="226">
        <v>630</v>
      </c>
      <c r="I179" s="227"/>
      <c r="J179" s="228">
        <f>ROUND(I179*H179,2)</f>
        <v>0</v>
      </c>
      <c r="K179" s="224" t="s">
        <v>38</v>
      </c>
      <c r="L179" s="72"/>
      <c r="M179" s="229" t="s">
        <v>38</v>
      </c>
      <c r="N179" s="230" t="s">
        <v>52</v>
      </c>
      <c r="O179" s="47"/>
      <c r="P179" s="231">
        <f>O179*H179</f>
        <v>0</v>
      </c>
      <c r="Q179" s="231">
        <v>0</v>
      </c>
      <c r="R179" s="231">
        <f>Q179*H179</f>
        <v>0</v>
      </c>
      <c r="S179" s="231">
        <v>0</v>
      </c>
      <c r="T179" s="232">
        <f>S179*H179</f>
        <v>0</v>
      </c>
      <c r="AR179" s="23" t="s">
        <v>152</v>
      </c>
      <c r="AT179" s="23" t="s">
        <v>147</v>
      </c>
      <c r="AU179" s="23" t="s">
        <v>24</v>
      </c>
      <c r="AY179" s="23" t="s">
        <v>145</v>
      </c>
      <c r="BE179" s="233">
        <f>IF(N179="základní",J179,0)</f>
        <v>0</v>
      </c>
      <c r="BF179" s="233">
        <f>IF(N179="snížená",J179,0)</f>
        <v>0</v>
      </c>
      <c r="BG179" s="233">
        <f>IF(N179="zákl. přenesená",J179,0)</f>
        <v>0</v>
      </c>
      <c r="BH179" s="233">
        <f>IF(N179="sníž. přenesená",J179,0)</f>
        <v>0</v>
      </c>
      <c r="BI179" s="233">
        <f>IF(N179="nulová",J179,0)</f>
        <v>0</v>
      </c>
      <c r="BJ179" s="23" t="s">
        <v>25</v>
      </c>
      <c r="BK179" s="233">
        <f>ROUND(I179*H179,2)</f>
        <v>0</v>
      </c>
      <c r="BL179" s="23" t="s">
        <v>152</v>
      </c>
      <c r="BM179" s="23" t="s">
        <v>1149</v>
      </c>
    </row>
    <row r="180" s="1" customFormat="1" ht="16.5" customHeight="1">
      <c r="B180" s="46"/>
      <c r="C180" s="222" t="s">
        <v>343</v>
      </c>
      <c r="D180" s="222" t="s">
        <v>147</v>
      </c>
      <c r="E180" s="223" t="s">
        <v>993</v>
      </c>
      <c r="F180" s="224" t="s">
        <v>1150</v>
      </c>
      <c r="G180" s="225" t="s">
        <v>206</v>
      </c>
      <c r="H180" s="226">
        <v>64</v>
      </c>
      <c r="I180" s="227"/>
      <c r="J180" s="228">
        <f>ROUND(I180*H180,2)</f>
        <v>0</v>
      </c>
      <c r="K180" s="224" t="s">
        <v>151</v>
      </c>
      <c r="L180" s="72"/>
      <c r="M180" s="229" t="s">
        <v>38</v>
      </c>
      <c r="N180" s="230" t="s">
        <v>52</v>
      </c>
      <c r="O180" s="47"/>
      <c r="P180" s="231">
        <f>O180*H180</f>
        <v>0</v>
      </c>
      <c r="Q180" s="231">
        <v>0</v>
      </c>
      <c r="R180" s="231">
        <f>Q180*H180</f>
        <v>0</v>
      </c>
      <c r="S180" s="231">
        <v>0</v>
      </c>
      <c r="T180" s="232">
        <f>S180*H180</f>
        <v>0</v>
      </c>
      <c r="AR180" s="23" t="s">
        <v>152</v>
      </c>
      <c r="AT180" s="23" t="s">
        <v>147</v>
      </c>
      <c r="AU180" s="23" t="s">
        <v>24</v>
      </c>
      <c r="AY180" s="23" t="s">
        <v>145</v>
      </c>
      <c r="BE180" s="233">
        <f>IF(N180="základní",J180,0)</f>
        <v>0</v>
      </c>
      <c r="BF180" s="233">
        <f>IF(N180="snížená",J180,0)</f>
        <v>0</v>
      </c>
      <c r="BG180" s="233">
        <f>IF(N180="zákl. přenesená",J180,0)</f>
        <v>0</v>
      </c>
      <c r="BH180" s="233">
        <f>IF(N180="sníž. přenesená",J180,0)</f>
        <v>0</v>
      </c>
      <c r="BI180" s="233">
        <f>IF(N180="nulová",J180,0)</f>
        <v>0</v>
      </c>
      <c r="BJ180" s="23" t="s">
        <v>25</v>
      </c>
      <c r="BK180" s="233">
        <f>ROUND(I180*H180,2)</f>
        <v>0</v>
      </c>
      <c r="BL180" s="23" t="s">
        <v>152</v>
      </c>
      <c r="BM180" s="23" t="s">
        <v>1151</v>
      </c>
    </row>
    <row r="181" s="1" customFormat="1">
      <c r="B181" s="46"/>
      <c r="C181" s="74"/>
      <c r="D181" s="234" t="s">
        <v>170</v>
      </c>
      <c r="E181" s="74"/>
      <c r="F181" s="235" t="s">
        <v>1152</v>
      </c>
      <c r="G181" s="74"/>
      <c r="H181" s="74"/>
      <c r="I181" s="192"/>
      <c r="J181" s="74"/>
      <c r="K181" s="74"/>
      <c r="L181" s="72"/>
      <c r="M181" s="236"/>
      <c r="N181" s="47"/>
      <c r="O181" s="47"/>
      <c r="P181" s="47"/>
      <c r="Q181" s="47"/>
      <c r="R181" s="47"/>
      <c r="S181" s="47"/>
      <c r="T181" s="95"/>
      <c r="AT181" s="23" t="s">
        <v>170</v>
      </c>
      <c r="AU181" s="23" t="s">
        <v>24</v>
      </c>
    </row>
    <row r="182" s="11" customFormat="1">
      <c r="B182" s="237"/>
      <c r="C182" s="238"/>
      <c r="D182" s="234" t="s">
        <v>176</v>
      </c>
      <c r="E182" s="239" t="s">
        <v>38</v>
      </c>
      <c r="F182" s="240" t="s">
        <v>1153</v>
      </c>
      <c r="G182" s="238"/>
      <c r="H182" s="241">
        <v>7</v>
      </c>
      <c r="I182" s="242"/>
      <c r="J182" s="238"/>
      <c r="K182" s="238"/>
      <c r="L182" s="243"/>
      <c r="M182" s="244"/>
      <c r="N182" s="245"/>
      <c r="O182" s="245"/>
      <c r="P182" s="245"/>
      <c r="Q182" s="245"/>
      <c r="R182" s="245"/>
      <c r="S182" s="245"/>
      <c r="T182" s="246"/>
      <c r="AT182" s="247" t="s">
        <v>176</v>
      </c>
      <c r="AU182" s="247" t="s">
        <v>24</v>
      </c>
      <c r="AV182" s="11" t="s">
        <v>24</v>
      </c>
      <c r="AW182" s="11" t="s">
        <v>45</v>
      </c>
      <c r="AX182" s="11" t="s">
        <v>81</v>
      </c>
      <c r="AY182" s="247" t="s">
        <v>145</v>
      </c>
    </row>
    <row r="183" s="11" customFormat="1">
      <c r="B183" s="237"/>
      <c r="C183" s="238"/>
      <c r="D183" s="234" t="s">
        <v>176</v>
      </c>
      <c r="E183" s="239" t="s">
        <v>38</v>
      </c>
      <c r="F183" s="240" t="s">
        <v>1154</v>
      </c>
      <c r="G183" s="238"/>
      <c r="H183" s="241">
        <v>57</v>
      </c>
      <c r="I183" s="242"/>
      <c r="J183" s="238"/>
      <c r="K183" s="238"/>
      <c r="L183" s="243"/>
      <c r="M183" s="244"/>
      <c r="N183" s="245"/>
      <c r="O183" s="245"/>
      <c r="P183" s="245"/>
      <c r="Q183" s="245"/>
      <c r="R183" s="245"/>
      <c r="S183" s="245"/>
      <c r="T183" s="246"/>
      <c r="AT183" s="247" t="s">
        <v>176</v>
      </c>
      <c r="AU183" s="247" t="s">
        <v>24</v>
      </c>
      <c r="AV183" s="11" t="s">
        <v>24</v>
      </c>
      <c r="AW183" s="11" t="s">
        <v>45</v>
      </c>
      <c r="AX183" s="11" t="s">
        <v>81</v>
      </c>
      <c r="AY183" s="247" t="s">
        <v>145</v>
      </c>
    </row>
    <row r="184" s="12" customFormat="1">
      <c r="B184" s="248"/>
      <c r="C184" s="249"/>
      <c r="D184" s="234" t="s">
        <v>176</v>
      </c>
      <c r="E184" s="250" t="s">
        <v>38</v>
      </c>
      <c r="F184" s="251" t="s">
        <v>179</v>
      </c>
      <c r="G184" s="249"/>
      <c r="H184" s="252">
        <v>64</v>
      </c>
      <c r="I184" s="253"/>
      <c r="J184" s="249"/>
      <c r="K184" s="249"/>
      <c r="L184" s="254"/>
      <c r="M184" s="255"/>
      <c r="N184" s="256"/>
      <c r="O184" s="256"/>
      <c r="P184" s="256"/>
      <c r="Q184" s="256"/>
      <c r="R184" s="256"/>
      <c r="S184" s="256"/>
      <c r="T184" s="257"/>
      <c r="AT184" s="258" t="s">
        <v>176</v>
      </c>
      <c r="AU184" s="258" t="s">
        <v>24</v>
      </c>
      <c r="AV184" s="12" t="s">
        <v>152</v>
      </c>
      <c r="AW184" s="12" t="s">
        <v>45</v>
      </c>
      <c r="AX184" s="12" t="s">
        <v>25</v>
      </c>
      <c r="AY184" s="258" t="s">
        <v>145</v>
      </c>
    </row>
    <row r="185" s="1" customFormat="1" ht="16.5" customHeight="1">
      <c r="B185" s="46"/>
      <c r="C185" s="222" t="s">
        <v>348</v>
      </c>
      <c r="D185" s="222" t="s">
        <v>147</v>
      </c>
      <c r="E185" s="223" t="s">
        <v>1155</v>
      </c>
      <c r="F185" s="224" t="s">
        <v>1156</v>
      </c>
      <c r="G185" s="225" t="s">
        <v>150</v>
      </c>
      <c r="H185" s="226">
        <v>50</v>
      </c>
      <c r="I185" s="227"/>
      <c r="J185" s="228">
        <f>ROUND(I185*H185,2)</f>
        <v>0</v>
      </c>
      <c r="K185" s="224" t="s">
        <v>151</v>
      </c>
      <c r="L185" s="72"/>
      <c r="M185" s="229" t="s">
        <v>38</v>
      </c>
      <c r="N185" s="230" t="s">
        <v>52</v>
      </c>
      <c r="O185" s="47"/>
      <c r="P185" s="231">
        <f>O185*H185</f>
        <v>0</v>
      </c>
      <c r="Q185" s="231">
        <v>0.10362</v>
      </c>
      <c r="R185" s="231">
        <f>Q185*H185</f>
        <v>5.181</v>
      </c>
      <c r="S185" s="231">
        <v>0</v>
      </c>
      <c r="T185" s="232">
        <f>S185*H185</f>
        <v>0</v>
      </c>
      <c r="AR185" s="23" t="s">
        <v>152</v>
      </c>
      <c r="AT185" s="23" t="s">
        <v>147</v>
      </c>
      <c r="AU185" s="23" t="s">
        <v>24</v>
      </c>
      <c r="AY185" s="23" t="s">
        <v>145</v>
      </c>
      <c r="BE185" s="233">
        <f>IF(N185="základní",J185,0)</f>
        <v>0</v>
      </c>
      <c r="BF185" s="233">
        <f>IF(N185="snížená",J185,0)</f>
        <v>0</v>
      </c>
      <c r="BG185" s="233">
        <f>IF(N185="zákl. přenesená",J185,0)</f>
        <v>0</v>
      </c>
      <c r="BH185" s="233">
        <f>IF(N185="sníž. přenesená",J185,0)</f>
        <v>0</v>
      </c>
      <c r="BI185" s="233">
        <f>IF(N185="nulová",J185,0)</f>
        <v>0</v>
      </c>
      <c r="BJ185" s="23" t="s">
        <v>25</v>
      </c>
      <c r="BK185" s="233">
        <f>ROUND(I185*H185,2)</f>
        <v>0</v>
      </c>
      <c r="BL185" s="23" t="s">
        <v>152</v>
      </c>
      <c r="BM185" s="23" t="s">
        <v>1157</v>
      </c>
    </row>
    <row r="186" s="11" customFormat="1">
      <c r="B186" s="237"/>
      <c r="C186" s="238"/>
      <c r="D186" s="234" t="s">
        <v>176</v>
      </c>
      <c r="E186" s="239" t="s">
        <v>38</v>
      </c>
      <c r="F186" s="240" t="s">
        <v>402</v>
      </c>
      <c r="G186" s="238"/>
      <c r="H186" s="241">
        <v>50</v>
      </c>
      <c r="I186" s="242"/>
      <c r="J186" s="238"/>
      <c r="K186" s="238"/>
      <c r="L186" s="243"/>
      <c r="M186" s="244"/>
      <c r="N186" s="245"/>
      <c r="O186" s="245"/>
      <c r="P186" s="245"/>
      <c r="Q186" s="245"/>
      <c r="R186" s="245"/>
      <c r="S186" s="245"/>
      <c r="T186" s="246"/>
      <c r="AT186" s="247" t="s">
        <v>176</v>
      </c>
      <c r="AU186" s="247" t="s">
        <v>24</v>
      </c>
      <c r="AV186" s="11" t="s">
        <v>24</v>
      </c>
      <c r="AW186" s="11" t="s">
        <v>45</v>
      </c>
      <c r="AX186" s="11" t="s">
        <v>25</v>
      </c>
      <c r="AY186" s="247" t="s">
        <v>145</v>
      </c>
    </row>
    <row r="187" s="1" customFormat="1" ht="16.5" customHeight="1">
      <c r="B187" s="46"/>
      <c r="C187" s="259" t="s">
        <v>353</v>
      </c>
      <c r="D187" s="259" t="s">
        <v>280</v>
      </c>
      <c r="E187" s="260" t="s">
        <v>385</v>
      </c>
      <c r="F187" s="261" t="s">
        <v>386</v>
      </c>
      <c r="G187" s="262" t="s">
        <v>150</v>
      </c>
      <c r="H187" s="263">
        <v>7</v>
      </c>
      <c r="I187" s="264"/>
      <c r="J187" s="265">
        <f>ROUND(I187*H187,2)</f>
        <v>0</v>
      </c>
      <c r="K187" s="261" t="s">
        <v>156</v>
      </c>
      <c r="L187" s="266"/>
      <c r="M187" s="267" t="s">
        <v>38</v>
      </c>
      <c r="N187" s="268" t="s">
        <v>52</v>
      </c>
      <c r="O187" s="47"/>
      <c r="P187" s="231">
        <f>O187*H187</f>
        <v>0</v>
      </c>
      <c r="Q187" s="231">
        <v>0.14599999999999999</v>
      </c>
      <c r="R187" s="231">
        <f>Q187*H187</f>
        <v>1.022</v>
      </c>
      <c r="S187" s="231">
        <v>0</v>
      </c>
      <c r="T187" s="232">
        <f>S187*H187</f>
        <v>0</v>
      </c>
      <c r="AR187" s="23" t="s">
        <v>194</v>
      </c>
      <c r="AT187" s="23" t="s">
        <v>280</v>
      </c>
      <c r="AU187" s="23" t="s">
        <v>24</v>
      </c>
      <c r="AY187" s="23" t="s">
        <v>145</v>
      </c>
      <c r="BE187" s="233">
        <f>IF(N187="základní",J187,0)</f>
        <v>0</v>
      </c>
      <c r="BF187" s="233">
        <f>IF(N187="snížená",J187,0)</f>
        <v>0</v>
      </c>
      <c r="BG187" s="233">
        <f>IF(N187="zákl. přenesená",J187,0)</f>
        <v>0</v>
      </c>
      <c r="BH187" s="233">
        <f>IF(N187="sníž. přenesená",J187,0)</f>
        <v>0</v>
      </c>
      <c r="BI187" s="233">
        <f>IF(N187="nulová",J187,0)</f>
        <v>0</v>
      </c>
      <c r="BJ187" s="23" t="s">
        <v>25</v>
      </c>
      <c r="BK187" s="233">
        <f>ROUND(I187*H187,2)</f>
        <v>0</v>
      </c>
      <c r="BL187" s="23" t="s">
        <v>152</v>
      </c>
      <c r="BM187" s="23" t="s">
        <v>1158</v>
      </c>
    </row>
    <row r="188" s="1" customFormat="1" ht="16.5" customHeight="1">
      <c r="B188" s="46"/>
      <c r="C188" s="259" t="s">
        <v>358</v>
      </c>
      <c r="D188" s="259" t="s">
        <v>280</v>
      </c>
      <c r="E188" s="260" t="s">
        <v>394</v>
      </c>
      <c r="F188" s="261" t="s">
        <v>1159</v>
      </c>
      <c r="G188" s="262" t="s">
        <v>150</v>
      </c>
      <c r="H188" s="263">
        <v>50</v>
      </c>
      <c r="I188" s="264"/>
      <c r="J188" s="265">
        <f>ROUND(I188*H188,2)</f>
        <v>0</v>
      </c>
      <c r="K188" s="261" t="s">
        <v>156</v>
      </c>
      <c r="L188" s="266"/>
      <c r="M188" s="267" t="s">
        <v>38</v>
      </c>
      <c r="N188" s="268" t="s">
        <v>52</v>
      </c>
      <c r="O188" s="47"/>
      <c r="P188" s="231">
        <f>O188*H188</f>
        <v>0</v>
      </c>
      <c r="Q188" s="231">
        <v>0.13100000000000001</v>
      </c>
      <c r="R188" s="231">
        <f>Q188*H188</f>
        <v>6.5500000000000007</v>
      </c>
      <c r="S188" s="231">
        <v>0</v>
      </c>
      <c r="T188" s="232">
        <f>S188*H188</f>
        <v>0</v>
      </c>
      <c r="AR188" s="23" t="s">
        <v>194</v>
      </c>
      <c r="AT188" s="23" t="s">
        <v>280</v>
      </c>
      <c r="AU188" s="23" t="s">
        <v>24</v>
      </c>
      <c r="AY188" s="23" t="s">
        <v>145</v>
      </c>
      <c r="BE188" s="233">
        <f>IF(N188="základní",J188,0)</f>
        <v>0</v>
      </c>
      <c r="BF188" s="233">
        <f>IF(N188="snížená",J188,0)</f>
        <v>0</v>
      </c>
      <c r="BG188" s="233">
        <f>IF(N188="zákl. přenesená",J188,0)</f>
        <v>0</v>
      </c>
      <c r="BH188" s="233">
        <f>IF(N188="sníž. přenesená",J188,0)</f>
        <v>0</v>
      </c>
      <c r="BI188" s="233">
        <f>IF(N188="nulová",J188,0)</f>
        <v>0</v>
      </c>
      <c r="BJ188" s="23" t="s">
        <v>25</v>
      </c>
      <c r="BK188" s="233">
        <f>ROUND(I188*H188,2)</f>
        <v>0</v>
      </c>
      <c r="BL188" s="23" t="s">
        <v>152</v>
      </c>
      <c r="BM188" s="23" t="s">
        <v>1160</v>
      </c>
    </row>
    <row r="189" s="11" customFormat="1">
      <c r="B189" s="237"/>
      <c r="C189" s="238"/>
      <c r="D189" s="234" t="s">
        <v>176</v>
      </c>
      <c r="E189" s="239" t="s">
        <v>38</v>
      </c>
      <c r="F189" s="240" t="s">
        <v>402</v>
      </c>
      <c r="G189" s="238"/>
      <c r="H189" s="241">
        <v>50</v>
      </c>
      <c r="I189" s="242"/>
      <c r="J189" s="238"/>
      <c r="K189" s="238"/>
      <c r="L189" s="243"/>
      <c r="M189" s="244"/>
      <c r="N189" s="245"/>
      <c r="O189" s="245"/>
      <c r="P189" s="245"/>
      <c r="Q189" s="245"/>
      <c r="R189" s="245"/>
      <c r="S189" s="245"/>
      <c r="T189" s="246"/>
      <c r="AT189" s="247" t="s">
        <v>176</v>
      </c>
      <c r="AU189" s="247" t="s">
        <v>24</v>
      </c>
      <c r="AV189" s="11" t="s">
        <v>24</v>
      </c>
      <c r="AW189" s="11" t="s">
        <v>45</v>
      </c>
      <c r="AX189" s="11" t="s">
        <v>25</v>
      </c>
      <c r="AY189" s="247" t="s">
        <v>145</v>
      </c>
    </row>
    <row r="190" s="1" customFormat="1" ht="16.5" customHeight="1">
      <c r="B190" s="46"/>
      <c r="C190" s="222" t="s">
        <v>357</v>
      </c>
      <c r="D190" s="222" t="s">
        <v>147</v>
      </c>
      <c r="E190" s="223" t="s">
        <v>1161</v>
      </c>
      <c r="F190" s="224" t="s">
        <v>350</v>
      </c>
      <c r="G190" s="225" t="s">
        <v>150</v>
      </c>
      <c r="H190" s="226">
        <v>60</v>
      </c>
      <c r="I190" s="227"/>
      <c r="J190" s="228">
        <f>ROUND(I190*H190,2)</f>
        <v>0</v>
      </c>
      <c r="K190" s="224" t="s">
        <v>38</v>
      </c>
      <c r="L190" s="72"/>
      <c r="M190" s="229" t="s">
        <v>38</v>
      </c>
      <c r="N190" s="230" t="s">
        <v>52</v>
      </c>
      <c r="O190" s="47"/>
      <c r="P190" s="231">
        <f>O190*H190</f>
        <v>0</v>
      </c>
      <c r="Q190" s="231">
        <v>0</v>
      </c>
      <c r="R190" s="231">
        <f>Q190*H190</f>
        <v>0</v>
      </c>
      <c r="S190" s="231">
        <v>0</v>
      </c>
      <c r="T190" s="232">
        <f>S190*H190</f>
        <v>0</v>
      </c>
      <c r="AR190" s="23" t="s">
        <v>152</v>
      </c>
      <c r="AT190" s="23" t="s">
        <v>147</v>
      </c>
      <c r="AU190" s="23" t="s">
        <v>24</v>
      </c>
      <c r="AY190" s="23" t="s">
        <v>145</v>
      </c>
      <c r="BE190" s="233">
        <f>IF(N190="základní",J190,0)</f>
        <v>0</v>
      </c>
      <c r="BF190" s="233">
        <f>IF(N190="snížená",J190,0)</f>
        <v>0</v>
      </c>
      <c r="BG190" s="233">
        <f>IF(N190="zákl. přenesená",J190,0)</f>
        <v>0</v>
      </c>
      <c r="BH190" s="233">
        <f>IF(N190="sníž. přenesená",J190,0)</f>
        <v>0</v>
      </c>
      <c r="BI190" s="233">
        <f>IF(N190="nulová",J190,0)</f>
        <v>0</v>
      </c>
      <c r="BJ190" s="23" t="s">
        <v>25</v>
      </c>
      <c r="BK190" s="233">
        <f>ROUND(I190*H190,2)</f>
        <v>0</v>
      </c>
      <c r="BL190" s="23" t="s">
        <v>152</v>
      </c>
      <c r="BM190" s="23" t="s">
        <v>1162</v>
      </c>
    </row>
    <row r="191" s="11" customFormat="1">
      <c r="B191" s="237"/>
      <c r="C191" s="238"/>
      <c r="D191" s="234" t="s">
        <v>176</v>
      </c>
      <c r="E191" s="239" t="s">
        <v>38</v>
      </c>
      <c r="F191" s="240" t="s">
        <v>1163</v>
      </c>
      <c r="G191" s="238"/>
      <c r="H191" s="241">
        <v>60</v>
      </c>
      <c r="I191" s="242"/>
      <c r="J191" s="238"/>
      <c r="K191" s="238"/>
      <c r="L191" s="243"/>
      <c r="M191" s="244"/>
      <c r="N191" s="245"/>
      <c r="O191" s="245"/>
      <c r="P191" s="245"/>
      <c r="Q191" s="245"/>
      <c r="R191" s="245"/>
      <c r="S191" s="245"/>
      <c r="T191" s="246"/>
      <c r="AT191" s="247" t="s">
        <v>176</v>
      </c>
      <c r="AU191" s="247" t="s">
        <v>24</v>
      </c>
      <c r="AV191" s="11" t="s">
        <v>24</v>
      </c>
      <c r="AW191" s="11" t="s">
        <v>45</v>
      </c>
      <c r="AX191" s="11" t="s">
        <v>81</v>
      </c>
      <c r="AY191" s="247" t="s">
        <v>145</v>
      </c>
    </row>
    <row r="192" s="12" customFormat="1">
      <c r="B192" s="248"/>
      <c r="C192" s="249"/>
      <c r="D192" s="234" t="s">
        <v>176</v>
      </c>
      <c r="E192" s="250" t="s">
        <v>38</v>
      </c>
      <c r="F192" s="251" t="s">
        <v>179</v>
      </c>
      <c r="G192" s="249"/>
      <c r="H192" s="252">
        <v>60</v>
      </c>
      <c r="I192" s="253"/>
      <c r="J192" s="249"/>
      <c r="K192" s="249"/>
      <c r="L192" s="254"/>
      <c r="M192" s="255"/>
      <c r="N192" s="256"/>
      <c r="O192" s="256"/>
      <c r="P192" s="256"/>
      <c r="Q192" s="256"/>
      <c r="R192" s="256"/>
      <c r="S192" s="256"/>
      <c r="T192" s="257"/>
      <c r="AT192" s="258" t="s">
        <v>176</v>
      </c>
      <c r="AU192" s="258" t="s">
        <v>24</v>
      </c>
      <c r="AV192" s="12" t="s">
        <v>152</v>
      </c>
      <c r="AW192" s="12" t="s">
        <v>45</v>
      </c>
      <c r="AX192" s="12" t="s">
        <v>25</v>
      </c>
      <c r="AY192" s="258" t="s">
        <v>145</v>
      </c>
    </row>
    <row r="193" s="1" customFormat="1" ht="16.5" customHeight="1">
      <c r="B193" s="46"/>
      <c r="C193" s="222" t="s">
        <v>34</v>
      </c>
      <c r="D193" s="222" t="s">
        <v>147</v>
      </c>
      <c r="E193" s="223" t="s">
        <v>1164</v>
      </c>
      <c r="F193" s="224" t="s">
        <v>1165</v>
      </c>
      <c r="G193" s="225" t="s">
        <v>150</v>
      </c>
      <c r="H193" s="226">
        <v>60</v>
      </c>
      <c r="I193" s="227"/>
      <c r="J193" s="228">
        <f>ROUND(I193*H193,2)</f>
        <v>0</v>
      </c>
      <c r="K193" s="224" t="s">
        <v>38</v>
      </c>
      <c r="L193" s="72"/>
      <c r="M193" s="229" t="s">
        <v>38</v>
      </c>
      <c r="N193" s="230" t="s">
        <v>52</v>
      </c>
      <c r="O193" s="47"/>
      <c r="P193" s="231">
        <f>O193*H193</f>
        <v>0</v>
      </c>
      <c r="Q193" s="231">
        <v>0</v>
      </c>
      <c r="R193" s="231">
        <f>Q193*H193</f>
        <v>0</v>
      </c>
      <c r="S193" s="231">
        <v>0</v>
      </c>
      <c r="T193" s="232">
        <f>S193*H193</f>
        <v>0</v>
      </c>
      <c r="AR193" s="23" t="s">
        <v>152</v>
      </c>
      <c r="AT193" s="23" t="s">
        <v>147</v>
      </c>
      <c r="AU193" s="23" t="s">
        <v>24</v>
      </c>
      <c r="AY193" s="23" t="s">
        <v>145</v>
      </c>
      <c r="BE193" s="233">
        <f>IF(N193="základní",J193,0)</f>
        <v>0</v>
      </c>
      <c r="BF193" s="233">
        <f>IF(N193="snížená",J193,0)</f>
        <v>0</v>
      </c>
      <c r="BG193" s="233">
        <f>IF(N193="zákl. přenesená",J193,0)</f>
        <v>0</v>
      </c>
      <c r="BH193" s="233">
        <f>IF(N193="sníž. přenesená",J193,0)</f>
        <v>0</v>
      </c>
      <c r="BI193" s="233">
        <f>IF(N193="nulová",J193,0)</f>
        <v>0</v>
      </c>
      <c r="BJ193" s="23" t="s">
        <v>25</v>
      </c>
      <c r="BK193" s="233">
        <f>ROUND(I193*H193,2)</f>
        <v>0</v>
      </c>
      <c r="BL193" s="23" t="s">
        <v>152</v>
      </c>
      <c r="BM193" s="23" t="s">
        <v>1166</v>
      </c>
    </row>
    <row r="194" s="10" customFormat="1" ht="29.88" customHeight="1">
      <c r="B194" s="206"/>
      <c r="C194" s="207"/>
      <c r="D194" s="208" t="s">
        <v>80</v>
      </c>
      <c r="E194" s="220" t="s">
        <v>203</v>
      </c>
      <c r="F194" s="220" t="s">
        <v>437</v>
      </c>
      <c r="G194" s="207"/>
      <c r="H194" s="207"/>
      <c r="I194" s="210"/>
      <c r="J194" s="221">
        <f>BK194</f>
        <v>0</v>
      </c>
      <c r="K194" s="207"/>
      <c r="L194" s="212"/>
      <c r="M194" s="213"/>
      <c r="N194" s="214"/>
      <c r="O194" s="214"/>
      <c r="P194" s="215">
        <f>SUM(P195:P221)</f>
        <v>0</v>
      </c>
      <c r="Q194" s="214"/>
      <c r="R194" s="215">
        <f>SUM(R195:R221)</f>
        <v>75.535479999999978</v>
      </c>
      <c r="S194" s="214"/>
      <c r="T194" s="216">
        <f>SUM(T195:T221)</f>
        <v>0</v>
      </c>
      <c r="AR194" s="217" t="s">
        <v>25</v>
      </c>
      <c r="AT194" s="218" t="s">
        <v>80</v>
      </c>
      <c r="AU194" s="218" t="s">
        <v>25</v>
      </c>
      <c r="AY194" s="217" t="s">
        <v>145</v>
      </c>
      <c r="BK194" s="219">
        <f>SUM(BK195:BK221)</f>
        <v>0</v>
      </c>
    </row>
    <row r="195" s="1" customFormat="1" ht="25.5" customHeight="1">
      <c r="B195" s="46"/>
      <c r="C195" s="222" t="s">
        <v>368</v>
      </c>
      <c r="D195" s="222" t="s">
        <v>147</v>
      </c>
      <c r="E195" s="223" t="s">
        <v>439</v>
      </c>
      <c r="F195" s="224" t="s">
        <v>440</v>
      </c>
      <c r="G195" s="225" t="s">
        <v>161</v>
      </c>
      <c r="H195" s="226">
        <v>8</v>
      </c>
      <c r="I195" s="227"/>
      <c r="J195" s="228">
        <f>ROUND(I195*H195,2)</f>
        <v>0</v>
      </c>
      <c r="K195" s="224" t="s">
        <v>156</v>
      </c>
      <c r="L195" s="72"/>
      <c r="M195" s="229" t="s">
        <v>38</v>
      </c>
      <c r="N195" s="230" t="s">
        <v>52</v>
      </c>
      <c r="O195" s="47"/>
      <c r="P195" s="231">
        <f>O195*H195</f>
        <v>0</v>
      </c>
      <c r="Q195" s="231">
        <v>0.0010499999999999999</v>
      </c>
      <c r="R195" s="231">
        <f>Q195*H195</f>
        <v>0.0083999999999999995</v>
      </c>
      <c r="S195" s="231">
        <v>0</v>
      </c>
      <c r="T195" s="232">
        <f>S195*H195</f>
        <v>0</v>
      </c>
      <c r="AR195" s="23" t="s">
        <v>152</v>
      </c>
      <c r="AT195" s="23" t="s">
        <v>147</v>
      </c>
      <c r="AU195" s="23" t="s">
        <v>24</v>
      </c>
      <c r="AY195" s="23" t="s">
        <v>145</v>
      </c>
      <c r="BE195" s="233">
        <f>IF(N195="základní",J195,0)</f>
        <v>0</v>
      </c>
      <c r="BF195" s="233">
        <f>IF(N195="snížená",J195,0)</f>
        <v>0</v>
      </c>
      <c r="BG195" s="233">
        <f>IF(N195="zákl. přenesená",J195,0)</f>
        <v>0</v>
      </c>
      <c r="BH195" s="233">
        <f>IF(N195="sníž. přenesená",J195,0)</f>
        <v>0</v>
      </c>
      <c r="BI195" s="233">
        <f>IF(N195="nulová",J195,0)</f>
        <v>0</v>
      </c>
      <c r="BJ195" s="23" t="s">
        <v>25</v>
      </c>
      <c r="BK195" s="233">
        <f>ROUND(I195*H195,2)</f>
        <v>0</v>
      </c>
      <c r="BL195" s="23" t="s">
        <v>152</v>
      </c>
      <c r="BM195" s="23" t="s">
        <v>1167</v>
      </c>
    </row>
    <row r="196" s="1" customFormat="1" ht="16.5" customHeight="1">
      <c r="B196" s="46"/>
      <c r="C196" s="259" t="s">
        <v>374</v>
      </c>
      <c r="D196" s="259" t="s">
        <v>280</v>
      </c>
      <c r="E196" s="260" t="s">
        <v>443</v>
      </c>
      <c r="F196" s="261" t="s">
        <v>1168</v>
      </c>
      <c r="G196" s="262" t="s">
        <v>161</v>
      </c>
      <c r="H196" s="263">
        <v>8</v>
      </c>
      <c r="I196" s="264"/>
      <c r="J196" s="265">
        <f>ROUND(I196*H196,2)</f>
        <v>0</v>
      </c>
      <c r="K196" s="261" t="s">
        <v>156</v>
      </c>
      <c r="L196" s="266"/>
      <c r="M196" s="267" t="s">
        <v>38</v>
      </c>
      <c r="N196" s="268" t="s">
        <v>52</v>
      </c>
      <c r="O196" s="47"/>
      <c r="P196" s="231">
        <f>O196*H196</f>
        <v>0</v>
      </c>
      <c r="Q196" s="231">
        <v>0.0030000000000000001</v>
      </c>
      <c r="R196" s="231">
        <f>Q196*H196</f>
        <v>0.024</v>
      </c>
      <c r="S196" s="231">
        <v>0</v>
      </c>
      <c r="T196" s="232">
        <f>S196*H196</f>
        <v>0</v>
      </c>
      <c r="AR196" s="23" t="s">
        <v>194</v>
      </c>
      <c r="AT196" s="23" t="s">
        <v>280</v>
      </c>
      <c r="AU196" s="23" t="s">
        <v>24</v>
      </c>
      <c r="AY196" s="23" t="s">
        <v>145</v>
      </c>
      <c r="BE196" s="233">
        <f>IF(N196="základní",J196,0)</f>
        <v>0</v>
      </c>
      <c r="BF196" s="233">
        <f>IF(N196="snížená",J196,0)</f>
        <v>0</v>
      </c>
      <c r="BG196" s="233">
        <f>IF(N196="zákl. přenesená",J196,0)</f>
        <v>0</v>
      </c>
      <c r="BH196" s="233">
        <f>IF(N196="sníž. přenesená",J196,0)</f>
        <v>0</v>
      </c>
      <c r="BI196" s="233">
        <f>IF(N196="nulová",J196,0)</f>
        <v>0</v>
      </c>
      <c r="BJ196" s="23" t="s">
        <v>25</v>
      </c>
      <c r="BK196" s="233">
        <f>ROUND(I196*H196,2)</f>
        <v>0</v>
      </c>
      <c r="BL196" s="23" t="s">
        <v>152</v>
      </c>
      <c r="BM196" s="23" t="s">
        <v>1169</v>
      </c>
    </row>
    <row r="197" s="1" customFormat="1" ht="25.5" customHeight="1">
      <c r="B197" s="46"/>
      <c r="C197" s="222" t="s">
        <v>379</v>
      </c>
      <c r="D197" s="222" t="s">
        <v>147</v>
      </c>
      <c r="E197" s="223" t="s">
        <v>448</v>
      </c>
      <c r="F197" s="224" t="s">
        <v>449</v>
      </c>
      <c r="G197" s="225" t="s">
        <v>161</v>
      </c>
      <c r="H197" s="226">
        <v>8</v>
      </c>
      <c r="I197" s="227"/>
      <c r="J197" s="228">
        <f>ROUND(I197*H197,2)</f>
        <v>0</v>
      </c>
      <c r="K197" s="224" t="s">
        <v>156</v>
      </c>
      <c r="L197" s="72"/>
      <c r="M197" s="229" t="s">
        <v>38</v>
      </c>
      <c r="N197" s="230" t="s">
        <v>52</v>
      </c>
      <c r="O197" s="47"/>
      <c r="P197" s="231">
        <f>O197*H197</f>
        <v>0</v>
      </c>
      <c r="Q197" s="231">
        <v>0.11241</v>
      </c>
      <c r="R197" s="231">
        <f>Q197*H197</f>
        <v>0.89927999999999997</v>
      </c>
      <c r="S197" s="231">
        <v>0</v>
      </c>
      <c r="T197" s="232">
        <f>S197*H197</f>
        <v>0</v>
      </c>
      <c r="AR197" s="23" t="s">
        <v>152</v>
      </c>
      <c r="AT197" s="23" t="s">
        <v>147</v>
      </c>
      <c r="AU197" s="23" t="s">
        <v>24</v>
      </c>
      <c r="AY197" s="23" t="s">
        <v>145</v>
      </c>
      <c r="BE197" s="233">
        <f>IF(N197="základní",J197,0)</f>
        <v>0</v>
      </c>
      <c r="BF197" s="233">
        <f>IF(N197="snížená",J197,0)</f>
        <v>0</v>
      </c>
      <c r="BG197" s="233">
        <f>IF(N197="zákl. přenesená",J197,0)</f>
        <v>0</v>
      </c>
      <c r="BH197" s="233">
        <f>IF(N197="sníž. přenesená",J197,0)</f>
        <v>0</v>
      </c>
      <c r="BI197" s="233">
        <f>IF(N197="nulová",J197,0)</f>
        <v>0</v>
      </c>
      <c r="BJ197" s="23" t="s">
        <v>25</v>
      </c>
      <c r="BK197" s="233">
        <f>ROUND(I197*H197,2)</f>
        <v>0</v>
      </c>
      <c r="BL197" s="23" t="s">
        <v>152</v>
      </c>
      <c r="BM197" s="23" t="s">
        <v>1170</v>
      </c>
    </row>
    <row r="198" s="1" customFormat="1" ht="16.5" customHeight="1">
      <c r="B198" s="46"/>
      <c r="C198" s="259" t="s">
        <v>384</v>
      </c>
      <c r="D198" s="259" t="s">
        <v>280</v>
      </c>
      <c r="E198" s="260" t="s">
        <v>452</v>
      </c>
      <c r="F198" s="261" t="s">
        <v>453</v>
      </c>
      <c r="G198" s="262" t="s">
        <v>161</v>
      </c>
      <c r="H198" s="263">
        <v>8</v>
      </c>
      <c r="I198" s="264"/>
      <c r="J198" s="265">
        <f>ROUND(I198*H198,2)</f>
        <v>0</v>
      </c>
      <c r="K198" s="261" t="s">
        <v>156</v>
      </c>
      <c r="L198" s="266"/>
      <c r="M198" s="267" t="s">
        <v>38</v>
      </c>
      <c r="N198" s="268" t="s">
        <v>52</v>
      </c>
      <c r="O198" s="47"/>
      <c r="P198" s="231">
        <f>O198*H198</f>
        <v>0</v>
      </c>
      <c r="Q198" s="231">
        <v>0.0061000000000000004</v>
      </c>
      <c r="R198" s="231">
        <f>Q198*H198</f>
        <v>0.048800000000000003</v>
      </c>
      <c r="S198" s="231">
        <v>0</v>
      </c>
      <c r="T198" s="232">
        <f>S198*H198</f>
        <v>0</v>
      </c>
      <c r="AR198" s="23" t="s">
        <v>194</v>
      </c>
      <c r="AT198" s="23" t="s">
        <v>280</v>
      </c>
      <c r="AU198" s="23" t="s">
        <v>24</v>
      </c>
      <c r="AY198" s="23" t="s">
        <v>145</v>
      </c>
      <c r="BE198" s="233">
        <f>IF(N198="základní",J198,0)</f>
        <v>0</v>
      </c>
      <c r="BF198" s="233">
        <f>IF(N198="snížená",J198,0)</f>
        <v>0</v>
      </c>
      <c r="BG198" s="233">
        <f>IF(N198="zákl. přenesená",J198,0)</f>
        <v>0</v>
      </c>
      <c r="BH198" s="233">
        <f>IF(N198="sníž. přenesená",J198,0)</f>
        <v>0</v>
      </c>
      <c r="BI198" s="233">
        <f>IF(N198="nulová",J198,0)</f>
        <v>0</v>
      </c>
      <c r="BJ198" s="23" t="s">
        <v>25</v>
      </c>
      <c r="BK198" s="233">
        <f>ROUND(I198*H198,2)</f>
        <v>0</v>
      </c>
      <c r="BL198" s="23" t="s">
        <v>152</v>
      </c>
      <c r="BM198" s="23" t="s">
        <v>1171</v>
      </c>
    </row>
    <row r="199" s="1" customFormat="1">
      <c r="B199" s="46"/>
      <c r="C199" s="74"/>
      <c r="D199" s="234" t="s">
        <v>170</v>
      </c>
      <c r="E199" s="74"/>
      <c r="F199" s="235" t="s">
        <v>795</v>
      </c>
      <c r="G199" s="74"/>
      <c r="H199" s="74"/>
      <c r="I199" s="192"/>
      <c r="J199" s="74"/>
      <c r="K199" s="74"/>
      <c r="L199" s="72"/>
      <c r="M199" s="236"/>
      <c r="N199" s="47"/>
      <c r="O199" s="47"/>
      <c r="P199" s="47"/>
      <c r="Q199" s="47"/>
      <c r="R199" s="47"/>
      <c r="S199" s="47"/>
      <c r="T199" s="95"/>
      <c r="AT199" s="23" t="s">
        <v>170</v>
      </c>
      <c r="AU199" s="23" t="s">
        <v>24</v>
      </c>
    </row>
    <row r="200" s="1" customFormat="1" ht="16.5" customHeight="1">
      <c r="B200" s="46"/>
      <c r="C200" s="259" t="s">
        <v>388</v>
      </c>
      <c r="D200" s="259" t="s">
        <v>280</v>
      </c>
      <c r="E200" s="260" t="s">
        <v>456</v>
      </c>
      <c r="F200" s="261" t="s">
        <v>457</v>
      </c>
      <c r="G200" s="262" t="s">
        <v>161</v>
      </c>
      <c r="H200" s="263">
        <v>8</v>
      </c>
      <c r="I200" s="264"/>
      <c r="J200" s="265">
        <f>ROUND(I200*H200,2)</f>
        <v>0</v>
      </c>
      <c r="K200" s="261" t="s">
        <v>156</v>
      </c>
      <c r="L200" s="266"/>
      <c r="M200" s="267" t="s">
        <v>38</v>
      </c>
      <c r="N200" s="268" t="s">
        <v>52</v>
      </c>
      <c r="O200" s="47"/>
      <c r="P200" s="231">
        <f>O200*H200</f>
        <v>0</v>
      </c>
      <c r="Q200" s="231">
        <v>0.0030000000000000001</v>
      </c>
      <c r="R200" s="231">
        <f>Q200*H200</f>
        <v>0.024</v>
      </c>
      <c r="S200" s="231">
        <v>0</v>
      </c>
      <c r="T200" s="232">
        <f>S200*H200</f>
        <v>0</v>
      </c>
      <c r="AR200" s="23" t="s">
        <v>194</v>
      </c>
      <c r="AT200" s="23" t="s">
        <v>280</v>
      </c>
      <c r="AU200" s="23" t="s">
        <v>24</v>
      </c>
      <c r="AY200" s="23" t="s">
        <v>145</v>
      </c>
      <c r="BE200" s="233">
        <f>IF(N200="základní",J200,0)</f>
        <v>0</v>
      </c>
      <c r="BF200" s="233">
        <f>IF(N200="snížená",J200,0)</f>
        <v>0</v>
      </c>
      <c r="BG200" s="233">
        <f>IF(N200="zákl. přenesená",J200,0)</f>
        <v>0</v>
      </c>
      <c r="BH200" s="233">
        <f>IF(N200="sníž. přenesená",J200,0)</f>
        <v>0</v>
      </c>
      <c r="BI200" s="233">
        <f>IF(N200="nulová",J200,0)</f>
        <v>0</v>
      </c>
      <c r="BJ200" s="23" t="s">
        <v>25</v>
      </c>
      <c r="BK200" s="233">
        <f>ROUND(I200*H200,2)</f>
        <v>0</v>
      </c>
      <c r="BL200" s="23" t="s">
        <v>152</v>
      </c>
      <c r="BM200" s="23" t="s">
        <v>1172</v>
      </c>
    </row>
    <row r="201" s="1" customFormat="1" ht="16.5" customHeight="1">
      <c r="B201" s="46"/>
      <c r="C201" s="259" t="s">
        <v>393</v>
      </c>
      <c r="D201" s="259" t="s">
        <v>280</v>
      </c>
      <c r="E201" s="260" t="s">
        <v>460</v>
      </c>
      <c r="F201" s="261" t="s">
        <v>461</v>
      </c>
      <c r="G201" s="262" t="s">
        <v>161</v>
      </c>
      <c r="H201" s="263">
        <v>8</v>
      </c>
      <c r="I201" s="264"/>
      <c r="J201" s="265">
        <f>ROUND(I201*H201,2)</f>
        <v>0</v>
      </c>
      <c r="K201" s="261" t="s">
        <v>156</v>
      </c>
      <c r="L201" s="266"/>
      <c r="M201" s="267" t="s">
        <v>38</v>
      </c>
      <c r="N201" s="268" t="s">
        <v>52</v>
      </c>
      <c r="O201" s="47"/>
      <c r="P201" s="231">
        <f>O201*H201</f>
        <v>0</v>
      </c>
      <c r="Q201" s="231">
        <v>0.00010000000000000001</v>
      </c>
      <c r="R201" s="231">
        <f>Q201*H201</f>
        <v>0.00080000000000000004</v>
      </c>
      <c r="S201" s="231">
        <v>0</v>
      </c>
      <c r="T201" s="232">
        <f>S201*H201</f>
        <v>0</v>
      </c>
      <c r="AR201" s="23" t="s">
        <v>194</v>
      </c>
      <c r="AT201" s="23" t="s">
        <v>280</v>
      </c>
      <c r="AU201" s="23" t="s">
        <v>24</v>
      </c>
      <c r="AY201" s="23" t="s">
        <v>145</v>
      </c>
      <c r="BE201" s="233">
        <f>IF(N201="základní",J201,0)</f>
        <v>0</v>
      </c>
      <c r="BF201" s="233">
        <f>IF(N201="snížená",J201,0)</f>
        <v>0</v>
      </c>
      <c r="BG201" s="233">
        <f>IF(N201="zákl. přenesená",J201,0)</f>
        <v>0</v>
      </c>
      <c r="BH201" s="233">
        <f>IF(N201="sníž. přenesená",J201,0)</f>
        <v>0</v>
      </c>
      <c r="BI201" s="233">
        <f>IF(N201="nulová",J201,0)</f>
        <v>0</v>
      </c>
      <c r="BJ201" s="23" t="s">
        <v>25</v>
      </c>
      <c r="BK201" s="233">
        <f>ROUND(I201*H201,2)</f>
        <v>0</v>
      </c>
      <c r="BL201" s="23" t="s">
        <v>152</v>
      </c>
      <c r="BM201" s="23" t="s">
        <v>1173</v>
      </c>
    </row>
    <row r="202" s="1" customFormat="1" ht="16.5" customHeight="1">
      <c r="B202" s="46"/>
      <c r="C202" s="259" t="s">
        <v>397</v>
      </c>
      <c r="D202" s="259" t="s">
        <v>280</v>
      </c>
      <c r="E202" s="260" t="s">
        <v>464</v>
      </c>
      <c r="F202" s="261" t="s">
        <v>465</v>
      </c>
      <c r="G202" s="262" t="s">
        <v>161</v>
      </c>
      <c r="H202" s="263">
        <v>16</v>
      </c>
      <c r="I202" s="264"/>
      <c r="J202" s="265">
        <f>ROUND(I202*H202,2)</f>
        <v>0</v>
      </c>
      <c r="K202" s="261" t="s">
        <v>156</v>
      </c>
      <c r="L202" s="266"/>
      <c r="M202" s="267" t="s">
        <v>38</v>
      </c>
      <c r="N202" s="268" t="s">
        <v>52</v>
      </c>
      <c r="O202" s="47"/>
      <c r="P202" s="231">
        <f>O202*H202</f>
        <v>0</v>
      </c>
      <c r="Q202" s="231">
        <v>0.00035</v>
      </c>
      <c r="R202" s="231">
        <f>Q202*H202</f>
        <v>0.0055999999999999999</v>
      </c>
      <c r="S202" s="231">
        <v>0</v>
      </c>
      <c r="T202" s="232">
        <f>S202*H202</f>
        <v>0</v>
      </c>
      <c r="AR202" s="23" t="s">
        <v>194</v>
      </c>
      <c r="AT202" s="23" t="s">
        <v>280</v>
      </c>
      <c r="AU202" s="23" t="s">
        <v>24</v>
      </c>
      <c r="AY202" s="23" t="s">
        <v>145</v>
      </c>
      <c r="BE202" s="233">
        <f>IF(N202="základní",J202,0)</f>
        <v>0</v>
      </c>
      <c r="BF202" s="233">
        <f>IF(N202="snížená",J202,0)</f>
        <v>0</v>
      </c>
      <c r="BG202" s="233">
        <f>IF(N202="zákl. přenesená",J202,0)</f>
        <v>0</v>
      </c>
      <c r="BH202" s="233">
        <f>IF(N202="sníž. přenesená",J202,0)</f>
        <v>0</v>
      </c>
      <c r="BI202" s="233">
        <f>IF(N202="nulová",J202,0)</f>
        <v>0</v>
      </c>
      <c r="BJ202" s="23" t="s">
        <v>25</v>
      </c>
      <c r="BK202" s="233">
        <f>ROUND(I202*H202,2)</f>
        <v>0</v>
      </c>
      <c r="BL202" s="23" t="s">
        <v>152</v>
      </c>
      <c r="BM202" s="23" t="s">
        <v>1174</v>
      </c>
    </row>
    <row r="203" s="1" customFormat="1" ht="16.5" customHeight="1">
      <c r="B203" s="46"/>
      <c r="C203" s="259" t="s">
        <v>402</v>
      </c>
      <c r="D203" s="259" t="s">
        <v>280</v>
      </c>
      <c r="E203" s="260" t="s">
        <v>468</v>
      </c>
      <c r="F203" s="261" t="s">
        <v>1175</v>
      </c>
      <c r="G203" s="262" t="s">
        <v>197</v>
      </c>
      <c r="H203" s="263">
        <v>20</v>
      </c>
      <c r="I203" s="264"/>
      <c r="J203" s="265">
        <f>ROUND(I203*H203,2)</f>
        <v>0</v>
      </c>
      <c r="K203" s="261" t="s">
        <v>156</v>
      </c>
      <c r="L203" s="266"/>
      <c r="M203" s="267" t="s">
        <v>38</v>
      </c>
      <c r="N203" s="268" t="s">
        <v>52</v>
      </c>
      <c r="O203" s="47"/>
      <c r="P203" s="231">
        <f>O203*H203</f>
        <v>0</v>
      </c>
      <c r="Q203" s="231">
        <v>8.0000000000000007E-05</v>
      </c>
      <c r="R203" s="231">
        <f>Q203*H203</f>
        <v>0.0016000000000000001</v>
      </c>
      <c r="S203" s="231">
        <v>0</v>
      </c>
      <c r="T203" s="232">
        <f>S203*H203</f>
        <v>0</v>
      </c>
      <c r="AR203" s="23" t="s">
        <v>194</v>
      </c>
      <c r="AT203" s="23" t="s">
        <v>280</v>
      </c>
      <c r="AU203" s="23" t="s">
        <v>24</v>
      </c>
      <c r="AY203" s="23" t="s">
        <v>145</v>
      </c>
      <c r="BE203" s="233">
        <f>IF(N203="základní",J203,0)</f>
        <v>0</v>
      </c>
      <c r="BF203" s="233">
        <f>IF(N203="snížená",J203,0)</f>
        <v>0</v>
      </c>
      <c r="BG203" s="233">
        <f>IF(N203="zákl. přenesená",J203,0)</f>
        <v>0</v>
      </c>
      <c r="BH203" s="233">
        <f>IF(N203="sníž. přenesená",J203,0)</f>
        <v>0</v>
      </c>
      <c r="BI203" s="233">
        <f>IF(N203="nulová",J203,0)</f>
        <v>0</v>
      </c>
      <c r="BJ203" s="23" t="s">
        <v>25</v>
      </c>
      <c r="BK203" s="233">
        <f>ROUND(I203*H203,2)</f>
        <v>0</v>
      </c>
      <c r="BL203" s="23" t="s">
        <v>152</v>
      </c>
      <c r="BM203" s="23" t="s">
        <v>1176</v>
      </c>
    </row>
    <row r="204" s="1" customFormat="1" ht="25.5" customHeight="1">
      <c r="B204" s="46"/>
      <c r="C204" s="222" t="s">
        <v>407</v>
      </c>
      <c r="D204" s="222" t="s">
        <v>147</v>
      </c>
      <c r="E204" s="223" t="s">
        <v>1177</v>
      </c>
      <c r="F204" s="224" t="s">
        <v>1178</v>
      </c>
      <c r="G204" s="225" t="s">
        <v>197</v>
      </c>
      <c r="H204" s="226">
        <v>42</v>
      </c>
      <c r="I204" s="227"/>
      <c r="J204" s="228">
        <f>ROUND(I204*H204,2)</f>
        <v>0</v>
      </c>
      <c r="K204" s="224" t="s">
        <v>151</v>
      </c>
      <c r="L204" s="72"/>
      <c r="M204" s="229" t="s">
        <v>38</v>
      </c>
      <c r="N204" s="230" t="s">
        <v>52</v>
      </c>
      <c r="O204" s="47"/>
      <c r="P204" s="231">
        <f>O204*H204</f>
        <v>0</v>
      </c>
      <c r="Q204" s="231">
        <v>0.00021000000000000001</v>
      </c>
      <c r="R204" s="231">
        <f>Q204*H204</f>
        <v>0.0088199999999999997</v>
      </c>
      <c r="S204" s="231">
        <v>0</v>
      </c>
      <c r="T204" s="232">
        <f>S204*H204</f>
        <v>0</v>
      </c>
      <c r="AR204" s="23" t="s">
        <v>152</v>
      </c>
      <c r="AT204" s="23" t="s">
        <v>147</v>
      </c>
      <c r="AU204" s="23" t="s">
        <v>24</v>
      </c>
      <c r="AY204" s="23" t="s">
        <v>145</v>
      </c>
      <c r="BE204" s="233">
        <f>IF(N204="základní",J204,0)</f>
        <v>0</v>
      </c>
      <c r="BF204" s="233">
        <f>IF(N204="snížená",J204,0)</f>
        <v>0</v>
      </c>
      <c r="BG204" s="233">
        <f>IF(N204="zákl. přenesená",J204,0)</f>
        <v>0</v>
      </c>
      <c r="BH204" s="233">
        <f>IF(N204="sníž. přenesená",J204,0)</f>
        <v>0</v>
      </c>
      <c r="BI204" s="233">
        <f>IF(N204="nulová",J204,0)</f>
        <v>0</v>
      </c>
      <c r="BJ204" s="23" t="s">
        <v>25</v>
      </c>
      <c r="BK204" s="233">
        <f>ROUND(I204*H204,2)</f>
        <v>0</v>
      </c>
      <c r="BL204" s="23" t="s">
        <v>152</v>
      </c>
      <c r="BM204" s="23" t="s">
        <v>1179</v>
      </c>
    </row>
    <row r="205" s="1" customFormat="1">
      <c r="B205" s="46"/>
      <c r="C205" s="74"/>
      <c r="D205" s="234" t="s">
        <v>170</v>
      </c>
      <c r="E205" s="74"/>
      <c r="F205" s="235" t="s">
        <v>475</v>
      </c>
      <c r="G205" s="74"/>
      <c r="H205" s="74"/>
      <c r="I205" s="192"/>
      <c r="J205" s="74"/>
      <c r="K205" s="74"/>
      <c r="L205" s="72"/>
      <c r="M205" s="236"/>
      <c r="N205" s="47"/>
      <c r="O205" s="47"/>
      <c r="P205" s="47"/>
      <c r="Q205" s="47"/>
      <c r="R205" s="47"/>
      <c r="S205" s="47"/>
      <c r="T205" s="95"/>
      <c r="AT205" s="23" t="s">
        <v>170</v>
      </c>
      <c r="AU205" s="23" t="s">
        <v>24</v>
      </c>
    </row>
    <row r="206" s="11" customFormat="1">
      <c r="B206" s="237"/>
      <c r="C206" s="238"/>
      <c r="D206" s="234" t="s">
        <v>176</v>
      </c>
      <c r="E206" s="239" t="s">
        <v>38</v>
      </c>
      <c r="F206" s="240" t="s">
        <v>34</v>
      </c>
      <c r="G206" s="238"/>
      <c r="H206" s="241">
        <v>42</v>
      </c>
      <c r="I206" s="242"/>
      <c r="J206" s="238"/>
      <c r="K206" s="238"/>
      <c r="L206" s="243"/>
      <c r="M206" s="244"/>
      <c r="N206" s="245"/>
      <c r="O206" s="245"/>
      <c r="P206" s="245"/>
      <c r="Q206" s="245"/>
      <c r="R206" s="245"/>
      <c r="S206" s="245"/>
      <c r="T206" s="246"/>
      <c r="AT206" s="247" t="s">
        <v>176</v>
      </c>
      <c r="AU206" s="247" t="s">
        <v>24</v>
      </c>
      <c r="AV206" s="11" t="s">
        <v>24</v>
      </c>
      <c r="AW206" s="11" t="s">
        <v>45</v>
      </c>
      <c r="AX206" s="11" t="s">
        <v>25</v>
      </c>
      <c r="AY206" s="247" t="s">
        <v>145</v>
      </c>
    </row>
    <row r="207" s="1" customFormat="1" ht="25.5" customHeight="1">
      <c r="B207" s="46"/>
      <c r="C207" s="222" t="s">
        <v>412</v>
      </c>
      <c r="D207" s="222" t="s">
        <v>147</v>
      </c>
      <c r="E207" s="223" t="s">
        <v>479</v>
      </c>
      <c r="F207" s="224" t="s">
        <v>480</v>
      </c>
      <c r="G207" s="225" t="s">
        <v>197</v>
      </c>
      <c r="H207" s="226">
        <v>206</v>
      </c>
      <c r="I207" s="227"/>
      <c r="J207" s="228">
        <f>ROUND(I207*H207,2)</f>
        <v>0</v>
      </c>
      <c r="K207" s="224" t="s">
        <v>151</v>
      </c>
      <c r="L207" s="72"/>
      <c r="M207" s="229" t="s">
        <v>38</v>
      </c>
      <c r="N207" s="230" t="s">
        <v>52</v>
      </c>
      <c r="O207" s="47"/>
      <c r="P207" s="231">
        <f>O207*H207</f>
        <v>0</v>
      </c>
      <c r="Q207" s="231">
        <v>0.15540000000000001</v>
      </c>
      <c r="R207" s="231">
        <f>Q207*H207</f>
        <v>32.0124</v>
      </c>
      <c r="S207" s="231">
        <v>0</v>
      </c>
      <c r="T207" s="232">
        <f>S207*H207</f>
        <v>0</v>
      </c>
      <c r="AR207" s="23" t="s">
        <v>152</v>
      </c>
      <c r="AT207" s="23" t="s">
        <v>147</v>
      </c>
      <c r="AU207" s="23" t="s">
        <v>24</v>
      </c>
      <c r="AY207" s="23" t="s">
        <v>145</v>
      </c>
      <c r="BE207" s="233">
        <f>IF(N207="základní",J207,0)</f>
        <v>0</v>
      </c>
      <c r="BF207" s="233">
        <f>IF(N207="snížená",J207,0)</f>
        <v>0</v>
      </c>
      <c r="BG207" s="233">
        <f>IF(N207="zákl. přenesená",J207,0)</f>
        <v>0</v>
      </c>
      <c r="BH207" s="233">
        <f>IF(N207="sníž. přenesená",J207,0)</f>
        <v>0</v>
      </c>
      <c r="BI207" s="233">
        <f>IF(N207="nulová",J207,0)</f>
        <v>0</v>
      </c>
      <c r="BJ207" s="23" t="s">
        <v>25</v>
      </c>
      <c r="BK207" s="233">
        <f>ROUND(I207*H207,2)</f>
        <v>0</v>
      </c>
      <c r="BL207" s="23" t="s">
        <v>152</v>
      </c>
      <c r="BM207" s="23" t="s">
        <v>1180</v>
      </c>
    </row>
    <row r="208" s="1" customFormat="1" ht="16.5" customHeight="1">
      <c r="B208" s="46"/>
      <c r="C208" s="259" t="s">
        <v>416</v>
      </c>
      <c r="D208" s="259" t="s">
        <v>280</v>
      </c>
      <c r="E208" s="260" t="s">
        <v>1181</v>
      </c>
      <c r="F208" s="261" t="s">
        <v>1182</v>
      </c>
      <c r="G208" s="262" t="s">
        <v>161</v>
      </c>
      <c r="H208" s="263">
        <v>226.59999999999999</v>
      </c>
      <c r="I208" s="264"/>
      <c r="J208" s="265">
        <f>ROUND(I208*H208,2)</f>
        <v>0</v>
      </c>
      <c r="K208" s="261" t="s">
        <v>151</v>
      </c>
      <c r="L208" s="266"/>
      <c r="M208" s="267" t="s">
        <v>38</v>
      </c>
      <c r="N208" s="268" t="s">
        <v>52</v>
      </c>
      <c r="O208" s="47"/>
      <c r="P208" s="231">
        <f>O208*H208</f>
        <v>0</v>
      </c>
      <c r="Q208" s="231">
        <v>0.082100000000000006</v>
      </c>
      <c r="R208" s="231">
        <f>Q208*H208</f>
        <v>18.603860000000001</v>
      </c>
      <c r="S208" s="231">
        <v>0</v>
      </c>
      <c r="T208" s="232">
        <f>S208*H208</f>
        <v>0</v>
      </c>
      <c r="AR208" s="23" t="s">
        <v>194</v>
      </c>
      <c r="AT208" s="23" t="s">
        <v>280</v>
      </c>
      <c r="AU208" s="23" t="s">
        <v>24</v>
      </c>
      <c r="AY208" s="23" t="s">
        <v>145</v>
      </c>
      <c r="BE208" s="233">
        <f>IF(N208="základní",J208,0)</f>
        <v>0</v>
      </c>
      <c r="BF208" s="233">
        <f>IF(N208="snížená",J208,0)</f>
        <v>0</v>
      </c>
      <c r="BG208" s="233">
        <f>IF(N208="zákl. přenesená",J208,0)</f>
        <v>0</v>
      </c>
      <c r="BH208" s="233">
        <f>IF(N208="sníž. přenesená",J208,0)</f>
        <v>0</v>
      </c>
      <c r="BI208" s="233">
        <f>IF(N208="nulová",J208,0)</f>
        <v>0</v>
      </c>
      <c r="BJ208" s="23" t="s">
        <v>25</v>
      </c>
      <c r="BK208" s="233">
        <f>ROUND(I208*H208,2)</f>
        <v>0</v>
      </c>
      <c r="BL208" s="23" t="s">
        <v>152</v>
      </c>
      <c r="BM208" s="23" t="s">
        <v>1183</v>
      </c>
    </row>
    <row r="209" s="11" customFormat="1">
      <c r="B209" s="237"/>
      <c r="C209" s="238"/>
      <c r="D209" s="234" t="s">
        <v>176</v>
      </c>
      <c r="E209" s="239" t="s">
        <v>38</v>
      </c>
      <c r="F209" s="240" t="s">
        <v>1184</v>
      </c>
      <c r="G209" s="238"/>
      <c r="H209" s="241">
        <v>226.59999999999999</v>
      </c>
      <c r="I209" s="242"/>
      <c r="J209" s="238"/>
      <c r="K209" s="238"/>
      <c r="L209" s="243"/>
      <c r="M209" s="244"/>
      <c r="N209" s="245"/>
      <c r="O209" s="245"/>
      <c r="P209" s="245"/>
      <c r="Q209" s="245"/>
      <c r="R209" s="245"/>
      <c r="S209" s="245"/>
      <c r="T209" s="246"/>
      <c r="AT209" s="247" t="s">
        <v>176</v>
      </c>
      <c r="AU209" s="247" t="s">
        <v>24</v>
      </c>
      <c r="AV209" s="11" t="s">
        <v>24</v>
      </c>
      <c r="AW209" s="11" t="s">
        <v>45</v>
      </c>
      <c r="AX209" s="11" t="s">
        <v>81</v>
      </c>
      <c r="AY209" s="247" t="s">
        <v>145</v>
      </c>
    </row>
    <row r="210" s="12" customFormat="1">
      <c r="B210" s="248"/>
      <c r="C210" s="249"/>
      <c r="D210" s="234" t="s">
        <v>176</v>
      </c>
      <c r="E210" s="250" t="s">
        <v>38</v>
      </c>
      <c r="F210" s="251" t="s">
        <v>179</v>
      </c>
      <c r="G210" s="249"/>
      <c r="H210" s="252">
        <v>226.59999999999999</v>
      </c>
      <c r="I210" s="253"/>
      <c r="J210" s="249"/>
      <c r="K210" s="249"/>
      <c r="L210" s="254"/>
      <c r="M210" s="255"/>
      <c r="N210" s="256"/>
      <c r="O210" s="256"/>
      <c r="P210" s="256"/>
      <c r="Q210" s="256"/>
      <c r="R210" s="256"/>
      <c r="S210" s="256"/>
      <c r="T210" s="257"/>
      <c r="AT210" s="258" t="s">
        <v>176</v>
      </c>
      <c r="AU210" s="258" t="s">
        <v>24</v>
      </c>
      <c r="AV210" s="12" t="s">
        <v>152</v>
      </c>
      <c r="AW210" s="12" t="s">
        <v>45</v>
      </c>
      <c r="AX210" s="12" t="s">
        <v>25</v>
      </c>
      <c r="AY210" s="258" t="s">
        <v>145</v>
      </c>
    </row>
    <row r="211" s="1" customFormat="1" ht="25.5" customHeight="1">
      <c r="B211" s="46"/>
      <c r="C211" s="222" t="s">
        <v>420</v>
      </c>
      <c r="D211" s="222" t="s">
        <v>147</v>
      </c>
      <c r="E211" s="223" t="s">
        <v>500</v>
      </c>
      <c r="F211" s="224" t="s">
        <v>501</v>
      </c>
      <c r="G211" s="225" t="s">
        <v>197</v>
      </c>
      <c r="H211" s="226">
        <v>108</v>
      </c>
      <c r="I211" s="227"/>
      <c r="J211" s="228">
        <f>ROUND(I211*H211,2)</f>
        <v>0</v>
      </c>
      <c r="K211" s="224" t="s">
        <v>156</v>
      </c>
      <c r="L211" s="72"/>
      <c r="M211" s="229" t="s">
        <v>38</v>
      </c>
      <c r="N211" s="230" t="s">
        <v>52</v>
      </c>
      <c r="O211" s="47"/>
      <c r="P211" s="231">
        <f>O211*H211</f>
        <v>0</v>
      </c>
      <c r="Q211" s="231">
        <v>0.16849</v>
      </c>
      <c r="R211" s="231">
        <f>Q211*H211</f>
        <v>18.196919999999999</v>
      </c>
      <c r="S211" s="231">
        <v>0</v>
      </c>
      <c r="T211" s="232">
        <f>S211*H211</f>
        <v>0</v>
      </c>
      <c r="AR211" s="23" t="s">
        <v>152</v>
      </c>
      <c r="AT211" s="23" t="s">
        <v>147</v>
      </c>
      <c r="AU211" s="23" t="s">
        <v>24</v>
      </c>
      <c r="AY211" s="23" t="s">
        <v>145</v>
      </c>
      <c r="BE211" s="233">
        <f>IF(N211="základní",J211,0)</f>
        <v>0</v>
      </c>
      <c r="BF211" s="233">
        <f>IF(N211="snížená",J211,0)</f>
        <v>0</v>
      </c>
      <c r="BG211" s="233">
        <f>IF(N211="zákl. přenesená",J211,0)</f>
        <v>0</v>
      </c>
      <c r="BH211" s="233">
        <f>IF(N211="sníž. přenesená",J211,0)</f>
        <v>0</v>
      </c>
      <c r="BI211" s="233">
        <f>IF(N211="nulová",J211,0)</f>
        <v>0</v>
      </c>
      <c r="BJ211" s="23" t="s">
        <v>25</v>
      </c>
      <c r="BK211" s="233">
        <f>ROUND(I211*H211,2)</f>
        <v>0</v>
      </c>
      <c r="BL211" s="23" t="s">
        <v>152</v>
      </c>
      <c r="BM211" s="23" t="s">
        <v>1185</v>
      </c>
    </row>
    <row r="212" s="11" customFormat="1">
      <c r="B212" s="237"/>
      <c r="C212" s="238"/>
      <c r="D212" s="234" t="s">
        <v>176</v>
      </c>
      <c r="E212" s="239" t="s">
        <v>38</v>
      </c>
      <c r="F212" s="240" t="s">
        <v>1186</v>
      </c>
      <c r="G212" s="238"/>
      <c r="H212" s="241">
        <v>108</v>
      </c>
      <c r="I212" s="242"/>
      <c r="J212" s="238"/>
      <c r="K212" s="238"/>
      <c r="L212" s="243"/>
      <c r="M212" s="244"/>
      <c r="N212" s="245"/>
      <c r="O212" s="245"/>
      <c r="P212" s="245"/>
      <c r="Q212" s="245"/>
      <c r="R212" s="245"/>
      <c r="S212" s="245"/>
      <c r="T212" s="246"/>
      <c r="AT212" s="247" t="s">
        <v>176</v>
      </c>
      <c r="AU212" s="247" t="s">
        <v>24</v>
      </c>
      <c r="AV212" s="11" t="s">
        <v>24</v>
      </c>
      <c r="AW212" s="11" t="s">
        <v>45</v>
      </c>
      <c r="AX212" s="11" t="s">
        <v>81</v>
      </c>
      <c r="AY212" s="247" t="s">
        <v>145</v>
      </c>
    </row>
    <row r="213" s="12" customFormat="1">
      <c r="B213" s="248"/>
      <c r="C213" s="249"/>
      <c r="D213" s="234" t="s">
        <v>176</v>
      </c>
      <c r="E213" s="250" t="s">
        <v>38</v>
      </c>
      <c r="F213" s="251" t="s">
        <v>179</v>
      </c>
      <c r="G213" s="249"/>
      <c r="H213" s="252">
        <v>108</v>
      </c>
      <c r="I213" s="253"/>
      <c r="J213" s="249"/>
      <c r="K213" s="249"/>
      <c r="L213" s="254"/>
      <c r="M213" s="255"/>
      <c r="N213" s="256"/>
      <c r="O213" s="256"/>
      <c r="P213" s="256"/>
      <c r="Q213" s="256"/>
      <c r="R213" s="256"/>
      <c r="S213" s="256"/>
      <c r="T213" s="257"/>
      <c r="AT213" s="258" t="s">
        <v>176</v>
      </c>
      <c r="AU213" s="258" t="s">
        <v>24</v>
      </c>
      <c r="AV213" s="12" t="s">
        <v>152</v>
      </c>
      <c r="AW213" s="12" t="s">
        <v>45</v>
      </c>
      <c r="AX213" s="12" t="s">
        <v>25</v>
      </c>
      <c r="AY213" s="258" t="s">
        <v>145</v>
      </c>
    </row>
    <row r="214" s="1" customFormat="1" ht="16.5" customHeight="1">
      <c r="B214" s="46"/>
      <c r="C214" s="259" t="s">
        <v>424</v>
      </c>
      <c r="D214" s="259" t="s">
        <v>280</v>
      </c>
      <c r="E214" s="260" t="s">
        <v>1187</v>
      </c>
      <c r="F214" s="261" t="s">
        <v>1188</v>
      </c>
      <c r="G214" s="262" t="s">
        <v>161</v>
      </c>
      <c r="H214" s="263">
        <v>226.59999999999999</v>
      </c>
      <c r="I214" s="264"/>
      <c r="J214" s="265">
        <f>ROUND(I214*H214,2)</f>
        <v>0</v>
      </c>
      <c r="K214" s="261" t="s">
        <v>151</v>
      </c>
      <c r="L214" s="266"/>
      <c r="M214" s="267" t="s">
        <v>38</v>
      </c>
      <c r="N214" s="268" t="s">
        <v>52</v>
      </c>
      <c r="O214" s="47"/>
      <c r="P214" s="231">
        <f>O214*H214</f>
        <v>0</v>
      </c>
      <c r="Q214" s="231">
        <v>0.024</v>
      </c>
      <c r="R214" s="231">
        <f>Q214*H214</f>
        <v>5.4383999999999997</v>
      </c>
      <c r="S214" s="231">
        <v>0</v>
      </c>
      <c r="T214" s="232">
        <f>S214*H214</f>
        <v>0</v>
      </c>
      <c r="AR214" s="23" t="s">
        <v>194</v>
      </c>
      <c r="AT214" s="23" t="s">
        <v>280</v>
      </c>
      <c r="AU214" s="23" t="s">
        <v>24</v>
      </c>
      <c r="AY214" s="23" t="s">
        <v>145</v>
      </c>
      <c r="BE214" s="233">
        <f>IF(N214="základní",J214,0)</f>
        <v>0</v>
      </c>
      <c r="BF214" s="233">
        <f>IF(N214="snížená",J214,0)</f>
        <v>0</v>
      </c>
      <c r="BG214" s="233">
        <f>IF(N214="zákl. přenesená",J214,0)</f>
        <v>0</v>
      </c>
      <c r="BH214" s="233">
        <f>IF(N214="sníž. přenesená",J214,0)</f>
        <v>0</v>
      </c>
      <c r="BI214" s="233">
        <f>IF(N214="nulová",J214,0)</f>
        <v>0</v>
      </c>
      <c r="BJ214" s="23" t="s">
        <v>25</v>
      </c>
      <c r="BK214" s="233">
        <f>ROUND(I214*H214,2)</f>
        <v>0</v>
      </c>
      <c r="BL214" s="23" t="s">
        <v>152</v>
      </c>
      <c r="BM214" s="23" t="s">
        <v>1189</v>
      </c>
    </row>
    <row r="215" s="1" customFormat="1">
      <c r="B215" s="46"/>
      <c r="C215" s="74"/>
      <c r="D215" s="234" t="s">
        <v>170</v>
      </c>
      <c r="E215" s="74"/>
      <c r="F215" s="235" t="s">
        <v>1190</v>
      </c>
      <c r="G215" s="74"/>
      <c r="H215" s="74"/>
      <c r="I215" s="192"/>
      <c r="J215" s="74"/>
      <c r="K215" s="74"/>
      <c r="L215" s="72"/>
      <c r="M215" s="236"/>
      <c r="N215" s="47"/>
      <c r="O215" s="47"/>
      <c r="P215" s="47"/>
      <c r="Q215" s="47"/>
      <c r="R215" s="47"/>
      <c r="S215" s="47"/>
      <c r="T215" s="95"/>
      <c r="AT215" s="23" t="s">
        <v>170</v>
      </c>
      <c r="AU215" s="23" t="s">
        <v>24</v>
      </c>
    </row>
    <row r="216" s="11" customFormat="1">
      <c r="B216" s="237"/>
      <c r="C216" s="238"/>
      <c r="D216" s="234" t="s">
        <v>176</v>
      </c>
      <c r="E216" s="239" t="s">
        <v>38</v>
      </c>
      <c r="F216" s="240" t="s">
        <v>1191</v>
      </c>
      <c r="G216" s="238"/>
      <c r="H216" s="241">
        <v>226.59999999999999</v>
      </c>
      <c r="I216" s="242"/>
      <c r="J216" s="238"/>
      <c r="K216" s="238"/>
      <c r="L216" s="243"/>
      <c r="M216" s="244"/>
      <c r="N216" s="245"/>
      <c r="O216" s="245"/>
      <c r="P216" s="245"/>
      <c r="Q216" s="245"/>
      <c r="R216" s="245"/>
      <c r="S216" s="245"/>
      <c r="T216" s="246"/>
      <c r="AT216" s="247" t="s">
        <v>176</v>
      </c>
      <c r="AU216" s="247" t="s">
        <v>24</v>
      </c>
      <c r="AV216" s="11" t="s">
        <v>24</v>
      </c>
      <c r="AW216" s="11" t="s">
        <v>45</v>
      </c>
      <c r="AX216" s="11" t="s">
        <v>81</v>
      </c>
      <c r="AY216" s="247" t="s">
        <v>145</v>
      </c>
    </row>
    <row r="217" s="12" customFormat="1">
      <c r="B217" s="248"/>
      <c r="C217" s="249"/>
      <c r="D217" s="234" t="s">
        <v>176</v>
      </c>
      <c r="E217" s="250" t="s">
        <v>38</v>
      </c>
      <c r="F217" s="251" t="s">
        <v>179</v>
      </c>
      <c r="G217" s="249"/>
      <c r="H217" s="252">
        <v>226.59999999999999</v>
      </c>
      <c r="I217" s="253"/>
      <c r="J217" s="249"/>
      <c r="K217" s="249"/>
      <c r="L217" s="254"/>
      <c r="M217" s="255"/>
      <c r="N217" s="256"/>
      <c r="O217" s="256"/>
      <c r="P217" s="256"/>
      <c r="Q217" s="256"/>
      <c r="R217" s="256"/>
      <c r="S217" s="256"/>
      <c r="T217" s="257"/>
      <c r="AT217" s="258" t="s">
        <v>176</v>
      </c>
      <c r="AU217" s="258" t="s">
        <v>24</v>
      </c>
      <c r="AV217" s="12" t="s">
        <v>152</v>
      </c>
      <c r="AW217" s="12" t="s">
        <v>45</v>
      </c>
      <c r="AX217" s="12" t="s">
        <v>25</v>
      </c>
      <c r="AY217" s="258" t="s">
        <v>145</v>
      </c>
    </row>
    <row r="218" s="1" customFormat="1" ht="16.5" customHeight="1">
      <c r="B218" s="46"/>
      <c r="C218" s="259" t="s">
        <v>429</v>
      </c>
      <c r="D218" s="259" t="s">
        <v>280</v>
      </c>
      <c r="E218" s="260" t="s">
        <v>1192</v>
      </c>
      <c r="F218" s="261" t="s">
        <v>1193</v>
      </c>
      <c r="G218" s="262" t="s">
        <v>161</v>
      </c>
      <c r="H218" s="263">
        <v>5</v>
      </c>
      <c r="I218" s="264"/>
      <c r="J218" s="265">
        <f>ROUND(I218*H218,2)</f>
        <v>0</v>
      </c>
      <c r="K218" s="261" t="s">
        <v>162</v>
      </c>
      <c r="L218" s="266"/>
      <c r="M218" s="267" t="s">
        <v>38</v>
      </c>
      <c r="N218" s="268" t="s">
        <v>52</v>
      </c>
      <c r="O218" s="47"/>
      <c r="P218" s="231">
        <f>O218*H218</f>
        <v>0</v>
      </c>
      <c r="Q218" s="231">
        <v>0.051499999999999997</v>
      </c>
      <c r="R218" s="231">
        <f>Q218*H218</f>
        <v>0.25750000000000001</v>
      </c>
      <c r="S218" s="231">
        <v>0</v>
      </c>
      <c r="T218" s="232">
        <f>S218*H218</f>
        <v>0</v>
      </c>
      <c r="AR218" s="23" t="s">
        <v>194</v>
      </c>
      <c r="AT218" s="23" t="s">
        <v>280</v>
      </c>
      <c r="AU218" s="23" t="s">
        <v>24</v>
      </c>
      <c r="AY218" s="23" t="s">
        <v>145</v>
      </c>
      <c r="BE218" s="233">
        <f>IF(N218="základní",J218,0)</f>
        <v>0</v>
      </c>
      <c r="BF218" s="233">
        <f>IF(N218="snížená",J218,0)</f>
        <v>0</v>
      </c>
      <c r="BG218" s="233">
        <f>IF(N218="zákl. přenesená",J218,0)</f>
        <v>0</v>
      </c>
      <c r="BH218" s="233">
        <f>IF(N218="sníž. přenesená",J218,0)</f>
        <v>0</v>
      </c>
      <c r="BI218" s="233">
        <f>IF(N218="nulová",J218,0)</f>
        <v>0</v>
      </c>
      <c r="BJ218" s="23" t="s">
        <v>25</v>
      </c>
      <c r="BK218" s="233">
        <f>ROUND(I218*H218,2)</f>
        <v>0</v>
      </c>
      <c r="BL218" s="23" t="s">
        <v>152</v>
      </c>
      <c r="BM218" s="23" t="s">
        <v>1194</v>
      </c>
    </row>
    <row r="219" s="1" customFormat="1">
      <c r="B219" s="46"/>
      <c r="C219" s="74"/>
      <c r="D219" s="234" t="s">
        <v>170</v>
      </c>
      <c r="E219" s="74"/>
      <c r="F219" s="235" t="s">
        <v>1195</v>
      </c>
      <c r="G219" s="74"/>
      <c r="H219" s="74"/>
      <c r="I219" s="192"/>
      <c r="J219" s="74"/>
      <c r="K219" s="74"/>
      <c r="L219" s="72"/>
      <c r="M219" s="236"/>
      <c r="N219" s="47"/>
      <c r="O219" s="47"/>
      <c r="P219" s="47"/>
      <c r="Q219" s="47"/>
      <c r="R219" s="47"/>
      <c r="S219" s="47"/>
      <c r="T219" s="95"/>
      <c r="AT219" s="23" t="s">
        <v>170</v>
      </c>
      <c r="AU219" s="23" t="s">
        <v>24</v>
      </c>
    </row>
    <row r="220" s="1" customFormat="1" ht="25.5" customHeight="1">
      <c r="B220" s="46"/>
      <c r="C220" s="222" t="s">
        <v>433</v>
      </c>
      <c r="D220" s="222" t="s">
        <v>147</v>
      </c>
      <c r="E220" s="223" t="s">
        <v>525</v>
      </c>
      <c r="F220" s="224" t="s">
        <v>1196</v>
      </c>
      <c r="G220" s="225" t="s">
        <v>197</v>
      </c>
      <c r="H220" s="226">
        <v>30</v>
      </c>
      <c r="I220" s="227"/>
      <c r="J220" s="228">
        <f>ROUND(I220*H220,2)</f>
        <v>0</v>
      </c>
      <c r="K220" s="224" t="s">
        <v>156</v>
      </c>
      <c r="L220" s="72"/>
      <c r="M220" s="229" t="s">
        <v>38</v>
      </c>
      <c r="N220" s="230" t="s">
        <v>52</v>
      </c>
      <c r="O220" s="47"/>
      <c r="P220" s="231">
        <f>O220*H220</f>
        <v>0</v>
      </c>
      <c r="Q220" s="231">
        <v>0.00017000000000000001</v>
      </c>
      <c r="R220" s="231">
        <f>Q220*H220</f>
        <v>0.0051000000000000004</v>
      </c>
      <c r="S220" s="231">
        <v>0</v>
      </c>
      <c r="T220" s="232">
        <f>S220*H220</f>
        <v>0</v>
      </c>
      <c r="AR220" s="23" t="s">
        <v>152</v>
      </c>
      <c r="AT220" s="23" t="s">
        <v>147</v>
      </c>
      <c r="AU220" s="23" t="s">
        <v>24</v>
      </c>
      <c r="AY220" s="23" t="s">
        <v>145</v>
      </c>
      <c r="BE220" s="233">
        <f>IF(N220="základní",J220,0)</f>
        <v>0</v>
      </c>
      <c r="BF220" s="233">
        <f>IF(N220="snížená",J220,0)</f>
        <v>0</v>
      </c>
      <c r="BG220" s="233">
        <f>IF(N220="zákl. přenesená",J220,0)</f>
        <v>0</v>
      </c>
      <c r="BH220" s="233">
        <f>IF(N220="sníž. přenesená",J220,0)</f>
        <v>0</v>
      </c>
      <c r="BI220" s="233">
        <f>IF(N220="nulová",J220,0)</f>
        <v>0</v>
      </c>
      <c r="BJ220" s="23" t="s">
        <v>25</v>
      </c>
      <c r="BK220" s="233">
        <f>ROUND(I220*H220,2)</f>
        <v>0</v>
      </c>
      <c r="BL220" s="23" t="s">
        <v>152</v>
      </c>
      <c r="BM220" s="23" t="s">
        <v>1197</v>
      </c>
    </row>
    <row r="221" s="1" customFormat="1" ht="16.5" customHeight="1">
      <c r="B221" s="46"/>
      <c r="C221" s="222" t="s">
        <v>438</v>
      </c>
      <c r="D221" s="222" t="s">
        <v>147</v>
      </c>
      <c r="E221" s="223" t="s">
        <v>530</v>
      </c>
      <c r="F221" s="224" t="s">
        <v>531</v>
      </c>
      <c r="G221" s="225" t="s">
        <v>197</v>
      </c>
      <c r="H221" s="226">
        <v>30</v>
      </c>
      <c r="I221" s="227"/>
      <c r="J221" s="228">
        <f>ROUND(I221*H221,2)</f>
        <v>0</v>
      </c>
      <c r="K221" s="224" t="s">
        <v>38</v>
      </c>
      <c r="L221" s="72"/>
      <c r="M221" s="229" t="s">
        <v>38</v>
      </c>
      <c r="N221" s="230" t="s">
        <v>52</v>
      </c>
      <c r="O221" s="47"/>
      <c r="P221" s="231">
        <f>O221*H221</f>
        <v>0</v>
      </c>
      <c r="Q221" s="231">
        <v>0</v>
      </c>
      <c r="R221" s="231">
        <f>Q221*H221</f>
        <v>0</v>
      </c>
      <c r="S221" s="231">
        <v>0</v>
      </c>
      <c r="T221" s="232">
        <f>S221*H221</f>
        <v>0</v>
      </c>
      <c r="AR221" s="23" t="s">
        <v>152</v>
      </c>
      <c r="AT221" s="23" t="s">
        <v>147</v>
      </c>
      <c r="AU221" s="23" t="s">
        <v>24</v>
      </c>
      <c r="AY221" s="23" t="s">
        <v>145</v>
      </c>
      <c r="BE221" s="233">
        <f>IF(N221="základní",J221,0)</f>
        <v>0</v>
      </c>
      <c r="BF221" s="233">
        <f>IF(N221="snížená",J221,0)</f>
        <v>0</v>
      </c>
      <c r="BG221" s="233">
        <f>IF(N221="zákl. přenesená",J221,0)</f>
        <v>0</v>
      </c>
      <c r="BH221" s="233">
        <f>IF(N221="sníž. přenesená",J221,0)</f>
        <v>0</v>
      </c>
      <c r="BI221" s="233">
        <f>IF(N221="nulová",J221,0)</f>
        <v>0</v>
      </c>
      <c r="BJ221" s="23" t="s">
        <v>25</v>
      </c>
      <c r="BK221" s="233">
        <f>ROUND(I221*H221,2)</f>
        <v>0</v>
      </c>
      <c r="BL221" s="23" t="s">
        <v>152</v>
      </c>
      <c r="BM221" s="23" t="s">
        <v>1198</v>
      </c>
    </row>
    <row r="222" s="10" customFormat="1" ht="29.88" customHeight="1">
      <c r="B222" s="206"/>
      <c r="C222" s="207"/>
      <c r="D222" s="208" t="s">
        <v>80</v>
      </c>
      <c r="E222" s="220" t="s">
        <v>861</v>
      </c>
      <c r="F222" s="220" t="s">
        <v>862</v>
      </c>
      <c r="G222" s="207"/>
      <c r="H222" s="207"/>
      <c r="I222" s="210"/>
      <c r="J222" s="221">
        <f>BK222</f>
        <v>0</v>
      </c>
      <c r="K222" s="207"/>
      <c r="L222" s="212"/>
      <c r="M222" s="213"/>
      <c r="N222" s="214"/>
      <c r="O222" s="214"/>
      <c r="P222" s="215">
        <f>SUM(P223:P236)</f>
        <v>0</v>
      </c>
      <c r="Q222" s="214"/>
      <c r="R222" s="215">
        <f>SUM(R223:R236)</f>
        <v>0</v>
      </c>
      <c r="S222" s="214"/>
      <c r="T222" s="216">
        <f>SUM(T223:T236)</f>
        <v>0</v>
      </c>
      <c r="AR222" s="217" t="s">
        <v>25</v>
      </c>
      <c r="AT222" s="218" t="s">
        <v>80</v>
      </c>
      <c r="AU222" s="218" t="s">
        <v>25</v>
      </c>
      <c r="AY222" s="217" t="s">
        <v>145</v>
      </c>
      <c r="BK222" s="219">
        <f>SUM(BK223:BK236)</f>
        <v>0</v>
      </c>
    </row>
    <row r="223" s="1" customFormat="1" ht="25.5" customHeight="1">
      <c r="B223" s="46"/>
      <c r="C223" s="222" t="s">
        <v>442</v>
      </c>
      <c r="D223" s="222" t="s">
        <v>147</v>
      </c>
      <c r="E223" s="223" t="s">
        <v>1199</v>
      </c>
      <c r="F223" s="224" t="s">
        <v>1200</v>
      </c>
      <c r="G223" s="225" t="s">
        <v>224</v>
      </c>
      <c r="H223" s="226">
        <v>130</v>
      </c>
      <c r="I223" s="227"/>
      <c r="J223" s="228">
        <f>ROUND(I223*H223,2)</f>
        <v>0</v>
      </c>
      <c r="K223" s="224" t="s">
        <v>162</v>
      </c>
      <c r="L223" s="72"/>
      <c r="M223" s="229" t="s">
        <v>38</v>
      </c>
      <c r="N223" s="230" t="s">
        <v>52</v>
      </c>
      <c r="O223" s="47"/>
      <c r="P223" s="231">
        <f>O223*H223</f>
        <v>0</v>
      </c>
      <c r="Q223" s="231">
        <v>0</v>
      </c>
      <c r="R223" s="231">
        <f>Q223*H223</f>
        <v>0</v>
      </c>
      <c r="S223" s="231">
        <v>0</v>
      </c>
      <c r="T223" s="232">
        <f>S223*H223</f>
        <v>0</v>
      </c>
      <c r="AR223" s="23" t="s">
        <v>152</v>
      </c>
      <c r="AT223" s="23" t="s">
        <v>147</v>
      </c>
      <c r="AU223" s="23" t="s">
        <v>24</v>
      </c>
      <c r="AY223" s="23" t="s">
        <v>145</v>
      </c>
      <c r="BE223" s="233">
        <f>IF(N223="základní",J223,0)</f>
        <v>0</v>
      </c>
      <c r="BF223" s="233">
        <f>IF(N223="snížená",J223,0)</f>
        <v>0</v>
      </c>
      <c r="BG223" s="233">
        <f>IF(N223="zákl. přenesená",J223,0)</f>
        <v>0</v>
      </c>
      <c r="BH223" s="233">
        <f>IF(N223="sníž. přenesená",J223,0)</f>
        <v>0</v>
      </c>
      <c r="BI223" s="233">
        <f>IF(N223="nulová",J223,0)</f>
        <v>0</v>
      </c>
      <c r="BJ223" s="23" t="s">
        <v>25</v>
      </c>
      <c r="BK223" s="233">
        <f>ROUND(I223*H223,2)</f>
        <v>0</v>
      </c>
      <c r="BL223" s="23" t="s">
        <v>152</v>
      </c>
      <c r="BM223" s="23" t="s">
        <v>1201</v>
      </c>
    </row>
    <row r="224" s="1" customFormat="1">
      <c r="B224" s="46"/>
      <c r="C224" s="74"/>
      <c r="D224" s="234" t="s">
        <v>170</v>
      </c>
      <c r="E224" s="74"/>
      <c r="F224" s="235" t="s">
        <v>1202</v>
      </c>
      <c r="G224" s="74"/>
      <c r="H224" s="74"/>
      <c r="I224" s="192"/>
      <c r="J224" s="74"/>
      <c r="K224" s="74"/>
      <c r="L224" s="72"/>
      <c r="M224" s="236"/>
      <c r="N224" s="47"/>
      <c r="O224" s="47"/>
      <c r="P224" s="47"/>
      <c r="Q224" s="47"/>
      <c r="R224" s="47"/>
      <c r="S224" s="47"/>
      <c r="T224" s="95"/>
      <c r="AT224" s="23" t="s">
        <v>170</v>
      </c>
      <c r="AU224" s="23" t="s">
        <v>24</v>
      </c>
    </row>
    <row r="225" s="11" customFormat="1">
      <c r="B225" s="237"/>
      <c r="C225" s="238"/>
      <c r="D225" s="234" t="s">
        <v>176</v>
      </c>
      <c r="E225" s="239" t="s">
        <v>38</v>
      </c>
      <c r="F225" s="240" t="s">
        <v>768</v>
      </c>
      <c r="G225" s="238"/>
      <c r="H225" s="241">
        <v>130</v>
      </c>
      <c r="I225" s="242"/>
      <c r="J225" s="238"/>
      <c r="K225" s="238"/>
      <c r="L225" s="243"/>
      <c r="M225" s="244"/>
      <c r="N225" s="245"/>
      <c r="O225" s="245"/>
      <c r="P225" s="245"/>
      <c r="Q225" s="245"/>
      <c r="R225" s="245"/>
      <c r="S225" s="245"/>
      <c r="T225" s="246"/>
      <c r="AT225" s="247" t="s">
        <v>176</v>
      </c>
      <c r="AU225" s="247" t="s">
        <v>24</v>
      </c>
      <c r="AV225" s="11" t="s">
        <v>24</v>
      </c>
      <c r="AW225" s="11" t="s">
        <v>45</v>
      </c>
      <c r="AX225" s="11" t="s">
        <v>25</v>
      </c>
      <c r="AY225" s="247" t="s">
        <v>145</v>
      </c>
    </row>
    <row r="226" s="1" customFormat="1" ht="25.5" customHeight="1">
      <c r="B226" s="46"/>
      <c r="C226" s="222" t="s">
        <v>447</v>
      </c>
      <c r="D226" s="222" t="s">
        <v>147</v>
      </c>
      <c r="E226" s="223" t="s">
        <v>888</v>
      </c>
      <c r="F226" s="224" t="s">
        <v>889</v>
      </c>
      <c r="G226" s="225" t="s">
        <v>224</v>
      </c>
      <c r="H226" s="226">
        <v>418</v>
      </c>
      <c r="I226" s="227"/>
      <c r="J226" s="228">
        <f>ROUND(I226*H226,2)</f>
        <v>0</v>
      </c>
      <c r="K226" s="224" t="s">
        <v>156</v>
      </c>
      <c r="L226" s="72"/>
      <c r="M226" s="229" t="s">
        <v>38</v>
      </c>
      <c r="N226" s="230" t="s">
        <v>52</v>
      </c>
      <c r="O226" s="47"/>
      <c r="P226" s="231">
        <f>O226*H226</f>
        <v>0</v>
      </c>
      <c r="Q226" s="231">
        <v>0</v>
      </c>
      <c r="R226" s="231">
        <f>Q226*H226</f>
        <v>0</v>
      </c>
      <c r="S226" s="231">
        <v>0</v>
      </c>
      <c r="T226" s="232">
        <f>S226*H226</f>
        <v>0</v>
      </c>
      <c r="AR226" s="23" t="s">
        <v>152</v>
      </c>
      <c r="AT226" s="23" t="s">
        <v>147</v>
      </c>
      <c r="AU226" s="23" t="s">
        <v>24</v>
      </c>
      <c r="AY226" s="23" t="s">
        <v>145</v>
      </c>
      <c r="BE226" s="233">
        <f>IF(N226="základní",J226,0)</f>
        <v>0</v>
      </c>
      <c r="BF226" s="233">
        <f>IF(N226="snížená",J226,0)</f>
        <v>0</v>
      </c>
      <c r="BG226" s="233">
        <f>IF(N226="zákl. přenesená",J226,0)</f>
        <v>0</v>
      </c>
      <c r="BH226" s="233">
        <f>IF(N226="sníž. přenesená",J226,0)</f>
        <v>0</v>
      </c>
      <c r="BI226" s="233">
        <f>IF(N226="nulová",J226,0)</f>
        <v>0</v>
      </c>
      <c r="BJ226" s="23" t="s">
        <v>25</v>
      </c>
      <c r="BK226" s="233">
        <f>ROUND(I226*H226,2)</f>
        <v>0</v>
      </c>
      <c r="BL226" s="23" t="s">
        <v>152</v>
      </c>
      <c r="BM226" s="23" t="s">
        <v>1203</v>
      </c>
    </row>
    <row r="227" s="1" customFormat="1" ht="25.5" customHeight="1">
      <c r="B227" s="46"/>
      <c r="C227" s="222" t="s">
        <v>451</v>
      </c>
      <c r="D227" s="222" t="s">
        <v>147</v>
      </c>
      <c r="E227" s="223" t="s">
        <v>864</v>
      </c>
      <c r="F227" s="224" t="s">
        <v>865</v>
      </c>
      <c r="G227" s="225" t="s">
        <v>224</v>
      </c>
      <c r="H227" s="226">
        <v>44</v>
      </c>
      <c r="I227" s="227"/>
      <c r="J227" s="228">
        <f>ROUND(I227*H227,2)</f>
        <v>0</v>
      </c>
      <c r="K227" s="224" t="s">
        <v>151</v>
      </c>
      <c r="L227" s="72"/>
      <c r="M227" s="229" t="s">
        <v>38</v>
      </c>
      <c r="N227" s="230" t="s">
        <v>52</v>
      </c>
      <c r="O227" s="47"/>
      <c r="P227" s="231">
        <f>O227*H227</f>
        <v>0</v>
      </c>
      <c r="Q227" s="231">
        <v>0</v>
      </c>
      <c r="R227" s="231">
        <f>Q227*H227</f>
        <v>0</v>
      </c>
      <c r="S227" s="231">
        <v>0</v>
      </c>
      <c r="T227" s="232">
        <f>S227*H227</f>
        <v>0</v>
      </c>
      <c r="AR227" s="23" t="s">
        <v>152</v>
      </c>
      <c r="AT227" s="23" t="s">
        <v>147</v>
      </c>
      <c r="AU227" s="23" t="s">
        <v>24</v>
      </c>
      <c r="AY227" s="23" t="s">
        <v>145</v>
      </c>
      <c r="BE227" s="233">
        <f>IF(N227="základní",J227,0)</f>
        <v>0</v>
      </c>
      <c r="BF227" s="233">
        <f>IF(N227="snížená",J227,0)</f>
        <v>0</v>
      </c>
      <c r="BG227" s="233">
        <f>IF(N227="zákl. přenesená",J227,0)</f>
        <v>0</v>
      </c>
      <c r="BH227" s="233">
        <f>IF(N227="sníž. přenesená",J227,0)</f>
        <v>0</v>
      </c>
      <c r="BI227" s="233">
        <f>IF(N227="nulová",J227,0)</f>
        <v>0</v>
      </c>
      <c r="BJ227" s="23" t="s">
        <v>25</v>
      </c>
      <c r="BK227" s="233">
        <f>ROUND(I227*H227,2)</f>
        <v>0</v>
      </c>
      <c r="BL227" s="23" t="s">
        <v>152</v>
      </c>
      <c r="BM227" s="23" t="s">
        <v>1204</v>
      </c>
    </row>
    <row r="228" s="1" customFormat="1">
      <c r="B228" s="46"/>
      <c r="C228" s="74"/>
      <c r="D228" s="234" t="s">
        <v>170</v>
      </c>
      <c r="E228" s="74"/>
      <c r="F228" s="235" t="s">
        <v>867</v>
      </c>
      <c r="G228" s="74"/>
      <c r="H228" s="74"/>
      <c r="I228" s="192"/>
      <c r="J228" s="74"/>
      <c r="K228" s="74"/>
      <c r="L228" s="72"/>
      <c r="M228" s="236"/>
      <c r="N228" s="47"/>
      <c r="O228" s="47"/>
      <c r="P228" s="47"/>
      <c r="Q228" s="47"/>
      <c r="R228" s="47"/>
      <c r="S228" s="47"/>
      <c r="T228" s="95"/>
      <c r="AT228" s="23" t="s">
        <v>170</v>
      </c>
      <c r="AU228" s="23" t="s">
        <v>24</v>
      </c>
    </row>
    <row r="229" s="11" customFormat="1">
      <c r="B229" s="237"/>
      <c r="C229" s="238"/>
      <c r="D229" s="234" t="s">
        <v>176</v>
      </c>
      <c r="E229" s="239" t="s">
        <v>38</v>
      </c>
      <c r="F229" s="240" t="s">
        <v>1205</v>
      </c>
      <c r="G229" s="238"/>
      <c r="H229" s="241">
        <v>44</v>
      </c>
      <c r="I229" s="242"/>
      <c r="J229" s="238"/>
      <c r="K229" s="238"/>
      <c r="L229" s="243"/>
      <c r="M229" s="244"/>
      <c r="N229" s="245"/>
      <c r="O229" s="245"/>
      <c r="P229" s="245"/>
      <c r="Q229" s="245"/>
      <c r="R229" s="245"/>
      <c r="S229" s="245"/>
      <c r="T229" s="246"/>
      <c r="AT229" s="247" t="s">
        <v>176</v>
      </c>
      <c r="AU229" s="247" t="s">
        <v>24</v>
      </c>
      <c r="AV229" s="11" t="s">
        <v>24</v>
      </c>
      <c r="AW229" s="11" t="s">
        <v>45</v>
      </c>
      <c r="AX229" s="11" t="s">
        <v>81</v>
      </c>
      <c r="AY229" s="247" t="s">
        <v>145</v>
      </c>
    </row>
    <row r="230" s="12" customFormat="1">
      <c r="B230" s="248"/>
      <c r="C230" s="249"/>
      <c r="D230" s="234" t="s">
        <v>176</v>
      </c>
      <c r="E230" s="250" t="s">
        <v>38</v>
      </c>
      <c r="F230" s="251" t="s">
        <v>179</v>
      </c>
      <c r="G230" s="249"/>
      <c r="H230" s="252">
        <v>44</v>
      </c>
      <c r="I230" s="253"/>
      <c r="J230" s="249"/>
      <c r="K230" s="249"/>
      <c r="L230" s="254"/>
      <c r="M230" s="255"/>
      <c r="N230" s="256"/>
      <c r="O230" s="256"/>
      <c r="P230" s="256"/>
      <c r="Q230" s="256"/>
      <c r="R230" s="256"/>
      <c r="S230" s="256"/>
      <c r="T230" s="257"/>
      <c r="AT230" s="258" t="s">
        <v>176</v>
      </c>
      <c r="AU230" s="258" t="s">
        <v>24</v>
      </c>
      <c r="AV230" s="12" t="s">
        <v>152</v>
      </c>
      <c r="AW230" s="12" t="s">
        <v>45</v>
      </c>
      <c r="AX230" s="12" t="s">
        <v>25</v>
      </c>
      <c r="AY230" s="258" t="s">
        <v>145</v>
      </c>
    </row>
    <row r="231" s="1" customFormat="1" ht="16.5" customHeight="1">
      <c r="B231" s="46"/>
      <c r="C231" s="222" t="s">
        <v>455</v>
      </c>
      <c r="D231" s="222" t="s">
        <v>147</v>
      </c>
      <c r="E231" s="223" t="s">
        <v>869</v>
      </c>
      <c r="F231" s="224" t="s">
        <v>1206</v>
      </c>
      <c r="G231" s="225" t="s">
        <v>224</v>
      </c>
      <c r="H231" s="226">
        <v>1503</v>
      </c>
      <c r="I231" s="227"/>
      <c r="J231" s="228">
        <f>ROUND(I231*H231,2)</f>
        <v>0</v>
      </c>
      <c r="K231" s="224" t="s">
        <v>151</v>
      </c>
      <c r="L231" s="72"/>
      <c r="M231" s="229" t="s">
        <v>38</v>
      </c>
      <c r="N231" s="230" t="s">
        <v>52</v>
      </c>
      <c r="O231" s="47"/>
      <c r="P231" s="231">
        <f>O231*H231</f>
        <v>0</v>
      </c>
      <c r="Q231" s="231">
        <v>0</v>
      </c>
      <c r="R231" s="231">
        <f>Q231*H231</f>
        <v>0</v>
      </c>
      <c r="S231" s="231">
        <v>0</v>
      </c>
      <c r="T231" s="232">
        <f>S231*H231</f>
        <v>0</v>
      </c>
      <c r="AR231" s="23" t="s">
        <v>152</v>
      </c>
      <c r="AT231" s="23" t="s">
        <v>147</v>
      </c>
      <c r="AU231" s="23" t="s">
        <v>24</v>
      </c>
      <c r="AY231" s="23" t="s">
        <v>145</v>
      </c>
      <c r="BE231" s="233">
        <f>IF(N231="základní",J231,0)</f>
        <v>0</v>
      </c>
      <c r="BF231" s="233">
        <f>IF(N231="snížená",J231,0)</f>
        <v>0</v>
      </c>
      <c r="BG231" s="233">
        <f>IF(N231="zákl. přenesená",J231,0)</f>
        <v>0</v>
      </c>
      <c r="BH231" s="233">
        <f>IF(N231="sníž. přenesená",J231,0)</f>
        <v>0</v>
      </c>
      <c r="BI231" s="233">
        <f>IF(N231="nulová",J231,0)</f>
        <v>0</v>
      </c>
      <c r="BJ231" s="23" t="s">
        <v>25</v>
      </c>
      <c r="BK231" s="233">
        <f>ROUND(I231*H231,2)</f>
        <v>0</v>
      </c>
      <c r="BL231" s="23" t="s">
        <v>152</v>
      </c>
      <c r="BM231" s="23" t="s">
        <v>1207</v>
      </c>
    </row>
    <row r="232" s="11" customFormat="1">
      <c r="B232" s="237"/>
      <c r="C232" s="238"/>
      <c r="D232" s="234" t="s">
        <v>176</v>
      </c>
      <c r="E232" s="239" t="s">
        <v>38</v>
      </c>
      <c r="F232" s="240" t="s">
        <v>1208</v>
      </c>
      <c r="G232" s="238"/>
      <c r="H232" s="241">
        <v>1503</v>
      </c>
      <c r="I232" s="242"/>
      <c r="J232" s="238"/>
      <c r="K232" s="238"/>
      <c r="L232" s="243"/>
      <c r="M232" s="244"/>
      <c r="N232" s="245"/>
      <c r="O232" s="245"/>
      <c r="P232" s="245"/>
      <c r="Q232" s="245"/>
      <c r="R232" s="245"/>
      <c r="S232" s="245"/>
      <c r="T232" s="246"/>
      <c r="AT232" s="247" t="s">
        <v>176</v>
      </c>
      <c r="AU232" s="247" t="s">
        <v>24</v>
      </c>
      <c r="AV232" s="11" t="s">
        <v>24</v>
      </c>
      <c r="AW232" s="11" t="s">
        <v>45</v>
      </c>
      <c r="AX232" s="11" t="s">
        <v>81</v>
      </c>
      <c r="AY232" s="247" t="s">
        <v>145</v>
      </c>
    </row>
    <row r="233" s="12" customFormat="1">
      <c r="B233" s="248"/>
      <c r="C233" s="249"/>
      <c r="D233" s="234" t="s">
        <v>176</v>
      </c>
      <c r="E233" s="250" t="s">
        <v>38</v>
      </c>
      <c r="F233" s="251" t="s">
        <v>179</v>
      </c>
      <c r="G233" s="249"/>
      <c r="H233" s="252">
        <v>1503</v>
      </c>
      <c r="I233" s="253"/>
      <c r="J233" s="249"/>
      <c r="K233" s="249"/>
      <c r="L233" s="254"/>
      <c r="M233" s="255"/>
      <c r="N233" s="256"/>
      <c r="O233" s="256"/>
      <c r="P233" s="256"/>
      <c r="Q233" s="256"/>
      <c r="R233" s="256"/>
      <c r="S233" s="256"/>
      <c r="T233" s="257"/>
      <c r="AT233" s="258" t="s">
        <v>176</v>
      </c>
      <c r="AU233" s="258" t="s">
        <v>24</v>
      </c>
      <c r="AV233" s="12" t="s">
        <v>152</v>
      </c>
      <c r="AW233" s="12" t="s">
        <v>45</v>
      </c>
      <c r="AX233" s="12" t="s">
        <v>25</v>
      </c>
      <c r="AY233" s="258" t="s">
        <v>145</v>
      </c>
    </row>
    <row r="234" s="1" customFormat="1" ht="16.5" customHeight="1">
      <c r="B234" s="46"/>
      <c r="C234" s="222" t="s">
        <v>459</v>
      </c>
      <c r="D234" s="222" t="s">
        <v>147</v>
      </c>
      <c r="E234" s="223" t="s">
        <v>1058</v>
      </c>
      <c r="F234" s="224" t="s">
        <v>880</v>
      </c>
      <c r="G234" s="225" t="s">
        <v>224</v>
      </c>
      <c r="H234" s="226">
        <v>25</v>
      </c>
      <c r="I234" s="227"/>
      <c r="J234" s="228">
        <f>ROUND(I234*H234,2)</f>
        <v>0</v>
      </c>
      <c r="K234" s="224" t="s">
        <v>151</v>
      </c>
      <c r="L234" s="72"/>
      <c r="M234" s="229" t="s">
        <v>38</v>
      </c>
      <c r="N234" s="230" t="s">
        <v>52</v>
      </c>
      <c r="O234" s="47"/>
      <c r="P234" s="231">
        <f>O234*H234</f>
        <v>0</v>
      </c>
      <c r="Q234" s="231">
        <v>0</v>
      </c>
      <c r="R234" s="231">
        <f>Q234*H234</f>
        <v>0</v>
      </c>
      <c r="S234" s="231">
        <v>0</v>
      </c>
      <c r="T234" s="232">
        <f>S234*H234</f>
        <v>0</v>
      </c>
      <c r="AR234" s="23" t="s">
        <v>152</v>
      </c>
      <c r="AT234" s="23" t="s">
        <v>147</v>
      </c>
      <c r="AU234" s="23" t="s">
        <v>24</v>
      </c>
      <c r="AY234" s="23" t="s">
        <v>145</v>
      </c>
      <c r="BE234" s="233">
        <f>IF(N234="základní",J234,0)</f>
        <v>0</v>
      </c>
      <c r="BF234" s="233">
        <f>IF(N234="snížená",J234,0)</f>
        <v>0</v>
      </c>
      <c r="BG234" s="233">
        <f>IF(N234="zákl. přenesená",J234,0)</f>
        <v>0</v>
      </c>
      <c r="BH234" s="233">
        <f>IF(N234="sníž. přenesená",J234,0)</f>
        <v>0</v>
      </c>
      <c r="BI234" s="233">
        <f>IF(N234="nulová",J234,0)</f>
        <v>0</v>
      </c>
      <c r="BJ234" s="23" t="s">
        <v>25</v>
      </c>
      <c r="BK234" s="233">
        <f>ROUND(I234*H234,2)</f>
        <v>0</v>
      </c>
      <c r="BL234" s="23" t="s">
        <v>152</v>
      </c>
      <c r="BM234" s="23" t="s">
        <v>1209</v>
      </c>
    </row>
    <row r="235" s="1" customFormat="1" ht="16.5" customHeight="1">
      <c r="B235" s="46"/>
      <c r="C235" s="222" t="s">
        <v>463</v>
      </c>
      <c r="D235" s="222" t="s">
        <v>147</v>
      </c>
      <c r="E235" s="223" t="s">
        <v>874</v>
      </c>
      <c r="F235" s="224" t="s">
        <v>875</v>
      </c>
      <c r="G235" s="225" t="s">
        <v>224</v>
      </c>
      <c r="H235" s="226">
        <v>18</v>
      </c>
      <c r="I235" s="227"/>
      <c r="J235" s="228">
        <f>ROUND(I235*H235,2)</f>
        <v>0</v>
      </c>
      <c r="K235" s="224" t="s">
        <v>162</v>
      </c>
      <c r="L235" s="72"/>
      <c r="M235" s="229" t="s">
        <v>38</v>
      </c>
      <c r="N235" s="230" t="s">
        <v>52</v>
      </c>
      <c r="O235" s="47"/>
      <c r="P235" s="231">
        <f>O235*H235</f>
        <v>0</v>
      </c>
      <c r="Q235" s="231">
        <v>0</v>
      </c>
      <c r="R235" s="231">
        <f>Q235*H235</f>
        <v>0</v>
      </c>
      <c r="S235" s="231">
        <v>0</v>
      </c>
      <c r="T235" s="232">
        <f>S235*H235</f>
        <v>0</v>
      </c>
      <c r="AR235" s="23" t="s">
        <v>152</v>
      </c>
      <c r="AT235" s="23" t="s">
        <v>147</v>
      </c>
      <c r="AU235" s="23" t="s">
        <v>24</v>
      </c>
      <c r="AY235" s="23" t="s">
        <v>145</v>
      </c>
      <c r="BE235" s="233">
        <f>IF(N235="základní",J235,0)</f>
        <v>0</v>
      </c>
      <c r="BF235" s="233">
        <f>IF(N235="snížená",J235,0)</f>
        <v>0</v>
      </c>
      <c r="BG235" s="233">
        <f>IF(N235="zákl. přenesená",J235,0)</f>
        <v>0</v>
      </c>
      <c r="BH235" s="233">
        <f>IF(N235="sníž. přenesená",J235,0)</f>
        <v>0</v>
      </c>
      <c r="BI235" s="233">
        <f>IF(N235="nulová",J235,0)</f>
        <v>0</v>
      </c>
      <c r="BJ235" s="23" t="s">
        <v>25</v>
      </c>
      <c r="BK235" s="233">
        <f>ROUND(I235*H235,2)</f>
        <v>0</v>
      </c>
      <c r="BL235" s="23" t="s">
        <v>152</v>
      </c>
      <c r="BM235" s="23" t="s">
        <v>1210</v>
      </c>
    </row>
    <row r="236" s="1" customFormat="1">
      <c r="B236" s="46"/>
      <c r="C236" s="74"/>
      <c r="D236" s="234" t="s">
        <v>164</v>
      </c>
      <c r="E236" s="74"/>
      <c r="F236" s="235" t="s">
        <v>580</v>
      </c>
      <c r="G236" s="74"/>
      <c r="H236" s="74"/>
      <c r="I236" s="192"/>
      <c r="J236" s="74"/>
      <c r="K236" s="74"/>
      <c r="L236" s="72"/>
      <c r="M236" s="236"/>
      <c r="N236" s="47"/>
      <c r="O236" s="47"/>
      <c r="P236" s="47"/>
      <c r="Q236" s="47"/>
      <c r="R236" s="47"/>
      <c r="S236" s="47"/>
      <c r="T236" s="95"/>
      <c r="AT236" s="23" t="s">
        <v>164</v>
      </c>
      <c r="AU236" s="23" t="s">
        <v>24</v>
      </c>
    </row>
    <row r="237" s="10" customFormat="1" ht="29.88" customHeight="1">
      <c r="B237" s="206"/>
      <c r="C237" s="207"/>
      <c r="D237" s="208" t="s">
        <v>80</v>
      </c>
      <c r="E237" s="220" t="s">
        <v>280</v>
      </c>
      <c r="F237" s="220" t="s">
        <v>1211</v>
      </c>
      <c r="G237" s="207"/>
      <c r="H237" s="207"/>
      <c r="I237" s="210"/>
      <c r="J237" s="221">
        <f>BK237</f>
        <v>0</v>
      </c>
      <c r="K237" s="207"/>
      <c r="L237" s="212"/>
      <c r="M237" s="213"/>
      <c r="N237" s="214"/>
      <c r="O237" s="214"/>
      <c r="P237" s="215">
        <f>P238</f>
        <v>0</v>
      </c>
      <c r="Q237" s="214"/>
      <c r="R237" s="215">
        <f>R238</f>
        <v>0</v>
      </c>
      <c r="S237" s="214"/>
      <c r="T237" s="216">
        <f>T238</f>
        <v>0</v>
      </c>
      <c r="AR237" s="217" t="s">
        <v>158</v>
      </c>
      <c r="AT237" s="218" t="s">
        <v>80</v>
      </c>
      <c r="AU237" s="218" t="s">
        <v>25</v>
      </c>
      <c r="AY237" s="217" t="s">
        <v>145</v>
      </c>
      <c r="BK237" s="219">
        <f>BK238</f>
        <v>0</v>
      </c>
    </row>
    <row r="238" s="10" customFormat="1" ht="14.88" customHeight="1">
      <c r="B238" s="206"/>
      <c r="C238" s="207"/>
      <c r="D238" s="208" t="s">
        <v>80</v>
      </c>
      <c r="E238" s="220" t="s">
        <v>1212</v>
      </c>
      <c r="F238" s="220" t="s">
        <v>1213</v>
      </c>
      <c r="G238" s="207"/>
      <c r="H238" s="207"/>
      <c r="I238" s="210"/>
      <c r="J238" s="221">
        <f>BK238</f>
        <v>0</v>
      </c>
      <c r="K238" s="207"/>
      <c r="L238" s="212"/>
      <c r="M238" s="213"/>
      <c r="N238" s="214"/>
      <c r="O238" s="214"/>
      <c r="P238" s="215">
        <f>SUM(P239:P240)</f>
        <v>0</v>
      </c>
      <c r="Q238" s="214"/>
      <c r="R238" s="215">
        <f>SUM(R239:R240)</f>
        <v>0</v>
      </c>
      <c r="S238" s="214"/>
      <c r="T238" s="216">
        <f>SUM(T239:T240)</f>
        <v>0</v>
      </c>
      <c r="AR238" s="217" t="s">
        <v>158</v>
      </c>
      <c r="AT238" s="218" t="s">
        <v>80</v>
      </c>
      <c r="AU238" s="218" t="s">
        <v>24</v>
      </c>
      <c r="AY238" s="217" t="s">
        <v>145</v>
      </c>
      <c r="BK238" s="219">
        <f>SUM(BK239:BK240)</f>
        <v>0</v>
      </c>
    </row>
    <row r="239" s="1" customFormat="1" ht="16.5" customHeight="1">
      <c r="B239" s="46"/>
      <c r="C239" s="222" t="s">
        <v>467</v>
      </c>
      <c r="D239" s="222" t="s">
        <v>147</v>
      </c>
      <c r="E239" s="223" t="s">
        <v>1214</v>
      </c>
      <c r="F239" s="224" t="s">
        <v>1215</v>
      </c>
      <c r="G239" s="225" t="s">
        <v>150</v>
      </c>
      <c r="H239" s="226">
        <v>70</v>
      </c>
      <c r="I239" s="227"/>
      <c r="J239" s="228">
        <f>ROUND(I239*H239,2)</f>
        <v>0</v>
      </c>
      <c r="K239" s="224" t="s">
        <v>38</v>
      </c>
      <c r="L239" s="72"/>
      <c r="M239" s="229" t="s">
        <v>38</v>
      </c>
      <c r="N239" s="230" t="s">
        <v>52</v>
      </c>
      <c r="O239" s="47"/>
      <c r="P239" s="231">
        <f>O239*H239</f>
        <v>0</v>
      </c>
      <c r="Q239" s="231">
        <v>0</v>
      </c>
      <c r="R239" s="231">
        <f>Q239*H239</f>
        <v>0</v>
      </c>
      <c r="S239" s="231">
        <v>0</v>
      </c>
      <c r="T239" s="232">
        <f>S239*H239</f>
        <v>0</v>
      </c>
      <c r="AR239" s="23" t="s">
        <v>463</v>
      </c>
      <c r="AT239" s="23" t="s">
        <v>147</v>
      </c>
      <c r="AU239" s="23" t="s">
        <v>158</v>
      </c>
      <c r="AY239" s="23" t="s">
        <v>145</v>
      </c>
      <c r="BE239" s="233">
        <f>IF(N239="základní",J239,0)</f>
        <v>0</v>
      </c>
      <c r="BF239" s="233">
        <f>IF(N239="snížená",J239,0)</f>
        <v>0</v>
      </c>
      <c r="BG239" s="233">
        <f>IF(N239="zákl. přenesená",J239,0)</f>
        <v>0</v>
      </c>
      <c r="BH239" s="233">
        <f>IF(N239="sníž. přenesená",J239,0)</f>
        <v>0</v>
      </c>
      <c r="BI239" s="233">
        <f>IF(N239="nulová",J239,0)</f>
        <v>0</v>
      </c>
      <c r="BJ239" s="23" t="s">
        <v>25</v>
      </c>
      <c r="BK239" s="233">
        <f>ROUND(I239*H239,2)</f>
        <v>0</v>
      </c>
      <c r="BL239" s="23" t="s">
        <v>463</v>
      </c>
      <c r="BM239" s="23" t="s">
        <v>1216</v>
      </c>
    </row>
    <row r="240" s="1" customFormat="1">
      <c r="B240" s="46"/>
      <c r="C240" s="74"/>
      <c r="D240" s="234" t="s">
        <v>170</v>
      </c>
      <c r="E240" s="74"/>
      <c r="F240" s="235" t="s">
        <v>1217</v>
      </c>
      <c r="G240" s="74"/>
      <c r="H240" s="74"/>
      <c r="I240" s="192"/>
      <c r="J240" s="74"/>
      <c r="K240" s="74"/>
      <c r="L240" s="72"/>
      <c r="M240" s="272"/>
      <c r="N240" s="273"/>
      <c r="O240" s="273"/>
      <c r="P240" s="273"/>
      <c r="Q240" s="273"/>
      <c r="R240" s="273"/>
      <c r="S240" s="273"/>
      <c r="T240" s="274"/>
      <c r="AT240" s="23" t="s">
        <v>170</v>
      </c>
      <c r="AU240" s="23" t="s">
        <v>158</v>
      </c>
    </row>
    <row r="241" s="1" customFormat="1" ht="6.96" customHeight="1">
      <c r="B241" s="67"/>
      <c r="C241" s="68"/>
      <c r="D241" s="68"/>
      <c r="E241" s="68"/>
      <c r="F241" s="68"/>
      <c r="G241" s="68"/>
      <c r="H241" s="68"/>
      <c r="I241" s="167"/>
      <c r="J241" s="68"/>
      <c r="K241" s="68"/>
      <c r="L241" s="72"/>
    </row>
  </sheetData>
  <sheetProtection sheet="1" autoFilter="0" formatColumns="0" formatRows="0" objects="1" scenarios="1" spinCount="100000" saltValue="X3S04uJd6hfb3z4D4mOsXCo/Vp9SK/zg8GvPVdyg004ZWvnTDwqtShbuQqM6ZBMlLketJxLYEng5JClMU3NOBw==" hashValue="yUDH7TBH921HcaILCXtbAMtBxvwLhJ09c23FuggPt0EuUEbnyfsozA0CK+EtrmFjjecmqyzPPWW3Sw2Pl4Myhg==" algorithmName="SHA-512" password="CC35"/>
  <autoFilter ref="C84:K240"/>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c r="AZ2" s="275" t="s">
        <v>1218</v>
      </c>
      <c r="BA2" s="275" t="s">
        <v>1218</v>
      </c>
      <c r="BB2" s="275" t="s">
        <v>224</v>
      </c>
      <c r="BC2" s="275" t="s">
        <v>1219</v>
      </c>
      <c r="BD2" s="275" t="s">
        <v>24</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1220</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38</v>
      </c>
      <c r="K11" s="51"/>
    </row>
    <row r="12" s="1" customFormat="1" ht="14.4" customHeight="1">
      <c r="B12" s="46"/>
      <c r="C12" s="47"/>
      <c r="D12" s="39" t="s">
        <v>26</v>
      </c>
      <c r="E12" s="47"/>
      <c r="F12" s="34" t="s">
        <v>1066</v>
      </c>
      <c r="G12" s="47"/>
      <c r="H12" s="47"/>
      <c r="I12" s="146" t="s">
        <v>28</v>
      </c>
      <c r="J12" s="147" t="str">
        <f>'Rekapitulace stavby'!AN8</f>
        <v>5. 4. 2016</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ROUND(J81,2)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ROUND(SUM(BE81:BE278), 2)</f>
        <v>0</v>
      </c>
      <c r="G30" s="47"/>
      <c r="H30" s="47"/>
      <c r="I30" s="159">
        <v>0.20999999999999999</v>
      </c>
      <c r="J30" s="158">
        <f>ROUND(ROUND((SUM(BE81:BE278)), 2)*I30, 2)</f>
        <v>0</v>
      </c>
      <c r="K30" s="51"/>
    </row>
    <row r="31" s="1" customFormat="1" ht="14.4" customHeight="1">
      <c r="B31" s="46"/>
      <c r="C31" s="47"/>
      <c r="D31" s="47"/>
      <c r="E31" s="55" t="s">
        <v>53</v>
      </c>
      <c r="F31" s="158">
        <f>ROUND(SUM(BF81:BF278), 2)</f>
        <v>0</v>
      </c>
      <c r="G31" s="47"/>
      <c r="H31" s="47"/>
      <c r="I31" s="159">
        <v>0.14999999999999999</v>
      </c>
      <c r="J31" s="158">
        <f>ROUND(ROUND((SUM(BF81:BF278)), 2)*I31, 2)</f>
        <v>0</v>
      </c>
      <c r="K31" s="51"/>
    </row>
    <row r="32" hidden="1" s="1" customFormat="1" ht="14.4" customHeight="1">
      <c r="B32" s="46"/>
      <c r="C32" s="47"/>
      <c r="D32" s="47"/>
      <c r="E32" s="55" t="s">
        <v>54</v>
      </c>
      <c r="F32" s="158">
        <f>ROUND(SUM(BG81:BG278), 2)</f>
        <v>0</v>
      </c>
      <c r="G32" s="47"/>
      <c r="H32" s="47"/>
      <c r="I32" s="159">
        <v>0.20999999999999999</v>
      </c>
      <c r="J32" s="158">
        <v>0</v>
      </c>
      <c r="K32" s="51"/>
    </row>
    <row r="33" hidden="1" s="1" customFormat="1" ht="14.4" customHeight="1">
      <c r="B33" s="46"/>
      <c r="C33" s="47"/>
      <c r="D33" s="47"/>
      <c r="E33" s="55" t="s">
        <v>55</v>
      </c>
      <c r="F33" s="158">
        <f>ROUND(SUM(BH81:BH278), 2)</f>
        <v>0</v>
      </c>
      <c r="G33" s="47"/>
      <c r="H33" s="47"/>
      <c r="I33" s="159">
        <v>0.14999999999999999</v>
      </c>
      <c r="J33" s="158">
        <v>0</v>
      </c>
      <c r="K33" s="51"/>
    </row>
    <row r="34" hidden="1" s="1" customFormat="1" ht="14.4" customHeight="1">
      <c r="B34" s="46"/>
      <c r="C34" s="47"/>
      <c r="D34" s="47"/>
      <c r="E34" s="55" t="s">
        <v>56</v>
      </c>
      <c r="F34" s="158">
        <f>ROUND(SUM(BI81:BI278),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SO 432 - SO 432 Přeložka VO u kruhové křižovatky včetně nasvícení přechodu</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J81</f>
        <v>0</v>
      </c>
      <c r="K56" s="51"/>
      <c r="AU56" s="23" t="s">
        <v>120</v>
      </c>
    </row>
    <row r="57" s="7" customFormat="1" ht="24.96" customHeight="1">
      <c r="B57" s="178"/>
      <c r="C57" s="179"/>
      <c r="D57" s="180" t="s">
        <v>1221</v>
      </c>
      <c r="E57" s="181"/>
      <c r="F57" s="181"/>
      <c r="G57" s="181"/>
      <c r="H57" s="181"/>
      <c r="I57" s="182"/>
      <c r="J57" s="183">
        <f>J82</f>
        <v>0</v>
      </c>
      <c r="K57" s="184"/>
    </row>
    <row r="58" s="8" customFormat="1" ht="19.92" customHeight="1">
      <c r="B58" s="185"/>
      <c r="C58" s="186"/>
      <c r="D58" s="187" t="s">
        <v>1222</v>
      </c>
      <c r="E58" s="188"/>
      <c r="F58" s="188"/>
      <c r="G58" s="188"/>
      <c r="H58" s="188"/>
      <c r="I58" s="189"/>
      <c r="J58" s="190">
        <f>J83</f>
        <v>0</v>
      </c>
      <c r="K58" s="191"/>
    </row>
    <row r="59" s="8" customFormat="1" ht="14.88" customHeight="1">
      <c r="B59" s="185"/>
      <c r="C59" s="186"/>
      <c r="D59" s="187" t="s">
        <v>1223</v>
      </c>
      <c r="E59" s="188"/>
      <c r="F59" s="188"/>
      <c r="G59" s="188"/>
      <c r="H59" s="188"/>
      <c r="I59" s="189"/>
      <c r="J59" s="190">
        <f>J84</f>
        <v>0</v>
      </c>
      <c r="K59" s="191"/>
    </row>
    <row r="60" s="8" customFormat="1" ht="14.88" customHeight="1">
      <c r="B60" s="185"/>
      <c r="C60" s="186"/>
      <c r="D60" s="187" t="s">
        <v>1224</v>
      </c>
      <c r="E60" s="188"/>
      <c r="F60" s="188"/>
      <c r="G60" s="188"/>
      <c r="H60" s="188"/>
      <c r="I60" s="189"/>
      <c r="J60" s="190">
        <f>J196</f>
        <v>0</v>
      </c>
      <c r="K60" s="191"/>
    </row>
    <row r="61" s="8" customFormat="1" ht="14.88" customHeight="1">
      <c r="B61" s="185"/>
      <c r="C61" s="186"/>
      <c r="D61" s="187" t="s">
        <v>1225</v>
      </c>
      <c r="E61" s="188"/>
      <c r="F61" s="188"/>
      <c r="G61" s="188"/>
      <c r="H61" s="188"/>
      <c r="I61" s="189"/>
      <c r="J61" s="190">
        <f>J254</f>
        <v>0</v>
      </c>
      <c r="K61" s="191"/>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7"/>
      <c r="J63" s="68"/>
      <c r="K63" s="69"/>
    </row>
    <row r="67" s="1" customFormat="1" ht="6.96" customHeight="1">
      <c r="B67" s="70"/>
      <c r="C67" s="71"/>
      <c r="D67" s="71"/>
      <c r="E67" s="71"/>
      <c r="F67" s="71"/>
      <c r="G67" s="71"/>
      <c r="H67" s="71"/>
      <c r="I67" s="170"/>
      <c r="J67" s="71"/>
      <c r="K67" s="71"/>
      <c r="L67" s="72"/>
    </row>
    <row r="68" s="1" customFormat="1" ht="36.96" customHeight="1">
      <c r="B68" s="46"/>
      <c r="C68" s="73" t="s">
        <v>129</v>
      </c>
      <c r="D68" s="74"/>
      <c r="E68" s="74"/>
      <c r="F68" s="74"/>
      <c r="G68" s="74"/>
      <c r="H68" s="74"/>
      <c r="I68" s="192"/>
      <c r="J68" s="74"/>
      <c r="K68" s="74"/>
      <c r="L68" s="72"/>
    </row>
    <row r="69" s="1" customFormat="1" ht="6.96" customHeight="1">
      <c r="B69" s="46"/>
      <c r="C69" s="74"/>
      <c r="D69" s="74"/>
      <c r="E69" s="74"/>
      <c r="F69" s="74"/>
      <c r="G69" s="74"/>
      <c r="H69" s="74"/>
      <c r="I69" s="192"/>
      <c r="J69" s="74"/>
      <c r="K69" s="74"/>
      <c r="L69" s="72"/>
    </row>
    <row r="70" s="1" customFormat="1" ht="14.4" customHeight="1">
      <c r="B70" s="46"/>
      <c r="C70" s="76" t="s">
        <v>18</v>
      </c>
      <c r="D70" s="74"/>
      <c r="E70" s="74"/>
      <c r="F70" s="74"/>
      <c r="G70" s="74"/>
      <c r="H70" s="74"/>
      <c r="I70" s="192"/>
      <c r="J70" s="74"/>
      <c r="K70" s="74"/>
      <c r="L70" s="72"/>
    </row>
    <row r="71" s="1" customFormat="1" ht="16.5" customHeight="1">
      <c r="B71" s="46"/>
      <c r="C71" s="74"/>
      <c r="D71" s="74"/>
      <c r="E71" s="193" t="str">
        <f>E7</f>
        <v>Slavkovský les, úsek 113 Cyklotrasa P 1 - Dolní Rychnov - Sokolov</v>
      </c>
      <c r="F71" s="76"/>
      <c r="G71" s="76"/>
      <c r="H71" s="76"/>
      <c r="I71" s="192"/>
      <c r="J71" s="74"/>
      <c r="K71" s="74"/>
      <c r="L71" s="72"/>
    </row>
    <row r="72" s="1" customFormat="1" ht="14.4" customHeight="1">
      <c r="B72" s="46"/>
      <c r="C72" s="76" t="s">
        <v>114</v>
      </c>
      <c r="D72" s="74"/>
      <c r="E72" s="74"/>
      <c r="F72" s="74"/>
      <c r="G72" s="74"/>
      <c r="H72" s="74"/>
      <c r="I72" s="192"/>
      <c r="J72" s="74"/>
      <c r="K72" s="74"/>
      <c r="L72" s="72"/>
    </row>
    <row r="73" s="1" customFormat="1" ht="17.25" customHeight="1">
      <c r="B73" s="46"/>
      <c r="C73" s="74"/>
      <c r="D73" s="74"/>
      <c r="E73" s="82" t="str">
        <f>E9</f>
        <v>SO 432 - SO 432 Přeložka VO u kruhové křižovatky včetně nasvícení přechodu</v>
      </c>
      <c r="F73" s="74"/>
      <c r="G73" s="74"/>
      <c r="H73" s="74"/>
      <c r="I73" s="192"/>
      <c r="J73" s="74"/>
      <c r="K73" s="74"/>
      <c r="L73" s="72"/>
    </row>
    <row r="74" s="1" customFormat="1" ht="6.96" customHeight="1">
      <c r="B74" s="46"/>
      <c r="C74" s="74"/>
      <c r="D74" s="74"/>
      <c r="E74" s="74"/>
      <c r="F74" s="74"/>
      <c r="G74" s="74"/>
      <c r="H74" s="74"/>
      <c r="I74" s="192"/>
      <c r="J74" s="74"/>
      <c r="K74" s="74"/>
      <c r="L74" s="72"/>
    </row>
    <row r="75" s="1" customFormat="1" ht="18" customHeight="1">
      <c r="B75" s="46"/>
      <c r="C75" s="76" t="s">
        <v>26</v>
      </c>
      <c r="D75" s="74"/>
      <c r="E75" s="74"/>
      <c r="F75" s="194" t="str">
        <f>F12</f>
        <v xml:space="preserve">Sokolov       Cen. soustava: ÚRS I/2016</v>
      </c>
      <c r="G75" s="74"/>
      <c r="H75" s="74"/>
      <c r="I75" s="195" t="s">
        <v>28</v>
      </c>
      <c r="J75" s="85" t="str">
        <f>IF(J12="","",J12)</f>
        <v>5. 4. 2016</v>
      </c>
      <c r="K75" s="74"/>
      <c r="L75" s="72"/>
    </row>
    <row r="76" s="1" customFormat="1" ht="6.96" customHeight="1">
      <c r="B76" s="46"/>
      <c r="C76" s="74"/>
      <c r="D76" s="74"/>
      <c r="E76" s="74"/>
      <c r="F76" s="74"/>
      <c r="G76" s="74"/>
      <c r="H76" s="74"/>
      <c r="I76" s="192"/>
      <c r="J76" s="74"/>
      <c r="K76" s="74"/>
      <c r="L76" s="72"/>
    </row>
    <row r="77" s="1" customFormat="1">
      <c r="B77" s="46"/>
      <c r="C77" s="76" t="s">
        <v>36</v>
      </c>
      <c r="D77" s="74"/>
      <c r="E77" s="74"/>
      <c r="F77" s="194" t="str">
        <f>E15</f>
        <v>Město Sokolov</v>
      </c>
      <c r="G77" s="74"/>
      <c r="H77" s="74"/>
      <c r="I77" s="195" t="s">
        <v>43</v>
      </c>
      <c r="J77" s="194" t="str">
        <f>E21</f>
        <v>DSVA s.r.o.</v>
      </c>
      <c r="K77" s="74"/>
      <c r="L77" s="72"/>
    </row>
    <row r="78" s="1" customFormat="1" ht="14.4" customHeight="1">
      <c r="B78" s="46"/>
      <c r="C78" s="76" t="s">
        <v>41</v>
      </c>
      <c r="D78" s="74"/>
      <c r="E78" s="74"/>
      <c r="F78" s="194" t="str">
        <f>IF(E18="","",E18)</f>
        <v/>
      </c>
      <c r="G78" s="74"/>
      <c r="H78" s="74"/>
      <c r="I78" s="192"/>
      <c r="J78" s="74"/>
      <c r="K78" s="74"/>
      <c r="L78" s="72"/>
    </row>
    <row r="79" s="1" customFormat="1" ht="10.32" customHeight="1">
      <c r="B79" s="46"/>
      <c r="C79" s="74"/>
      <c r="D79" s="74"/>
      <c r="E79" s="74"/>
      <c r="F79" s="74"/>
      <c r="G79" s="74"/>
      <c r="H79" s="74"/>
      <c r="I79" s="192"/>
      <c r="J79" s="74"/>
      <c r="K79" s="74"/>
      <c r="L79" s="72"/>
    </row>
    <row r="80" s="9" customFormat="1" ht="29.28" customHeight="1">
      <c r="B80" s="196"/>
      <c r="C80" s="197" t="s">
        <v>130</v>
      </c>
      <c r="D80" s="198" t="s">
        <v>66</v>
      </c>
      <c r="E80" s="198" t="s">
        <v>62</v>
      </c>
      <c r="F80" s="198" t="s">
        <v>131</v>
      </c>
      <c r="G80" s="198" t="s">
        <v>132</v>
      </c>
      <c r="H80" s="198" t="s">
        <v>133</v>
      </c>
      <c r="I80" s="199" t="s">
        <v>134</v>
      </c>
      <c r="J80" s="198" t="s">
        <v>118</v>
      </c>
      <c r="K80" s="200" t="s">
        <v>135</v>
      </c>
      <c r="L80" s="201"/>
      <c r="M80" s="102" t="s">
        <v>136</v>
      </c>
      <c r="N80" s="103" t="s">
        <v>51</v>
      </c>
      <c r="O80" s="103" t="s">
        <v>137</v>
      </c>
      <c r="P80" s="103" t="s">
        <v>138</v>
      </c>
      <c r="Q80" s="103" t="s">
        <v>139</v>
      </c>
      <c r="R80" s="103" t="s">
        <v>140</v>
      </c>
      <c r="S80" s="103" t="s">
        <v>141</v>
      </c>
      <c r="T80" s="104" t="s">
        <v>142</v>
      </c>
    </row>
    <row r="81" s="1" customFormat="1" ht="29.28" customHeight="1">
      <c r="B81" s="46"/>
      <c r="C81" s="108" t="s">
        <v>119</v>
      </c>
      <c r="D81" s="74"/>
      <c r="E81" s="74"/>
      <c r="F81" s="74"/>
      <c r="G81" s="74"/>
      <c r="H81" s="74"/>
      <c r="I81" s="192"/>
      <c r="J81" s="202">
        <f>BK81</f>
        <v>0</v>
      </c>
      <c r="K81" s="74"/>
      <c r="L81" s="72"/>
      <c r="M81" s="105"/>
      <c r="N81" s="106"/>
      <c r="O81" s="106"/>
      <c r="P81" s="203">
        <f>P82</f>
        <v>0</v>
      </c>
      <c r="Q81" s="106"/>
      <c r="R81" s="203">
        <f>R82</f>
        <v>6.7154307999999991</v>
      </c>
      <c r="S81" s="106"/>
      <c r="T81" s="204">
        <f>T82</f>
        <v>6.9000000000000004</v>
      </c>
      <c r="AT81" s="23" t="s">
        <v>80</v>
      </c>
      <c r="AU81" s="23" t="s">
        <v>120</v>
      </c>
      <c r="BK81" s="205">
        <f>BK82</f>
        <v>0</v>
      </c>
    </row>
    <row r="82" s="10" customFormat="1" ht="37.44001" customHeight="1">
      <c r="B82" s="206"/>
      <c r="C82" s="207"/>
      <c r="D82" s="208" t="s">
        <v>80</v>
      </c>
      <c r="E82" s="209" t="s">
        <v>1226</v>
      </c>
      <c r="F82" s="209" t="s">
        <v>1227</v>
      </c>
      <c r="G82" s="207"/>
      <c r="H82" s="207"/>
      <c r="I82" s="210"/>
      <c r="J82" s="211">
        <f>BK82</f>
        <v>0</v>
      </c>
      <c r="K82" s="207"/>
      <c r="L82" s="212"/>
      <c r="M82" s="213"/>
      <c r="N82" s="214"/>
      <c r="O82" s="214"/>
      <c r="P82" s="215">
        <f>P83</f>
        <v>0</v>
      </c>
      <c r="Q82" s="214"/>
      <c r="R82" s="215">
        <f>R83</f>
        <v>6.7154307999999991</v>
      </c>
      <c r="S82" s="214"/>
      <c r="T82" s="216">
        <f>T83</f>
        <v>6.9000000000000004</v>
      </c>
      <c r="AR82" s="217" t="s">
        <v>158</v>
      </c>
      <c r="AT82" s="218" t="s">
        <v>80</v>
      </c>
      <c r="AU82" s="218" t="s">
        <v>81</v>
      </c>
      <c r="AY82" s="217" t="s">
        <v>145</v>
      </c>
      <c r="BK82" s="219">
        <f>BK83</f>
        <v>0</v>
      </c>
    </row>
    <row r="83" s="10" customFormat="1" ht="19.92" customHeight="1">
      <c r="B83" s="206"/>
      <c r="C83" s="207"/>
      <c r="D83" s="208" t="s">
        <v>80</v>
      </c>
      <c r="E83" s="220" t="s">
        <v>280</v>
      </c>
      <c r="F83" s="220" t="s">
        <v>1228</v>
      </c>
      <c r="G83" s="207"/>
      <c r="H83" s="207"/>
      <c r="I83" s="210"/>
      <c r="J83" s="221">
        <f>BK83</f>
        <v>0</v>
      </c>
      <c r="K83" s="207"/>
      <c r="L83" s="212"/>
      <c r="M83" s="213"/>
      <c r="N83" s="214"/>
      <c r="O83" s="214"/>
      <c r="P83" s="215">
        <f>P84+P196+P254</f>
        <v>0</v>
      </c>
      <c r="Q83" s="214"/>
      <c r="R83" s="215">
        <f>R84+R196+R254</f>
        <v>6.7154307999999991</v>
      </c>
      <c r="S83" s="214"/>
      <c r="T83" s="216">
        <f>T84+T196+T254</f>
        <v>6.9000000000000004</v>
      </c>
      <c r="AR83" s="217" t="s">
        <v>158</v>
      </c>
      <c r="AT83" s="218" t="s">
        <v>80</v>
      </c>
      <c r="AU83" s="218" t="s">
        <v>25</v>
      </c>
      <c r="AY83" s="217" t="s">
        <v>145</v>
      </c>
      <c r="BK83" s="219">
        <f>BK84+BK196+BK254</f>
        <v>0</v>
      </c>
    </row>
    <row r="84" s="10" customFormat="1" ht="14.88" customHeight="1">
      <c r="B84" s="206"/>
      <c r="C84" s="207"/>
      <c r="D84" s="208" t="s">
        <v>80</v>
      </c>
      <c r="E84" s="220" t="s">
        <v>1212</v>
      </c>
      <c r="F84" s="220" t="s">
        <v>1229</v>
      </c>
      <c r="G84" s="207"/>
      <c r="H84" s="207"/>
      <c r="I84" s="210"/>
      <c r="J84" s="221">
        <f>BK84</f>
        <v>0</v>
      </c>
      <c r="K84" s="207"/>
      <c r="L84" s="212"/>
      <c r="M84" s="213"/>
      <c r="N84" s="214"/>
      <c r="O84" s="214"/>
      <c r="P84" s="215">
        <f>SUM(P85:P195)</f>
        <v>0</v>
      </c>
      <c r="Q84" s="214"/>
      <c r="R84" s="215">
        <f>SUM(R85:R195)</f>
        <v>0.041158</v>
      </c>
      <c r="S84" s="214"/>
      <c r="T84" s="216">
        <f>SUM(T85:T195)</f>
        <v>0</v>
      </c>
      <c r="AR84" s="217" t="s">
        <v>158</v>
      </c>
      <c r="AT84" s="218" t="s">
        <v>80</v>
      </c>
      <c r="AU84" s="218" t="s">
        <v>24</v>
      </c>
      <c r="AY84" s="217" t="s">
        <v>145</v>
      </c>
      <c r="BK84" s="219">
        <f>SUM(BK85:BK195)</f>
        <v>0</v>
      </c>
    </row>
    <row r="85" s="1" customFormat="1" ht="16.5" customHeight="1">
      <c r="B85" s="46"/>
      <c r="C85" s="222" t="s">
        <v>25</v>
      </c>
      <c r="D85" s="222" t="s">
        <v>147</v>
      </c>
      <c r="E85" s="223" t="s">
        <v>1230</v>
      </c>
      <c r="F85" s="224" t="s">
        <v>1231</v>
      </c>
      <c r="G85" s="225" t="s">
        <v>161</v>
      </c>
      <c r="H85" s="226">
        <v>4</v>
      </c>
      <c r="I85" s="227"/>
      <c r="J85" s="228">
        <f>ROUND(I85*H85,2)</f>
        <v>0</v>
      </c>
      <c r="K85" s="224" t="s">
        <v>162</v>
      </c>
      <c r="L85" s="72"/>
      <c r="M85" s="229" t="s">
        <v>38</v>
      </c>
      <c r="N85" s="230" t="s">
        <v>52</v>
      </c>
      <c r="O85" s="47"/>
      <c r="P85" s="231">
        <f>O85*H85</f>
        <v>0</v>
      </c>
      <c r="Q85" s="231">
        <v>0</v>
      </c>
      <c r="R85" s="231">
        <f>Q85*H85</f>
        <v>0</v>
      </c>
      <c r="S85" s="231">
        <v>0</v>
      </c>
      <c r="T85" s="232">
        <f>S85*H85</f>
        <v>0</v>
      </c>
      <c r="AR85" s="23" t="s">
        <v>237</v>
      </c>
      <c r="AT85" s="23" t="s">
        <v>147</v>
      </c>
      <c r="AU85" s="23" t="s">
        <v>158</v>
      </c>
      <c r="AY85" s="23" t="s">
        <v>145</v>
      </c>
      <c r="BE85" s="233">
        <f>IF(N85="základní",J85,0)</f>
        <v>0</v>
      </c>
      <c r="BF85" s="233">
        <f>IF(N85="snížená",J85,0)</f>
        <v>0</v>
      </c>
      <c r="BG85" s="233">
        <f>IF(N85="zákl. přenesená",J85,0)</f>
        <v>0</v>
      </c>
      <c r="BH85" s="233">
        <f>IF(N85="sníž. přenesená",J85,0)</f>
        <v>0</v>
      </c>
      <c r="BI85" s="233">
        <f>IF(N85="nulová",J85,0)</f>
        <v>0</v>
      </c>
      <c r="BJ85" s="23" t="s">
        <v>25</v>
      </c>
      <c r="BK85" s="233">
        <f>ROUND(I85*H85,2)</f>
        <v>0</v>
      </c>
      <c r="BL85" s="23" t="s">
        <v>237</v>
      </c>
      <c r="BM85" s="23" t="s">
        <v>1232</v>
      </c>
    </row>
    <row r="86" s="13" customFormat="1">
      <c r="B86" s="276"/>
      <c r="C86" s="277"/>
      <c r="D86" s="234" t="s">
        <v>176</v>
      </c>
      <c r="E86" s="278" t="s">
        <v>38</v>
      </c>
      <c r="F86" s="279" t="s">
        <v>1233</v>
      </c>
      <c r="G86" s="277"/>
      <c r="H86" s="278" t="s">
        <v>38</v>
      </c>
      <c r="I86" s="280"/>
      <c r="J86" s="277"/>
      <c r="K86" s="277"/>
      <c r="L86" s="281"/>
      <c r="M86" s="282"/>
      <c r="N86" s="283"/>
      <c r="O86" s="283"/>
      <c r="P86" s="283"/>
      <c r="Q86" s="283"/>
      <c r="R86" s="283"/>
      <c r="S86" s="283"/>
      <c r="T86" s="284"/>
      <c r="AT86" s="285" t="s">
        <v>176</v>
      </c>
      <c r="AU86" s="285" t="s">
        <v>158</v>
      </c>
      <c r="AV86" s="13" t="s">
        <v>25</v>
      </c>
      <c r="AW86" s="13" t="s">
        <v>45</v>
      </c>
      <c r="AX86" s="13" t="s">
        <v>81</v>
      </c>
      <c r="AY86" s="285" t="s">
        <v>145</v>
      </c>
    </row>
    <row r="87" s="11" customFormat="1">
      <c r="B87" s="237"/>
      <c r="C87" s="238"/>
      <c r="D87" s="234" t="s">
        <v>176</v>
      </c>
      <c r="E87" s="239" t="s">
        <v>38</v>
      </c>
      <c r="F87" s="240" t="s">
        <v>152</v>
      </c>
      <c r="G87" s="238"/>
      <c r="H87" s="241">
        <v>4</v>
      </c>
      <c r="I87" s="242"/>
      <c r="J87" s="238"/>
      <c r="K87" s="238"/>
      <c r="L87" s="243"/>
      <c r="M87" s="244"/>
      <c r="N87" s="245"/>
      <c r="O87" s="245"/>
      <c r="P87" s="245"/>
      <c r="Q87" s="245"/>
      <c r="R87" s="245"/>
      <c r="S87" s="245"/>
      <c r="T87" s="246"/>
      <c r="AT87" s="247" t="s">
        <v>176</v>
      </c>
      <c r="AU87" s="247" t="s">
        <v>158</v>
      </c>
      <c r="AV87" s="11" t="s">
        <v>24</v>
      </c>
      <c r="AW87" s="11" t="s">
        <v>45</v>
      </c>
      <c r="AX87" s="11" t="s">
        <v>81</v>
      </c>
      <c r="AY87" s="247" t="s">
        <v>145</v>
      </c>
    </row>
    <row r="88" s="12" customFormat="1">
      <c r="B88" s="248"/>
      <c r="C88" s="249"/>
      <c r="D88" s="234" t="s">
        <v>176</v>
      </c>
      <c r="E88" s="250" t="s">
        <v>38</v>
      </c>
      <c r="F88" s="251" t="s">
        <v>179</v>
      </c>
      <c r="G88" s="249"/>
      <c r="H88" s="252">
        <v>4</v>
      </c>
      <c r="I88" s="253"/>
      <c r="J88" s="249"/>
      <c r="K88" s="249"/>
      <c r="L88" s="254"/>
      <c r="M88" s="255"/>
      <c r="N88" s="256"/>
      <c r="O88" s="256"/>
      <c r="P88" s="256"/>
      <c r="Q88" s="256"/>
      <c r="R88" s="256"/>
      <c r="S88" s="256"/>
      <c r="T88" s="257"/>
      <c r="AT88" s="258" t="s">
        <v>176</v>
      </c>
      <c r="AU88" s="258" t="s">
        <v>158</v>
      </c>
      <c r="AV88" s="12" t="s">
        <v>152</v>
      </c>
      <c r="AW88" s="12" t="s">
        <v>45</v>
      </c>
      <c r="AX88" s="12" t="s">
        <v>25</v>
      </c>
      <c r="AY88" s="258" t="s">
        <v>145</v>
      </c>
    </row>
    <row r="89" s="1" customFormat="1" ht="16.5" customHeight="1">
      <c r="B89" s="46"/>
      <c r="C89" s="222" t="s">
        <v>24</v>
      </c>
      <c r="D89" s="222" t="s">
        <v>147</v>
      </c>
      <c r="E89" s="223" t="s">
        <v>1234</v>
      </c>
      <c r="F89" s="224" t="s">
        <v>1235</v>
      </c>
      <c r="G89" s="225" t="s">
        <v>161</v>
      </c>
      <c r="H89" s="226">
        <v>3</v>
      </c>
      <c r="I89" s="227"/>
      <c r="J89" s="228">
        <f>ROUND(I89*H89,2)</f>
        <v>0</v>
      </c>
      <c r="K89" s="224" t="s">
        <v>162</v>
      </c>
      <c r="L89" s="72"/>
      <c r="M89" s="229" t="s">
        <v>38</v>
      </c>
      <c r="N89" s="230" t="s">
        <v>52</v>
      </c>
      <c r="O89" s="47"/>
      <c r="P89" s="231">
        <f>O89*H89</f>
        <v>0</v>
      </c>
      <c r="Q89" s="231">
        <v>0</v>
      </c>
      <c r="R89" s="231">
        <f>Q89*H89</f>
        <v>0</v>
      </c>
      <c r="S89" s="231">
        <v>0</v>
      </c>
      <c r="T89" s="232">
        <f>S89*H89</f>
        <v>0</v>
      </c>
      <c r="AR89" s="23" t="s">
        <v>237</v>
      </c>
      <c r="AT89" s="23" t="s">
        <v>147</v>
      </c>
      <c r="AU89" s="23" t="s">
        <v>158</v>
      </c>
      <c r="AY89" s="23" t="s">
        <v>145</v>
      </c>
      <c r="BE89" s="233">
        <f>IF(N89="základní",J89,0)</f>
        <v>0</v>
      </c>
      <c r="BF89" s="233">
        <f>IF(N89="snížená",J89,0)</f>
        <v>0</v>
      </c>
      <c r="BG89" s="233">
        <f>IF(N89="zákl. přenesená",J89,0)</f>
        <v>0</v>
      </c>
      <c r="BH89" s="233">
        <f>IF(N89="sníž. přenesená",J89,0)</f>
        <v>0</v>
      </c>
      <c r="BI89" s="233">
        <f>IF(N89="nulová",J89,0)</f>
        <v>0</v>
      </c>
      <c r="BJ89" s="23" t="s">
        <v>25</v>
      </c>
      <c r="BK89" s="233">
        <f>ROUND(I89*H89,2)</f>
        <v>0</v>
      </c>
      <c r="BL89" s="23" t="s">
        <v>237</v>
      </c>
      <c r="BM89" s="23" t="s">
        <v>1236</v>
      </c>
    </row>
    <row r="90" s="13" customFormat="1">
      <c r="B90" s="276"/>
      <c r="C90" s="277"/>
      <c r="D90" s="234" t="s">
        <v>176</v>
      </c>
      <c r="E90" s="278" t="s">
        <v>38</v>
      </c>
      <c r="F90" s="279" t="s">
        <v>1233</v>
      </c>
      <c r="G90" s="277"/>
      <c r="H90" s="278" t="s">
        <v>38</v>
      </c>
      <c r="I90" s="280"/>
      <c r="J90" s="277"/>
      <c r="K90" s="277"/>
      <c r="L90" s="281"/>
      <c r="M90" s="282"/>
      <c r="N90" s="283"/>
      <c r="O90" s="283"/>
      <c r="P90" s="283"/>
      <c r="Q90" s="283"/>
      <c r="R90" s="283"/>
      <c r="S90" s="283"/>
      <c r="T90" s="284"/>
      <c r="AT90" s="285" t="s">
        <v>176</v>
      </c>
      <c r="AU90" s="285" t="s">
        <v>158</v>
      </c>
      <c r="AV90" s="13" t="s">
        <v>25</v>
      </c>
      <c r="AW90" s="13" t="s">
        <v>45</v>
      </c>
      <c r="AX90" s="13" t="s">
        <v>81</v>
      </c>
      <c r="AY90" s="285" t="s">
        <v>145</v>
      </c>
    </row>
    <row r="91" s="11" customFormat="1">
      <c r="B91" s="237"/>
      <c r="C91" s="238"/>
      <c r="D91" s="234" t="s">
        <v>176</v>
      </c>
      <c r="E91" s="239" t="s">
        <v>38</v>
      </c>
      <c r="F91" s="240" t="s">
        <v>158</v>
      </c>
      <c r="G91" s="238"/>
      <c r="H91" s="241">
        <v>3</v>
      </c>
      <c r="I91" s="242"/>
      <c r="J91" s="238"/>
      <c r="K91" s="238"/>
      <c r="L91" s="243"/>
      <c r="M91" s="244"/>
      <c r="N91" s="245"/>
      <c r="O91" s="245"/>
      <c r="P91" s="245"/>
      <c r="Q91" s="245"/>
      <c r="R91" s="245"/>
      <c r="S91" s="245"/>
      <c r="T91" s="246"/>
      <c r="AT91" s="247" t="s">
        <v>176</v>
      </c>
      <c r="AU91" s="247" t="s">
        <v>158</v>
      </c>
      <c r="AV91" s="11" t="s">
        <v>24</v>
      </c>
      <c r="AW91" s="11" t="s">
        <v>45</v>
      </c>
      <c r="AX91" s="11" t="s">
        <v>81</v>
      </c>
      <c r="AY91" s="247" t="s">
        <v>145</v>
      </c>
    </row>
    <row r="92" s="12" customFormat="1">
      <c r="B92" s="248"/>
      <c r="C92" s="249"/>
      <c r="D92" s="234" t="s">
        <v>176</v>
      </c>
      <c r="E92" s="250" t="s">
        <v>38</v>
      </c>
      <c r="F92" s="251" t="s">
        <v>179</v>
      </c>
      <c r="G92" s="249"/>
      <c r="H92" s="252">
        <v>3</v>
      </c>
      <c r="I92" s="253"/>
      <c r="J92" s="249"/>
      <c r="K92" s="249"/>
      <c r="L92" s="254"/>
      <c r="M92" s="255"/>
      <c r="N92" s="256"/>
      <c r="O92" s="256"/>
      <c r="P92" s="256"/>
      <c r="Q92" s="256"/>
      <c r="R92" s="256"/>
      <c r="S92" s="256"/>
      <c r="T92" s="257"/>
      <c r="AT92" s="258" t="s">
        <v>176</v>
      </c>
      <c r="AU92" s="258" t="s">
        <v>158</v>
      </c>
      <c r="AV92" s="12" t="s">
        <v>152</v>
      </c>
      <c r="AW92" s="12" t="s">
        <v>45</v>
      </c>
      <c r="AX92" s="12" t="s">
        <v>25</v>
      </c>
      <c r="AY92" s="258" t="s">
        <v>145</v>
      </c>
    </row>
    <row r="93" s="1" customFormat="1" ht="16.5" customHeight="1">
      <c r="B93" s="46"/>
      <c r="C93" s="222" t="s">
        <v>158</v>
      </c>
      <c r="D93" s="222" t="s">
        <v>147</v>
      </c>
      <c r="E93" s="223" t="s">
        <v>1237</v>
      </c>
      <c r="F93" s="224" t="s">
        <v>1238</v>
      </c>
      <c r="G93" s="225" t="s">
        <v>161</v>
      </c>
      <c r="H93" s="226">
        <v>3</v>
      </c>
      <c r="I93" s="227"/>
      <c r="J93" s="228">
        <f>ROUND(I93*H93,2)</f>
        <v>0</v>
      </c>
      <c r="K93" s="224" t="s">
        <v>162</v>
      </c>
      <c r="L93" s="72"/>
      <c r="M93" s="229" t="s">
        <v>38</v>
      </c>
      <c r="N93" s="230" t="s">
        <v>52</v>
      </c>
      <c r="O93" s="47"/>
      <c r="P93" s="231">
        <f>O93*H93</f>
        <v>0</v>
      </c>
      <c r="Q93" s="231">
        <v>0</v>
      </c>
      <c r="R93" s="231">
        <f>Q93*H93</f>
        <v>0</v>
      </c>
      <c r="S93" s="231">
        <v>0</v>
      </c>
      <c r="T93" s="232">
        <f>S93*H93</f>
        <v>0</v>
      </c>
      <c r="AR93" s="23" t="s">
        <v>463</v>
      </c>
      <c r="AT93" s="23" t="s">
        <v>147</v>
      </c>
      <c r="AU93" s="23" t="s">
        <v>158</v>
      </c>
      <c r="AY93" s="23" t="s">
        <v>145</v>
      </c>
      <c r="BE93" s="233">
        <f>IF(N93="základní",J93,0)</f>
        <v>0</v>
      </c>
      <c r="BF93" s="233">
        <f>IF(N93="snížená",J93,0)</f>
        <v>0</v>
      </c>
      <c r="BG93" s="233">
        <f>IF(N93="zákl. přenesená",J93,0)</f>
        <v>0</v>
      </c>
      <c r="BH93" s="233">
        <f>IF(N93="sníž. přenesená",J93,0)</f>
        <v>0</v>
      </c>
      <c r="BI93" s="233">
        <f>IF(N93="nulová",J93,0)</f>
        <v>0</v>
      </c>
      <c r="BJ93" s="23" t="s">
        <v>25</v>
      </c>
      <c r="BK93" s="233">
        <f>ROUND(I93*H93,2)</f>
        <v>0</v>
      </c>
      <c r="BL93" s="23" t="s">
        <v>463</v>
      </c>
      <c r="BM93" s="23" t="s">
        <v>1239</v>
      </c>
    </row>
    <row r="94" s="13" customFormat="1">
      <c r="B94" s="276"/>
      <c r="C94" s="277"/>
      <c r="D94" s="234" t="s">
        <v>176</v>
      </c>
      <c r="E94" s="278" t="s">
        <v>38</v>
      </c>
      <c r="F94" s="279" t="s">
        <v>1233</v>
      </c>
      <c r="G94" s="277"/>
      <c r="H94" s="278" t="s">
        <v>38</v>
      </c>
      <c r="I94" s="280"/>
      <c r="J94" s="277"/>
      <c r="K94" s="277"/>
      <c r="L94" s="281"/>
      <c r="M94" s="282"/>
      <c r="N94" s="283"/>
      <c r="O94" s="283"/>
      <c r="P94" s="283"/>
      <c r="Q94" s="283"/>
      <c r="R94" s="283"/>
      <c r="S94" s="283"/>
      <c r="T94" s="284"/>
      <c r="AT94" s="285" t="s">
        <v>176</v>
      </c>
      <c r="AU94" s="285" t="s">
        <v>158</v>
      </c>
      <c r="AV94" s="13" t="s">
        <v>25</v>
      </c>
      <c r="AW94" s="13" t="s">
        <v>45</v>
      </c>
      <c r="AX94" s="13" t="s">
        <v>81</v>
      </c>
      <c r="AY94" s="285" t="s">
        <v>145</v>
      </c>
    </row>
    <row r="95" s="11" customFormat="1">
      <c r="B95" s="237"/>
      <c r="C95" s="238"/>
      <c r="D95" s="234" t="s">
        <v>176</v>
      </c>
      <c r="E95" s="239" t="s">
        <v>38</v>
      </c>
      <c r="F95" s="240" t="s">
        <v>158</v>
      </c>
      <c r="G95" s="238"/>
      <c r="H95" s="241">
        <v>3</v>
      </c>
      <c r="I95" s="242"/>
      <c r="J95" s="238"/>
      <c r="K95" s="238"/>
      <c r="L95" s="243"/>
      <c r="M95" s="244"/>
      <c r="N95" s="245"/>
      <c r="O95" s="245"/>
      <c r="P95" s="245"/>
      <c r="Q95" s="245"/>
      <c r="R95" s="245"/>
      <c r="S95" s="245"/>
      <c r="T95" s="246"/>
      <c r="AT95" s="247" t="s">
        <v>176</v>
      </c>
      <c r="AU95" s="247" t="s">
        <v>158</v>
      </c>
      <c r="AV95" s="11" t="s">
        <v>24</v>
      </c>
      <c r="AW95" s="11" t="s">
        <v>45</v>
      </c>
      <c r="AX95" s="11" t="s">
        <v>81</v>
      </c>
      <c r="AY95" s="247" t="s">
        <v>145</v>
      </c>
    </row>
    <row r="96" s="12" customFormat="1">
      <c r="B96" s="248"/>
      <c r="C96" s="249"/>
      <c r="D96" s="234" t="s">
        <v>176</v>
      </c>
      <c r="E96" s="250" t="s">
        <v>38</v>
      </c>
      <c r="F96" s="251" t="s">
        <v>179</v>
      </c>
      <c r="G96" s="249"/>
      <c r="H96" s="252">
        <v>3</v>
      </c>
      <c r="I96" s="253"/>
      <c r="J96" s="249"/>
      <c r="K96" s="249"/>
      <c r="L96" s="254"/>
      <c r="M96" s="255"/>
      <c r="N96" s="256"/>
      <c r="O96" s="256"/>
      <c r="P96" s="256"/>
      <c r="Q96" s="256"/>
      <c r="R96" s="256"/>
      <c r="S96" s="256"/>
      <c r="T96" s="257"/>
      <c r="AT96" s="258" t="s">
        <v>176</v>
      </c>
      <c r="AU96" s="258" t="s">
        <v>158</v>
      </c>
      <c r="AV96" s="12" t="s">
        <v>152</v>
      </c>
      <c r="AW96" s="12" t="s">
        <v>45</v>
      </c>
      <c r="AX96" s="12" t="s">
        <v>25</v>
      </c>
      <c r="AY96" s="258" t="s">
        <v>145</v>
      </c>
    </row>
    <row r="97" s="1" customFormat="1" ht="16.5" customHeight="1">
      <c r="B97" s="46"/>
      <c r="C97" s="222" t="s">
        <v>152</v>
      </c>
      <c r="D97" s="222" t="s">
        <v>147</v>
      </c>
      <c r="E97" s="223" t="s">
        <v>1240</v>
      </c>
      <c r="F97" s="224" t="s">
        <v>1241</v>
      </c>
      <c r="G97" s="225" t="s">
        <v>161</v>
      </c>
      <c r="H97" s="226">
        <v>3</v>
      </c>
      <c r="I97" s="227"/>
      <c r="J97" s="228">
        <f>ROUND(I97*H97,2)</f>
        <v>0</v>
      </c>
      <c r="K97" s="224" t="s">
        <v>162</v>
      </c>
      <c r="L97" s="72"/>
      <c r="M97" s="229" t="s">
        <v>38</v>
      </c>
      <c r="N97" s="230" t="s">
        <v>52</v>
      </c>
      <c r="O97" s="47"/>
      <c r="P97" s="231">
        <f>O97*H97</f>
        <v>0</v>
      </c>
      <c r="Q97" s="231">
        <v>0</v>
      </c>
      <c r="R97" s="231">
        <f>Q97*H97</f>
        <v>0</v>
      </c>
      <c r="S97" s="231">
        <v>0</v>
      </c>
      <c r="T97" s="232">
        <f>S97*H97</f>
        <v>0</v>
      </c>
      <c r="AR97" s="23" t="s">
        <v>237</v>
      </c>
      <c r="AT97" s="23" t="s">
        <v>147</v>
      </c>
      <c r="AU97" s="23" t="s">
        <v>158</v>
      </c>
      <c r="AY97" s="23" t="s">
        <v>145</v>
      </c>
      <c r="BE97" s="233">
        <f>IF(N97="základní",J97,0)</f>
        <v>0</v>
      </c>
      <c r="BF97" s="233">
        <f>IF(N97="snížená",J97,0)</f>
        <v>0</v>
      </c>
      <c r="BG97" s="233">
        <f>IF(N97="zákl. přenesená",J97,0)</f>
        <v>0</v>
      </c>
      <c r="BH97" s="233">
        <f>IF(N97="sníž. přenesená",J97,0)</f>
        <v>0</v>
      </c>
      <c r="BI97" s="233">
        <f>IF(N97="nulová",J97,0)</f>
        <v>0</v>
      </c>
      <c r="BJ97" s="23" t="s">
        <v>25</v>
      </c>
      <c r="BK97" s="233">
        <f>ROUND(I97*H97,2)</f>
        <v>0</v>
      </c>
      <c r="BL97" s="23" t="s">
        <v>237</v>
      </c>
      <c r="BM97" s="23" t="s">
        <v>1242</v>
      </c>
    </row>
    <row r="98" s="13" customFormat="1">
      <c r="B98" s="276"/>
      <c r="C98" s="277"/>
      <c r="D98" s="234" t="s">
        <v>176</v>
      </c>
      <c r="E98" s="278" t="s">
        <v>38</v>
      </c>
      <c r="F98" s="279" t="s">
        <v>1233</v>
      </c>
      <c r="G98" s="277"/>
      <c r="H98" s="278" t="s">
        <v>38</v>
      </c>
      <c r="I98" s="280"/>
      <c r="J98" s="277"/>
      <c r="K98" s="277"/>
      <c r="L98" s="281"/>
      <c r="M98" s="282"/>
      <c r="N98" s="283"/>
      <c r="O98" s="283"/>
      <c r="P98" s="283"/>
      <c r="Q98" s="283"/>
      <c r="R98" s="283"/>
      <c r="S98" s="283"/>
      <c r="T98" s="284"/>
      <c r="AT98" s="285" t="s">
        <v>176</v>
      </c>
      <c r="AU98" s="285" t="s">
        <v>158</v>
      </c>
      <c r="AV98" s="13" t="s">
        <v>25</v>
      </c>
      <c r="AW98" s="13" t="s">
        <v>45</v>
      </c>
      <c r="AX98" s="13" t="s">
        <v>81</v>
      </c>
      <c r="AY98" s="285" t="s">
        <v>145</v>
      </c>
    </row>
    <row r="99" s="11" customFormat="1">
      <c r="B99" s="237"/>
      <c r="C99" s="238"/>
      <c r="D99" s="234" t="s">
        <v>176</v>
      </c>
      <c r="E99" s="239" t="s">
        <v>38</v>
      </c>
      <c r="F99" s="240" t="s">
        <v>158</v>
      </c>
      <c r="G99" s="238"/>
      <c r="H99" s="241">
        <v>3</v>
      </c>
      <c r="I99" s="242"/>
      <c r="J99" s="238"/>
      <c r="K99" s="238"/>
      <c r="L99" s="243"/>
      <c r="M99" s="244"/>
      <c r="N99" s="245"/>
      <c r="O99" s="245"/>
      <c r="P99" s="245"/>
      <c r="Q99" s="245"/>
      <c r="R99" s="245"/>
      <c r="S99" s="245"/>
      <c r="T99" s="246"/>
      <c r="AT99" s="247" t="s">
        <v>176</v>
      </c>
      <c r="AU99" s="247" t="s">
        <v>158</v>
      </c>
      <c r="AV99" s="11" t="s">
        <v>24</v>
      </c>
      <c r="AW99" s="11" t="s">
        <v>45</v>
      </c>
      <c r="AX99" s="11" t="s">
        <v>81</v>
      </c>
      <c r="AY99" s="247" t="s">
        <v>145</v>
      </c>
    </row>
    <row r="100" s="12" customFormat="1">
      <c r="B100" s="248"/>
      <c r="C100" s="249"/>
      <c r="D100" s="234" t="s">
        <v>176</v>
      </c>
      <c r="E100" s="250" t="s">
        <v>38</v>
      </c>
      <c r="F100" s="251" t="s">
        <v>179</v>
      </c>
      <c r="G100" s="249"/>
      <c r="H100" s="252">
        <v>3</v>
      </c>
      <c r="I100" s="253"/>
      <c r="J100" s="249"/>
      <c r="K100" s="249"/>
      <c r="L100" s="254"/>
      <c r="M100" s="255"/>
      <c r="N100" s="256"/>
      <c r="O100" s="256"/>
      <c r="P100" s="256"/>
      <c r="Q100" s="256"/>
      <c r="R100" s="256"/>
      <c r="S100" s="256"/>
      <c r="T100" s="257"/>
      <c r="AT100" s="258" t="s">
        <v>176</v>
      </c>
      <c r="AU100" s="258" t="s">
        <v>158</v>
      </c>
      <c r="AV100" s="12" t="s">
        <v>152</v>
      </c>
      <c r="AW100" s="12" t="s">
        <v>45</v>
      </c>
      <c r="AX100" s="12" t="s">
        <v>25</v>
      </c>
      <c r="AY100" s="258" t="s">
        <v>145</v>
      </c>
    </row>
    <row r="101" s="1" customFormat="1" ht="16.5" customHeight="1">
      <c r="B101" s="46"/>
      <c r="C101" s="222" t="s">
        <v>172</v>
      </c>
      <c r="D101" s="222" t="s">
        <v>147</v>
      </c>
      <c r="E101" s="223" t="s">
        <v>1243</v>
      </c>
      <c r="F101" s="224" t="s">
        <v>1244</v>
      </c>
      <c r="G101" s="225" t="s">
        <v>161</v>
      </c>
      <c r="H101" s="226">
        <v>3</v>
      </c>
      <c r="I101" s="227"/>
      <c r="J101" s="228">
        <f>ROUND(I101*H101,2)</f>
        <v>0</v>
      </c>
      <c r="K101" s="224" t="s">
        <v>162</v>
      </c>
      <c r="L101" s="72"/>
      <c r="M101" s="229" t="s">
        <v>38</v>
      </c>
      <c r="N101" s="230" t="s">
        <v>52</v>
      </c>
      <c r="O101" s="47"/>
      <c r="P101" s="231">
        <f>O101*H101</f>
        <v>0</v>
      </c>
      <c r="Q101" s="231">
        <v>0</v>
      </c>
      <c r="R101" s="231">
        <f>Q101*H101</f>
        <v>0</v>
      </c>
      <c r="S101" s="231">
        <v>0</v>
      </c>
      <c r="T101" s="232">
        <f>S101*H101</f>
        <v>0</v>
      </c>
      <c r="AR101" s="23" t="s">
        <v>463</v>
      </c>
      <c r="AT101" s="23" t="s">
        <v>147</v>
      </c>
      <c r="AU101" s="23" t="s">
        <v>158</v>
      </c>
      <c r="AY101" s="23" t="s">
        <v>145</v>
      </c>
      <c r="BE101" s="233">
        <f>IF(N101="základní",J101,0)</f>
        <v>0</v>
      </c>
      <c r="BF101" s="233">
        <f>IF(N101="snížená",J101,0)</f>
        <v>0</v>
      </c>
      <c r="BG101" s="233">
        <f>IF(N101="zákl. přenesená",J101,0)</f>
        <v>0</v>
      </c>
      <c r="BH101" s="233">
        <f>IF(N101="sníž. přenesená",J101,0)</f>
        <v>0</v>
      </c>
      <c r="BI101" s="233">
        <f>IF(N101="nulová",J101,0)</f>
        <v>0</v>
      </c>
      <c r="BJ101" s="23" t="s">
        <v>25</v>
      </c>
      <c r="BK101" s="233">
        <f>ROUND(I101*H101,2)</f>
        <v>0</v>
      </c>
      <c r="BL101" s="23" t="s">
        <v>463</v>
      </c>
      <c r="BM101" s="23" t="s">
        <v>1245</v>
      </c>
    </row>
    <row r="102" s="13" customFormat="1">
      <c r="B102" s="276"/>
      <c r="C102" s="277"/>
      <c r="D102" s="234" t="s">
        <v>176</v>
      </c>
      <c r="E102" s="278" t="s">
        <v>38</v>
      </c>
      <c r="F102" s="279" t="s">
        <v>1246</v>
      </c>
      <c r="G102" s="277"/>
      <c r="H102" s="278" t="s">
        <v>38</v>
      </c>
      <c r="I102" s="280"/>
      <c r="J102" s="277"/>
      <c r="K102" s="277"/>
      <c r="L102" s="281"/>
      <c r="M102" s="282"/>
      <c r="N102" s="283"/>
      <c r="O102" s="283"/>
      <c r="P102" s="283"/>
      <c r="Q102" s="283"/>
      <c r="R102" s="283"/>
      <c r="S102" s="283"/>
      <c r="T102" s="284"/>
      <c r="AT102" s="285" t="s">
        <v>176</v>
      </c>
      <c r="AU102" s="285" t="s">
        <v>158</v>
      </c>
      <c r="AV102" s="13" t="s">
        <v>25</v>
      </c>
      <c r="AW102" s="13" t="s">
        <v>45</v>
      </c>
      <c r="AX102" s="13" t="s">
        <v>81</v>
      </c>
      <c r="AY102" s="285" t="s">
        <v>145</v>
      </c>
    </row>
    <row r="103" s="11" customFormat="1">
      <c r="B103" s="237"/>
      <c r="C103" s="238"/>
      <c r="D103" s="234" t="s">
        <v>176</v>
      </c>
      <c r="E103" s="239" t="s">
        <v>38</v>
      </c>
      <c r="F103" s="240" t="s">
        <v>158</v>
      </c>
      <c r="G103" s="238"/>
      <c r="H103" s="241">
        <v>3</v>
      </c>
      <c r="I103" s="242"/>
      <c r="J103" s="238"/>
      <c r="K103" s="238"/>
      <c r="L103" s="243"/>
      <c r="M103" s="244"/>
      <c r="N103" s="245"/>
      <c r="O103" s="245"/>
      <c r="P103" s="245"/>
      <c r="Q103" s="245"/>
      <c r="R103" s="245"/>
      <c r="S103" s="245"/>
      <c r="T103" s="246"/>
      <c r="AT103" s="247" t="s">
        <v>176</v>
      </c>
      <c r="AU103" s="247" t="s">
        <v>158</v>
      </c>
      <c r="AV103" s="11" t="s">
        <v>24</v>
      </c>
      <c r="AW103" s="11" t="s">
        <v>45</v>
      </c>
      <c r="AX103" s="11" t="s">
        <v>81</v>
      </c>
      <c r="AY103" s="247" t="s">
        <v>145</v>
      </c>
    </row>
    <row r="104" s="12" customFormat="1">
      <c r="B104" s="248"/>
      <c r="C104" s="249"/>
      <c r="D104" s="234" t="s">
        <v>176</v>
      </c>
      <c r="E104" s="250" t="s">
        <v>38</v>
      </c>
      <c r="F104" s="251" t="s">
        <v>179</v>
      </c>
      <c r="G104" s="249"/>
      <c r="H104" s="252">
        <v>3</v>
      </c>
      <c r="I104" s="253"/>
      <c r="J104" s="249"/>
      <c r="K104" s="249"/>
      <c r="L104" s="254"/>
      <c r="M104" s="255"/>
      <c r="N104" s="256"/>
      <c r="O104" s="256"/>
      <c r="P104" s="256"/>
      <c r="Q104" s="256"/>
      <c r="R104" s="256"/>
      <c r="S104" s="256"/>
      <c r="T104" s="257"/>
      <c r="AT104" s="258" t="s">
        <v>176</v>
      </c>
      <c r="AU104" s="258" t="s">
        <v>158</v>
      </c>
      <c r="AV104" s="12" t="s">
        <v>152</v>
      </c>
      <c r="AW104" s="12" t="s">
        <v>45</v>
      </c>
      <c r="AX104" s="12" t="s">
        <v>25</v>
      </c>
      <c r="AY104" s="258" t="s">
        <v>145</v>
      </c>
    </row>
    <row r="105" s="1" customFormat="1" ht="16.5" customHeight="1">
      <c r="B105" s="46"/>
      <c r="C105" s="222" t="s">
        <v>180</v>
      </c>
      <c r="D105" s="222" t="s">
        <v>147</v>
      </c>
      <c r="E105" s="223" t="s">
        <v>1247</v>
      </c>
      <c r="F105" s="224" t="s">
        <v>1248</v>
      </c>
      <c r="G105" s="225" t="s">
        <v>161</v>
      </c>
      <c r="H105" s="226">
        <v>3</v>
      </c>
      <c r="I105" s="227"/>
      <c r="J105" s="228">
        <f>ROUND(I105*H105,2)</f>
        <v>0</v>
      </c>
      <c r="K105" s="224" t="s">
        <v>162</v>
      </c>
      <c r="L105" s="72"/>
      <c r="M105" s="229" t="s">
        <v>38</v>
      </c>
      <c r="N105" s="230" t="s">
        <v>52</v>
      </c>
      <c r="O105" s="47"/>
      <c r="P105" s="231">
        <f>O105*H105</f>
        <v>0</v>
      </c>
      <c r="Q105" s="231">
        <v>0</v>
      </c>
      <c r="R105" s="231">
        <f>Q105*H105</f>
        <v>0</v>
      </c>
      <c r="S105" s="231">
        <v>0</v>
      </c>
      <c r="T105" s="232">
        <f>S105*H105</f>
        <v>0</v>
      </c>
      <c r="AR105" s="23" t="s">
        <v>463</v>
      </c>
      <c r="AT105" s="23" t="s">
        <v>147</v>
      </c>
      <c r="AU105" s="23" t="s">
        <v>158</v>
      </c>
      <c r="AY105" s="23" t="s">
        <v>145</v>
      </c>
      <c r="BE105" s="233">
        <f>IF(N105="základní",J105,0)</f>
        <v>0</v>
      </c>
      <c r="BF105" s="233">
        <f>IF(N105="snížená",J105,0)</f>
        <v>0</v>
      </c>
      <c r="BG105" s="233">
        <f>IF(N105="zákl. přenesená",J105,0)</f>
        <v>0</v>
      </c>
      <c r="BH105" s="233">
        <f>IF(N105="sníž. přenesená",J105,0)</f>
        <v>0</v>
      </c>
      <c r="BI105" s="233">
        <f>IF(N105="nulová",J105,0)</f>
        <v>0</v>
      </c>
      <c r="BJ105" s="23" t="s">
        <v>25</v>
      </c>
      <c r="BK105" s="233">
        <f>ROUND(I105*H105,2)</f>
        <v>0</v>
      </c>
      <c r="BL105" s="23" t="s">
        <v>463</v>
      </c>
      <c r="BM105" s="23" t="s">
        <v>1249</v>
      </c>
    </row>
    <row r="106" s="13" customFormat="1">
      <c r="B106" s="276"/>
      <c r="C106" s="277"/>
      <c r="D106" s="234" t="s">
        <v>176</v>
      </c>
      <c r="E106" s="278" t="s">
        <v>38</v>
      </c>
      <c r="F106" s="279" t="s">
        <v>1233</v>
      </c>
      <c r="G106" s="277"/>
      <c r="H106" s="278" t="s">
        <v>38</v>
      </c>
      <c r="I106" s="280"/>
      <c r="J106" s="277"/>
      <c r="K106" s="277"/>
      <c r="L106" s="281"/>
      <c r="M106" s="282"/>
      <c r="N106" s="283"/>
      <c r="O106" s="283"/>
      <c r="P106" s="283"/>
      <c r="Q106" s="283"/>
      <c r="R106" s="283"/>
      <c r="S106" s="283"/>
      <c r="T106" s="284"/>
      <c r="AT106" s="285" t="s">
        <v>176</v>
      </c>
      <c r="AU106" s="285" t="s">
        <v>158</v>
      </c>
      <c r="AV106" s="13" t="s">
        <v>25</v>
      </c>
      <c r="AW106" s="13" t="s">
        <v>45</v>
      </c>
      <c r="AX106" s="13" t="s">
        <v>81</v>
      </c>
      <c r="AY106" s="285" t="s">
        <v>145</v>
      </c>
    </row>
    <row r="107" s="11" customFormat="1">
      <c r="B107" s="237"/>
      <c r="C107" s="238"/>
      <c r="D107" s="234" t="s">
        <v>176</v>
      </c>
      <c r="E107" s="239" t="s">
        <v>38</v>
      </c>
      <c r="F107" s="240" t="s">
        <v>158</v>
      </c>
      <c r="G107" s="238"/>
      <c r="H107" s="241">
        <v>3</v>
      </c>
      <c r="I107" s="242"/>
      <c r="J107" s="238"/>
      <c r="K107" s="238"/>
      <c r="L107" s="243"/>
      <c r="M107" s="244"/>
      <c r="N107" s="245"/>
      <c r="O107" s="245"/>
      <c r="P107" s="245"/>
      <c r="Q107" s="245"/>
      <c r="R107" s="245"/>
      <c r="S107" s="245"/>
      <c r="T107" s="246"/>
      <c r="AT107" s="247" t="s">
        <v>176</v>
      </c>
      <c r="AU107" s="247" t="s">
        <v>158</v>
      </c>
      <c r="AV107" s="11" t="s">
        <v>24</v>
      </c>
      <c r="AW107" s="11" t="s">
        <v>45</v>
      </c>
      <c r="AX107" s="11" t="s">
        <v>81</v>
      </c>
      <c r="AY107" s="247" t="s">
        <v>145</v>
      </c>
    </row>
    <row r="108" s="12" customFormat="1">
      <c r="B108" s="248"/>
      <c r="C108" s="249"/>
      <c r="D108" s="234" t="s">
        <v>176</v>
      </c>
      <c r="E108" s="250" t="s">
        <v>38</v>
      </c>
      <c r="F108" s="251" t="s">
        <v>179</v>
      </c>
      <c r="G108" s="249"/>
      <c r="H108" s="252">
        <v>3</v>
      </c>
      <c r="I108" s="253"/>
      <c r="J108" s="249"/>
      <c r="K108" s="249"/>
      <c r="L108" s="254"/>
      <c r="M108" s="255"/>
      <c r="N108" s="256"/>
      <c r="O108" s="256"/>
      <c r="P108" s="256"/>
      <c r="Q108" s="256"/>
      <c r="R108" s="256"/>
      <c r="S108" s="256"/>
      <c r="T108" s="257"/>
      <c r="AT108" s="258" t="s">
        <v>176</v>
      </c>
      <c r="AU108" s="258" t="s">
        <v>158</v>
      </c>
      <c r="AV108" s="12" t="s">
        <v>152</v>
      </c>
      <c r="AW108" s="12" t="s">
        <v>45</v>
      </c>
      <c r="AX108" s="12" t="s">
        <v>25</v>
      </c>
      <c r="AY108" s="258" t="s">
        <v>145</v>
      </c>
    </row>
    <row r="109" s="1" customFormat="1" ht="16.5" customHeight="1">
      <c r="B109" s="46"/>
      <c r="C109" s="222" t="s">
        <v>186</v>
      </c>
      <c r="D109" s="222" t="s">
        <v>147</v>
      </c>
      <c r="E109" s="223" t="s">
        <v>1250</v>
      </c>
      <c r="F109" s="224" t="s">
        <v>1251</v>
      </c>
      <c r="G109" s="225" t="s">
        <v>161</v>
      </c>
      <c r="H109" s="226">
        <v>4</v>
      </c>
      <c r="I109" s="227"/>
      <c r="J109" s="228">
        <f>ROUND(I109*H109,2)</f>
        <v>0</v>
      </c>
      <c r="K109" s="224" t="s">
        <v>162</v>
      </c>
      <c r="L109" s="72"/>
      <c r="M109" s="229" t="s">
        <v>38</v>
      </c>
      <c r="N109" s="230" t="s">
        <v>52</v>
      </c>
      <c r="O109" s="47"/>
      <c r="P109" s="231">
        <f>O109*H109</f>
        <v>0</v>
      </c>
      <c r="Q109" s="231">
        <v>0</v>
      </c>
      <c r="R109" s="231">
        <f>Q109*H109</f>
        <v>0</v>
      </c>
      <c r="S109" s="231">
        <v>0</v>
      </c>
      <c r="T109" s="232">
        <f>S109*H109</f>
        <v>0</v>
      </c>
      <c r="AR109" s="23" t="s">
        <v>463</v>
      </c>
      <c r="AT109" s="23" t="s">
        <v>147</v>
      </c>
      <c r="AU109" s="23" t="s">
        <v>158</v>
      </c>
      <c r="AY109" s="23" t="s">
        <v>145</v>
      </c>
      <c r="BE109" s="233">
        <f>IF(N109="základní",J109,0)</f>
        <v>0</v>
      </c>
      <c r="BF109" s="233">
        <f>IF(N109="snížená",J109,0)</f>
        <v>0</v>
      </c>
      <c r="BG109" s="233">
        <f>IF(N109="zákl. přenesená",J109,0)</f>
        <v>0</v>
      </c>
      <c r="BH109" s="233">
        <f>IF(N109="sníž. přenesená",J109,0)</f>
        <v>0</v>
      </c>
      <c r="BI109" s="233">
        <f>IF(N109="nulová",J109,0)</f>
        <v>0</v>
      </c>
      <c r="BJ109" s="23" t="s">
        <v>25</v>
      </c>
      <c r="BK109" s="233">
        <f>ROUND(I109*H109,2)</f>
        <v>0</v>
      </c>
      <c r="BL109" s="23" t="s">
        <v>463</v>
      </c>
      <c r="BM109" s="23" t="s">
        <v>1252</v>
      </c>
    </row>
    <row r="110" s="13" customFormat="1">
      <c r="B110" s="276"/>
      <c r="C110" s="277"/>
      <c r="D110" s="234" t="s">
        <v>176</v>
      </c>
      <c r="E110" s="278" t="s">
        <v>38</v>
      </c>
      <c r="F110" s="279" t="s">
        <v>1233</v>
      </c>
      <c r="G110" s="277"/>
      <c r="H110" s="278" t="s">
        <v>38</v>
      </c>
      <c r="I110" s="280"/>
      <c r="J110" s="277"/>
      <c r="K110" s="277"/>
      <c r="L110" s="281"/>
      <c r="M110" s="282"/>
      <c r="N110" s="283"/>
      <c r="O110" s="283"/>
      <c r="P110" s="283"/>
      <c r="Q110" s="283"/>
      <c r="R110" s="283"/>
      <c r="S110" s="283"/>
      <c r="T110" s="284"/>
      <c r="AT110" s="285" t="s">
        <v>176</v>
      </c>
      <c r="AU110" s="285" t="s">
        <v>158</v>
      </c>
      <c r="AV110" s="13" t="s">
        <v>25</v>
      </c>
      <c r="AW110" s="13" t="s">
        <v>45</v>
      </c>
      <c r="AX110" s="13" t="s">
        <v>81</v>
      </c>
      <c r="AY110" s="285" t="s">
        <v>145</v>
      </c>
    </row>
    <row r="111" s="11" customFormat="1">
      <c r="B111" s="237"/>
      <c r="C111" s="238"/>
      <c r="D111" s="234" t="s">
        <v>176</v>
      </c>
      <c r="E111" s="239" t="s">
        <v>38</v>
      </c>
      <c r="F111" s="240" t="s">
        <v>152</v>
      </c>
      <c r="G111" s="238"/>
      <c r="H111" s="241">
        <v>4</v>
      </c>
      <c r="I111" s="242"/>
      <c r="J111" s="238"/>
      <c r="K111" s="238"/>
      <c r="L111" s="243"/>
      <c r="M111" s="244"/>
      <c r="N111" s="245"/>
      <c r="O111" s="245"/>
      <c r="P111" s="245"/>
      <c r="Q111" s="245"/>
      <c r="R111" s="245"/>
      <c r="S111" s="245"/>
      <c r="T111" s="246"/>
      <c r="AT111" s="247" t="s">
        <v>176</v>
      </c>
      <c r="AU111" s="247" t="s">
        <v>158</v>
      </c>
      <c r="AV111" s="11" t="s">
        <v>24</v>
      </c>
      <c r="AW111" s="11" t="s">
        <v>45</v>
      </c>
      <c r="AX111" s="11" t="s">
        <v>81</v>
      </c>
      <c r="AY111" s="247" t="s">
        <v>145</v>
      </c>
    </row>
    <row r="112" s="12" customFormat="1">
      <c r="B112" s="248"/>
      <c r="C112" s="249"/>
      <c r="D112" s="234" t="s">
        <v>176</v>
      </c>
      <c r="E112" s="250" t="s">
        <v>38</v>
      </c>
      <c r="F112" s="251" t="s">
        <v>179</v>
      </c>
      <c r="G112" s="249"/>
      <c r="H112" s="252">
        <v>4</v>
      </c>
      <c r="I112" s="253"/>
      <c r="J112" s="249"/>
      <c r="K112" s="249"/>
      <c r="L112" s="254"/>
      <c r="M112" s="255"/>
      <c r="N112" s="256"/>
      <c r="O112" s="256"/>
      <c r="P112" s="256"/>
      <c r="Q112" s="256"/>
      <c r="R112" s="256"/>
      <c r="S112" s="256"/>
      <c r="T112" s="257"/>
      <c r="AT112" s="258" t="s">
        <v>176</v>
      </c>
      <c r="AU112" s="258" t="s">
        <v>158</v>
      </c>
      <c r="AV112" s="12" t="s">
        <v>152</v>
      </c>
      <c r="AW112" s="12" t="s">
        <v>45</v>
      </c>
      <c r="AX112" s="12" t="s">
        <v>25</v>
      </c>
      <c r="AY112" s="258" t="s">
        <v>145</v>
      </c>
    </row>
    <row r="113" s="1" customFormat="1" ht="16.5" customHeight="1">
      <c r="B113" s="46"/>
      <c r="C113" s="259" t="s">
        <v>194</v>
      </c>
      <c r="D113" s="259" t="s">
        <v>280</v>
      </c>
      <c r="E113" s="260" t="s">
        <v>1253</v>
      </c>
      <c r="F113" s="261" t="s">
        <v>1254</v>
      </c>
      <c r="G113" s="262" t="s">
        <v>522</v>
      </c>
      <c r="H113" s="263">
        <v>2</v>
      </c>
      <c r="I113" s="264"/>
      <c r="J113" s="265">
        <f>ROUND(I113*H113,2)</f>
        <v>0</v>
      </c>
      <c r="K113" s="261" t="s">
        <v>38</v>
      </c>
      <c r="L113" s="266"/>
      <c r="M113" s="267" t="s">
        <v>38</v>
      </c>
      <c r="N113" s="268" t="s">
        <v>52</v>
      </c>
      <c r="O113" s="47"/>
      <c r="P113" s="231">
        <f>O113*H113</f>
        <v>0</v>
      </c>
      <c r="Q113" s="231">
        <v>0</v>
      </c>
      <c r="R113" s="231">
        <f>Q113*H113</f>
        <v>0</v>
      </c>
      <c r="S113" s="231">
        <v>0</v>
      </c>
      <c r="T113" s="232">
        <f>S113*H113</f>
        <v>0</v>
      </c>
      <c r="AR113" s="23" t="s">
        <v>1255</v>
      </c>
      <c r="AT113" s="23" t="s">
        <v>280</v>
      </c>
      <c r="AU113" s="23" t="s">
        <v>158</v>
      </c>
      <c r="AY113" s="23" t="s">
        <v>145</v>
      </c>
      <c r="BE113" s="233">
        <f>IF(N113="základní",J113,0)</f>
        <v>0</v>
      </c>
      <c r="BF113" s="233">
        <f>IF(N113="snížená",J113,0)</f>
        <v>0</v>
      </c>
      <c r="BG113" s="233">
        <f>IF(N113="zákl. přenesená",J113,0)</f>
        <v>0</v>
      </c>
      <c r="BH113" s="233">
        <f>IF(N113="sníž. přenesená",J113,0)</f>
        <v>0</v>
      </c>
      <c r="BI113" s="233">
        <f>IF(N113="nulová",J113,0)</f>
        <v>0</v>
      </c>
      <c r="BJ113" s="23" t="s">
        <v>25</v>
      </c>
      <c r="BK113" s="233">
        <f>ROUND(I113*H113,2)</f>
        <v>0</v>
      </c>
      <c r="BL113" s="23" t="s">
        <v>463</v>
      </c>
      <c r="BM113" s="23" t="s">
        <v>1256</v>
      </c>
    </row>
    <row r="114" s="13" customFormat="1">
      <c r="B114" s="276"/>
      <c r="C114" s="277"/>
      <c r="D114" s="234" t="s">
        <v>176</v>
      </c>
      <c r="E114" s="278" t="s">
        <v>38</v>
      </c>
      <c r="F114" s="279" t="s">
        <v>1233</v>
      </c>
      <c r="G114" s="277"/>
      <c r="H114" s="278" t="s">
        <v>38</v>
      </c>
      <c r="I114" s="280"/>
      <c r="J114" s="277"/>
      <c r="K114" s="277"/>
      <c r="L114" s="281"/>
      <c r="M114" s="282"/>
      <c r="N114" s="283"/>
      <c r="O114" s="283"/>
      <c r="P114" s="283"/>
      <c r="Q114" s="283"/>
      <c r="R114" s="283"/>
      <c r="S114" s="283"/>
      <c r="T114" s="284"/>
      <c r="AT114" s="285" t="s">
        <v>176</v>
      </c>
      <c r="AU114" s="285" t="s">
        <v>158</v>
      </c>
      <c r="AV114" s="13" t="s">
        <v>25</v>
      </c>
      <c r="AW114" s="13" t="s">
        <v>45</v>
      </c>
      <c r="AX114" s="13" t="s">
        <v>81</v>
      </c>
      <c r="AY114" s="285" t="s">
        <v>145</v>
      </c>
    </row>
    <row r="115" s="11" customFormat="1">
      <c r="B115" s="237"/>
      <c r="C115" s="238"/>
      <c r="D115" s="234" t="s">
        <v>176</v>
      </c>
      <c r="E115" s="239" t="s">
        <v>38</v>
      </c>
      <c r="F115" s="240" t="s">
        <v>24</v>
      </c>
      <c r="G115" s="238"/>
      <c r="H115" s="241">
        <v>2</v>
      </c>
      <c r="I115" s="242"/>
      <c r="J115" s="238"/>
      <c r="K115" s="238"/>
      <c r="L115" s="243"/>
      <c r="M115" s="244"/>
      <c r="N115" s="245"/>
      <c r="O115" s="245"/>
      <c r="P115" s="245"/>
      <c r="Q115" s="245"/>
      <c r="R115" s="245"/>
      <c r="S115" s="245"/>
      <c r="T115" s="246"/>
      <c r="AT115" s="247" t="s">
        <v>176</v>
      </c>
      <c r="AU115" s="247" t="s">
        <v>158</v>
      </c>
      <c r="AV115" s="11" t="s">
        <v>24</v>
      </c>
      <c r="AW115" s="11" t="s">
        <v>45</v>
      </c>
      <c r="AX115" s="11" t="s">
        <v>81</v>
      </c>
      <c r="AY115" s="247" t="s">
        <v>145</v>
      </c>
    </row>
    <row r="116" s="12" customFormat="1">
      <c r="B116" s="248"/>
      <c r="C116" s="249"/>
      <c r="D116" s="234" t="s">
        <v>176</v>
      </c>
      <c r="E116" s="250" t="s">
        <v>38</v>
      </c>
      <c r="F116" s="251" t="s">
        <v>179</v>
      </c>
      <c r="G116" s="249"/>
      <c r="H116" s="252">
        <v>2</v>
      </c>
      <c r="I116" s="253"/>
      <c r="J116" s="249"/>
      <c r="K116" s="249"/>
      <c r="L116" s="254"/>
      <c r="M116" s="255"/>
      <c r="N116" s="256"/>
      <c r="O116" s="256"/>
      <c r="P116" s="256"/>
      <c r="Q116" s="256"/>
      <c r="R116" s="256"/>
      <c r="S116" s="256"/>
      <c r="T116" s="257"/>
      <c r="AT116" s="258" t="s">
        <v>176</v>
      </c>
      <c r="AU116" s="258" t="s">
        <v>158</v>
      </c>
      <c r="AV116" s="12" t="s">
        <v>152</v>
      </c>
      <c r="AW116" s="12" t="s">
        <v>45</v>
      </c>
      <c r="AX116" s="12" t="s">
        <v>25</v>
      </c>
      <c r="AY116" s="258" t="s">
        <v>145</v>
      </c>
    </row>
    <row r="117" s="1" customFormat="1" ht="16.5" customHeight="1">
      <c r="B117" s="46"/>
      <c r="C117" s="259" t="s">
        <v>203</v>
      </c>
      <c r="D117" s="259" t="s">
        <v>280</v>
      </c>
      <c r="E117" s="260" t="s">
        <v>1257</v>
      </c>
      <c r="F117" s="261" t="s">
        <v>1258</v>
      </c>
      <c r="G117" s="262" t="s">
        <v>522</v>
      </c>
      <c r="H117" s="263">
        <v>2</v>
      </c>
      <c r="I117" s="264"/>
      <c r="J117" s="265">
        <f>ROUND(I117*H117,2)</f>
        <v>0</v>
      </c>
      <c r="K117" s="261" t="s">
        <v>38</v>
      </c>
      <c r="L117" s="266"/>
      <c r="M117" s="267" t="s">
        <v>38</v>
      </c>
      <c r="N117" s="268" t="s">
        <v>52</v>
      </c>
      <c r="O117" s="47"/>
      <c r="P117" s="231">
        <f>O117*H117</f>
        <v>0</v>
      </c>
      <c r="Q117" s="231">
        <v>0</v>
      </c>
      <c r="R117" s="231">
        <f>Q117*H117</f>
        <v>0</v>
      </c>
      <c r="S117" s="231">
        <v>0</v>
      </c>
      <c r="T117" s="232">
        <f>S117*H117</f>
        <v>0</v>
      </c>
      <c r="AR117" s="23" t="s">
        <v>1255</v>
      </c>
      <c r="AT117" s="23" t="s">
        <v>280</v>
      </c>
      <c r="AU117" s="23" t="s">
        <v>158</v>
      </c>
      <c r="AY117" s="23" t="s">
        <v>145</v>
      </c>
      <c r="BE117" s="233">
        <f>IF(N117="základní",J117,0)</f>
        <v>0</v>
      </c>
      <c r="BF117" s="233">
        <f>IF(N117="snížená",J117,0)</f>
        <v>0</v>
      </c>
      <c r="BG117" s="233">
        <f>IF(N117="zákl. přenesená",J117,0)</f>
        <v>0</v>
      </c>
      <c r="BH117" s="233">
        <f>IF(N117="sníž. přenesená",J117,0)</f>
        <v>0</v>
      </c>
      <c r="BI117" s="233">
        <f>IF(N117="nulová",J117,0)</f>
        <v>0</v>
      </c>
      <c r="BJ117" s="23" t="s">
        <v>25</v>
      </c>
      <c r="BK117" s="233">
        <f>ROUND(I117*H117,2)</f>
        <v>0</v>
      </c>
      <c r="BL117" s="23" t="s">
        <v>463</v>
      </c>
      <c r="BM117" s="23" t="s">
        <v>1259</v>
      </c>
    </row>
    <row r="118" s="13" customFormat="1">
      <c r="B118" s="276"/>
      <c r="C118" s="277"/>
      <c r="D118" s="234" t="s">
        <v>176</v>
      </c>
      <c r="E118" s="278" t="s">
        <v>38</v>
      </c>
      <c r="F118" s="279" t="s">
        <v>1233</v>
      </c>
      <c r="G118" s="277"/>
      <c r="H118" s="278" t="s">
        <v>38</v>
      </c>
      <c r="I118" s="280"/>
      <c r="J118" s="277"/>
      <c r="K118" s="277"/>
      <c r="L118" s="281"/>
      <c r="M118" s="282"/>
      <c r="N118" s="283"/>
      <c r="O118" s="283"/>
      <c r="P118" s="283"/>
      <c r="Q118" s="283"/>
      <c r="R118" s="283"/>
      <c r="S118" s="283"/>
      <c r="T118" s="284"/>
      <c r="AT118" s="285" t="s">
        <v>176</v>
      </c>
      <c r="AU118" s="285" t="s">
        <v>158</v>
      </c>
      <c r="AV118" s="13" t="s">
        <v>25</v>
      </c>
      <c r="AW118" s="13" t="s">
        <v>45</v>
      </c>
      <c r="AX118" s="13" t="s">
        <v>81</v>
      </c>
      <c r="AY118" s="285" t="s">
        <v>145</v>
      </c>
    </row>
    <row r="119" s="11" customFormat="1">
      <c r="B119" s="237"/>
      <c r="C119" s="238"/>
      <c r="D119" s="234" t="s">
        <v>176</v>
      </c>
      <c r="E119" s="239" t="s">
        <v>38</v>
      </c>
      <c r="F119" s="240" t="s">
        <v>24</v>
      </c>
      <c r="G119" s="238"/>
      <c r="H119" s="241">
        <v>2</v>
      </c>
      <c r="I119" s="242"/>
      <c r="J119" s="238"/>
      <c r="K119" s="238"/>
      <c r="L119" s="243"/>
      <c r="M119" s="244"/>
      <c r="N119" s="245"/>
      <c r="O119" s="245"/>
      <c r="P119" s="245"/>
      <c r="Q119" s="245"/>
      <c r="R119" s="245"/>
      <c r="S119" s="245"/>
      <c r="T119" s="246"/>
      <c r="AT119" s="247" t="s">
        <v>176</v>
      </c>
      <c r="AU119" s="247" t="s">
        <v>158</v>
      </c>
      <c r="AV119" s="11" t="s">
        <v>24</v>
      </c>
      <c r="AW119" s="11" t="s">
        <v>45</v>
      </c>
      <c r="AX119" s="11" t="s">
        <v>81</v>
      </c>
      <c r="AY119" s="247" t="s">
        <v>145</v>
      </c>
    </row>
    <row r="120" s="12" customFormat="1">
      <c r="B120" s="248"/>
      <c r="C120" s="249"/>
      <c r="D120" s="234" t="s">
        <v>176</v>
      </c>
      <c r="E120" s="250" t="s">
        <v>38</v>
      </c>
      <c r="F120" s="251" t="s">
        <v>179</v>
      </c>
      <c r="G120" s="249"/>
      <c r="H120" s="252">
        <v>2</v>
      </c>
      <c r="I120" s="253"/>
      <c r="J120" s="249"/>
      <c r="K120" s="249"/>
      <c r="L120" s="254"/>
      <c r="M120" s="255"/>
      <c r="N120" s="256"/>
      <c r="O120" s="256"/>
      <c r="P120" s="256"/>
      <c r="Q120" s="256"/>
      <c r="R120" s="256"/>
      <c r="S120" s="256"/>
      <c r="T120" s="257"/>
      <c r="AT120" s="258" t="s">
        <v>176</v>
      </c>
      <c r="AU120" s="258" t="s">
        <v>158</v>
      </c>
      <c r="AV120" s="12" t="s">
        <v>152</v>
      </c>
      <c r="AW120" s="12" t="s">
        <v>45</v>
      </c>
      <c r="AX120" s="12" t="s">
        <v>25</v>
      </c>
      <c r="AY120" s="258" t="s">
        <v>145</v>
      </c>
    </row>
    <row r="121" s="1" customFormat="1" ht="16.5" customHeight="1">
      <c r="B121" s="46"/>
      <c r="C121" s="222" t="s">
        <v>30</v>
      </c>
      <c r="D121" s="222" t="s">
        <v>147</v>
      </c>
      <c r="E121" s="223" t="s">
        <v>1260</v>
      </c>
      <c r="F121" s="224" t="s">
        <v>1261</v>
      </c>
      <c r="G121" s="225" t="s">
        <v>161</v>
      </c>
      <c r="H121" s="226">
        <v>3</v>
      </c>
      <c r="I121" s="227"/>
      <c r="J121" s="228">
        <f>ROUND(I121*H121,2)</f>
        <v>0</v>
      </c>
      <c r="K121" s="224" t="s">
        <v>162</v>
      </c>
      <c r="L121" s="72"/>
      <c r="M121" s="229" t="s">
        <v>38</v>
      </c>
      <c r="N121" s="230" t="s">
        <v>52</v>
      </c>
      <c r="O121" s="47"/>
      <c r="P121" s="231">
        <f>O121*H121</f>
        <v>0</v>
      </c>
      <c r="Q121" s="231">
        <v>0</v>
      </c>
      <c r="R121" s="231">
        <f>Q121*H121</f>
        <v>0</v>
      </c>
      <c r="S121" s="231">
        <v>0</v>
      </c>
      <c r="T121" s="232">
        <f>S121*H121</f>
        <v>0</v>
      </c>
      <c r="AR121" s="23" t="s">
        <v>463</v>
      </c>
      <c r="AT121" s="23" t="s">
        <v>147</v>
      </c>
      <c r="AU121" s="23" t="s">
        <v>158</v>
      </c>
      <c r="AY121" s="23" t="s">
        <v>145</v>
      </c>
      <c r="BE121" s="233">
        <f>IF(N121="základní",J121,0)</f>
        <v>0</v>
      </c>
      <c r="BF121" s="233">
        <f>IF(N121="snížená",J121,0)</f>
        <v>0</v>
      </c>
      <c r="BG121" s="233">
        <f>IF(N121="zákl. přenesená",J121,0)</f>
        <v>0</v>
      </c>
      <c r="BH121" s="233">
        <f>IF(N121="sníž. přenesená",J121,0)</f>
        <v>0</v>
      </c>
      <c r="BI121" s="233">
        <f>IF(N121="nulová",J121,0)</f>
        <v>0</v>
      </c>
      <c r="BJ121" s="23" t="s">
        <v>25</v>
      </c>
      <c r="BK121" s="233">
        <f>ROUND(I121*H121,2)</f>
        <v>0</v>
      </c>
      <c r="BL121" s="23" t="s">
        <v>463</v>
      </c>
      <c r="BM121" s="23" t="s">
        <v>1262</v>
      </c>
    </row>
    <row r="122" s="13" customFormat="1">
      <c r="B122" s="276"/>
      <c r="C122" s="277"/>
      <c r="D122" s="234" t="s">
        <v>176</v>
      </c>
      <c r="E122" s="278" t="s">
        <v>38</v>
      </c>
      <c r="F122" s="279" t="s">
        <v>1233</v>
      </c>
      <c r="G122" s="277"/>
      <c r="H122" s="278" t="s">
        <v>38</v>
      </c>
      <c r="I122" s="280"/>
      <c r="J122" s="277"/>
      <c r="K122" s="277"/>
      <c r="L122" s="281"/>
      <c r="M122" s="282"/>
      <c r="N122" s="283"/>
      <c r="O122" s="283"/>
      <c r="P122" s="283"/>
      <c r="Q122" s="283"/>
      <c r="R122" s="283"/>
      <c r="S122" s="283"/>
      <c r="T122" s="284"/>
      <c r="AT122" s="285" t="s">
        <v>176</v>
      </c>
      <c r="AU122" s="285" t="s">
        <v>158</v>
      </c>
      <c r="AV122" s="13" t="s">
        <v>25</v>
      </c>
      <c r="AW122" s="13" t="s">
        <v>45</v>
      </c>
      <c r="AX122" s="13" t="s">
        <v>81</v>
      </c>
      <c r="AY122" s="285" t="s">
        <v>145</v>
      </c>
    </row>
    <row r="123" s="11" customFormat="1">
      <c r="B123" s="237"/>
      <c r="C123" s="238"/>
      <c r="D123" s="234" t="s">
        <v>176</v>
      </c>
      <c r="E123" s="239" t="s">
        <v>38</v>
      </c>
      <c r="F123" s="240" t="s">
        <v>158</v>
      </c>
      <c r="G123" s="238"/>
      <c r="H123" s="241">
        <v>3</v>
      </c>
      <c r="I123" s="242"/>
      <c r="J123" s="238"/>
      <c r="K123" s="238"/>
      <c r="L123" s="243"/>
      <c r="M123" s="244"/>
      <c r="N123" s="245"/>
      <c r="O123" s="245"/>
      <c r="P123" s="245"/>
      <c r="Q123" s="245"/>
      <c r="R123" s="245"/>
      <c r="S123" s="245"/>
      <c r="T123" s="246"/>
      <c r="AT123" s="247" t="s">
        <v>176</v>
      </c>
      <c r="AU123" s="247" t="s">
        <v>158</v>
      </c>
      <c r="AV123" s="11" t="s">
        <v>24</v>
      </c>
      <c r="AW123" s="11" t="s">
        <v>45</v>
      </c>
      <c r="AX123" s="11" t="s">
        <v>81</v>
      </c>
      <c r="AY123" s="247" t="s">
        <v>145</v>
      </c>
    </row>
    <row r="124" s="12" customFormat="1">
      <c r="B124" s="248"/>
      <c r="C124" s="249"/>
      <c r="D124" s="234" t="s">
        <v>176</v>
      </c>
      <c r="E124" s="250" t="s">
        <v>38</v>
      </c>
      <c r="F124" s="251" t="s">
        <v>179</v>
      </c>
      <c r="G124" s="249"/>
      <c r="H124" s="252">
        <v>3</v>
      </c>
      <c r="I124" s="253"/>
      <c r="J124" s="249"/>
      <c r="K124" s="249"/>
      <c r="L124" s="254"/>
      <c r="M124" s="255"/>
      <c r="N124" s="256"/>
      <c r="O124" s="256"/>
      <c r="P124" s="256"/>
      <c r="Q124" s="256"/>
      <c r="R124" s="256"/>
      <c r="S124" s="256"/>
      <c r="T124" s="257"/>
      <c r="AT124" s="258" t="s">
        <v>176</v>
      </c>
      <c r="AU124" s="258" t="s">
        <v>158</v>
      </c>
      <c r="AV124" s="12" t="s">
        <v>152</v>
      </c>
      <c r="AW124" s="12" t="s">
        <v>45</v>
      </c>
      <c r="AX124" s="12" t="s">
        <v>25</v>
      </c>
      <c r="AY124" s="258" t="s">
        <v>145</v>
      </c>
    </row>
    <row r="125" s="1" customFormat="1" ht="25.5" customHeight="1">
      <c r="B125" s="46"/>
      <c r="C125" s="222" t="s">
        <v>212</v>
      </c>
      <c r="D125" s="222" t="s">
        <v>147</v>
      </c>
      <c r="E125" s="223" t="s">
        <v>1263</v>
      </c>
      <c r="F125" s="224" t="s">
        <v>1264</v>
      </c>
      <c r="G125" s="225" t="s">
        <v>161</v>
      </c>
      <c r="H125" s="226">
        <v>2</v>
      </c>
      <c r="I125" s="227"/>
      <c r="J125" s="228">
        <f>ROUND(I125*H125,2)</f>
        <v>0</v>
      </c>
      <c r="K125" s="224" t="s">
        <v>162</v>
      </c>
      <c r="L125" s="72"/>
      <c r="M125" s="229" t="s">
        <v>38</v>
      </c>
      <c r="N125" s="230" t="s">
        <v>52</v>
      </c>
      <c r="O125" s="47"/>
      <c r="P125" s="231">
        <f>O125*H125</f>
        <v>0</v>
      </c>
      <c r="Q125" s="231">
        <v>0</v>
      </c>
      <c r="R125" s="231">
        <f>Q125*H125</f>
        <v>0</v>
      </c>
      <c r="S125" s="231">
        <v>0</v>
      </c>
      <c r="T125" s="232">
        <f>S125*H125</f>
        <v>0</v>
      </c>
      <c r="AR125" s="23" t="s">
        <v>463</v>
      </c>
      <c r="AT125" s="23" t="s">
        <v>147</v>
      </c>
      <c r="AU125" s="23" t="s">
        <v>158</v>
      </c>
      <c r="AY125" s="23" t="s">
        <v>145</v>
      </c>
      <c r="BE125" s="233">
        <f>IF(N125="základní",J125,0)</f>
        <v>0</v>
      </c>
      <c r="BF125" s="233">
        <f>IF(N125="snížená",J125,0)</f>
        <v>0</v>
      </c>
      <c r="BG125" s="233">
        <f>IF(N125="zákl. přenesená",J125,0)</f>
        <v>0</v>
      </c>
      <c r="BH125" s="233">
        <f>IF(N125="sníž. přenesená",J125,0)</f>
        <v>0</v>
      </c>
      <c r="BI125" s="233">
        <f>IF(N125="nulová",J125,0)</f>
        <v>0</v>
      </c>
      <c r="BJ125" s="23" t="s">
        <v>25</v>
      </c>
      <c r="BK125" s="233">
        <f>ROUND(I125*H125,2)</f>
        <v>0</v>
      </c>
      <c r="BL125" s="23" t="s">
        <v>463</v>
      </c>
      <c r="BM125" s="23" t="s">
        <v>1265</v>
      </c>
    </row>
    <row r="126" s="13" customFormat="1">
      <c r="B126" s="276"/>
      <c r="C126" s="277"/>
      <c r="D126" s="234" t="s">
        <v>176</v>
      </c>
      <c r="E126" s="278" t="s">
        <v>38</v>
      </c>
      <c r="F126" s="279" t="s">
        <v>1233</v>
      </c>
      <c r="G126" s="277"/>
      <c r="H126" s="278" t="s">
        <v>38</v>
      </c>
      <c r="I126" s="280"/>
      <c r="J126" s="277"/>
      <c r="K126" s="277"/>
      <c r="L126" s="281"/>
      <c r="M126" s="282"/>
      <c r="N126" s="283"/>
      <c r="O126" s="283"/>
      <c r="P126" s="283"/>
      <c r="Q126" s="283"/>
      <c r="R126" s="283"/>
      <c r="S126" s="283"/>
      <c r="T126" s="284"/>
      <c r="AT126" s="285" t="s">
        <v>176</v>
      </c>
      <c r="AU126" s="285" t="s">
        <v>158</v>
      </c>
      <c r="AV126" s="13" t="s">
        <v>25</v>
      </c>
      <c r="AW126" s="13" t="s">
        <v>45</v>
      </c>
      <c r="AX126" s="13" t="s">
        <v>81</v>
      </c>
      <c r="AY126" s="285" t="s">
        <v>145</v>
      </c>
    </row>
    <row r="127" s="11" customFormat="1">
      <c r="B127" s="237"/>
      <c r="C127" s="238"/>
      <c r="D127" s="234" t="s">
        <v>176</v>
      </c>
      <c r="E127" s="239" t="s">
        <v>38</v>
      </c>
      <c r="F127" s="240" t="s">
        <v>24</v>
      </c>
      <c r="G127" s="238"/>
      <c r="H127" s="241">
        <v>2</v>
      </c>
      <c r="I127" s="242"/>
      <c r="J127" s="238"/>
      <c r="K127" s="238"/>
      <c r="L127" s="243"/>
      <c r="M127" s="244"/>
      <c r="N127" s="245"/>
      <c r="O127" s="245"/>
      <c r="P127" s="245"/>
      <c r="Q127" s="245"/>
      <c r="R127" s="245"/>
      <c r="S127" s="245"/>
      <c r="T127" s="246"/>
      <c r="AT127" s="247" t="s">
        <v>176</v>
      </c>
      <c r="AU127" s="247" t="s">
        <v>158</v>
      </c>
      <c r="AV127" s="11" t="s">
        <v>24</v>
      </c>
      <c r="AW127" s="11" t="s">
        <v>45</v>
      </c>
      <c r="AX127" s="11" t="s">
        <v>81</v>
      </c>
      <c r="AY127" s="247" t="s">
        <v>145</v>
      </c>
    </row>
    <row r="128" s="12" customFormat="1">
      <c r="B128" s="248"/>
      <c r="C128" s="249"/>
      <c r="D128" s="234" t="s">
        <v>176</v>
      </c>
      <c r="E128" s="250" t="s">
        <v>38</v>
      </c>
      <c r="F128" s="251" t="s">
        <v>179</v>
      </c>
      <c r="G128" s="249"/>
      <c r="H128" s="252">
        <v>2</v>
      </c>
      <c r="I128" s="253"/>
      <c r="J128" s="249"/>
      <c r="K128" s="249"/>
      <c r="L128" s="254"/>
      <c r="M128" s="255"/>
      <c r="N128" s="256"/>
      <c r="O128" s="256"/>
      <c r="P128" s="256"/>
      <c r="Q128" s="256"/>
      <c r="R128" s="256"/>
      <c r="S128" s="256"/>
      <c r="T128" s="257"/>
      <c r="AT128" s="258" t="s">
        <v>176</v>
      </c>
      <c r="AU128" s="258" t="s">
        <v>158</v>
      </c>
      <c r="AV128" s="12" t="s">
        <v>152</v>
      </c>
      <c r="AW128" s="12" t="s">
        <v>45</v>
      </c>
      <c r="AX128" s="12" t="s">
        <v>25</v>
      </c>
      <c r="AY128" s="258" t="s">
        <v>145</v>
      </c>
    </row>
    <row r="129" s="1" customFormat="1" ht="16.5" customHeight="1">
      <c r="B129" s="46"/>
      <c r="C129" s="259" t="s">
        <v>217</v>
      </c>
      <c r="D129" s="259" t="s">
        <v>280</v>
      </c>
      <c r="E129" s="260" t="s">
        <v>1266</v>
      </c>
      <c r="F129" s="261" t="s">
        <v>1267</v>
      </c>
      <c r="G129" s="262" t="s">
        <v>161</v>
      </c>
      <c r="H129" s="263">
        <v>2</v>
      </c>
      <c r="I129" s="264"/>
      <c r="J129" s="265">
        <f>ROUND(I129*H129,2)</f>
        <v>0</v>
      </c>
      <c r="K129" s="261" t="s">
        <v>162</v>
      </c>
      <c r="L129" s="266"/>
      <c r="M129" s="267" t="s">
        <v>38</v>
      </c>
      <c r="N129" s="268" t="s">
        <v>52</v>
      </c>
      <c r="O129" s="47"/>
      <c r="P129" s="231">
        <f>O129*H129</f>
        <v>0</v>
      </c>
      <c r="Q129" s="231">
        <v>0.0080999999999999996</v>
      </c>
      <c r="R129" s="231">
        <f>Q129*H129</f>
        <v>0.016199999999999999</v>
      </c>
      <c r="S129" s="231">
        <v>0</v>
      </c>
      <c r="T129" s="232">
        <f>S129*H129</f>
        <v>0</v>
      </c>
      <c r="AR129" s="23" t="s">
        <v>1268</v>
      </c>
      <c r="AT129" s="23" t="s">
        <v>280</v>
      </c>
      <c r="AU129" s="23" t="s">
        <v>158</v>
      </c>
      <c r="AY129" s="23" t="s">
        <v>145</v>
      </c>
      <c r="BE129" s="233">
        <f>IF(N129="základní",J129,0)</f>
        <v>0</v>
      </c>
      <c r="BF129" s="233">
        <f>IF(N129="snížená",J129,0)</f>
        <v>0</v>
      </c>
      <c r="BG129" s="233">
        <f>IF(N129="zákl. přenesená",J129,0)</f>
        <v>0</v>
      </c>
      <c r="BH129" s="233">
        <f>IF(N129="sníž. přenesená",J129,0)</f>
        <v>0</v>
      </c>
      <c r="BI129" s="233">
        <f>IF(N129="nulová",J129,0)</f>
        <v>0</v>
      </c>
      <c r="BJ129" s="23" t="s">
        <v>25</v>
      </c>
      <c r="BK129" s="233">
        <f>ROUND(I129*H129,2)</f>
        <v>0</v>
      </c>
      <c r="BL129" s="23" t="s">
        <v>1268</v>
      </c>
      <c r="BM129" s="23" t="s">
        <v>1269</v>
      </c>
    </row>
    <row r="130" s="13" customFormat="1">
      <c r="B130" s="276"/>
      <c r="C130" s="277"/>
      <c r="D130" s="234" t="s">
        <v>176</v>
      </c>
      <c r="E130" s="278" t="s">
        <v>38</v>
      </c>
      <c r="F130" s="279" t="s">
        <v>1233</v>
      </c>
      <c r="G130" s="277"/>
      <c r="H130" s="278" t="s">
        <v>38</v>
      </c>
      <c r="I130" s="280"/>
      <c r="J130" s="277"/>
      <c r="K130" s="277"/>
      <c r="L130" s="281"/>
      <c r="M130" s="282"/>
      <c r="N130" s="283"/>
      <c r="O130" s="283"/>
      <c r="P130" s="283"/>
      <c r="Q130" s="283"/>
      <c r="R130" s="283"/>
      <c r="S130" s="283"/>
      <c r="T130" s="284"/>
      <c r="AT130" s="285" t="s">
        <v>176</v>
      </c>
      <c r="AU130" s="285" t="s">
        <v>158</v>
      </c>
      <c r="AV130" s="13" t="s">
        <v>25</v>
      </c>
      <c r="AW130" s="13" t="s">
        <v>45</v>
      </c>
      <c r="AX130" s="13" t="s">
        <v>81</v>
      </c>
      <c r="AY130" s="285" t="s">
        <v>145</v>
      </c>
    </row>
    <row r="131" s="11" customFormat="1">
      <c r="B131" s="237"/>
      <c r="C131" s="238"/>
      <c r="D131" s="234" t="s">
        <v>176</v>
      </c>
      <c r="E131" s="239" t="s">
        <v>38</v>
      </c>
      <c r="F131" s="240" t="s">
        <v>24</v>
      </c>
      <c r="G131" s="238"/>
      <c r="H131" s="241">
        <v>2</v>
      </c>
      <c r="I131" s="242"/>
      <c r="J131" s="238"/>
      <c r="K131" s="238"/>
      <c r="L131" s="243"/>
      <c r="M131" s="244"/>
      <c r="N131" s="245"/>
      <c r="O131" s="245"/>
      <c r="P131" s="245"/>
      <c r="Q131" s="245"/>
      <c r="R131" s="245"/>
      <c r="S131" s="245"/>
      <c r="T131" s="246"/>
      <c r="AT131" s="247" t="s">
        <v>176</v>
      </c>
      <c r="AU131" s="247" t="s">
        <v>158</v>
      </c>
      <c r="AV131" s="11" t="s">
        <v>24</v>
      </c>
      <c r="AW131" s="11" t="s">
        <v>45</v>
      </c>
      <c r="AX131" s="11" t="s">
        <v>81</v>
      </c>
      <c r="AY131" s="247" t="s">
        <v>145</v>
      </c>
    </row>
    <row r="132" s="12" customFormat="1">
      <c r="B132" s="248"/>
      <c r="C132" s="249"/>
      <c r="D132" s="234" t="s">
        <v>176</v>
      </c>
      <c r="E132" s="250" t="s">
        <v>38</v>
      </c>
      <c r="F132" s="251" t="s">
        <v>179</v>
      </c>
      <c r="G132" s="249"/>
      <c r="H132" s="252">
        <v>2</v>
      </c>
      <c r="I132" s="253"/>
      <c r="J132" s="249"/>
      <c r="K132" s="249"/>
      <c r="L132" s="254"/>
      <c r="M132" s="255"/>
      <c r="N132" s="256"/>
      <c r="O132" s="256"/>
      <c r="P132" s="256"/>
      <c r="Q132" s="256"/>
      <c r="R132" s="256"/>
      <c r="S132" s="256"/>
      <c r="T132" s="257"/>
      <c r="AT132" s="258" t="s">
        <v>176</v>
      </c>
      <c r="AU132" s="258" t="s">
        <v>158</v>
      </c>
      <c r="AV132" s="12" t="s">
        <v>152</v>
      </c>
      <c r="AW132" s="12" t="s">
        <v>45</v>
      </c>
      <c r="AX132" s="12" t="s">
        <v>25</v>
      </c>
      <c r="AY132" s="258" t="s">
        <v>145</v>
      </c>
    </row>
    <row r="133" s="1" customFormat="1" ht="25.5" customHeight="1">
      <c r="B133" s="46"/>
      <c r="C133" s="222" t="s">
        <v>221</v>
      </c>
      <c r="D133" s="222" t="s">
        <v>147</v>
      </c>
      <c r="E133" s="223" t="s">
        <v>1270</v>
      </c>
      <c r="F133" s="224" t="s">
        <v>1271</v>
      </c>
      <c r="G133" s="225" t="s">
        <v>197</v>
      </c>
      <c r="H133" s="226">
        <v>15</v>
      </c>
      <c r="I133" s="227"/>
      <c r="J133" s="228">
        <f>ROUND(I133*H133,2)</f>
        <v>0</v>
      </c>
      <c r="K133" s="224" t="s">
        <v>162</v>
      </c>
      <c r="L133" s="72"/>
      <c r="M133" s="229" t="s">
        <v>38</v>
      </c>
      <c r="N133" s="230" t="s">
        <v>52</v>
      </c>
      <c r="O133" s="47"/>
      <c r="P133" s="231">
        <f>O133*H133</f>
        <v>0</v>
      </c>
      <c r="Q133" s="231">
        <v>0</v>
      </c>
      <c r="R133" s="231">
        <f>Q133*H133</f>
        <v>0</v>
      </c>
      <c r="S133" s="231">
        <v>0</v>
      </c>
      <c r="T133" s="232">
        <f>S133*H133</f>
        <v>0</v>
      </c>
      <c r="AR133" s="23" t="s">
        <v>463</v>
      </c>
      <c r="AT133" s="23" t="s">
        <v>147</v>
      </c>
      <c r="AU133" s="23" t="s">
        <v>158</v>
      </c>
      <c r="AY133" s="23" t="s">
        <v>145</v>
      </c>
      <c r="BE133" s="233">
        <f>IF(N133="základní",J133,0)</f>
        <v>0</v>
      </c>
      <c r="BF133" s="233">
        <f>IF(N133="snížená",J133,0)</f>
        <v>0</v>
      </c>
      <c r="BG133" s="233">
        <f>IF(N133="zákl. přenesená",J133,0)</f>
        <v>0</v>
      </c>
      <c r="BH133" s="233">
        <f>IF(N133="sníž. přenesená",J133,0)</f>
        <v>0</v>
      </c>
      <c r="BI133" s="233">
        <f>IF(N133="nulová",J133,0)</f>
        <v>0</v>
      </c>
      <c r="BJ133" s="23" t="s">
        <v>25</v>
      </c>
      <c r="BK133" s="233">
        <f>ROUND(I133*H133,2)</f>
        <v>0</v>
      </c>
      <c r="BL133" s="23" t="s">
        <v>463</v>
      </c>
      <c r="BM133" s="23" t="s">
        <v>1272</v>
      </c>
    </row>
    <row r="134" s="13" customFormat="1">
      <c r="B134" s="276"/>
      <c r="C134" s="277"/>
      <c r="D134" s="234" t="s">
        <v>176</v>
      </c>
      <c r="E134" s="278" t="s">
        <v>38</v>
      </c>
      <c r="F134" s="279" t="s">
        <v>1273</v>
      </c>
      <c r="G134" s="277"/>
      <c r="H134" s="278" t="s">
        <v>38</v>
      </c>
      <c r="I134" s="280"/>
      <c r="J134" s="277"/>
      <c r="K134" s="277"/>
      <c r="L134" s="281"/>
      <c r="M134" s="282"/>
      <c r="N134" s="283"/>
      <c r="O134" s="283"/>
      <c r="P134" s="283"/>
      <c r="Q134" s="283"/>
      <c r="R134" s="283"/>
      <c r="S134" s="283"/>
      <c r="T134" s="284"/>
      <c r="AT134" s="285" t="s">
        <v>176</v>
      </c>
      <c r="AU134" s="285" t="s">
        <v>158</v>
      </c>
      <c r="AV134" s="13" t="s">
        <v>25</v>
      </c>
      <c r="AW134" s="13" t="s">
        <v>45</v>
      </c>
      <c r="AX134" s="13" t="s">
        <v>81</v>
      </c>
      <c r="AY134" s="285" t="s">
        <v>145</v>
      </c>
    </row>
    <row r="135" s="11" customFormat="1">
      <c r="B135" s="237"/>
      <c r="C135" s="238"/>
      <c r="D135" s="234" t="s">
        <v>176</v>
      </c>
      <c r="E135" s="239" t="s">
        <v>38</v>
      </c>
      <c r="F135" s="240" t="s">
        <v>10</v>
      </c>
      <c r="G135" s="238"/>
      <c r="H135" s="241">
        <v>15</v>
      </c>
      <c r="I135" s="242"/>
      <c r="J135" s="238"/>
      <c r="K135" s="238"/>
      <c r="L135" s="243"/>
      <c r="M135" s="244"/>
      <c r="N135" s="245"/>
      <c r="O135" s="245"/>
      <c r="P135" s="245"/>
      <c r="Q135" s="245"/>
      <c r="R135" s="245"/>
      <c r="S135" s="245"/>
      <c r="T135" s="246"/>
      <c r="AT135" s="247" t="s">
        <v>176</v>
      </c>
      <c r="AU135" s="247" t="s">
        <v>158</v>
      </c>
      <c r="AV135" s="11" t="s">
        <v>24</v>
      </c>
      <c r="AW135" s="11" t="s">
        <v>45</v>
      </c>
      <c r="AX135" s="11" t="s">
        <v>81</v>
      </c>
      <c r="AY135" s="247" t="s">
        <v>145</v>
      </c>
    </row>
    <row r="136" s="12" customFormat="1">
      <c r="B136" s="248"/>
      <c r="C136" s="249"/>
      <c r="D136" s="234" t="s">
        <v>176</v>
      </c>
      <c r="E136" s="250" t="s">
        <v>38</v>
      </c>
      <c r="F136" s="251" t="s">
        <v>179</v>
      </c>
      <c r="G136" s="249"/>
      <c r="H136" s="252">
        <v>15</v>
      </c>
      <c r="I136" s="253"/>
      <c r="J136" s="249"/>
      <c r="K136" s="249"/>
      <c r="L136" s="254"/>
      <c r="M136" s="255"/>
      <c r="N136" s="256"/>
      <c r="O136" s="256"/>
      <c r="P136" s="256"/>
      <c r="Q136" s="256"/>
      <c r="R136" s="256"/>
      <c r="S136" s="256"/>
      <c r="T136" s="257"/>
      <c r="AT136" s="258" t="s">
        <v>176</v>
      </c>
      <c r="AU136" s="258" t="s">
        <v>158</v>
      </c>
      <c r="AV136" s="12" t="s">
        <v>152</v>
      </c>
      <c r="AW136" s="12" t="s">
        <v>45</v>
      </c>
      <c r="AX136" s="12" t="s">
        <v>25</v>
      </c>
      <c r="AY136" s="258" t="s">
        <v>145</v>
      </c>
    </row>
    <row r="137" s="1" customFormat="1" ht="25.5" customHeight="1">
      <c r="B137" s="46"/>
      <c r="C137" s="222" t="s">
        <v>227</v>
      </c>
      <c r="D137" s="222" t="s">
        <v>147</v>
      </c>
      <c r="E137" s="223" t="s">
        <v>1274</v>
      </c>
      <c r="F137" s="224" t="s">
        <v>1275</v>
      </c>
      <c r="G137" s="225" t="s">
        <v>197</v>
      </c>
      <c r="H137" s="226">
        <v>21</v>
      </c>
      <c r="I137" s="227"/>
      <c r="J137" s="228">
        <f>ROUND(I137*H137,2)</f>
        <v>0</v>
      </c>
      <c r="K137" s="224" t="s">
        <v>162</v>
      </c>
      <c r="L137" s="72"/>
      <c r="M137" s="229" t="s">
        <v>38</v>
      </c>
      <c r="N137" s="230" t="s">
        <v>52</v>
      </c>
      <c r="O137" s="47"/>
      <c r="P137" s="231">
        <f>O137*H137</f>
        <v>0</v>
      </c>
      <c r="Q137" s="231">
        <v>0</v>
      </c>
      <c r="R137" s="231">
        <f>Q137*H137</f>
        <v>0</v>
      </c>
      <c r="S137" s="231">
        <v>0</v>
      </c>
      <c r="T137" s="232">
        <f>S137*H137</f>
        <v>0</v>
      </c>
      <c r="AR137" s="23" t="s">
        <v>463</v>
      </c>
      <c r="AT137" s="23" t="s">
        <v>147</v>
      </c>
      <c r="AU137" s="23" t="s">
        <v>158</v>
      </c>
      <c r="AY137" s="23" t="s">
        <v>145</v>
      </c>
      <c r="BE137" s="233">
        <f>IF(N137="základní",J137,0)</f>
        <v>0</v>
      </c>
      <c r="BF137" s="233">
        <f>IF(N137="snížená",J137,0)</f>
        <v>0</v>
      </c>
      <c r="BG137" s="233">
        <f>IF(N137="zákl. přenesená",J137,0)</f>
        <v>0</v>
      </c>
      <c r="BH137" s="233">
        <f>IF(N137="sníž. přenesená",J137,0)</f>
        <v>0</v>
      </c>
      <c r="BI137" s="233">
        <f>IF(N137="nulová",J137,0)</f>
        <v>0</v>
      </c>
      <c r="BJ137" s="23" t="s">
        <v>25</v>
      </c>
      <c r="BK137" s="233">
        <f>ROUND(I137*H137,2)</f>
        <v>0</v>
      </c>
      <c r="BL137" s="23" t="s">
        <v>463</v>
      </c>
      <c r="BM137" s="23" t="s">
        <v>1276</v>
      </c>
    </row>
    <row r="138" s="13" customFormat="1">
      <c r="B138" s="276"/>
      <c r="C138" s="277"/>
      <c r="D138" s="234" t="s">
        <v>176</v>
      </c>
      <c r="E138" s="278" t="s">
        <v>38</v>
      </c>
      <c r="F138" s="279" t="s">
        <v>1273</v>
      </c>
      <c r="G138" s="277"/>
      <c r="H138" s="278" t="s">
        <v>38</v>
      </c>
      <c r="I138" s="280"/>
      <c r="J138" s="277"/>
      <c r="K138" s="277"/>
      <c r="L138" s="281"/>
      <c r="M138" s="282"/>
      <c r="N138" s="283"/>
      <c r="O138" s="283"/>
      <c r="P138" s="283"/>
      <c r="Q138" s="283"/>
      <c r="R138" s="283"/>
      <c r="S138" s="283"/>
      <c r="T138" s="284"/>
      <c r="AT138" s="285" t="s">
        <v>176</v>
      </c>
      <c r="AU138" s="285" t="s">
        <v>158</v>
      </c>
      <c r="AV138" s="13" t="s">
        <v>25</v>
      </c>
      <c r="AW138" s="13" t="s">
        <v>45</v>
      </c>
      <c r="AX138" s="13" t="s">
        <v>81</v>
      </c>
      <c r="AY138" s="285" t="s">
        <v>145</v>
      </c>
    </row>
    <row r="139" s="11" customFormat="1">
      <c r="B139" s="237"/>
      <c r="C139" s="238"/>
      <c r="D139" s="234" t="s">
        <v>176</v>
      </c>
      <c r="E139" s="239" t="s">
        <v>38</v>
      </c>
      <c r="F139" s="240" t="s">
        <v>1277</v>
      </c>
      <c r="G139" s="238"/>
      <c r="H139" s="241">
        <v>21</v>
      </c>
      <c r="I139" s="242"/>
      <c r="J139" s="238"/>
      <c r="K139" s="238"/>
      <c r="L139" s="243"/>
      <c r="M139" s="244"/>
      <c r="N139" s="245"/>
      <c r="O139" s="245"/>
      <c r="P139" s="245"/>
      <c r="Q139" s="245"/>
      <c r="R139" s="245"/>
      <c r="S139" s="245"/>
      <c r="T139" s="246"/>
      <c r="AT139" s="247" t="s">
        <v>176</v>
      </c>
      <c r="AU139" s="247" t="s">
        <v>158</v>
      </c>
      <c r="AV139" s="11" t="s">
        <v>24</v>
      </c>
      <c r="AW139" s="11" t="s">
        <v>45</v>
      </c>
      <c r="AX139" s="11" t="s">
        <v>81</v>
      </c>
      <c r="AY139" s="247" t="s">
        <v>145</v>
      </c>
    </row>
    <row r="140" s="12" customFormat="1">
      <c r="B140" s="248"/>
      <c r="C140" s="249"/>
      <c r="D140" s="234" t="s">
        <v>176</v>
      </c>
      <c r="E140" s="250" t="s">
        <v>38</v>
      </c>
      <c r="F140" s="251" t="s">
        <v>179</v>
      </c>
      <c r="G140" s="249"/>
      <c r="H140" s="252">
        <v>21</v>
      </c>
      <c r="I140" s="253"/>
      <c r="J140" s="249"/>
      <c r="K140" s="249"/>
      <c r="L140" s="254"/>
      <c r="M140" s="255"/>
      <c r="N140" s="256"/>
      <c r="O140" s="256"/>
      <c r="P140" s="256"/>
      <c r="Q140" s="256"/>
      <c r="R140" s="256"/>
      <c r="S140" s="256"/>
      <c r="T140" s="257"/>
      <c r="AT140" s="258" t="s">
        <v>176</v>
      </c>
      <c r="AU140" s="258" t="s">
        <v>158</v>
      </c>
      <c r="AV140" s="12" t="s">
        <v>152</v>
      </c>
      <c r="AW140" s="12" t="s">
        <v>45</v>
      </c>
      <c r="AX140" s="12" t="s">
        <v>25</v>
      </c>
      <c r="AY140" s="258" t="s">
        <v>145</v>
      </c>
    </row>
    <row r="141" s="1" customFormat="1" ht="16.5" customHeight="1">
      <c r="B141" s="46"/>
      <c r="C141" s="259" t="s">
        <v>10</v>
      </c>
      <c r="D141" s="259" t="s">
        <v>280</v>
      </c>
      <c r="E141" s="260" t="s">
        <v>1278</v>
      </c>
      <c r="F141" s="261" t="s">
        <v>1279</v>
      </c>
      <c r="G141" s="262" t="s">
        <v>197</v>
      </c>
      <c r="H141" s="263">
        <v>6</v>
      </c>
      <c r="I141" s="264"/>
      <c r="J141" s="265">
        <f>ROUND(I141*H141,2)</f>
        <v>0</v>
      </c>
      <c r="K141" s="261" t="s">
        <v>162</v>
      </c>
      <c r="L141" s="266"/>
      <c r="M141" s="267" t="s">
        <v>38</v>
      </c>
      <c r="N141" s="268" t="s">
        <v>52</v>
      </c>
      <c r="O141" s="47"/>
      <c r="P141" s="231">
        <f>O141*H141</f>
        <v>0</v>
      </c>
      <c r="Q141" s="231">
        <v>0.00089800000000000004</v>
      </c>
      <c r="R141" s="231">
        <f>Q141*H141</f>
        <v>0.0053880000000000004</v>
      </c>
      <c r="S141" s="231">
        <v>0</v>
      </c>
      <c r="T141" s="232">
        <f>S141*H141</f>
        <v>0</v>
      </c>
      <c r="AR141" s="23" t="s">
        <v>1268</v>
      </c>
      <c r="AT141" s="23" t="s">
        <v>280</v>
      </c>
      <c r="AU141" s="23" t="s">
        <v>158</v>
      </c>
      <c r="AY141" s="23" t="s">
        <v>145</v>
      </c>
      <c r="BE141" s="233">
        <f>IF(N141="základní",J141,0)</f>
        <v>0</v>
      </c>
      <c r="BF141" s="233">
        <f>IF(N141="snížená",J141,0)</f>
        <v>0</v>
      </c>
      <c r="BG141" s="233">
        <f>IF(N141="zákl. přenesená",J141,0)</f>
        <v>0</v>
      </c>
      <c r="BH141" s="233">
        <f>IF(N141="sníž. přenesená",J141,0)</f>
        <v>0</v>
      </c>
      <c r="BI141" s="233">
        <f>IF(N141="nulová",J141,0)</f>
        <v>0</v>
      </c>
      <c r="BJ141" s="23" t="s">
        <v>25</v>
      </c>
      <c r="BK141" s="233">
        <f>ROUND(I141*H141,2)</f>
        <v>0</v>
      </c>
      <c r="BL141" s="23" t="s">
        <v>1268</v>
      </c>
      <c r="BM141" s="23" t="s">
        <v>1280</v>
      </c>
    </row>
    <row r="142" s="1" customFormat="1">
      <c r="B142" s="46"/>
      <c r="C142" s="74"/>
      <c r="D142" s="234" t="s">
        <v>170</v>
      </c>
      <c r="E142" s="74"/>
      <c r="F142" s="235" t="s">
        <v>1281</v>
      </c>
      <c r="G142" s="74"/>
      <c r="H142" s="74"/>
      <c r="I142" s="192"/>
      <c r="J142" s="74"/>
      <c r="K142" s="74"/>
      <c r="L142" s="72"/>
      <c r="M142" s="236"/>
      <c r="N142" s="47"/>
      <c r="O142" s="47"/>
      <c r="P142" s="47"/>
      <c r="Q142" s="47"/>
      <c r="R142" s="47"/>
      <c r="S142" s="47"/>
      <c r="T142" s="95"/>
      <c r="AT142" s="23" t="s">
        <v>170</v>
      </c>
      <c r="AU142" s="23" t="s">
        <v>158</v>
      </c>
    </row>
    <row r="143" s="13" customFormat="1">
      <c r="B143" s="276"/>
      <c r="C143" s="277"/>
      <c r="D143" s="234" t="s">
        <v>176</v>
      </c>
      <c r="E143" s="278" t="s">
        <v>38</v>
      </c>
      <c r="F143" s="279" t="s">
        <v>1273</v>
      </c>
      <c r="G143" s="277"/>
      <c r="H143" s="278" t="s">
        <v>38</v>
      </c>
      <c r="I143" s="280"/>
      <c r="J143" s="277"/>
      <c r="K143" s="277"/>
      <c r="L143" s="281"/>
      <c r="M143" s="282"/>
      <c r="N143" s="283"/>
      <c r="O143" s="283"/>
      <c r="P143" s="283"/>
      <c r="Q143" s="283"/>
      <c r="R143" s="283"/>
      <c r="S143" s="283"/>
      <c r="T143" s="284"/>
      <c r="AT143" s="285" t="s">
        <v>176</v>
      </c>
      <c r="AU143" s="285" t="s">
        <v>158</v>
      </c>
      <c r="AV143" s="13" t="s">
        <v>25</v>
      </c>
      <c r="AW143" s="13" t="s">
        <v>45</v>
      </c>
      <c r="AX143" s="13" t="s">
        <v>81</v>
      </c>
      <c r="AY143" s="285" t="s">
        <v>145</v>
      </c>
    </row>
    <row r="144" s="11" customFormat="1">
      <c r="B144" s="237"/>
      <c r="C144" s="238"/>
      <c r="D144" s="234" t="s">
        <v>176</v>
      </c>
      <c r="E144" s="239" t="s">
        <v>38</v>
      </c>
      <c r="F144" s="240" t="s">
        <v>180</v>
      </c>
      <c r="G144" s="238"/>
      <c r="H144" s="241">
        <v>6</v>
      </c>
      <c r="I144" s="242"/>
      <c r="J144" s="238"/>
      <c r="K144" s="238"/>
      <c r="L144" s="243"/>
      <c r="M144" s="244"/>
      <c r="N144" s="245"/>
      <c r="O144" s="245"/>
      <c r="P144" s="245"/>
      <c r="Q144" s="245"/>
      <c r="R144" s="245"/>
      <c r="S144" s="245"/>
      <c r="T144" s="246"/>
      <c r="AT144" s="247" t="s">
        <v>176</v>
      </c>
      <c r="AU144" s="247" t="s">
        <v>158</v>
      </c>
      <c r="AV144" s="11" t="s">
        <v>24</v>
      </c>
      <c r="AW144" s="11" t="s">
        <v>45</v>
      </c>
      <c r="AX144" s="11" t="s">
        <v>81</v>
      </c>
      <c r="AY144" s="247" t="s">
        <v>145</v>
      </c>
    </row>
    <row r="145" s="12" customFormat="1">
      <c r="B145" s="248"/>
      <c r="C145" s="249"/>
      <c r="D145" s="234" t="s">
        <v>176</v>
      </c>
      <c r="E145" s="250" t="s">
        <v>38</v>
      </c>
      <c r="F145" s="251" t="s">
        <v>179</v>
      </c>
      <c r="G145" s="249"/>
      <c r="H145" s="252">
        <v>6</v>
      </c>
      <c r="I145" s="253"/>
      <c r="J145" s="249"/>
      <c r="K145" s="249"/>
      <c r="L145" s="254"/>
      <c r="M145" s="255"/>
      <c r="N145" s="256"/>
      <c r="O145" s="256"/>
      <c r="P145" s="256"/>
      <c r="Q145" s="256"/>
      <c r="R145" s="256"/>
      <c r="S145" s="256"/>
      <c r="T145" s="257"/>
      <c r="AT145" s="258" t="s">
        <v>176</v>
      </c>
      <c r="AU145" s="258" t="s">
        <v>158</v>
      </c>
      <c r="AV145" s="12" t="s">
        <v>152</v>
      </c>
      <c r="AW145" s="12" t="s">
        <v>45</v>
      </c>
      <c r="AX145" s="12" t="s">
        <v>25</v>
      </c>
      <c r="AY145" s="258" t="s">
        <v>145</v>
      </c>
    </row>
    <row r="146" s="1" customFormat="1" ht="25.5" customHeight="1">
      <c r="B146" s="46"/>
      <c r="C146" s="222" t="s">
        <v>237</v>
      </c>
      <c r="D146" s="222" t="s">
        <v>147</v>
      </c>
      <c r="E146" s="223" t="s">
        <v>1282</v>
      </c>
      <c r="F146" s="224" t="s">
        <v>1283</v>
      </c>
      <c r="G146" s="225" t="s">
        <v>197</v>
      </c>
      <c r="H146" s="226">
        <v>11</v>
      </c>
      <c r="I146" s="227"/>
      <c r="J146" s="228">
        <f>ROUND(I146*H146,2)</f>
        <v>0</v>
      </c>
      <c r="K146" s="224" t="s">
        <v>162</v>
      </c>
      <c r="L146" s="72"/>
      <c r="M146" s="229" t="s">
        <v>38</v>
      </c>
      <c r="N146" s="230" t="s">
        <v>52</v>
      </c>
      <c r="O146" s="47"/>
      <c r="P146" s="231">
        <f>O146*H146</f>
        <v>0</v>
      </c>
      <c r="Q146" s="231">
        <v>0</v>
      </c>
      <c r="R146" s="231">
        <f>Q146*H146</f>
        <v>0</v>
      </c>
      <c r="S146" s="231">
        <v>0</v>
      </c>
      <c r="T146" s="232">
        <f>S146*H146</f>
        <v>0</v>
      </c>
      <c r="AR146" s="23" t="s">
        <v>463</v>
      </c>
      <c r="AT146" s="23" t="s">
        <v>147</v>
      </c>
      <c r="AU146" s="23" t="s">
        <v>158</v>
      </c>
      <c r="AY146" s="23" t="s">
        <v>145</v>
      </c>
      <c r="BE146" s="233">
        <f>IF(N146="základní",J146,0)</f>
        <v>0</v>
      </c>
      <c r="BF146" s="233">
        <f>IF(N146="snížená",J146,0)</f>
        <v>0</v>
      </c>
      <c r="BG146" s="233">
        <f>IF(N146="zákl. přenesená",J146,0)</f>
        <v>0</v>
      </c>
      <c r="BH146" s="233">
        <f>IF(N146="sníž. přenesená",J146,0)</f>
        <v>0</v>
      </c>
      <c r="BI146" s="233">
        <f>IF(N146="nulová",J146,0)</f>
        <v>0</v>
      </c>
      <c r="BJ146" s="23" t="s">
        <v>25</v>
      </c>
      <c r="BK146" s="233">
        <f>ROUND(I146*H146,2)</f>
        <v>0</v>
      </c>
      <c r="BL146" s="23" t="s">
        <v>463</v>
      </c>
      <c r="BM146" s="23" t="s">
        <v>1284</v>
      </c>
    </row>
    <row r="147" s="13" customFormat="1">
      <c r="B147" s="276"/>
      <c r="C147" s="277"/>
      <c r="D147" s="234" t="s">
        <v>176</v>
      </c>
      <c r="E147" s="278" t="s">
        <v>38</v>
      </c>
      <c r="F147" s="279" t="s">
        <v>1273</v>
      </c>
      <c r="G147" s="277"/>
      <c r="H147" s="278" t="s">
        <v>38</v>
      </c>
      <c r="I147" s="280"/>
      <c r="J147" s="277"/>
      <c r="K147" s="277"/>
      <c r="L147" s="281"/>
      <c r="M147" s="282"/>
      <c r="N147" s="283"/>
      <c r="O147" s="283"/>
      <c r="P147" s="283"/>
      <c r="Q147" s="283"/>
      <c r="R147" s="283"/>
      <c r="S147" s="283"/>
      <c r="T147" s="284"/>
      <c r="AT147" s="285" t="s">
        <v>176</v>
      </c>
      <c r="AU147" s="285" t="s">
        <v>158</v>
      </c>
      <c r="AV147" s="13" t="s">
        <v>25</v>
      </c>
      <c r="AW147" s="13" t="s">
        <v>45</v>
      </c>
      <c r="AX147" s="13" t="s">
        <v>81</v>
      </c>
      <c r="AY147" s="285" t="s">
        <v>145</v>
      </c>
    </row>
    <row r="148" s="11" customFormat="1">
      <c r="B148" s="237"/>
      <c r="C148" s="238"/>
      <c r="D148" s="234" t="s">
        <v>176</v>
      </c>
      <c r="E148" s="239" t="s">
        <v>38</v>
      </c>
      <c r="F148" s="240" t="s">
        <v>212</v>
      </c>
      <c r="G148" s="238"/>
      <c r="H148" s="241">
        <v>11</v>
      </c>
      <c r="I148" s="242"/>
      <c r="J148" s="238"/>
      <c r="K148" s="238"/>
      <c r="L148" s="243"/>
      <c r="M148" s="244"/>
      <c r="N148" s="245"/>
      <c r="O148" s="245"/>
      <c r="P148" s="245"/>
      <c r="Q148" s="245"/>
      <c r="R148" s="245"/>
      <c r="S148" s="245"/>
      <c r="T148" s="246"/>
      <c r="AT148" s="247" t="s">
        <v>176</v>
      </c>
      <c r="AU148" s="247" t="s">
        <v>158</v>
      </c>
      <c r="AV148" s="11" t="s">
        <v>24</v>
      </c>
      <c r="AW148" s="11" t="s">
        <v>45</v>
      </c>
      <c r="AX148" s="11" t="s">
        <v>81</v>
      </c>
      <c r="AY148" s="247" t="s">
        <v>145</v>
      </c>
    </row>
    <row r="149" s="12" customFormat="1">
      <c r="B149" s="248"/>
      <c r="C149" s="249"/>
      <c r="D149" s="234" t="s">
        <v>176</v>
      </c>
      <c r="E149" s="250" t="s">
        <v>38</v>
      </c>
      <c r="F149" s="251" t="s">
        <v>179</v>
      </c>
      <c r="G149" s="249"/>
      <c r="H149" s="252">
        <v>11</v>
      </c>
      <c r="I149" s="253"/>
      <c r="J149" s="249"/>
      <c r="K149" s="249"/>
      <c r="L149" s="254"/>
      <c r="M149" s="255"/>
      <c r="N149" s="256"/>
      <c r="O149" s="256"/>
      <c r="P149" s="256"/>
      <c r="Q149" s="256"/>
      <c r="R149" s="256"/>
      <c r="S149" s="256"/>
      <c r="T149" s="257"/>
      <c r="AT149" s="258" t="s">
        <v>176</v>
      </c>
      <c r="AU149" s="258" t="s">
        <v>158</v>
      </c>
      <c r="AV149" s="12" t="s">
        <v>152</v>
      </c>
      <c r="AW149" s="12" t="s">
        <v>45</v>
      </c>
      <c r="AX149" s="12" t="s">
        <v>25</v>
      </c>
      <c r="AY149" s="258" t="s">
        <v>145</v>
      </c>
    </row>
    <row r="150" s="1" customFormat="1" ht="16.5" customHeight="1">
      <c r="B150" s="46"/>
      <c r="C150" s="259" t="s">
        <v>241</v>
      </c>
      <c r="D150" s="259" t="s">
        <v>280</v>
      </c>
      <c r="E150" s="260" t="s">
        <v>1285</v>
      </c>
      <c r="F150" s="261" t="s">
        <v>1286</v>
      </c>
      <c r="G150" s="262" t="s">
        <v>197</v>
      </c>
      <c r="H150" s="263">
        <v>11</v>
      </c>
      <c r="I150" s="264"/>
      <c r="J150" s="265">
        <f>ROUND(I150*H150,2)</f>
        <v>0</v>
      </c>
      <c r="K150" s="261" t="s">
        <v>162</v>
      </c>
      <c r="L150" s="266"/>
      <c r="M150" s="267" t="s">
        <v>38</v>
      </c>
      <c r="N150" s="268" t="s">
        <v>52</v>
      </c>
      <c r="O150" s="47"/>
      <c r="P150" s="231">
        <f>O150*H150</f>
        <v>0</v>
      </c>
      <c r="Q150" s="231">
        <v>0.00019000000000000001</v>
      </c>
      <c r="R150" s="231">
        <f>Q150*H150</f>
        <v>0.0020900000000000003</v>
      </c>
      <c r="S150" s="231">
        <v>0</v>
      </c>
      <c r="T150" s="232">
        <f>S150*H150</f>
        <v>0</v>
      </c>
      <c r="AR150" s="23" t="s">
        <v>1255</v>
      </c>
      <c r="AT150" s="23" t="s">
        <v>280</v>
      </c>
      <c r="AU150" s="23" t="s">
        <v>158</v>
      </c>
      <c r="AY150" s="23" t="s">
        <v>145</v>
      </c>
      <c r="BE150" s="233">
        <f>IF(N150="základní",J150,0)</f>
        <v>0</v>
      </c>
      <c r="BF150" s="233">
        <f>IF(N150="snížená",J150,0)</f>
        <v>0</v>
      </c>
      <c r="BG150" s="233">
        <f>IF(N150="zákl. přenesená",J150,0)</f>
        <v>0</v>
      </c>
      <c r="BH150" s="233">
        <f>IF(N150="sníž. přenesená",J150,0)</f>
        <v>0</v>
      </c>
      <c r="BI150" s="233">
        <f>IF(N150="nulová",J150,0)</f>
        <v>0</v>
      </c>
      <c r="BJ150" s="23" t="s">
        <v>25</v>
      </c>
      <c r="BK150" s="233">
        <f>ROUND(I150*H150,2)</f>
        <v>0</v>
      </c>
      <c r="BL150" s="23" t="s">
        <v>463</v>
      </c>
      <c r="BM150" s="23" t="s">
        <v>1287</v>
      </c>
    </row>
    <row r="151" s="1" customFormat="1">
      <c r="B151" s="46"/>
      <c r="C151" s="74"/>
      <c r="D151" s="234" t="s">
        <v>170</v>
      </c>
      <c r="E151" s="74"/>
      <c r="F151" s="235" t="s">
        <v>1288</v>
      </c>
      <c r="G151" s="74"/>
      <c r="H151" s="74"/>
      <c r="I151" s="192"/>
      <c r="J151" s="74"/>
      <c r="K151" s="74"/>
      <c r="L151" s="72"/>
      <c r="M151" s="236"/>
      <c r="N151" s="47"/>
      <c r="O151" s="47"/>
      <c r="P151" s="47"/>
      <c r="Q151" s="47"/>
      <c r="R151" s="47"/>
      <c r="S151" s="47"/>
      <c r="T151" s="95"/>
      <c r="AT151" s="23" t="s">
        <v>170</v>
      </c>
      <c r="AU151" s="23" t="s">
        <v>158</v>
      </c>
    </row>
    <row r="152" s="13" customFormat="1">
      <c r="B152" s="276"/>
      <c r="C152" s="277"/>
      <c r="D152" s="234" t="s">
        <v>176</v>
      </c>
      <c r="E152" s="278" t="s">
        <v>38</v>
      </c>
      <c r="F152" s="279" t="s">
        <v>1273</v>
      </c>
      <c r="G152" s="277"/>
      <c r="H152" s="278" t="s">
        <v>38</v>
      </c>
      <c r="I152" s="280"/>
      <c r="J152" s="277"/>
      <c r="K152" s="277"/>
      <c r="L152" s="281"/>
      <c r="M152" s="282"/>
      <c r="N152" s="283"/>
      <c r="O152" s="283"/>
      <c r="P152" s="283"/>
      <c r="Q152" s="283"/>
      <c r="R152" s="283"/>
      <c r="S152" s="283"/>
      <c r="T152" s="284"/>
      <c r="AT152" s="285" t="s">
        <v>176</v>
      </c>
      <c r="AU152" s="285" t="s">
        <v>158</v>
      </c>
      <c r="AV152" s="13" t="s">
        <v>25</v>
      </c>
      <c r="AW152" s="13" t="s">
        <v>45</v>
      </c>
      <c r="AX152" s="13" t="s">
        <v>81</v>
      </c>
      <c r="AY152" s="285" t="s">
        <v>145</v>
      </c>
    </row>
    <row r="153" s="11" customFormat="1">
      <c r="B153" s="237"/>
      <c r="C153" s="238"/>
      <c r="D153" s="234" t="s">
        <v>176</v>
      </c>
      <c r="E153" s="239" t="s">
        <v>38</v>
      </c>
      <c r="F153" s="240" t="s">
        <v>212</v>
      </c>
      <c r="G153" s="238"/>
      <c r="H153" s="241">
        <v>11</v>
      </c>
      <c r="I153" s="242"/>
      <c r="J153" s="238"/>
      <c r="K153" s="238"/>
      <c r="L153" s="243"/>
      <c r="M153" s="244"/>
      <c r="N153" s="245"/>
      <c r="O153" s="245"/>
      <c r="P153" s="245"/>
      <c r="Q153" s="245"/>
      <c r="R153" s="245"/>
      <c r="S153" s="245"/>
      <c r="T153" s="246"/>
      <c r="AT153" s="247" t="s">
        <v>176</v>
      </c>
      <c r="AU153" s="247" t="s">
        <v>158</v>
      </c>
      <c r="AV153" s="11" t="s">
        <v>24</v>
      </c>
      <c r="AW153" s="11" t="s">
        <v>45</v>
      </c>
      <c r="AX153" s="11" t="s">
        <v>81</v>
      </c>
      <c r="AY153" s="247" t="s">
        <v>145</v>
      </c>
    </row>
    <row r="154" s="12" customFormat="1">
      <c r="B154" s="248"/>
      <c r="C154" s="249"/>
      <c r="D154" s="234" t="s">
        <v>176</v>
      </c>
      <c r="E154" s="250" t="s">
        <v>38</v>
      </c>
      <c r="F154" s="251" t="s">
        <v>179</v>
      </c>
      <c r="G154" s="249"/>
      <c r="H154" s="252">
        <v>11</v>
      </c>
      <c r="I154" s="253"/>
      <c r="J154" s="249"/>
      <c r="K154" s="249"/>
      <c r="L154" s="254"/>
      <c r="M154" s="255"/>
      <c r="N154" s="256"/>
      <c r="O154" s="256"/>
      <c r="P154" s="256"/>
      <c r="Q154" s="256"/>
      <c r="R154" s="256"/>
      <c r="S154" s="256"/>
      <c r="T154" s="257"/>
      <c r="AT154" s="258" t="s">
        <v>176</v>
      </c>
      <c r="AU154" s="258" t="s">
        <v>158</v>
      </c>
      <c r="AV154" s="12" t="s">
        <v>152</v>
      </c>
      <c r="AW154" s="12" t="s">
        <v>45</v>
      </c>
      <c r="AX154" s="12" t="s">
        <v>25</v>
      </c>
      <c r="AY154" s="258" t="s">
        <v>145</v>
      </c>
    </row>
    <row r="155" s="1" customFormat="1" ht="25.5" customHeight="1">
      <c r="B155" s="46"/>
      <c r="C155" s="222" t="s">
        <v>246</v>
      </c>
      <c r="D155" s="222" t="s">
        <v>147</v>
      </c>
      <c r="E155" s="223" t="s">
        <v>1289</v>
      </c>
      <c r="F155" s="224" t="s">
        <v>1290</v>
      </c>
      <c r="G155" s="225" t="s">
        <v>197</v>
      </c>
      <c r="H155" s="226">
        <v>13</v>
      </c>
      <c r="I155" s="227"/>
      <c r="J155" s="228">
        <f>ROUND(I155*H155,2)</f>
        <v>0</v>
      </c>
      <c r="K155" s="224" t="s">
        <v>162</v>
      </c>
      <c r="L155" s="72"/>
      <c r="M155" s="229" t="s">
        <v>38</v>
      </c>
      <c r="N155" s="230" t="s">
        <v>52</v>
      </c>
      <c r="O155" s="47"/>
      <c r="P155" s="231">
        <f>O155*H155</f>
        <v>0</v>
      </c>
      <c r="Q155" s="231">
        <v>0</v>
      </c>
      <c r="R155" s="231">
        <f>Q155*H155</f>
        <v>0</v>
      </c>
      <c r="S155" s="231">
        <v>0</v>
      </c>
      <c r="T155" s="232">
        <f>S155*H155</f>
        <v>0</v>
      </c>
      <c r="AR155" s="23" t="s">
        <v>463</v>
      </c>
      <c r="AT155" s="23" t="s">
        <v>147</v>
      </c>
      <c r="AU155" s="23" t="s">
        <v>158</v>
      </c>
      <c r="AY155" s="23" t="s">
        <v>145</v>
      </c>
      <c r="BE155" s="233">
        <f>IF(N155="základní",J155,0)</f>
        <v>0</v>
      </c>
      <c r="BF155" s="233">
        <f>IF(N155="snížená",J155,0)</f>
        <v>0</v>
      </c>
      <c r="BG155" s="233">
        <f>IF(N155="zákl. přenesená",J155,0)</f>
        <v>0</v>
      </c>
      <c r="BH155" s="233">
        <f>IF(N155="sníž. přenesená",J155,0)</f>
        <v>0</v>
      </c>
      <c r="BI155" s="233">
        <f>IF(N155="nulová",J155,0)</f>
        <v>0</v>
      </c>
      <c r="BJ155" s="23" t="s">
        <v>25</v>
      </c>
      <c r="BK155" s="233">
        <f>ROUND(I155*H155,2)</f>
        <v>0</v>
      </c>
      <c r="BL155" s="23" t="s">
        <v>463</v>
      </c>
      <c r="BM155" s="23" t="s">
        <v>1291</v>
      </c>
    </row>
    <row r="156" s="13" customFormat="1">
      <c r="B156" s="276"/>
      <c r="C156" s="277"/>
      <c r="D156" s="234" t="s">
        <v>176</v>
      </c>
      <c r="E156" s="278" t="s">
        <v>38</v>
      </c>
      <c r="F156" s="279" t="s">
        <v>1273</v>
      </c>
      <c r="G156" s="277"/>
      <c r="H156" s="278" t="s">
        <v>38</v>
      </c>
      <c r="I156" s="280"/>
      <c r="J156" s="277"/>
      <c r="K156" s="277"/>
      <c r="L156" s="281"/>
      <c r="M156" s="282"/>
      <c r="N156" s="283"/>
      <c r="O156" s="283"/>
      <c r="P156" s="283"/>
      <c r="Q156" s="283"/>
      <c r="R156" s="283"/>
      <c r="S156" s="283"/>
      <c r="T156" s="284"/>
      <c r="AT156" s="285" t="s">
        <v>176</v>
      </c>
      <c r="AU156" s="285" t="s">
        <v>158</v>
      </c>
      <c r="AV156" s="13" t="s">
        <v>25</v>
      </c>
      <c r="AW156" s="13" t="s">
        <v>45</v>
      </c>
      <c r="AX156" s="13" t="s">
        <v>81</v>
      </c>
      <c r="AY156" s="285" t="s">
        <v>145</v>
      </c>
    </row>
    <row r="157" s="11" customFormat="1">
      <c r="B157" s="237"/>
      <c r="C157" s="238"/>
      <c r="D157" s="234" t="s">
        <v>176</v>
      </c>
      <c r="E157" s="239" t="s">
        <v>38</v>
      </c>
      <c r="F157" s="240" t="s">
        <v>221</v>
      </c>
      <c r="G157" s="238"/>
      <c r="H157" s="241">
        <v>13</v>
      </c>
      <c r="I157" s="242"/>
      <c r="J157" s="238"/>
      <c r="K157" s="238"/>
      <c r="L157" s="243"/>
      <c r="M157" s="244"/>
      <c r="N157" s="245"/>
      <c r="O157" s="245"/>
      <c r="P157" s="245"/>
      <c r="Q157" s="245"/>
      <c r="R157" s="245"/>
      <c r="S157" s="245"/>
      <c r="T157" s="246"/>
      <c r="AT157" s="247" t="s">
        <v>176</v>
      </c>
      <c r="AU157" s="247" t="s">
        <v>158</v>
      </c>
      <c r="AV157" s="11" t="s">
        <v>24</v>
      </c>
      <c r="AW157" s="11" t="s">
        <v>45</v>
      </c>
      <c r="AX157" s="11" t="s">
        <v>81</v>
      </c>
      <c r="AY157" s="247" t="s">
        <v>145</v>
      </c>
    </row>
    <row r="158" s="12" customFormat="1">
      <c r="B158" s="248"/>
      <c r="C158" s="249"/>
      <c r="D158" s="234" t="s">
        <v>176</v>
      </c>
      <c r="E158" s="250" t="s">
        <v>38</v>
      </c>
      <c r="F158" s="251" t="s">
        <v>179</v>
      </c>
      <c r="G158" s="249"/>
      <c r="H158" s="252">
        <v>13</v>
      </c>
      <c r="I158" s="253"/>
      <c r="J158" s="249"/>
      <c r="K158" s="249"/>
      <c r="L158" s="254"/>
      <c r="M158" s="255"/>
      <c r="N158" s="256"/>
      <c r="O158" s="256"/>
      <c r="P158" s="256"/>
      <c r="Q158" s="256"/>
      <c r="R158" s="256"/>
      <c r="S158" s="256"/>
      <c r="T158" s="257"/>
      <c r="AT158" s="258" t="s">
        <v>176</v>
      </c>
      <c r="AU158" s="258" t="s">
        <v>158</v>
      </c>
      <c r="AV158" s="12" t="s">
        <v>152</v>
      </c>
      <c r="AW158" s="12" t="s">
        <v>45</v>
      </c>
      <c r="AX158" s="12" t="s">
        <v>25</v>
      </c>
      <c r="AY158" s="258" t="s">
        <v>145</v>
      </c>
    </row>
    <row r="159" s="1" customFormat="1" ht="16.5" customHeight="1">
      <c r="B159" s="46"/>
      <c r="C159" s="259" t="s">
        <v>254</v>
      </c>
      <c r="D159" s="259" t="s">
        <v>280</v>
      </c>
      <c r="E159" s="260" t="s">
        <v>1292</v>
      </c>
      <c r="F159" s="261" t="s">
        <v>1293</v>
      </c>
      <c r="G159" s="262" t="s">
        <v>197</v>
      </c>
      <c r="H159" s="263">
        <v>13</v>
      </c>
      <c r="I159" s="264"/>
      <c r="J159" s="265">
        <f>ROUND(I159*H159,2)</f>
        <v>0</v>
      </c>
      <c r="K159" s="261" t="s">
        <v>162</v>
      </c>
      <c r="L159" s="266"/>
      <c r="M159" s="267" t="s">
        <v>38</v>
      </c>
      <c r="N159" s="268" t="s">
        <v>52</v>
      </c>
      <c r="O159" s="47"/>
      <c r="P159" s="231">
        <f>O159*H159</f>
        <v>0</v>
      </c>
      <c r="Q159" s="231">
        <v>0.00025999999999999998</v>
      </c>
      <c r="R159" s="231">
        <f>Q159*H159</f>
        <v>0.0033799999999999998</v>
      </c>
      <c r="S159" s="231">
        <v>0</v>
      </c>
      <c r="T159" s="232">
        <f>S159*H159</f>
        <v>0</v>
      </c>
      <c r="AR159" s="23" t="s">
        <v>1268</v>
      </c>
      <c r="AT159" s="23" t="s">
        <v>280</v>
      </c>
      <c r="AU159" s="23" t="s">
        <v>158</v>
      </c>
      <c r="AY159" s="23" t="s">
        <v>145</v>
      </c>
      <c r="BE159" s="233">
        <f>IF(N159="základní",J159,0)</f>
        <v>0</v>
      </c>
      <c r="BF159" s="233">
        <f>IF(N159="snížená",J159,0)</f>
        <v>0</v>
      </c>
      <c r="BG159" s="233">
        <f>IF(N159="zákl. přenesená",J159,0)</f>
        <v>0</v>
      </c>
      <c r="BH159" s="233">
        <f>IF(N159="sníž. přenesená",J159,0)</f>
        <v>0</v>
      </c>
      <c r="BI159" s="233">
        <f>IF(N159="nulová",J159,0)</f>
        <v>0</v>
      </c>
      <c r="BJ159" s="23" t="s">
        <v>25</v>
      </c>
      <c r="BK159" s="233">
        <f>ROUND(I159*H159,2)</f>
        <v>0</v>
      </c>
      <c r="BL159" s="23" t="s">
        <v>1268</v>
      </c>
      <c r="BM159" s="23" t="s">
        <v>1294</v>
      </c>
    </row>
    <row r="160" s="1" customFormat="1">
      <c r="B160" s="46"/>
      <c r="C160" s="74"/>
      <c r="D160" s="234" t="s">
        <v>170</v>
      </c>
      <c r="E160" s="74"/>
      <c r="F160" s="235" t="s">
        <v>1295</v>
      </c>
      <c r="G160" s="74"/>
      <c r="H160" s="74"/>
      <c r="I160" s="192"/>
      <c r="J160" s="74"/>
      <c r="K160" s="74"/>
      <c r="L160" s="72"/>
      <c r="M160" s="236"/>
      <c r="N160" s="47"/>
      <c r="O160" s="47"/>
      <c r="P160" s="47"/>
      <c r="Q160" s="47"/>
      <c r="R160" s="47"/>
      <c r="S160" s="47"/>
      <c r="T160" s="95"/>
      <c r="AT160" s="23" t="s">
        <v>170</v>
      </c>
      <c r="AU160" s="23" t="s">
        <v>158</v>
      </c>
    </row>
    <row r="161" s="13" customFormat="1">
      <c r="B161" s="276"/>
      <c r="C161" s="277"/>
      <c r="D161" s="234" t="s">
        <v>176</v>
      </c>
      <c r="E161" s="278" t="s">
        <v>38</v>
      </c>
      <c r="F161" s="279" t="s">
        <v>1273</v>
      </c>
      <c r="G161" s="277"/>
      <c r="H161" s="278" t="s">
        <v>38</v>
      </c>
      <c r="I161" s="280"/>
      <c r="J161" s="277"/>
      <c r="K161" s="277"/>
      <c r="L161" s="281"/>
      <c r="M161" s="282"/>
      <c r="N161" s="283"/>
      <c r="O161" s="283"/>
      <c r="P161" s="283"/>
      <c r="Q161" s="283"/>
      <c r="R161" s="283"/>
      <c r="S161" s="283"/>
      <c r="T161" s="284"/>
      <c r="AT161" s="285" t="s">
        <v>176</v>
      </c>
      <c r="AU161" s="285" t="s">
        <v>158</v>
      </c>
      <c r="AV161" s="13" t="s">
        <v>25</v>
      </c>
      <c r="AW161" s="13" t="s">
        <v>45</v>
      </c>
      <c r="AX161" s="13" t="s">
        <v>81</v>
      </c>
      <c r="AY161" s="285" t="s">
        <v>145</v>
      </c>
    </row>
    <row r="162" s="11" customFormat="1">
      <c r="B162" s="237"/>
      <c r="C162" s="238"/>
      <c r="D162" s="234" t="s">
        <v>176</v>
      </c>
      <c r="E162" s="239" t="s">
        <v>38</v>
      </c>
      <c r="F162" s="240" t="s">
        <v>221</v>
      </c>
      <c r="G162" s="238"/>
      <c r="H162" s="241">
        <v>13</v>
      </c>
      <c r="I162" s="242"/>
      <c r="J162" s="238"/>
      <c r="K162" s="238"/>
      <c r="L162" s="243"/>
      <c r="M162" s="244"/>
      <c r="N162" s="245"/>
      <c r="O162" s="245"/>
      <c r="P162" s="245"/>
      <c r="Q162" s="245"/>
      <c r="R162" s="245"/>
      <c r="S162" s="245"/>
      <c r="T162" s="246"/>
      <c r="AT162" s="247" t="s">
        <v>176</v>
      </c>
      <c r="AU162" s="247" t="s">
        <v>158</v>
      </c>
      <c r="AV162" s="11" t="s">
        <v>24</v>
      </c>
      <c r="AW162" s="11" t="s">
        <v>45</v>
      </c>
      <c r="AX162" s="11" t="s">
        <v>81</v>
      </c>
      <c r="AY162" s="247" t="s">
        <v>145</v>
      </c>
    </row>
    <row r="163" s="12" customFormat="1">
      <c r="B163" s="248"/>
      <c r="C163" s="249"/>
      <c r="D163" s="234" t="s">
        <v>176</v>
      </c>
      <c r="E163" s="250" t="s">
        <v>38</v>
      </c>
      <c r="F163" s="251" t="s">
        <v>179</v>
      </c>
      <c r="G163" s="249"/>
      <c r="H163" s="252">
        <v>13</v>
      </c>
      <c r="I163" s="253"/>
      <c r="J163" s="249"/>
      <c r="K163" s="249"/>
      <c r="L163" s="254"/>
      <c r="M163" s="255"/>
      <c r="N163" s="256"/>
      <c r="O163" s="256"/>
      <c r="P163" s="256"/>
      <c r="Q163" s="256"/>
      <c r="R163" s="256"/>
      <c r="S163" s="256"/>
      <c r="T163" s="257"/>
      <c r="AT163" s="258" t="s">
        <v>176</v>
      </c>
      <c r="AU163" s="258" t="s">
        <v>158</v>
      </c>
      <c r="AV163" s="12" t="s">
        <v>152</v>
      </c>
      <c r="AW163" s="12" t="s">
        <v>45</v>
      </c>
      <c r="AX163" s="12" t="s">
        <v>25</v>
      </c>
      <c r="AY163" s="258" t="s">
        <v>145</v>
      </c>
    </row>
    <row r="164" s="1" customFormat="1" ht="16.5" customHeight="1">
      <c r="B164" s="46"/>
      <c r="C164" s="222" t="s">
        <v>258</v>
      </c>
      <c r="D164" s="222" t="s">
        <v>147</v>
      </c>
      <c r="E164" s="223" t="s">
        <v>1296</v>
      </c>
      <c r="F164" s="224" t="s">
        <v>1297</v>
      </c>
      <c r="G164" s="225" t="s">
        <v>197</v>
      </c>
      <c r="H164" s="226">
        <v>24</v>
      </c>
      <c r="I164" s="227"/>
      <c r="J164" s="228">
        <f>ROUND(I164*H164,2)</f>
        <v>0</v>
      </c>
      <c r="K164" s="224" t="s">
        <v>162</v>
      </c>
      <c r="L164" s="72"/>
      <c r="M164" s="229" t="s">
        <v>38</v>
      </c>
      <c r="N164" s="230" t="s">
        <v>52</v>
      </c>
      <c r="O164" s="47"/>
      <c r="P164" s="231">
        <f>O164*H164</f>
        <v>0</v>
      </c>
      <c r="Q164" s="231">
        <v>0</v>
      </c>
      <c r="R164" s="231">
        <f>Q164*H164</f>
        <v>0</v>
      </c>
      <c r="S164" s="231">
        <v>0</v>
      </c>
      <c r="T164" s="232">
        <f>S164*H164</f>
        <v>0</v>
      </c>
      <c r="AR164" s="23" t="s">
        <v>463</v>
      </c>
      <c r="AT164" s="23" t="s">
        <v>147</v>
      </c>
      <c r="AU164" s="23" t="s">
        <v>158</v>
      </c>
      <c r="AY164" s="23" t="s">
        <v>145</v>
      </c>
      <c r="BE164" s="233">
        <f>IF(N164="základní",J164,0)</f>
        <v>0</v>
      </c>
      <c r="BF164" s="233">
        <f>IF(N164="snížená",J164,0)</f>
        <v>0</v>
      </c>
      <c r="BG164" s="233">
        <f>IF(N164="zákl. přenesená",J164,0)</f>
        <v>0</v>
      </c>
      <c r="BH164" s="233">
        <f>IF(N164="sníž. přenesená",J164,0)</f>
        <v>0</v>
      </c>
      <c r="BI164" s="233">
        <f>IF(N164="nulová",J164,0)</f>
        <v>0</v>
      </c>
      <c r="BJ164" s="23" t="s">
        <v>25</v>
      </c>
      <c r="BK164" s="233">
        <f>ROUND(I164*H164,2)</f>
        <v>0</v>
      </c>
      <c r="BL164" s="23" t="s">
        <v>463</v>
      </c>
      <c r="BM164" s="23" t="s">
        <v>1298</v>
      </c>
    </row>
    <row r="165" s="13" customFormat="1">
      <c r="B165" s="276"/>
      <c r="C165" s="277"/>
      <c r="D165" s="234" t="s">
        <v>176</v>
      </c>
      <c r="E165" s="278" t="s">
        <v>38</v>
      </c>
      <c r="F165" s="279" t="s">
        <v>1273</v>
      </c>
      <c r="G165" s="277"/>
      <c r="H165" s="278" t="s">
        <v>38</v>
      </c>
      <c r="I165" s="280"/>
      <c r="J165" s="277"/>
      <c r="K165" s="277"/>
      <c r="L165" s="281"/>
      <c r="M165" s="282"/>
      <c r="N165" s="283"/>
      <c r="O165" s="283"/>
      <c r="P165" s="283"/>
      <c r="Q165" s="283"/>
      <c r="R165" s="283"/>
      <c r="S165" s="283"/>
      <c r="T165" s="284"/>
      <c r="AT165" s="285" t="s">
        <v>176</v>
      </c>
      <c r="AU165" s="285" t="s">
        <v>158</v>
      </c>
      <c r="AV165" s="13" t="s">
        <v>25</v>
      </c>
      <c r="AW165" s="13" t="s">
        <v>45</v>
      </c>
      <c r="AX165" s="13" t="s">
        <v>81</v>
      </c>
      <c r="AY165" s="285" t="s">
        <v>145</v>
      </c>
    </row>
    <row r="166" s="11" customFormat="1">
      <c r="B166" s="237"/>
      <c r="C166" s="238"/>
      <c r="D166" s="234" t="s">
        <v>176</v>
      </c>
      <c r="E166" s="239" t="s">
        <v>38</v>
      </c>
      <c r="F166" s="240" t="s">
        <v>279</v>
      </c>
      <c r="G166" s="238"/>
      <c r="H166" s="241">
        <v>24</v>
      </c>
      <c r="I166" s="242"/>
      <c r="J166" s="238"/>
      <c r="K166" s="238"/>
      <c r="L166" s="243"/>
      <c r="M166" s="244"/>
      <c r="N166" s="245"/>
      <c r="O166" s="245"/>
      <c r="P166" s="245"/>
      <c r="Q166" s="245"/>
      <c r="R166" s="245"/>
      <c r="S166" s="245"/>
      <c r="T166" s="246"/>
      <c r="AT166" s="247" t="s">
        <v>176</v>
      </c>
      <c r="AU166" s="247" t="s">
        <v>158</v>
      </c>
      <c r="AV166" s="11" t="s">
        <v>24</v>
      </c>
      <c r="AW166" s="11" t="s">
        <v>45</v>
      </c>
      <c r="AX166" s="11" t="s">
        <v>81</v>
      </c>
      <c r="AY166" s="247" t="s">
        <v>145</v>
      </c>
    </row>
    <row r="167" s="12" customFormat="1">
      <c r="B167" s="248"/>
      <c r="C167" s="249"/>
      <c r="D167" s="234" t="s">
        <v>176</v>
      </c>
      <c r="E167" s="250" t="s">
        <v>38</v>
      </c>
      <c r="F167" s="251" t="s">
        <v>179</v>
      </c>
      <c r="G167" s="249"/>
      <c r="H167" s="252">
        <v>24</v>
      </c>
      <c r="I167" s="253"/>
      <c r="J167" s="249"/>
      <c r="K167" s="249"/>
      <c r="L167" s="254"/>
      <c r="M167" s="255"/>
      <c r="N167" s="256"/>
      <c r="O167" s="256"/>
      <c r="P167" s="256"/>
      <c r="Q167" s="256"/>
      <c r="R167" s="256"/>
      <c r="S167" s="256"/>
      <c r="T167" s="257"/>
      <c r="AT167" s="258" t="s">
        <v>176</v>
      </c>
      <c r="AU167" s="258" t="s">
        <v>158</v>
      </c>
      <c r="AV167" s="12" t="s">
        <v>152</v>
      </c>
      <c r="AW167" s="12" t="s">
        <v>45</v>
      </c>
      <c r="AX167" s="12" t="s">
        <v>25</v>
      </c>
      <c r="AY167" s="258" t="s">
        <v>145</v>
      </c>
    </row>
    <row r="168" s="1" customFormat="1" ht="16.5" customHeight="1">
      <c r="B168" s="46"/>
      <c r="C168" s="222" t="s">
        <v>9</v>
      </c>
      <c r="D168" s="222" t="s">
        <v>147</v>
      </c>
      <c r="E168" s="223" t="s">
        <v>1299</v>
      </c>
      <c r="F168" s="224" t="s">
        <v>1300</v>
      </c>
      <c r="G168" s="225" t="s">
        <v>161</v>
      </c>
      <c r="H168" s="226">
        <v>24</v>
      </c>
      <c r="I168" s="227"/>
      <c r="J168" s="228">
        <f>ROUND(I168*H168,2)</f>
        <v>0</v>
      </c>
      <c r="K168" s="224" t="s">
        <v>162</v>
      </c>
      <c r="L168" s="72"/>
      <c r="M168" s="229" t="s">
        <v>38</v>
      </c>
      <c r="N168" s="230" t="s">
        <v>52</v>
      </c>
      <c r="O168" s="47"/>
      <c r="P168" s="231">
        <f>O168*H168</f>
        <v>0</v>
      </c>
      <c r="Q168" s="231">
        <v>0</v>
      </c>
      <c r="R168" s="231">
        <f>Q168*H168</f>
        <v>0</v>
      </c>
      <c r="S168" s="231">
        <v>0</v>
      </c>
      <c r="T168" s="232">
        <f>S168*H168</f>
        <v>0</v>
      </c>
      <c r="AR168" s="23" t="s">
        <v>463</v>
      </c>
      <c r="AT168" s="23" t="s">
        <v>147</v>
      </c>
      <c r="AU168" s="23" t="s">
        <v>158</v>
      </c>
      <c r="AY168" s="23" t="s">
        <v>145</v>
      </c>
      <c r="BE168" s="233">
        <f>IF(N168="základní",J168,0)</f>
        <v>0</v>
      </c>
      <c r="BF168" s="233">
        <f>IF(N168="snížená",J168,0)</f>
        <v>0</v>
      </c>
      <c r="BG168" s="233">
        <f>IF(N168="zákl. přenesená",J168,0)</f>
        <v>0</v>
      </c>
      <c r="BH168" s="233">
        <f>IF(N168="sníž. přenesená",J168,0)</f>
        <v>0</v>
      </c>
      <c r="BI168" s="233">
        <f>IF(N168="nulová",J168,0)</f>
        <v>0</v>
      </c>
      <c r="BJ168" s="23" t="s">
        <v>25</v>
      </c>
      <c r="BK168" s="233">
        <f>ROUND(I168*H168,2)</f>
        <v>0</v>
      </c>
      <c r="BL168" s="23" t="s">
        <v>463</v>
      </c>
      <c r="BM168" s="23" t="s">
        <v>1301</v>
      </c>
    </row>
    <row r="169" s="13" customFormat="1">
      <c r="B169" s="276"/>
      <c r="C169" s="277"/>
      <c r="D169" s="234" t="s">
        <v>176</v>
      </c>
      <c r="E169" s="278" t="s">
        <v>38</v>
      </c>
      <c r="F169" s="279" t="s">
        <v>1233</v>
      </c>
      <c r="G169" s="277"/>
      <c r="H169" s="278" t="s">
        <v>38</v>
      </c>
      <c r="I169" s="280"/>
      <c r="J169" s="277"/>
      <c r="K169" s="277"/>
      <c r="L169" s="281"/>
      <c r="M169" s="282"/>
      <c r="N169" s="283"/>
      <c r="O169" s="283"/>
      <c r="P169" s="283"/>
      <c r="Q169" s="283"/>
      <c r="R169" s="283"/>
      <c r="S169" s="283"/>
      <c r="T169" s="284"/>
      <c r="AT169" s="285" t="s">
        <v>176</v>
      </c>
      <c r="AU169" s="285" t="s">
        <v>158</v>
      </c>
      <c r="AV169" s="13" t="s">
        <v>25</v>
      </c>
      <c r="AW169" s="13" t="s">
        <v>45</v>
      </c>
      <c r="AX169" s="13" t="s">
        <v>81</v>
      </c>
      <c r="AY169" s="285" t="s">
        <v>145</v>
      </c>
    </row>
    <row r="170" s="11" customFormat="1">
      <c r="B170" s="237"/>
      <c r="C170" s="238"/>
      <c r="D170" s="234" t="s">
        <v>176</v>
      </c>
      <c r="E170" s="239" t="s">
        <v>38</v>
      </c>
      <c r="F170" s="240" t="s">
        <v>279</v>
      </c>
      <c r="G170" s="238"/>
      <c r="H170" s="241">
        <v>24</v>
      </c>
      <c r="I170" s="242"/>
      <c r="J170" s="238"/>
      <c r="K170" s="238"/>
      <c r="L170" s="243"/>
      <c r="M170" s="244"/>
      <c r="N170" s="245"/>
      <c r="O170" s="245"/>
      <c r="P170" s="245"/>
      <c r="Q170" s="245"/>
      <c r="R170" s="245"/>
      <c r="S170" s="245"/>
      <c r="T170" s="246"/>
      <c r="AT170" s="247" t="s">
        <v>176</v>
      </c>
      <c r="AU170" s="247" t="s">
        <v>158</v>
      </c>
      <c r="AV170" s="11" t="s">
        <v>24</v>
      </c>
      <c r="AW170" s="11" t="s">
        <v>45</v>
      </c>
      <c r="AX170" s="11" t="s">
        <v>81</v>
      </c>
      <c r="AY170" s="247" t="s">
        <v>145</v>
      </c>
    </row>
    <row r="171" s="12" customFormat="1">
      <c r="B171" s="248"/>
      <c r="C171" s="249"/>
      <c r="D171" s="234" t="s">
        <v>176</v>
      </c>
      <c r="E171" s="250" t="s">
        <v>38</v>
      </c>
      <c r="F171" s="251" t="s">
        <v>179</v>
      </c>
      <c r="G171" s="249"/>
      <c r="H171" s="252">
        <v>24</v>
      </c>
      <c r="I171" s="253"/>
      <c r="J171" s="249"/>
      <c r="K171" s="249"/>
      <c r="L171" s="254"/>
      <c r="M171" s="255"/>
      <c r="N171" s="256"/>
      <c r="O171" s="256"/>
      <c r="P171" s="256"/>
      <c r="Q171" s="256"/>
      <c r="R171" s="256"/>
      <c r="S171" s="256"/>
      <c r="T171" s="257"/>
      <c r="AT171" s="258" t="s">
        <v>176</v>
      </c>
      <c r="AU171" s="258" t="s">
        <v>158</v>
      </c>
      <c r="AV171" s="12" t="s">
        <v>152</v>
      </c>
      <c r="AW171" s="12" t="s">
        <v>45</v>
      </c>
      <c r="AX171" s="12" t="s">
        <v>25</v>
      </c>
      <c r="AY171" s="258" t="s">
        <v>145</v>
      </c>
    </row>
    <row r="172" s="1" customFormat="1" ht="16.5" customHeight="1">
      <c r="B172" s="46"/>
      <c r="C172" s="222" t="s">
        <v>268</v>
      </c>
      <c r="D172" s="222" t="s">
        <v>147</v>
      </c>
      <c r="E172" s="223" t="s">
        <v>1302</v>
      </c>
      <c r="F172" s="224" t="s">
        <v>1303</v>
      </c>
      <c r="G172" s="225" t="s">
        <v>161</v>
      </c>
      <c r="H172" s="226">
        <v>12</v>
      </c>
      <c r="I172" s="227"/>
      <c r="J172" s="228">
        <f>ROUND(I172*H172,2)</f>
        <v>0</v>
      </c>
      <c r="K172" s="224" t="s">
        <v>162</v>
      </c>
      <c r="L172" s="72"/>
      <c r="M172" s="229" t="s">
        <v>38</v>
      </c>
      <c r="N172" s="230" t="s">
        <v>52</v>
      </c>
      <c r="O172" s="47"/>
      <c r="P172" s="231">
        <f>O172*H172</f>
        <v>0</v>
      </c>
      <c r="Q172" s="231">
        <v>0</v>
      </c>
      <c r="R172" s="231">
        <f>Q172*H172</f>
        <v>0</v>
      </c>
      <c r="S172" s="231">
        <v>0</v>
      </c>
      <c r="T172" s="232">
        <f>S172*H172</f>
        <v>0</v>
      </c>
      <c r="AR172" s="23" t="s">
        <v>463</v>
      </c>
      <c r="AT172" s="23" t="s">
        <v>147</v>
      </c>
      <c r="AU172" s="23" t="s">
        <v>158</v>
      </c>
      <c r="AY172" s="23" t="s">
        <v>145</v>
      </c>
      <c r="BE172" s="233">
        <f>IF(N172="základní",J172,0)</f>
        <v>0</v>
      </c>
      <c r="BF172" s="233">
        <f>IF(N172="snížená",J172,0)</f>
        <v>0</v>
      </c>
      <c r="BG172" s="233">
        <f>IF(N172="zákl. přenesená",J172,0)</f>
        <v>0</v>
      </c>
      <c r="BH172" s="233">
        <f>IF(N172="sníž. přenesená",J172,0)</f>
        <v>0</v>
      </c>
      <c r="BI172" s="233">
        <f>IF(N172="nulová",J172,0)</f>
        <v>0</v>
      </c>
      <c r="BJ172" s="23" t="s">
        <v>25</v>
      </c>
      <c r="BK172" s="233">
        <f>ROUND(I172*H172,2)</f>
        <v>0</v>
      </c>
      <c r="BL172" s="23" t="s">
        <v>463</v>
      </c>
      <c r="BM172" s="23" t="s">
        <v>1304</v>
      </c>
    </row>
    <row r="173" s="13" customFormat="1">
      <c r="B173" s="276"/>
      <c r="C173" s="277"/>
      <c r="D173" s="234" t="s">
        <v>176</v>
      </c>
      <c r="E173" s="278" t="s">
        <v>38</v>
      </c>
      <c r="F173" s="279" t="s">
        <v>1233</v>
      </c>
      <c r="G173" s="277"/>
      <c r="H173" s="278" t="s">
        <v>38</v>
      </c>
      <c r="I173" s="280"/>
      <c r="J173" s="277"/>
      <c r="K173" s="277"/>
      <c r="L173" s="281"/>
      <c r="M173" s="282"/>
      <c r="N173" s="283"/>
      <c r="O173" s="283"/>
      <c r="P173" s="283"/>
      <c r="Q173" s="283"/>
      <c r="R173" s="283"/>
      <c r="S173" s="283"/>
      <c r="T173" s="284"/>
      <c r="AT173" s="285" t="s">
        <v>176</v>
      </c>
      <c r="AU173" s="285" t="s">
        <v>158</v>
      </c>
      <c r="AV173" s="13" t="s">
        <v>25</v>
      </c>
      <c r="AW173" s="13" t="s">
        <v>45</v>
      </c>
      <c r="AX173" s="13" t="s">
        <v>81</v>
      </c>
      <c r="AY173" s="285" t="s">
        <v>145</v>
      </c>
    </row>
    <row r="174" s="11" customFormat="1">
      <c r="B174" s="237"/>
      <c r="C174" s="238"/>
      <c r="D174" s="234" t="s">
        <v>176</v>
      </c>
      <c r="E174" s="239" t="s">
        <v>38</v>
      </c>
      <c r="F174" s="240" t="s">
        <v>217</v>
      </c>
      <c r="G174" s="238"/>
      <c r="H174" s="241">
        <v>12</v>
      </c>
      <c r="I174" s="242"/>
      <c r="J174" s="238"/>
      <c r="K174" s="238"/>
      <c r="L174" s="243"/>
      <c r="M174" s="244"/>
      <c r="N174" s="245"/>
      <c r="O174" s="245"/>
      <c r="P174" s="245"/>
      <c r="Q174" s="245"/>
      <c r="R174" s="245"/>
      <c r="S174" s="245"/>
      <c r="T174" s="246"/>
      <c r="AT174" s="247" t="s">
        <v>176</v>
      </c>
      <c r="AU174" s="247" t="s">
        <v>158</v>
      </c>
      <c r="AV174" s="11" t="s">
        <v>24</v>
      </c>
      <c r="AW174" s="11" t="s">
        <v>45</v>
      </c>
      <c r="AX174" s="11" t="s">
        <v>81</v>
      </c>
      <c r="AY174" s="247" t="s">
        <v>145</v>
      </c>
    </row>
    <row r="175" s="12" customFormat="1">
      <c r="B175" s="248"/>
      <c r="C175" s="249"/>
      <c r="D175" s="234" t="s">
        <v>176</v>
      </c>
      <c r="E175" s="250" t="s">
        <v>38</v>
      </c>
      <c r="F175" s="251" t="s">
        <v>179</v>
      </c>
      <c r="G175" s="249"/>
      <c r="H175" s="252">
        <v>12</v>
      </c>
      <c r="I175" s="253"/>
      <c r="J175" s="249"/>
      <c r="K175" s="249"/>
      <c r="L175" s="254"/>
      <c r="M175" s="255"/>
      <c r="N175" s="256"/>
      <c r="O175" s="256"/>
      <c r="P175" s="256"/>
      <c r="Q175" s="256"/>
      <c r="R175" s="256"/>
      <c r="S175" s="256"/>
      <c r="T175" s="257"/>
      <c r="AT175" s="258" t="s">
        <v>176</v>
      </c>
      <c r="AU175" s="258" t="s">
        <v>158</v>
      </c>
      <c r="AV175" s="12" t="s">
        <v>152</v>
      </c>
      <c r="AW175" s="12" t="s">
        <v>45</v>
      </c>
      <c r="AX175" s="12" t="s">
        <v>25</v>
      </c>
      <c r="AY175" s="258" t="s">
        <v>145</v>
      </c>
    </row>
    <row r="176" s="1" customFormat="1" ht="16.5" customHeight="1">
      <c r="B176" s="46"/>
      <c r="C176" s="222" t="s">
        <v>274</v>
      </c>
      <c r="D176" s="222" t="s">
        <v>147</v>
      </c>
      <c r="E176" s="223" t="s">
        <v>1305</v>
      </c>
      <c r="F176" s="224" t="s">
        <v>1306</v>
      </c>
      <c r="G176" s="225" t="s">
        <v>161</v>
      </c>
      <c r="H176" s="226">
        <v>24</v>
      </c>
      <c r="I176" s="227"/>
      <c r="J176" s="228">
        <f>ROUND(I176*H176,2)</f>
        <v>0</v>
      </c>
      <c r="K176" s="224" t="s">
        <v>162</v>
      </c>
      <c r="L176" s="72"/>
      <c r="M176" s="229" t="s">
        <v>38</v>
      </c>
      <c r="N176" s="230" t="s">
        <v>52</v>
      </c>
      <c r="O176" s="47"/>
      <c r="P176" s="231">
        <f>O176*H176</f>
        <v>0</v>
      </c>
      <c r="Q176" s="231">
        <v>0</v>
      </c>
      <c r="R176" s="231">
        <f>Q176*H176</f>
        <v>0</v>
      </c>
      <c r="S176" s="231">
        <v>0</v>
      </c>
      <c r="T176" s="232">
        <f>S176*H176</f>
        <v>0</v>
      </c>
      <c r="AR176" s="23" t="s">
        <v>463</v>
      </c>
      <c r="AT176" s="23" t="s">
        <v>147</v>
      </c>
      <c r="AU176" s="23" t="s">
        <v>158</v>
      </c>
      <c r="AY176" s="23" t="s">
        <v>145</v>
      </c>
      <c r="BE176" s="233">
        <f>IF(N176="základní",J176,0)</f>
        <v>0</v>
      </c>
      <c r="BF176" s="233">
        <f>IF(N176="snížená",J176,0)</f>
        <v>0</v>
      </c>
      <c r="BG176" s="233">
        <f>IF(N176="zákl. přenesená",J176,0)</f>
        <v>0</v>
      </c>
      <c r="BH176" s="233">
        <f>IF(N176="sníž. přenesená",J176,0)</f>
        <v>0</v>
      </c>
      <c r="BI176" s="233">
        <f>IF(N176="nulová",J176,0)</f>
        <v>0</v>
      </c>
      <c r="BJ176" s="23" t="s">
        <v>25</v>
      </c>
      <c r="BK176" s="233">
        <f>ROUND(I176*H176,2)</f>
        <v>0</v>
      </c>
      <c r="BL176" s="23" t="s">
        <v>463</v>
      </c>
      <c r="BM176" s="23" t="s">
        <v>1307</v>
      </c>
    </row>
    <row r="177" s="13" customFormat="1">
      <c r="B177" s="276"/>
      <c r="C177" s="277"/>
      <c r="D177" s="234" t="s">
        <v>176</v>
      </c>
      <c r="E177" s="278" t="s">
        <v>38</v>
      </c>
      <c r="F177" s="279" t="s">
        <v>1233</v>
      </c>
      <c r="G177" s="277"/>
      <c r="H177" s="278" t="s">
        <v>38</v>
      </c>
      <c r="I177" s="280"/>
      <c r="J177" s="277"/>
      <c r="K177" s="277"/>
      <c r="L177" s="281"/>
      <c r="M177" s="282"/>
      <c r="N177" s="283"/>
      <c r="O177" s="283"/>
      <c r="P177" s="283"/>
      <c r="Q177" s="283"/>
      <c r="R177" s="283"/>
      <c r="S177" s="283"/>
      <c r="T177" s="284"/>
      <c r="AT177" s="285" t="s">
        <v>176</v>
      </c>
      <c r="AU177" s="285" t="s">
        <v>158</v>
      </c>
      <c r="AV177" s="13" t="s">
        <v>25</v>
      </c>
      <c r="AW177" s="13" t="s">
        <v>45</v>
      </c>
      <c r="AX177" s="13" t="s">
        <v>81</v>
      </c>
      <c r="AY177" s="285" t="s">
        <v>145</v>
      </c>
    </row>
    <row r="178" s="11" customFormat="1">
      <c r="B178" s="237"/>
      <c r="C178" s="238"/>
      <c r="D178" s="234" t="s">
        <v>176</v>
      </c>
      <c r="E178" s="239" t="s">
        <v>38</v>
      </c>
      <c r="F178" s="240" t="s">
        <v>279</v>
      </c>
      <c r="G178" s="238"/>
      <c r="H178" s="241">
        <v>24</v>
      </c>
      <c r="I178" s="242"/>
      <c r="J178" s="238"/>
      <c r="K178" s="238"/>
      <c r="L178" s="243"/>
      <c r="M178" s="244"/>
      <c r="N178" s="245"/>
      <c r="O178" s="245"/>
      <c r="P178" s="245"/>
      <c r="Q178" s="245"/>
      <c r="R178" s="245"/>
      <c r="S178" s="245"/>
      <c r="T178" s="246"/>
      <c r="AT178" s="247" t="s">
        <v>176</v>
      </c>
      <c r="AU178" s="247" t="s">
        <v>158</v>
      </c>
      <c r="AV178" s="11" t="s">
        <v>24</v>
      </c>
      <c r="AW178" s="11" t="s">
        <v>45</v>
      </c>
      <c r="AX178" s="11" t="s">
        <v>81</v>
      </c>
      <c r="AY178" s="247" t="s">
        <v>145</v>
      </c>
    </row>
    <row r="179" s="12" customFormat="1">
      <c r="B179" s="248"/>
      <c r="C179" s="249"/>
      <c r="D179" s="234" t="s">
        <v>176</v>
      </c>
      <c r="E179" s="250" t="s">
        <v>38</v>
      </c>
      <c r="F179" s="251" t="s">
        <v>179</v>
      </c>
      <c r="G179" s="249"/>
      <c r="H179" s="252">
        <v>24</v>
      </c>
      <c r="I179" s="253"/>
      <c r="J179" s="249"/>
      <c r="K179" s="249"/>
      <c r="L179" s="254"/>
      <c r="M179" s="255"/>
      <c r="N179" s="256"/>
      <c r="O179" s="256"/>
      <c r="P179" s="256"/>
      <c r="Q179" s="256"/>
      <c r="R179" s="256"/>
      <c r="S179" s="256"/>
      <c r="T179" s="257"/>
      <c r="AT179" s="258" t="s">
        <v>176</v>
      </c>
      <c r="AU179" s="258" t="s">
        <v>158</v>
      </c>
      <c r="AV179" s="12" t="s">
        <v>152</v>
      </c>
      <c r="AW179" s="12" t="s">
        <v>45</v>
      </c>
      <c r="AX179" s="12" t="s">
        <v>25</v>
      </c>
      <c r="AY179" s="258" t="s">
        <v>145</v>
      </c>
    </row>
    <row r="180" s="1" customFormat="1" ht="16.5" customHeight="1">
      <c r="B180" s="46"/>
      <c r="C180" s="222" t="s">
        <v>279</v>
      </c>
      <c r="D180" s="222" t="s">
        <v>147</v>
      </c>
      <c r="E180" s="223" t="s">
        <v>1308</v>
      </c>
      <c r="F180" s="224" t="s">
        <v>1309</v>
      </c>
      <c r="G180" s="225" t="s">
        <v>161</v>
      </c>
      <c r="H180" s="226">
        <v>12</v>
      </c>
      <c r="I180" s="227"/>
      <c r="J180" s="228">
        <f>ROUND(I180*H180,2)</f>
        <v>0</v>
      </c>
      <c r="K180" s="224" t="s">
        <v>162</v>
      </c>
      <c r="L180" s="72"/>
      <c r="M180" s="229" t="s">
        <v>38</v>
      </c>
      <c r="N180" s="230" t="s">
        <v>52</v>
      </c>
      <c r="O180" s="47"/>
      <c r="P180" s="231">
        <f>O180*H180</f>
        <v>0</v>
      </c>
      <c r="Q180" s="231">
        <v>0</v>
      </c>
      <c r="R180" s="231">
        <f>Q180*H180</f>
        <v>0</v>
      </c>
      <c r="S180" s="231">
        <v>0</v>
      </c>
      <c r="T180" s="232">
        <f>S180*H180</f>
        <v>0</v>
      </c>
      <c r="AR180" s="23" t="s">
        <v>463</v>
      </c>
      <c r="AT180" s="23" t="s">
        <v>147</v>
      </c>
      <c r="AU180" s="23" t="s">
        <v>158</v>
      </c>
      <c r="AY180" s="23" t="s">
        <v>145</v>
      </c>
      <c r="BE180" s="233">
        <f>IF(N180="základní",J180,0)</f>
        <v>0</v>
      </c>
      <c r="BF180" s="233">
        <f>IF(N180="snížená",J180,0)</f>
        <v>0</v>
      </c>
      <c r="BG180" s="233">
        <f>IF(N180="zákl. přenesená",J180,0)</f>
        <v>0</v>
      </c>
      <c r="BH180" s="233">
        <f>IF(N180="sníž. přenesená",J180,0)</f>
        <v>0</v>
      </c>
      <c r="BI180" s="233">
        <f>IF(N180="nulová",J180,0)</f>
        <v>0</v>
      </c>
      <c r="BJ180" s="23" t="s">
        <v>25</v>
      </c>
      <c r="BK180" s="233">
        <f>ROUND(I180*H180,2)</f>
        <v>0</v>
      </c>
      <c r="BL180" s="23" t="s">
        <v>463</v>
      </c>
      <c r="BM180" s="23" t="s">
        <v>1310</v>
      </c>
    </row>
    <row r="181" s="13" customFormat="1">
      <c r="B181" s="276"/>
      <c r="C181" s="277"/>
      <c r="D181" s="234" t="s">
        <v>176</v>
      </c>
      <c r="E181" s="278" t="s">
        <v>38</v>
      </c>
      <c r="F181" s="279" t="s">
        <v>1233</v>
      </c>
      <c r="G181" s="277"/>
      <c r="H181" s="278" t="s">
        <v>38</v>
      </c>
      <c r="I181" s="280"/>
      <c r="J181" s="277"/>
      <c r="K181" s="277"/>
      <c r="L181" s="281"/>
      <c r="M181" s="282"/>
      <c r="N181" s="283"/>
      <c r="O181" s="283"/>
      <c r="P181" s="283"/>
      <c r="Q181" s="283"/>
      <c r="R181" s="283"/>
      <c r="S181" s="283"/>
      <c r="T181" s="284"/>
      <c r="AT181" s="285" t="s">
        <v>176</v>
      </c>
      <c r="AU181" s="285" t="s">
        <v>158</v>
      </c>
      <c r="AV181" s="13" t="s">
        <v>25</v>
      </c>
      <c r="AW181" s="13" t="s">
        <v>45</v>
      </c>
      <c r="AX181" s="13" t="s">
        <v>81</v>
      </c>
      <c r="AY181" s="285" t="s">
        <v>145</v>
      </c>
    </row>
    <row r="182" s="11" customFormat="1">
      <c r="B182" s="237"/>
      <c r="C182" s="238"/>
      <c r="D182" s="234" t="s">
        <v>176</v>
      </c>
      <c r="E182" s="239" t="s">
        <v>38</v>
      </c>
      <c r="F182" s="240" t="s">
        <v>217</v>
      </c>
      <c r="G182" s="238"/>
      <c r="H182" s="241">
        <v>12</v>
      </c>
      <c r="I182" s="242"/>
      <c r="J182" s="238"/>
      <c r="K182" s="238"/>
      <c r="L182" s="243"/>
      <c r="M182" s="244"/>
      <c r="N182" s="245"/>
      <c r="O182" s="245"/>
      <c r="P182" s="245"/>
      <c r="Q182" s="245"/>
      <c r="R182" s="245"/>
      <c r="S182" s="245"/>
      <c r="T182" s="246"/>
      <c r="AT182" s="247" t="s">
        <v>176</v>
      </c>
      <c r="AU182" s="247" t="s">
        <v>158</v>
      </c>
      <c r="AV182" s="11" t="s">
        <v>24</v>
      </c>
      <c r="AW182" s="11" t="s">
        <v>45</v>
      </c>
      <c r="AX182" s="11" t="s">
        <v>81</v>
      </c>
      <c r="AY182" s="247" t="s">
        <v>145</v>
      </c>
    </row>
    <row r="183" s="12" customFormat="1">
      <c r="B183" s="248"/>
      <c r="C183" s="249"/>
      <c r="D183" s="234" t="s">
        <v>176</v>
      </c>
      <c r="E183" s="250" t="s">
        <v>38</v>
      </c>
      <c r="F183" s="251" t="s">
        <v>179</v>
      </c>
      <c r="G183" s="249"/>
      <c r="H183" s="252">
        <v>12</v>
      </c>
      <c r="I183" s="253"/>
      <c r="J183" s="249"/>
      <c r="K183" s="249"/>
      <c r="L183" s="254"/>
      <c r="M183" s="255"/>
      <c r="N183" s="256"/>
      <c r="O183" s="256"/>
      <c r="P183" s="256"/>
      <c r="Q183" s="256"/>
      <c r="R183" s="256"/>
      <c r="S183" s="256"/>
      <c r="T183" s="257"/>
      <c r="AT183" s="258" t="s">
        <v>176</v>
      </c>
      <c r="AU183" s="258" t="s">
        <v>158</v>
      </c>
      <c r="AV183" s="12" t="s">
        <v>152</v>
      </c>
      <c r="AW183" s="12" t="s">
        <v>45</v>
      </c>
      <c r="AX183" s="12" t="s">
        <v>25</v>
      </c>
      <c r="AY183" s="258" t="s">
        <v>145</v>
      </c>
    </row>
    <row r="184" s="1" customFormat="1" ht="25.5" customHeight="1">
      <c r="B184" s="46"/>
      <c r="C184" s="222" t="s">
        <v>267</v>
      </c>
      <c r="D184" s="222" t="s">
        <v>147</v>
      </c>
      <c r="E184" s="223" t="s">
        <v>1311</v>
      </c>
      <c r="F184" s="224" t="s">
        <v>1312</v>
      </c>
      <c r="G184" s="225" t="s">
        <v>197</v>
      </c>
      <c r="H184" s="226">
        <v>6</v>
      </c>
      <c r="I184" s="227"/>
      <c r="J184" s="228">
        <f>ROUND(I184*H184,2)</f>
        <v>0</v>
      </c>
      <c r="K184" s="224" t="s">
        <v>162</v>
      </c>
      <c r="L184" s="72"/>
      <c r="M184" s="229" t="s">
        <v>38</v>
      </c>
      <c r="N184" s="230" t="s">
        <v>52</v>
      </c>
      <c r="O184" s="47"/>
      <c r="P184" s="231">
        <f>O184*H184</f>
        <v>0</v>
      </c>
      <c r="Q184" s="231">
        <v>0</v>
      </c>
      <c r="R184" s="231">
        <f>Q184*H184</f>
        <v>0</v>
      </c>
      <c r="S184" s="231">
        <v>0</v>
      </c>
      <c r="T184" s="232">
        <f>S184*H184</f>
        <v>0</v>
      </c>
      <c r="AR184" s="23" t="s">
        <v>463</v>
      </c>
      <c r="AT184" s="23" t="s">
        <v>147</v>
      </c>
      <c r="AU184" s="23" t="s">
        <v>158</v>
      </c>
      <c r="AY184" s="23" t="s">
        <v>145</v>
      </c>
      <c r="BE184" s="233">
        <f>IF(N184="základní",J184,0)</f>
        <v>0</v>
      </c>
      <c r="BF184" s="233">
        <f>IF(N184="snížená",J184,0)</f>
        <v>0</v>
      </c>
      <c r="BG184" s="233">
        <f>IF(N184="zákl. přenesená",J184,0)</f>
        <v>0</v>
      </c>
      <c r="BH184" s="233">
        <f>IF(N184="sníž. přenesená",J184,0)</f>
        <v>0</v>
      </c>
      <c r="BI184" s="233">
        <f>IF(N184="nulová",J184,0)</f>
        <v>0</v>
      </c>
      <c r="BJ184" s="23" t="s">
        <v>25</v>
      </c>
      <c r="BK184" s="233">
        <f>ROUND(I184*H184,2)</f>
        <v>0</v>
      </c>
      <c r="BL184" s="23" t="s">
        <v>463</v>
      </c>
      <c r="BM184" s="23" t="s">
        <v>1313</v>
      </c>
    </row>
    <row r="185" s="13" customFormat="1">
      <c r="B185" s="276"/>
      <c r="C185" s="277"/>
      <c r="D185" s="234" t="s">
        <v>176</v>
      </c>
      <c r="E185" s="278" t="s">
        <v>38</v>
      </c>
      <c r="F185" s="279" t="s">
        <v>1273</v>
      </c>
      <c r="G185" s="277"/>
      <c r="H185" s="278" t="s">
        <v>38</v>
      </c>
      <c r="I185" s="280"/>
      <c r="J185" s="277"/>
      <c r="K185" s="277"/>
      <c r="L185" s="281"/>
      <c r="M185" s="282"/>
      <c r="N185" s="283"/>
      <c r="O185" s="283"/>
      <c r="P185" s="283"/>
      <c r="Q185" s="283"/>
      <c r="R185" s="283"/>
      <c r="S185" s="283"/>
      <c r="T185" s="284"/>
      <c r="AT185" s="285" t="s">
        <v>176</v>
      </c>
      <c r="AU185" s="285" t="s">
        <v>158</v>
      </c>
      <c r="AV185" s="13" t="s">
        <v>25</v>
      </c>
      <c r="AW185" s="13" t="s">
        <v>45</v>
      </c>
      <c r="AX185" s="13" t="s">
        <v>81</v>
      </c>
      <c r="AY185" s="285" t="s">
        <v>145</v>
      </c>
    </row>
    <row r="186" s="11" customFormat="1">
      <c r="B186" s="237"/>
      <c r="C186" s="238"/>
      <c r="D186" s="234" t="s">
        <v>176</v>
      </c>
      <c r="E186" s="239" t="s">
        <v>38</v>
      </c>
      <c r="F186" s="240" t="s">
        <v>180</v>
      </c>
      <c r="G186" s="238"/>
      <c r="H186" s="241">
        <v>6</v>
      </c>
      <c r="I186" s="242"/>
      <c r="J186" s="238"/>
      <c r="K186" s="238"/>
      <c r="L186" s="243"/>
      <c r="M186" s="244"/>
      <c r="N186" s="245"/>
      <c r="O186" s="245"/>
      <c r="P186" s="245"/>
      <c r="Q186" s="245"/>
      <c r="R186" s="245"/>
      <c r="S186" s="245"/>
      <c r="T186" s="246"/>
      <c r="AT186" s="247" t="s">
        <v>176</v>
      </c>
      <c r="AU186" s="247" t="s">
        <v>158</v>
      </c>
      <c r="AV186" s="11" t="s">
        <v>24</v>
      </c>
      <c r="AW186" s="11" t="s">
        <v>45</v>
      </c>
      <c r="AX186" s="11" t="s">
        <v>81</v>
      </c>
      <c r="AY186" s="247" t="s">
        <v>145</v>
      </c>
    </row>
    <row r="187" s="12" customFormat="1">
      <c r="B187" s="248"/>
      <c r="C187" s="249"/>
      <c r="D187" s="234" t="s">
        <v>176</v>
      </c>
      <c r="E187" s="250" t="s">
        <v>38</v>
      </c>
      <c r="F187" s="251" t="s">
        <v>179</v>
      </c>
      <c r="G187" s="249"/>
      <c r="H187" s="252">
        <v>6</v>
      </c>
      <c r="I187" s="253"/>
      <c r="J187" s="249"/>
      <c r="K187" s="249"/>
      <c r="L187" s="254"/>
      <c r="M187" s="255"/>
      <c r="N187" s="256"/>
      <c r="O187" s="256"/>
      <c r="P187" s="256"/>
      <c r="Q187" s="256"/>
      <c r="R187" s="256"/>
      <c r="S187" s="256"/>
      <c r="T187" s="257"/>
      <c r="AT187" s="258" t="s">
        <v>176</v>
      </c>
      <c r="AU187" s="258" t="s">
        <v>158</v>
      </c>
      <c r="AV187" s="12" t="s">
        <v>152</v>
      </c>
      <c r="AW187" s="12" t="s">
        <v>45</v>
      </c>
      <c r="AX187" s="12" t="s">
        <v>25</v>
      </c>
      <c r="AY187" s="258" t="s">
        <v>145</v>
      </c>
    </row>
    <row r="188" s="1" customFormat="1" ht="16.5" customHeight="1">
      <c r="B188" s="46"/>
      <c r="C188" s="259" t="s">
        <v>289</v>
      </c>
      <c r="D188" s="259" t="s">
        <v>280</v>
      </c>
      <c r="E188" s="260" t="s">
        <v>1314</v>
      </c>
      <c r="F188" s="261" t="s">
        <v>1315</v>
      </c>
      <c r="G188" s="262" t="s">
        <v>306</v>
      </c>
      <c r="H188" s="263">
        <v>5.7000000000000002</v>
      </c>
      <c r="I188" s="264"/>
      <c r="J188" s="265">
        <f>ROUND(I188*H188,2)</f>
        <v>0</v>
      </c>
      <c r="K188" s="261" t="s">
        <v>162</v>
      </c>
      <c r="L188" s="266"/>
      <c r="M188" s="267" t="s">
        <v>38</v>
      </c>
      <c r="N188" s="268" t="s">
        <v>52</v>
      </c>
      <c r="O188" s="47"/>
      <c r="P188" s="231">
        <f>O188*H188</f>
        <v>0</v>
      </c>
      <c r="Q188" s="231">
        <v>0.001</v>
      </c>
      <c r="R188" s="231">
        <f>Q188*H188</f>
        <v>0.0057000000000000002</v>
      </c>
      <c r="S188" s="231">
        <v>0</v>
      </c>
      <c r="T188" s="232">
        <f>S188*H188</f>
        <v>0</v>
      </c>
      <c r="AR188" s="23" t="s">
        <v>1255</v>
      </c>
      <c r="AT188" s="23" t="s">
        <v>280</v>
      </c>
      <c r="AU188" s="23" t="s">
        <v>158</v>
      </c>
      <c r="AY188" s="23" t="s">
        <v>145</v>
      </c>
      <c r="BE188" s="233">
        <f>IF(N188="základní",J188,0)</f>
        <v>0</v>
      </c>
      <c r="BF188" s="233">
        <f>IF(N188="snížená",J188,0)</f>
        <v>0</v>
      </c>
      <c r="BG188" s="233">
        <f>IF(N188="zákl. přenesená",J188,0)</f>
        <v>0</v>
      </c>
      <c r="BH188" s="233">
        <f>IF(N188="sníž. přenesená",J188,0)</f>
        <v>0</v>
      </c>
      <c r="BI188" s="233">
        <f>IF(N188="nulová",J188,0)</f>
        <v>0</v>
      </c>
      <c r="BJ188" s="23" t="s">
        <v>25</v>
      </c>
      <c r="BK188" s="233">
        <f>ROUND(I188*H188,2)</f>
        <v>0</v>
      </c>
      <c r="BL188" s="23" t="s">
        <v>463</v>
      </c>
      <c r="BM188" s="23" t="s">
        <v>1316</v>
      </c>
    </row>
    <row r="189" s="13" customFormat="1">
      <c r="B189" s="276"/>
      <c r="C189" s="277"/>
      <c r="D189" s="234" t="s">
        <v>176</v>
      </c>
      <c r="E189" s="278" t="s">
        <v>38</v>
      </c>
      <c r="F189" s="279" t="s">
        <v>1273</v>
      </c>
      <c r="G189" s="277"/>
      <c r="H189" s="278" t="s">
        <v>38</v>
      </c>
      <c r="I189" s="280"/>
      <c r="J189" s="277"/>
      <c r="K189" s="277"/>
      <c r="L189" s="281"/>
      <c r="M189" s="282"/>
      <c r="N189" s="283"/>
      <c r="O189" s="283"/>
      <c r="P189" s="283"/>
      <c r="Q189" s="283"/>
      <c r="R189" s="283"/>
      <c r="S189" s="283"/>
      <c r="T189" s="284"/>
      <c r="AT189" s="285" t="s">
        <v>176</v>
      </c>
      <c r="AU189" s="285" t="s">
        <v>158</v>
      </c>
      <c r="AV189" s="13" t="s">
        <v>25</v>
      </c>
      <c r="AW189" s="13" t="s">
        <v>45</v>
      </c>
      <c r="AX189" s="13" t="s">
        <v>81</v>
      </c>
      <c r="AY189" s="285" t="s">
        <v>145</v>
      </c>
    </row>
    <row r="190" s="11" customFormat="1">
      <c r="B190" s="237"/>
      <c r="C190" s="238"/>
      <c r="D190" s="234" t="s">
        <v>176</v>
      </c>
      <c r="E190" s="239" t="s">
        <v>38</v>
      </c>
      <c r="F190" s="240" t="s">
        <v>1317</v>
      </c>
      <c r="G190" s="238"/>
      <c r="H190" s="241">
        <v>5.7000000000000002</v>
      </c>
      <c r="I190" s="242"/>
      <c r="J190" s="238"/>
      <c r="K190" s="238"/>
      <c r="L190" s="243"/>
      <c r="M190" s="244"/>
      <c r="N190" s="245"/>
      <c r="O190" s="245"/>
      <c r="P190" s="245"/>
      <c r="Q190" s="245"/>
      <c r="R190" s="245"/>
      <c r="S190" s="245"/>
      <c r="T190" s="246"/>
      <c r="AT190" s="247" t="s">
        <v>176</v>
      </c>
      <c r="AU190" s="247" t="s">
        <v>158</v>
      </c>
      <c r="AV190" s="11" t="s">
        <v>24</v>
      </c>
      <c r="AW190" s="11" t="s">
        <v>45</v>
      </c>
      <c r="AX190" s="11" t="s">
        <v>81</v>
      </c>
      <c r="AY190" s="247" t="s">
        <v>145</v>
      </c>
    </row>
    <row r="191" s="12" customFormat="1">
      <c r="B191" s="248"/>
      <c r="C191" s="249"/>
      <c r="D191" s="234" t="s">
        <v>176</v>
      </c>
      <c r="E191" s="250" t="s">
        <v>38</v>
      </c>
      <c r="F191" s="251" t="s">
        <v>179</v>
      </c>
      <c r="G191" s="249"/>
      <c r="H191" s="252">
        <v>5.7000000000000002</v>
      </c>
      <c r="I191" s="253"/>
      <c r="J191" s="249"/>
      <c r="K191" s="249"/>
      <c r="L191" s="254"/>
      <c r="M191" s="255"/>
      <c r="N191" s="256"/>
      <c r="O191" s="256"/>
      <c r="P191" s="256"/>
      <c r="Q191" s="256"/>
      <c r="R191" s="256"/>
      <c r="S191" s="256"/>
      <c r="T191" s="257"/>
      <c r="AT191" s="258" t="s">
        <v>176</v>
      </c>
      <c r="AU191" s="258" t="s">
        <v>158</v>
      </c>
      <c r="AV191" s="12" t="s">
        <v>152</v>
      </c>
      <c r="AW191" s="12" t="s">
        <v>45</v>
      </c>
      <c r="AX191" s="12" t="s">
        <v>25</v>
      </c>
      <c r="AY191" s="258" t="s">
        <v>145</v>
      </c>
    </row>
    <row r="192" s="1" customFormat="1" ht="25.5" customHeight="1">
      <c r="B192" s="46"/>
      <c r="C192" s="259" t="s">
        <v>294</v>
      </c>
      <c r="D192" s="259" t="s">
        <v>280</v>
      </c>
      <c r="E192" s="260" t="s">
        <v>1318</v>
      </c>
      <c r="F192" s="261" t="s">
        <v>1319</v>
      </c>
      <c r="G192" s="262" t="s">
        <v>161</v>
      </c>
      <c r="H192" s="263">
        <v>12</v>
      </c>
      <c r="I192" s="264"/>
      <c r="J192" s="265">
        <f>ROUND(I192*H192,2)</f>
        <v>0</v>
      </c>
      <c r="K192" s="261" t="s">
        <v>162</v>
      </c>
      <c r="L192" s="266"/>
      <c r="M192" s="267" t="s">
        <v>38</v>
      </c>
      <c r="N192" s="268" t="s">
        <v>52</v>
      </c>
      <c r="O192" s="47"/>
      <c r="P192" s="231">
        <f>O192*H192</f>
        <v>0</v>
      </c>
      <c r="Q192" s="231">
        <v>0.00069999999999999999</v>
      </c>
      <c r="R192" s="231">
        <f>Q192*H192</f>
        <v>0.0083999999999999995</v>
      </c>
      <c r="S192" s="231">
        <v>0</v>
      </c>
      <c r="T192" s="232">
        <f>S192*H192</f>
        <v>0</v>
      </c>
      <c r="AR192" s="23" t="s">
        <v>1255</v>
      </c>
      <c r="AT192" s="23" t="s">
        <v>280</v>
      </c>
      <c r="AU192" s="23" t="s">
        <v>158</v>
      </c>
      <c r="AY192" s="23" t="s">
        <v>145</v>
      </c>
      <c r="BE192" s="233">
        <f>IF(N192="základní",J192,0)</f>
        <v>0</v>
      </c>
      <c r="BF192" s="233">
        <f>IF(N192="snížená",J192,0)</f>
        <v>0</v>
      </c>
      <c r="BG192" s="233">
        <f>IF(N192="zákl. přenesená",J192,0)</f>
        <v>0</v>
      </c>
      <c r="BH192" s="233">
        <f>IF(N192="sníž. přenesená",J192,0)</f>
        <v>0</v>
      </c>
      <c r="BI192" s="233">
        <f>IF(N192="nulová",J192,0)</f>
        <v>0</v>
      </c>
      <c r="BJ192" s="23" t="s">
        <v>25</v>
      </c>
      <c r="BK192" s="233">
        <f>ROUND(I192*H192,2)</f>
        <v>0</v>
      </c>
      <c r="BL192" s="23" t="s">
        <v>463</v>
      </c>
      <c r="BM192" s="23" t="s">
        <v>1320</v>
      </c>
    </row>
    <row r="193" s="13" customFormat="1">
      <c r="B193" s="276"/>
      <c r="C193" s="277"/>
      <c r="D193" s="234" t="s">
        <v>176</v>
      </c>
      <c r="E193" s="278" t="s">
        <v>38</v>
      </c>
      <c r="F193" s="279" t="s">
        <v>1233</v>
      </c>
      <c r="G193" s="277"/>
      <c r="H193" s="278" t="s">
        <v>38</v>
      </c>
      <c r="I193" s="280"/>
      <c r="J193" s="277"/>
      <c r="K193" s="277"/>
      <c r="L193" s="281"/>
      <c r="M193" s="282"/>
      <c r="N193" s="283"/>
      <c r="O193" s="283"/>
      <c r="P193" s="283"/>
      <c r="Q193" s="283"/>
      <c r="R193" s="283"/>
      <c r="S193" s="283"/>
      <c r="T193" s="284"/>
      <c r="AT193" s="285" t="s">
        <v>176</v>
      </c>
      <c r="AU193" s="285" t="s">
        <v>158</v>
      </c>
      <c r="AV193" s="13" t="s">
        <v>25</v>
      </c>
      <c r="AW193" s="13" t="s">
        <v>45</v>
      </c>
      <c r="AX193" s="13" t="s">
        <v>81</v>
      </c>
      <c r="AY193" s="285" t="s">
        <v>145</v>
      </c>
    </row>
    <row r="194" s="11" customFormat="1">
      <c r="B194" s="237"/>
      <c r="C194" s="238"/>
      <c r="D194" s="234" t="s">
        <v>176</v>
      </c>
      <c r="E194" s="239" t="s">
        <v>38</v>
      </c>
      <c r="F194" s="240" t="s">
        <v>217</v>
      </c>
      <c r="G194" s="238"/>
      <c r="H194" s="241">
        <v>12</v>
      </c>
      <c r="I194" s="242"/>
      <c r="J194" s="238"/>
      <c r="K194" s="238"/>
      <c r="L194" s="243"/>
      <c r="M194" s="244"/>
      <c r="N194" s="245"/>
      <c r="O194" s="245"/>
      <c r="P194" s="245"/>
      <c r="Q194" s="245"/>
      <c r="R194" s="245"/>
      <c r="S194" s="245"/>
      <c r="T194" s="246"/>
      <c r="AT194" s="247" t="s">
        <v>176</v>
      </c>
      <c r="AU194" s="247" t="s">
        <v>158</v>
      </c>
      <c r="AV194" s="11" t="s">
        <v>24</v>
      </c>
      <c r="AW194" s="11" t="s">
        <v>45</v>
      </c>
      <c r="AX194" s="11" t="s">
        <v>81</v>
      </c>
      <c r="AY194" s="247" t="s">
        <v>145</v>
      </c>
    </row>
    <row r="195" s="12" customFormat="1">
      <c r="B195" s="248"/>
      <c r="C195" s="249"/>
      <c r="D195" s="234" t="s">
        <v>176</v>
      </c>
      <c r="E195" s="250" t="s">
        <v>38</v>
      </c>
      <c r="F195" s="251" t="s">
        <v>179</v>
      </c>
      <c r="G195" s="249"/>
      <c r="H195" s="252">
        <v>12</v>
      </c>
      <c r="I195" s="253"/>
      <c r="J195" s="249"/>
      <c r="K195" s="249"/>
      <c r="L195" s="254"/>
      <c r="M195" s="255"/>
      <c r="N195" s="256"/>
      <c r="O195" s="256"/>
      <c r="P195" s="256"/>
      <c r="Q195" s="256"/>
      <c r="R195" s="256"/>
      <c r="S195" s="256"/>
      <c r="T195" s="257"/>
      <c r="AT195" s="258" t="s">
        <v>176</v>
      </c>
      <c r="AU195" s="258" t="s">
        <v>158</v>
      </c>
      <c r="AV195" s="12" t="s">
        <v>152</v>
      </c>
      <c r="AW195" s="12" t="s">
        <v>45</v>
      </c>
      <c r="AX195" s="12" t="s">
        <v>25</v>
      </c>
      <c r="AY195" s="258" t="s">
        <v>145</v>
      </c>
    </row>
    <row r="196" s="10" customFormat="1" ht="22.32" customHeight="1">
      <c r="B196" s="206"/>
      <c r="C196" s="207"/>
      <c r="D196" s="208" t="s">
        <v>80</v>
      </c>
      <c r="E196" s="220" t="s">
        <v>1321</v>
      </c>
      <c r="F196" s="220" t="s">
        <v>1322</v>
      </c>
      <c r="G196" s="207"/>
      <c r="H196" s="207"/>
      <c r="I196" s="210"/>
      <c r="J196" s="221">
        <f>BK196</f>
        <v>0</v>
      </c>
      <c r="K196" s="207"/>
      <c r="L196" s="212"/>
      <c r="M196" s="213"/>
      <c r="N196" s="214"/>
      <c r="O196" s="214"/>
      <c r="P196" s="215">
        <f>SUM(P197:P253)</f>
        <v>0</v>
      </c>
      <c r="Q196" s="214"/>
      <c r="R196" s="215">
        <f>SUM(R197:R253)</f>
        <v>6.6742727999999989</v>
      </c>
      <c r="S196" s="214"/>
      <c r="T196" s="216">
        <f>SUM(T197:T253)</f>
        <v>6.9000000000000004</v>
      </c>
      <c r="AR196" s="217" t="s">
        <v>158</v>
      </c>
      <c r="AT196" s="218" t="s">
        <v>80</v>
      </c>
      <c r="AU196" s="218" t="s">
        <v>24</v>
      </c>
      <c r="AY196" s="217" t="s">
        <v>145</v>
      </c>
      <c r="BK196" s="219">
        <f>SUM(BK197:BK253)</f>
        <v>0</v>
      </c>
    </row>
    <row r="197" s="1" customFormat="1" ht="16.5" customHeight="1">
      <c r="B197" s="46"/>
      <c r="C197" s="222" t="s">
        <v>299</v>
      </c>
      <c r="D197" s="222" t="s">
        <v>147</v>
      </c>
      <c r="E197" s="223" t="s">
        <v>1323</v>
      </c>
      <c r="F197" s="224" t="s">
        <v>1324</v>
      </c>
      <c r="G197" s="225" t="s">
        <v>522</v>
      </c>
      <c r="H197" s="226">
        <v>3</v>
      </c>
      <c r="I197" s="227"/>
      <c r="J197" s="228">
        <f>ROUND(I197*H197,2)</f>
        <v>0</v>
      </c>
      <c r="K197" s="224" t="s">
        <v>38</v>
      </c>
      <c r="L197" s="72"/>
      <c r="M197" s="229" t="s">
        <v>38</v>
      </c>
      <c r="N197" s="230" t="s">
        <v>52</v>
      </c>
      <c r="O197" s="47"/>
      <c r="P197" s="231">
        <f>O197*H197</f>
        <v>0</v>
      </c>
      <c r="Q197" s="231">
        <v>0</v>
      </c>
      <c r="R197" s="231">
        <f>Q197*H197</f>
        <v>0</v>
      </c>
      <c r="S197" s="231">
        <v>0</v>
      </c>
      <c r="T197" s="232">
        <f>S197*H197</f>
        <v>0</v>
      </c>
      <c r="AR197" s="23" t="s">
        <v>463</v>
      </c>
      <c r="AT197" s="23" t="s">
        <v>147</v>
      </c>
      <c r="AU197" s="23" t="s">
        <v>158</v>
      </c>
      <c r="AY197" s="23" t="s">
        <v>145</v>
      </c>
      <c r="BE197" s="233">
        <f>IF(N197="základní",J197,0)</f>
        <v>0</v>
      </c>
      <c r="BF197" s="233">
        <f>IF(N197="snížená",J197,0)</f>
        <v>0</v>
      </c>
      <c r="BG197" s="233">
        <f>IF(N197="zákl. přenesená",J197,0)</f>
        <v>0</v>
      </c>
      <c r="BH197" s="233">
        <f>IF(N197="sníž. přenesená",J197,0)</f>
        <v>0</v>
      </c>
      <c r="BI197" s="233">
        <f>IF(N197="nulová",J197,0)</f>
        <v>0</v>
      </c>
      <c r="BJ197" s="23" t="s">
        <v>25</v>
      </c>
      <c r="BK197" s="233">
        <f>ROUND(I197*H197,2)</f>
        <v>0</v>
      </c>
      <c r="BL197" s="23" t="s">
        <v>463</v>
      </c>
      <c r="BM197" s="23" t="s">
        <v>1325</v>
      </c>
    </row>
    <row r="198" s="13" customFormat="1">
      <c r="B198" s="276"/>
      <c r="C198" s="277"/>
      <c r="D198" s="234" t="s">
        <v>176</v>
      </c>
      <c r="E198" s="278" t="s">
        <v>38</v>
      </c>
      <c r="F198" s="279" t="s">
        <v>1233</v>
      </c>
      <c r="G198" s="277"/>
      <c r="H198" s="278" t="s">
        <v>38</v>
      </c>
      <c r="I198" s="280"/>
      <c r="J198" s="277"/>
      <c r="K198" s="277"/>
      <c r="L198" s="281"/>
      <c r="M198" s="282"/>
      <c r="N198" s="283"/>
      <c r="O198" s="283"/>
      <c r="P198" s="283"/>
      <c r="Q198" s="283"/>
      <c r="R198" s="283"/>
      <c r="S198" s="283"/>
      <c r="T198" s="284"/>
      <c r="AT198" s="285" t="s">
        <v>176</v>
      </c>
      <c r="AU198" s="285" t="s">
        <v>158</v>
      </c>
      <c r="AV198" s="13" t="s">
        <v>25</v>
      </c>
      <c r="AW198" s="13" t="s">
        <v>45</v>
      </c>
      <c r="AX198" s="13" t="s">
        <v>81</v>
      </c>
      <c r="AY198" s="285" t="s">
        <v>145</v>
      </c>
    </row>
    <row r="199" s="11" customFormat="1">
      <c r="B199" s="237"/>
      <c r="C199" s="238"/>
      <c r="D199" s="234" t="s">
        <v>176</v>
      </c>
      <c r="E199" s="239" t="s">
        <v>38</v>
      </c>
      <c r="F199" s="240" t="s">
        <v>158</v>
      </c>
      <c r="G199" s="238"/>
      <c r="H199" s="241">
        <v>3</v>
      </c>
      <c r="I199" s="242"/>
      <c r="J199" s="238"/>
      <c r="K199" s="238"/>
      <c r="L199" s="243"/>
      <c r="M199" s="244"/>
      <c r="N199" s="245"/>
      <c r="O199" s="245"/>
      <c r="P199" s="245"/>
      <c r="Q199" s="245"/>
      <c r="R199" s="245"/>
      <c r="S199" s="245"/>
      <c r="T199" s="246"/>
      <c r="AT199" s="247" t="s">
        <v>176</v>
      </c>
      <c r="AU199" s="247" t="s">
        <v>158</v>
      </c>
      <c r="AV199" s="11" t="s">
        <v>24</v>
      </c>
      <c r="AW199" s="11" t="s">
        <v>45</v>
      </c>
      <c r="AX199" s="11" t="s">
        <v>81</v>
      </c>
      <c r="AY199" s="247" t="s">
        <v>145</v>
      </c>
    </row>
    <row r="200" s="12" customFormat="1">
      <c r="B200" s="248"/>
      <c r="C200" s="249"/>
      <c r="D200" s="234" t="s">
        <v>176</v>
      </c>
      <c r="E200" s="250" t="s">
        <v>38</v>
      </c>
      <c r="F200" s="251" t="s">
        <v>179</v>
      </c>
      <c r="G200" s="249"/>
      <c r="H200" s="252">
        <v>3</v>
      </c>
      <c r="I200" s="253"/>
      <c r="J200" s="249"/>
      <c r="K200" s="249"/>
      <c r="L200" s="254"/>
      <c r="M200" s="255"/>
      <c r="N200" s="256"/>
      <c r="O200" s="256"/>
      <c r="P200" s="256"/>
      <c r="Q200" s="256"/>
      <c r="R200" s="256"/>
      <c r="S200" s="256"/>
      <c r="T200" s="257"/>
      <c r="AT200" s="258" t="s">
        <v>176</v>
      </c>
      <c r="AU200" s="258" t="s">
        <v>158</v>
      </c>
      <c r="AV200" s="12" t="s">
        <v>152</v>
      </c>
      <c r="AW200" s="12" t="s">
        <v>45</v>
      </c>
      <c r="AX200" s="12" t="s">
        <v>25</v>
      </c>
      <c r="AY200" s="258" t="s">
        <v>145</v>
      </c>
    </row>
    <row r="201" s="1" customFormat="1" ht="16.5" customHeight="1">
      <c r="B201" s="46"/>
      <c r="C201" s="222" t="s">
        <v>303</v>
      </c>
      <c r="D201" s="222" t="s">
        <v>147</v>
      </c>
      <c r="E201" s="223" t="s">
        <v>1326</v>
      </c>
      <c r="F201" s="224" t="s">
        <v>1327</v>
      </c>
      <c r="G201" s="225" t="s">
        <v>197</v>
      </c>
      <c r="H201" s="226">
        <v>15</v>
      </c>
      <c r="I201" s="227"/>
      <c r="J201" s="228">
        <f>ROUND(I201*H201,2)</f>
        <v>0</v>
      </c>
      <c r="K201" s="224" t="s">
        <v>38</v>
      </c>
      <c r="L201" s="72"/>
      <c r="M201" s="229" t="s">
        <v>38</v>
      </c>
      <c r="N201" s="230" t="s">
        <v>52</v>
      </c>
      <c r="O201" s="47"/>
      <c r="P201" s="231">
        <f>O201*H201</f>
        <v>0</v>
      </c>
      <c r="Q201" s="231">
        <v>0</v>
      </c>
      <c r="R201" s="231">
        <f>Q201*H201</f>
        <v>0</v>
      </c>
      <c r="S201" s="231">
        <v>0</v>
      </c>
      <c r="T201" s="232">
        <f>S201*H201</f>
        <v>0</v>
      </c>
      <c r="AR201" s="23" t="s">
        <v>463</v>
      </c>
      <c r="AT201" s="23" t="s">
        <v>147</v>
      </c>
      <c r="AU201" s="23" t="s">
        <v>158</v>
      </c>
      <c r="AY201" s="23" t="s">
        <v>145</v>
      </c>
      <c r="BE201" s="233">
        <f>IF(N201="základní",J201,0)</f>
        <v>0</v>
      </c>
      <c r="BF201" s="233">
        <f>IF(N201="snížená",J201,0)</f>
        <v>0</v>
      </c>
      <c r="BG201" s="233">
        <f>IF(N201="zákl. přenesená",J201,0)</f>
        <v>0</v>
      </c>
      <c r="BH201" s="233">
        <f>IF(N201="sníž. přenesená",J201,0)</f>
        <v>0</v>
      </c>
      <c r="BI201" s="233">
        <f>IF(N201="nulová",J201,0)</f>
        <v>0</v>
      </c>
      <c r="BJ201" s="23" t="s">
        <v>25</v>
      </c>
      <c r="BK201" s="233">
        <f>ROUND(I201*H201,2)</f>
        <v>0</v>
      </c>
      <c r="BL201" s="23" t="s">
        <v>463</v>
      </c>
      <c r="BM201" s="23" t="s">
        <v>1328</v>
      </c>
    </row>
    <row r="202" s="13" customFormat="1">
      <c r="B202" s="276"/>
      <c r="C202" s="277"/>
      <c r="D202" s="234" t="s">
        <v>176</v>
      </c>
      <c r="E202" s="278" t="s">
        <v>38</v>
      </c>
      <c r="F202" s="279" t="s">
        <v>1273</v>
      </c>
      <c r="G202" s="277"/>
      <c r="H202" s="278" t="s">
        <v>38</v>
      </c>
      <c r="I202" s="280"/>
      <c r="J202" s="277"/>
      <c r="K202" s="277"/>
      <c r="L202" s="281"/>
      <c r="M202" s="282"/>
      <c r="N202" s="283"/>
      <c r="O202" s="283"/>
      <c r="P202" s="283"/>
      <c r="Q202" s="283"/>
      <c r="R202" s="283"/>
      <c r="S202" s="283"/>
      <c r="T202" s="284"/>
      <c r="AT202" s="285" t="s">
        <v>176</v>
      </c>
      <c r="AU202" s="285" t="s">
        <v>158</v>
      </c>
      <c r="AV202" s="13" t="s">
        <v>25</v>
      </c>
      <c r="AW202" s="13" t="s">
        <v>45</v>
      </c>
      <c r="AX202" s="13" t="s">
        <v>81</v>
      </c>
      <c r="AY202" s="285" t="s">
        <v>145</v>
      </c>
    </row>
    <row r="203" s="11" customFormat="1">
      <c r="B203" s="237"/>
      <c r="C203" s="238"/>
      <c r="D203" s="234" t="s">
        <v>176</v>
      </c>
      <c r="E203" s="239" t="s">
        <v>38</v>
      </c>
      <c r="F203" s="240" t="s">
        <v>10</v>
      </c>
      <c r="G203" s="238"/>
      <c r="H203" s="241">
        <v>15</v>
      </c>
      <c r="I203" s="242"/>
      <c r="J203" s="238"/>
      <c r="K203" s="238"/>
      <c r="L203" s="243"/>
      <c r="M203" s="244"/>
      <c r="N203" s="245"/>
      <c r="O203" s="245"/>
      <c r="P203" s="245"/>
      <c r="Q203" s="245"/>
      <c r="R203" s="245"/>
      <c r="S203" s="245"/>
      <c r="T203" s="246"/>
      <c r="AT203" s="247" t="s">
        <v>176</v>
      </c>
      <c r="AU203" s="247" t="s">
        <v>158</v>
      </c>
      <c r="AV203" s="11" t="s">
        <v>24</v>
      </c>
      <c r="AW203" s="11" t="s">
        <v>45</v>
      </c>
      <c r="AX203" s="11" t="s">
        <v>81</v>
      </c>
      <c r="AY203" s="247" t="s">
        <v>145</v>
      </c>
    </row>
    <row r="204" s="12" customFormat="1">
      <c r="B204" s="248"/>
      <c r="C204" s="249"/>
      <c r="D204" s="234" t="s">
        <v>176</v>
      </c>
      <c r="E204" s="250" t="s">
        <v>38</v>
      </c>
      <c r="F204" s="251" t="s">
        <v>179</v>
      </c>
      <c r="G204" s="249"/>
      <c r="H204" s="252">
        <v>15</v>
      </c>
      <c r="I204" s="253"/>
      <c r="J204" s="249"/>
      <c r="K204" s="249"/>
      <c r="L204" s="254"/>
      <c r="M204" s="255"/>
      <c r="N204" s="256"/>
      <c r="O204" s="256"/>
      <c r="P204" s="256"/>
      <c r="Q204" s="256"/>
      <c r="R204" s="256"/>
      <c r="S204" s="256"/>
      <c r="T204" s="257"/>
      <c r="AT204" s="258" t="s">
        <v>176</v>
      </c>
      <c r="AU204" s="258" t="s">
        <v>158</v>
      </c>
      <c r="AV204" s="12" t="s">
        <v>152</v>
      </c>
      <c r="AW204" s="12" t="s">
        <v>45</v>
      </c>
      <c r="AX204" s="12" t="s">
        <v>25</v>
      </c>
      <c r="AY204" s="258" t="s">
        <v>145</v>
      </c>
    </row>
    <row r="205" s="1" customFormat="1" ht="16.5" customHeight="1">
      <c r="B205" s="46"/>
      <c r="C205" s="222" t="s">
        <v>309</v>
      </c>
      <c r="D205" s="222" t="s">
        <v>147</v>
      </c>
      <c r="E205" s="223" t="s">
        <v>1329</v>
      </c>
      <c r="F205" s="224" t="s">
        <v>1330</v>
      </c>
      <c r="G205" s="225" t="s">
        <v>206</v>
      </c>
      <c r="H205" s="226">
        <v>3.4500000000000002</v>
      </c>
      <c r="I205" s="227"/>
      <c r="J205" s="228">
        <f>ROUND(I205*H205,2)</f>
        <v>0</v>
      </c>
      <c r="K205" s="224" t="s">
        <v>162</v>
      </c>
      <c r="L205" s="72"/>
      <c r="M205" s="229" t="s">
        <v>38</v>
      </c>
      <c r="N205" s="230" t="s">
        <v>52</v>
      </c>
      <c r="O205" s="47"/>
      <c r="P205" s="231">
        <f>O205*H205</f>
        <v>0</v>
      </c>
      <c r="Q205" s="231">
        <v>0</v>
      </c>
      <c r="R205" s="231">
        <f>Q205*H205</f>
        <v>0</v>
      </c>
      <c r="S205" s="231">
        <v>2</v>
      </c>
      <c r="T205" s="232">
        <f>S205*H205</f>
        <v>6.9000000000000004</v>
      </c>
      <c r="AR205" s="23" t="s">
        <v>237</v>
      </c>
      <c r="AT205" s="23" t="s">
        <v>147</v>
      </c>
      <c r="AU205" s="23" t="s">
        <v>158</v>
      </c>
      <c r="AY205" s="23" t="s">
        <v>145</v>
      </c>
      <c r="BE205" s="233">
        <f>IF(N205="základní",J205,0)</f>
        <v>0</v>
      </c>
      <c r="BF205" s="233">
        <f>IF(N205="snížená",J205,0)</f>
        <v>0</v>
      </c>
      <c r="BG205" s="233">
        <f>IF(N205="zákl. přenesená",J205,0)</f>
        <v>0</v>
      </c>
      <c r="BH205" s="233">
        <f>IF(N205="sníž. přenesená",J205,0)</f>
        <v>0</v>
      </c>
      <c r="BI205" s="233">
        <f>IF(N205="nulová",J205,0)</f>
        <v>0</v>
      </c>
      <c r="BJ205" s="23" t="s">
        <v>25</v>
      </c>
      <c r="BK205" s="233">
        <f>ROUND(I205*H205,2)</f>
        <v>0</v>
      </c>
      <c r="BL205" s="23" t="s">
        <v>237</v>
      </c>
      <c r="BM205" s="23" t="s">
        <v>1331</v>
      </c>
    </row>
    <row r="206" s="13" customFormat="1">
      <c r="B206" s="276"/>
      <c r="C206" s="277"/>
      <c r="D206" s="234" t="s">
        <v>176</v>
      </c>
      <c r="E206" s="278" t="s">
        <v>38</v>
      </c>
      <c r="F206" s="279" t="s">
        <v>1332</v>
      </c>
      <c r="G206" s="277"/>
      <c r="H206" s="278" t="s">
        <v>38</v>
      </c>
      <c r="I206" s="280"/>
      <c r="J206" s="277"/>
      <c r="K206" s="277"/>
      <c r="L206" s="281"/>
      <c r="M206" s="282"/>
      <c r="N206" s="283"/>
      <c r="O206" s="283"/>
      <c r="P206" s="283"/>
      <c r="Q206" s="283"/>
      <c r="R206" s="283"/>
      <c r="S206" s="283"/>
      <c r="T206" s="284"/>
      <c r="AT206" s="285" t="s">
        <v>176</v>
      </c>
      <c r="AU206" s="285" t="s">
        <v>158</v>
      </c>
      <c r="AV206" s="13" t="s">
        <v>25</v>
      </c>
      <c r="AW206" s="13" t="s">
        <v>45</v>
      </c>
      <c r="AX206" s="13" t="s">
        <v>81</v>
      </c>
      <c r="AY206" s="285" t="s">
        <v>145</v>
      </c>
    </row>
    <row r="207" s="11" customFormat="1">
      <c r="B207" s="237"/>
      <c r="C207" s="238"/>
      <c r="D207" s="234" t="s">
        <v>176</v>
      </c>
      <c r="E207" s="239" t="s">
        <v>1333</v>
      </c>
      <c r="F207" s="240" t="s">
        <v>1334</v>
      </c>
      <c r="G207" s="238"/>
      <c r="H207" s="241">
        <v>3.4500000000000002</v>
      </c>
      <c r="I207" s="242"/>
      <c r="J207" s="238"/>
      <c r="K207" s="238"/>
      <c r="L207" s="243"/>
      <c r="M207" s="244"/>
      <c r="N207" s="245"/>
      <c r="O207" s="245"/>
      <c r="P207" s="245"/>
      <c r="Q207" s="245"/>
      <c r="R207" s="245"/>
      <c r="S207" s="245"/>
      <c r="T207" s="246"/>
      <c r="AT207" s="247" t="s">
        <v>176</v>
      </c>
      <c r="AU207" s="247" t="s">
        <v>158</v>
      </c>
      <c r="AV207" s="11" t="s">
        <v>24</v>
      </c>
      <c r="AW207" s="11" t="s">
        <v>45</v>
      </c>
      <c r="AX207" s="11" t="s">
        <v>81</v>
      </c>
      <c r="AY207" s="247" t="s">
        <v>145</v>
      </c>
    </row>
    <row r="208" s="12" customFormat="1">
      <c r="B208" s="248"/>
      <c r="C208" s="249"/>
      <c r="D208" s="234" t="s">
        <v>176</v>
      </c>
      <c r="E208" s="250" t="s">
        <v>38</v>
      </c>
      <c r="F208" s="251" t="s">
        <v>179</v>
      </c>
      <c r="G208" s="249"/>
      <c r="H208" s="252">
        <v>3.4500000000000002</v>
      </c>
      <c r="I208" s="253"/>
      <c r="J208" s="249"/>
      <c r="K208" s="249"/>
      <c r="L208" s="254"/>
      <c r="M208" s="255"/>
      <c r="N208" s="256"/>
      <c r="O208" s="256"/>
      <c r="P208" s="256"/>
      <c r="Q208" s="256"/>
      <c r="R208" s="256"/>
      <c r="S208" s="256"/>
      <c r="T208" s="257"/>
      <c r="AT208" s="258" t="s">
        <v>176</v>
      </c>
      <c r="AU208" s="258" t="s">
        <v>158</v>
      </c>
      <c r="AV208" s="12" t="s">
        <v>152</v>
      </c>
      <c r="AW208" s="12" t="s">
        <v>45</v>
      </c>
      <c r="AX208" s="12" t="s">
        <v>25</v>
      </c>
      <c r="AY208" s="258" t="s">
        <v>145</v>
      </c>
    </row>
    <row r="209" s="1" customFormat="1" ht="25.5" customHeight="1">
      <c r="B209" s="46"/>
      <c r="C209" s="222" t="s">
        <v>315</v>
      </c>
      <c r="D209" s="222" t="s">
        <v>147</v>
      </c>
      <c r="E209" s="223" t="s">
        <v>1335</v>
      </c>
      <c r="F209" s="224" t="s">
        <v>1336</v>
      </c>
      <c r="G209" s="225" t="s">
        <v>197</v>
      </c>
      <c r="H209" s="226">
        <v>30</v>
      </c>
      <c r="I209" s="227"/>
      <c r="J209" s="228">
        <f>ROUND(I209*H209,2)</f>
        <v>0</v>
      </c>
      <c r="K209" s="224" t="s">
        <v>162</v>
      </c>
      <c r="L209" s="72"/>
      <c r="M209" s="229" t="s">
        <v>38</v>
      </c>
      <c r="N209" s="230" t="s">
        <v>52</v>
      </c>
      <c r="O209" s="47"/>
      <c r="P209" s="231">
        <f>O209*H209</f>
        <v>0</v>
      </c>
      <c r="Q209" s="231">
        <v>0</v>
      </c>
      <c r="R209" s="231">
        <f>Q209*H209</f>
        <v>0</v>
      </c>
      <c r="S209" s="231">
        <v>0</v>
      </c>
      <c r="T209" s="232">
        <f>S209*H209</f>
        <v>0</v>
      </c>
      <c r="AR209" s="23" t="s">
        <v>463</v>
      </c>
      <c r="AT209" s="23" t="s">
        <v>147</v>
      </c>
      <c r="AU209" s="23" t="s">
        <v>158</v>
      </c>
      <c r="AY209" s="23" t="s">
        <v>145</v>
      </c>
      <c r="BE209" s="233">
        <f>IF(N209="základní",J209,0)</f>
        <v>0</v>
      </c>
      <c r="BF209" s="233">
        <f>IF(N209="snížená",J209,0)</f>
        <v>0</v>
      </c>
      <c r="BG209" s="233">
        <f>IF(N209="zákl. přenesená",J209,0)</f>
        <v>0</v>
      </c>
      <c r="BH209" s="233">
        <f>IF(N209="sníž. přenesená",J209,0)</f>
        <v>0</v>
      </c>
      <c r="BI209" s="233">
        <f>IF(N209="nulová",J209,0)</f>
        <v>0</v>
      </c>
      <c r="BJ209" s="23" t="s">
        <v>25</v>
      </c>
      <c r="BK209" s="233">
        <f>ROUND(I209*H209,2)</f>
        <v>0</v>
      </c>
      <c r="BL209" s="23" t="s">
        <v>463</v>
      </c>
      <c r="BM209" s="23" t="s">
        <v>1337</v>
      </c>
    </row>
    <row r="210" s="1" customFormat="1">
      <c r="B210" s="46"/>
      <c r="C210" s="74"/>
      <c r="D210" s="234" t="s">
        <v>164</v>
      </c>
      <c r="E210" s="74"/>
      <c r="F210" s="235" t="s">
        <v>1338</v>
      </c>
      <c r="G210" s="74"/>
      <c r="H210" s="74"/>
      <c r="I210" s="192"/>
      <c r="J210" s="74"/>
      <c r="K210" s="74"/>
      <c r="L210" s="72"/>
      <c r="M210" s="236"/>
      <c r="N210" s="47"/>
      <c r="O210" s="47"/>
      <c r="P210" s="47"/>
      <c r="Q210" s="47"/>
      <c r="R210" s="47"/>
      <c r="S210" s="47"/>
      <c r="T210" s="95"/>
      <c r="AT210" s="23" t="s">
        <v>164</v>
      </c>
      <c r="AU210" s="23" t="s">
        <v>158</v>
      </c>
    </row>
    <row r="211" s="13" customFormat="1">
      <c r="B211" s="276"/>
      <c r="C211" s="277"/>
      <c r="D211" s="234" t="s">
        <v>176</v>
      </c>
      <c r="E211" s="278" t="s">
        <v>38</v>
      </c>
      <c r="F211" s="279" t="s">
        <v>1339</v>
      </c>
      <c r="G211" s="277"/>
      <c r="H211" s="278" t="s">
        <v>38</v>
      </c>
      <c r="I211" s="280"/>
      <c r="J211" s="277"/>
      <c r="K211" s="277"/>
      <c r="L211" s="281"/>
      <c r="M211" s="282"/>
      <c r="N211" s="283"/>
      <c r="O211" s="283"/>
      <c r="P211" s="283"/>
      <c r="Q211" s="283"/>
      <c r="R211" s="283"/>
      <c r="S211" s="283"/>
      <c r="T211" s="284"/>
      <c r="AT211" s="285" t="s">
        <v>176</v>
      </c>
      <c r="AU211" s="285" t="s">
        <v>158</v>
      </c>
      <c r="AV211" s="13" t="s">
        <v>25</v>
      </c>
      <c r="AW211" s="13" t="s">
        <v>45</v>
      </c>
      <c r="AX211" s="13" t="s">
        <v>81</v>
      </c>
      <c r="AY211" s="285" t="s">
        <v>145</v>
      </c>
    </row>
    <row r="212" s="11" customFormat="1">
      <c r="B212" s="237"/>
      <c r="C212" s="238"/>
      <c r="D212" s="234" t="s">
        <v>176</v>
      </c>
      <c r="E212" s="239" t="s">
        <v>1340</v>
      </c>
      <c r="F212" s="240" t="s">
        <v>1341</v>
      </c>
      <c r="G212" s="238"/>
      <c r="H212" s="241">
        <v>30</v>
      </c>
      <c r="I212" s="242"/>
      <c r="J212" s="238"/>
      <c r="K212" s="238"/>
      <c r="L212" s="243"/>
      <c r="M212" s="244"/>
      <c r="N212" s="245"/>
      <c r="O212" s="245"/>
      <c r="P212" s="245"/>
      <c r="Q212" s="245"/>
      <c r="R212" s="245"/>
      <c r="S212" s="245"/>
      <c r="T212" s="246"/>
      <c r="AT212" s="247" t="s">
        <v>176</v>
      </c>
      <c r="AU212" s="247" t="s">
        <v>158</v>
      </c>
      <c r="AV212" s="11" t="s">
        <v>24</v>
      </c>
      <c r="AW212" s="11" t="s">
        <v>45</v>
      </c>
      <c r="AX212" s="11" t="s">
        <v>81</v>
      </c>
      <c r="AY212" s="247" t="s">
        <v>145</v>
      </c>
    </row>
    <row r="213" s="12" customFormat="1">
      <c r="B213" s="248"/>
      <c r="C213" s="249"/>
      <c r="D213" s="234" t="s">
        <v>176</v>
      </c>
      <c r="E213" s="250" t="s">
        <v>38</v>
      </c>
      <c r="F213" s="251" t="s">
        <v>179</v>
      </c>
      <c r="G213" s="249"/>
      <c r="H213" s="252">
        <v>30</v>
      </c>
      <c r="I213" s="253"/>
      <c r="J213" s="249"/>
      <c r="K213" s="249"/>
      <c r="L213" s="254"/>
      <c r="M213" s="255"/>
      <c r="N213" s="256"/>
      <c r="O213" s="256"/>
      <c r="P213" s="256"/>
      <c r="Q213" s="256"/>
      <c r="R213" s="256"/>
      <c r="S213" s="256"/>
      <c r="T213" s="257"/>
      <c r="AT213" s="258" t="s">
        <v>176</v>
      </c>
      <c r="AU213" s="258" t="s">
        <v>158</v>
      </c>
      <c r="AV213" s="12" t="s">
        <v>152</v>
      </c>
      <c r="AW213" s="12" t="s">
        <v>45</v>
      </c>
      <c r="AX213" s="12" t="s">
        <v>25</v>
      </c>
      <c r="AY213" s="258" t="s">
        <v>145</v>
      </c>
    </row>
    <row r="214" s="1" customFormat="1" ht="25.5" customHeight="1">
      <c r="B214" s="46"/>
      <c r="C214" s="222" t="s">
        <v>321</v>
      </c>
      <c r="D214" s="222" t="s">
        <v>147</v>
      </c>
      <c r="E214" s="223" t="s">
        <v>1342</v>
      </c>
      <c r="F214" s="224" t="s">
        <v>1343</v>
      </c>
      <c r="G214" s="225" t="s">
        <v>197</v>
      </c>
      <c r="H214" s="226">
        <v>15</v>
      </c>
      <c r="I214" s="227"/>
      <c r="J214" s="228">
        <f>ROUND(I214*H214,2)</f>
        <v>0</v>
      </c>
      <c r="K214" s="224" t="s">
        <v>162</v>
      </c>
      <c r="L214" s="72"/>
      <c r="M214" s="229" t="s">
        <v>38</v>
      </c>
      <c r="N214" s="230" t="s">
        <v>52</v>
      </c>
      <c r="O214" s="47"/>
      <c r="P214" s="231">
        <f>O214*H214</f>
        <v>0</v>
      </c>
      <c r="Q214" s="231">
        <v>0.15614</v>
      </c>
      <c r="R214" s="231">
        <f>Q214*H214</f>
        <v>2.3420999999999998</v>
      </c>
      <c r="S214" s="231">
        <v>0</v>
      </c>
      <c r="T214" s="232">
        <f>S214*H214</f>
        <v>0</v>
      </c>
      <c r="AR214" s="23" t="s">
        <v>463</v>
      </c>
      <c r="AT214" s="23" t="s">
        <v>147</v>
      </c>
      <c r="AU214" s="23" t="s">
        <v>158</v>
      </c>
      <c r="AY214" s="23" t="s">
        <v>145</v>
      </c>
      <c r="BE214" s="233">
        <f>IF(N214="základní",J214,0)</f>
        <v>0</v>
      </c>
      <c r="BF214" s="233">
        <f>IF(N214="snížená",J214,0)</f>
        <v>0</v>
      </c>
      <c r="BG214" s="233">
        <f>IF(N214="zákl. přenesená",J214,0)</f>
        <v>0</v>
      </c>
      <c r="BH214" s="233">
        <f>IF(N214="sníž. přenesená",J214,0)</f>
        <v>0</v>
      </c>
      <c r="BI214" s="233">
        <f>IF(N214="nulová",J214,0)</f>
        <v>0</v>
      </c>
      <c r="BJ214" s="23" t="s">
        <v>25</v>
      </c>
      <c r="BK214" s="233">
        <f>ROUND(I214*H214,2)</f>
        <v>0</v>
      </c>
      <c r="BL214" s="23" t="s">
        <v>463</v>
      </c>
      <c r="BM214" s="23" t="s">
        <v>1344</v>
      </c>
    </row>
    <row r="215" s="13" customFormat="1">
      <c r="B215" s="276"/>
      <c r="C215" s="277"/>
      <c r="D215" s="234" t="s">
        <v>176</v>
      </c>
      <c r="E215" s="278" t="s">
        <v>38</v>
      </c>
      <c r="F215" s="279" t="s">
        <v>1345</v>
      </c>
      <c r="G215" s="277"/>
      <c r="H215" s="278" t="s">
        <v>38</v>
      </c>
      <c r="I215" s="280"/>
      <c r="J215" s="277"/>
      <c r="K215" s="277"/>
      <c r="L215" s="281"/>
      <c r="M215" s="282"/>
      <c r="N215" s="283"/>
      <c r="O215" s="283"/>
      <c r="P215" s="283"/>
      <c r="Q215" s="283"/>
      <c r="R215" s="283"/>
      <c r="S215" s="283"/>
      <c r="T215" s="284"/>
      <c r="AT215" s="285" t="s">
        <v>176</v>
      </c>
      <c r="AU215" s="285" t="s">
        <v>158</v>
      </c>
      <c r="AV215" s="13" t="s">
        <v>25</v>
      </c>
      <c r="AW215" s="13" t="s">
        <v>45</v>
      </c>
      <c r="AX215" s="13" t="s">
        <v>81</v>
      </c>
      <c r="AY215" s="285" t="s">
        <v>145</v>
      </c>
    </row>
    <row r="216" s="11" customFormat="1">
      <c r="B216" s="237"/>
      <c r="C216" s="238"/>
      <c r="D216" s="234" t="s">
        <v>176</v>
      </c>
      <c r="E216" s="239" t="s">
        <v>38</v>
      </c>
      <c r="F216" s="240" t="s">
        <v>10</v>
      </c>
      <c r="G216" s="238"/>
      <c r="H216" s="241">
        <v>15</v>
      </c>
      <c r="I216" s="242"/>
      <c r="J216" s="238"/>
      <c r="K216" s="238"/>
      <c r="L216" s="243"/>
      <c r="M216" s="244"/>
      <c r="N216" s="245"/>
      <c r="O216" s="245"/>
      <c r="P216" s="245"/>
      <c r="Q216" s="245"/>
      <c r="R216" s="245"/>
      <c r="S216" s="245"/>
      <c r="T216" s="246"/>
      <c r="AT216" s="247" t="s">
        <v>176</v>
      </c>
      <c r="AU216" s="247" t="s">
        <v>158</v>
      </c>
      <c r="AV216" s="11" t="s">
        <v>24</v>
      </c>
      <c r="AW216" s="11" t="s">
        <v>45</v>
      </c>
      <c r="AX216" s="11" t="s">
        <v>81</v>
      </c>
      <c r="AY216" s="247" t="s">
        <v>145</v>
      </c>
    </row>
    <row r="217" s="12" customFormat="1">
      <c r="B217" s="248"/>
      <c r="C217" s="249"/>
      <c r="D217" s="234" t="s">
        <v>176</v>
      </c>
      <c r="E217" s="250" t="s">
        <v>38</v>
      </c>
      <c r="F217" s="251" t="s">
        <v>179</v>
      </c>
      <c r="G217" s="249"/>
      <c r="H217" s="252">
        <v>15</v>
      </c>
      <c r="I217" s="253"/>
      <c r="J217" s="249"/>
      <c r="K217" s="249"/>
      <c r="L217" s="254"/>
      <c r="M217" s="255"/>
      <c r="N217" s="256"/>
      <c r="O217" s="256"/>
      <c r="P217" s="256"/>
      <c r="Q217" s="256"/>
      <c r="R217" s="256"/>
      <c r="S217" s="256"/>
      <c r="T217" s="257"/>
      <c r="AT217" s="258" t="s">
        <v>176</v>
      </c>
      <c r="AU217" s="258" t="s">
        <v>158</v>
      </c>
      <c r="AV217" s="12" t="s">
        <v>152</v>
      </c>
      <c r="AW217" s="12" t="s">
        <v>45</v>
      </c>
      <c r="AX217" s="12" t="s">
        <v>25</v>
      </c>
      <c r="AY217" s="258" t="s">
        <v>145</v>
      </c>
    </row>
    <row r="218" s="1" customFormat="1" ht="16.5" customHeight="1">
      <c r="B218" s="46"/>
      <c r="C218" s="259" t="s">
        <v>326</v>
      </c>
      <c r="D218" s="259" t="s">
        <v>280</v>
      </c>
      <c r="E218" s="260" t="s">
        <v>1346</v>
      </c>
      <c r="F218" s="261" t="s">
        <v>1347</v>
      </c>
      <c r="G218" s="262" t="s">
        <v>197</v>
      </c>
      <c r="H218" s="263">
        <v>16</v>
      </c>
      <c r="I218" s="264"/>
      <c r="J218" s="265">
        <f>ROUND(I218*H218,2)</f>
        <v>0</v>
      </c>
      <c r="K218" s="261" t="s">
        <v>38</v>
      </c>
      <c r="L218" s="266"/>
      <c r="M218" s="267" t="s">
        <v>38</v>
      </c>
      <c r="N218" s="268" t="s">
        <v>52</v>
      </c>
      <c r="O218" s="47"/>
      <c r="P218" s="231">
        <f>O218*H218</f>
        <v>0</v>
      </c>
      <c r="Q218" s="231">
        <v>0</v>
      </c>
      <c r="R218" s="231">
        <f>Q218*H218</f>
        <v>0</v>
      </c>
      <c r="S218" s="231">
        <v>0</v>
      </c>
      <c r="T218" s="232">
        <f>S218*H218</f>
        <v>0</v>
      </c>
      <c r="AR218" s="23" t="s">
        <v>1268</v>
      </c>
      <c r="AT218" s="23" t="s">
        <v>280</v>
      </c>
      <c r="AU218" s="23" t="s">
        <v>158</v>
      </c>
      <c r="AY218" s="23" t="s">
        <v>145</v>
      </c>
      <c r="BE218" s="233">
        <f>IF(N218="základní",J218,0)</f>
        <v>0</v>
      </c>
      <c r="BF218" s="233">
        <f>IF(N218="snížená",J218,0)</f>
        <v>0</v>
      </c>
      <c r="BG218" s="233">
        <f>IF(N218="zákl. přenesená",J218,0)</f>
        <v>0</v>
      </c>
      <c r="BH218" s="233">
        <f>IF(N218="sníž. přenesená",J218,0)</f>
        <v>0</v>
      </c>
      <c r="BI218" s="233">
        <f>IF(N218="nulová",J218,0)</f>
        <v>0</v>
      </c>
      <c r="BJ218" s="23" t="s">
        <v>25</v>
      </c>
      <c r="BK218" s="233">
        <f>ROUND(I218*H218,2)</f>
        <v>0</v>
      </c>
      <c r="BL218" s="23" t="s">
        <v>1268</v>
      </c>
      <c r="BM218" s="23" t="s">
        <v>1348</v>
      </c>
    </row>
    <row r="219" s="13" customFormat="1">
      <c r="B219" s="276"/>
      <c r="C219" s="277"/>
      <c r="D219" s="234" t="s">
        <v>176</v>
      </c>
      <c r="E219" s="278" t="s">
        <v>38</v>
      </c>
      <c r="F219" s="279" t="s">
        <v>1345</v>
      </c>
      <c r="G219" s="277"/>
      <c r="H219" s="278" t="s">
        <v>38</v>
      </c>
      <c r="I219" s="280"/>
      <c r="J219" s="277"/>
      <c r="K219" s="277"/>
      <c r="L219" s="281"/>
      <c r="M219" s="282"/>
      <c r="N219" s="283"/>
      <c r="O219" s="283"/>
      <c r="P219" s="283"/>
      <c r="Q219" s="283"/>
      <c r="R219" s="283"/>
      <c r="S219" s="283"/>
      <c r="T219" s="284"/>
      <c r="AT219" s="285" t="s">
        <v>176</v>
      </c>
      <c r="AU219" s="285" t="s">
        <v>158</v>
      </c>
      <c r="AV219" s="13" t="s">
        <v>25</v>
      </c>
      <c r="AW219" s="13" t="s">
        <v>45</v>
      </c>
      <c r="AX219" s="13" t="s">
        <v>81</v>
      </c>
      <c r="AY219" s="285" t="s">
        <v>145</v>
      </c>
    </row>
    <row r="220" s="11" customFormat="1">
      <c r="B220" s="237"/>
      <c r="C220" s="238"/>
      <c r="D220" s="234" t="s">
        <v>176</v>
      </c>
      <c r="E220" s="239" t="s">
        <v>38</v>
      </c>
      <c r="F220" s="240" t="s">
        <v>237</v>
      </c>
      <c r="G220" s="238"/>
      <c r="H220" s="241">
        <v>16</v>
      </c>
      <c r="I220" s="242"/>
      <c r="J220" s="238"/>
      <c r="K220" s="238"/>
      <c r="L220" s="243"/>
      <c r="M220" s="244"/>
      <c r="N220" s="245"/>
      <c r="O220" s="245"/>
      <c r="P220" s="245"/>
      <c r="Q220" s="245"/>
      <c r="R220" s="245"/>
      <c r="S220" s="245"/>
      <c r="T220" s="246"/>
      <c r="AT220" s="247" t="s">
        <v>176</v>
      </c>
      <c r="AU220" s="247" t="s">
        <v>158</v>
      </c>
      <c r="AV220" s="11" t="s">
        <v>24</v>
      </c>
      <c r="AW220" s="11" t="s">
        <v>45</v>
      </c>
      <c r="AX220" s="11" t="s">
        <v>81</v>
      </c>
      <c r="AY220" s="247" t="s">
        <v>145</v>
      </c>
    </row>
    <row r="221" s="12" customFormat="1">
      <c r="B221" s="248"/>
      <c r="C221" s="249"/>
      <c r="D221" s="234" t="s">
        <v>176</v>
      </c>
      <c r="E221" s="250" t="s">
        <v>38</v>
      </c>
      <c r="F221" s="251" t="s">
        <v>179</v>
      </c>
      <c r="G221" s="249"/>
      <c r="H221" s="252">
        <v>16</v>
      </c>
      <c r="I221" s="253"/>
      <c r="J221" s="249"/>
      <c r="K221" s="249"/>
      <c r="L221" s="254"/>
      <c r="M221" s="255"/>
      <c r="N221" s="256"/>
      <c r="O221" s="256"/>
      <c r="P221" s="256"/>
      <c r="Q221" s="256"/>
      <c r="R221" s="256"/>
      <c r="S221" s="256"/>
      <c r="T221" s="257"/>
      <c r="AT221" s="258" t="s">
        <v>176</v>
      </c>
      <c r="AU221" s="258" t="s">
        <v>158</v>
      </c>
      <c r="AV221" s="12" t="s">
        <v>152</v>
      </c>
      <c r="AW221" s="12" t="s">
        <v>45</v>
      </c>
      <c r="AX221" s="12" t="s">
        <v>25</v>
      </c>
      <c r="AY221" s="258" t="s">
        <v>145</v>
      </c>
    </row>
    <row r="222" s="1" customFormat="1" ht="16.5" customHeight="1">
      <c r="B222" s="46"/>
      <c r="C222" s="222" t="s">
        <v>330</v>
      </c>
      <c r="D222" s="222" t="s">
        <v>147</v>
      </c>
      <c r="E222" s="223" t="s">
        <v>1349</v>
      </c>
      <c r="F222" s="224" t="s">
        <v>1350</v>
      </c>
      <c r="G222" s="225" t="s">
        <v>197</v>
      </c>
      <c r="H222" s="226">
        <v>15</v>
      </c>
      <c r="I222" s="227"/>
      <c r="J222" s="228">
        <f>ROUND(I222*H222,2)</f>
        <v>0</v>
      </c>
      <c r="K222" s="224" t="s">
        <v>162</v>
      </c>
      <c r="L222" s="72"/>
      <c r="M222" s="229" t="s">
        <v>38</v>
      </c>
      <c r="N222" s="230" t="s">
        <v>52</v>
      </c>
      <c r="O222" s="47"/>
      <c r="P222" s="231">
        <f>O222*H222</f>
        <v>0</v>
      </c>
      <c r="Q222" s="231">
        <v>0</v>
      </c>
      <c r="R222" s="231">
        <f>Q222*H222</f>
        <v>0</v>
      </c>
      <c r="S222" s="231">
        <v>0</v>
      </c>
      <c r="T222" s="232">
        <f>S222*H222</f>
        <v>0</v>
      </c>
      <c r="AR222" s="23" t="s">
        <v>463</v>
      </c>
      <c r="AT222" s="23" t="s">
        <v>147</v>
      </c>
      <c r="AU222" s="23" t="s">
        <v>158</v>
      </c>
      <c r="AY222" s="23" t="s">
        <v>145</v>
      </c>
      <c r="BE222" s="233">
        <f>IF(N222="základní",J222,0)</f>
        <v>0</v>
      </c>
      <c r="BF222" s="233">
        <f>IF(N222="snížená",J222,0)</f>
        <v>0</v>
      </c>
      <c r="BG222" s="233">
        <f>IF(N222="zákl. přenesená",J222,0)</f>
        <v>0</v>
      </c>
      <c r="BH222" s="233">
        <f>IF(N222="sníž. přenesená",J222,0)</f>
        <v>0</v>
      </c>
      <c r="BI222" s="233">
        <f>IF(N222="nulová",J222,0)</f>
        <v>0</v>
      </c>
      <c r="BJ222" s="23" t="s">
        <v>25</v>
      </c>
      <c r="BK222" s="233">
        <f>ROUND(I222*H222,2)</f>
        <v>0</v>
      </c>
      <c r="BL222" s="23" t="s">
        <v>463</v>
      </c>
      <c r="BM222" s="23" t="s">
        <v>1351</v>
      </c>
    </row>
    <row r="223" s="13" customFormat="1">
      <c r="B223" s="276"/>
      <c r="C223" s="277"/>
      <c r="D223" s="234" t="s">
        <v>176</v>
      </c>
      <c r="E223" s="278" t="s">
        <v>38</v>
      </c>
      <c r="F223" s="279" t="s">
        <v>1352</v>
      </c>
      <c r="G223" s="277"/>
      <c r="H223" s="278" t="s">
        <v>38</v>
      </c>
      <c r="I223" s="280"/>
      <c r="J223" s="277"/>
      <c r="K223" s="277"/>
      <c r="L223" s="281"/>
      <c r="M223" s="282"/>
      <c r="N223" s="283"/>
      <c r="O223" s="283"/>
      <c r="P223" s="283"/>
      <c r="Q223" s="283"/>
      <c r="R223" s="283"/>
      <c r="S223" s="283"/>
      <c r="T223" s="284"/>
      <c r="AT223" s="285" t="s">
        <v>176</v>
      </c>
      <c r="AU223" s="285" t="s">
        <v>158</v>
      </c>
      <c r="AV223" s="13" t="s">
        <v>25</v>
      </c>
      <c r="AW223" s="13" t="s">
        <v>45</v>
      </c>
      <c r="AX223" s="13" t="s">
        <v>81</v>
      </c>
      <c r="AY223" s="285" t="s">
        <v>145</v>
      </c>
    </row>
    <row r="224" s="11" customFormat="1">
      <c r="B224" s="237"/>
      <c r="C224" s="238"/>
      <c r="D224" s="234" t="s">
        <v>176</v>
      </c>
      <c r="E224" s="239" t="s">
        <v>38</v>
      </c>
      <c r="F224" s="240" t="s">
        <v>10</v>
      </c>
      <c r="G224" s="238"/>
      <c r="H224" s="241">
        <v>15</v>
      </c>
      <c r="I224" s="242"/>
      <c r="J224" s="238"/>
      <c r="K224" s="238"/>
      <c r="L224" s="243"/>
      <c r="M224" s="244"/>
      <c r="N224" s="245"/>
      <c r="O224" s="245"/>
      <c r="P224" s="245"/>
      <c r="Q224" s="245"/>
      <c r="R224" s="245"/>
      <c r="S224" s="245"/>
      <c r="T224" s="246"/>
      <c r="AT224" s="247" t="s">
        <v>176</v>
      </c>
      <c r="AU224" s="247" t="s">
        <v>158</v>
      </c>
      <c r="AV224" s="11" t="s">
        <v>24</v>
      </c>
      <c r="AW224" s="11" t="s">
        <v>45</v>
      </c>
      <c r="AX224" s="11" t="s">
        <v>81</v>
      </c>
      <c r="AY224" s="247" t="s">
        <v>145</v>
      </c>
    </row>
    <row r="225" s="12" customFormat="1">
      <c r="B225" s="248"/>
      <c r="C225" s="249"/>
      <c r="D225" s="234" t="s">
        <v>176</v>
      </c>
      <c r="E225" s="250" t="s">
        <v>38</v>
      </c>
      <c r="F225" s="251" t="s">
        <v>179</v>
      </c>
      <c r="G225" s="249"/>
      <c r="H225" s="252">
        <v>15</v>
      </c>
      <c r="I225" s="253"/>
      <c r="J225" s="249"/>
      <c r="K225" s="249"/>
      <c r="L225" s="254"/>
      <c r="M225" s="255"/>
      <c r="N225" s="256"/>
      <c r="O225" s="256"/>
      <c r="P225" s="256"/>
      <c r="Q225" s="256"/>
      <c r="R225" s="256"/>
      <c r="S225" s="256"/>
      <c r="T225" s="257"/>
      <c r="AT225" s="258" t="s">
        <v>176</v>
      </c>
      <c r="AU225" s="258" t="s">
        <v>158</v>
      </c>
      <c r="AV225" s="12" t="s">
        <v>152</v>
      </c>
      <c r="AW225" s="12" t="s">
        <v>45</v>
      </c>
      <c r="AX225" s="12" t="s">
        <v>25</v>
      </c>
      <c r="AY225" s="258" t="s">
        <v>145</v>
      </c>
    </row>
    <row r="226" s="1" customFormat="1" ht="16.5" customHeight="1">
      <c r="B226" s="46"/>
      <c r="C226" s="222" t="s">
        <v>335</v>
      </c>
      <c r="D226" s="222" t="s">
        <v>147</v>
      </c>
      <c r="E226" s="223" t="s">
        <v>1353</v>
      </c>
      <c r="F226" s="224" t="s">
        <v>1354</v>
      </c>
      <c r="G226" s="225" t="s">
        <v>197</v>
      </c>
      <c r="H226" s="226">
        <v>15</v>
      </c>
      <c r="I226" s="227"/>
      <c r="J226" s="228">
        <f>ROUND(I226*H226,2)</f>
        <v>0</v>
      </c>
      <c r="K226" s="224" t="s">
        <v>162</v>
      </c>
      <c r="L226" s="72"/>
      <c r="M226" s="229" t="s">
        <v>38</v>
      </c>
      <c r="N226" s="230" t="s">
        <v>52</v>
      </c>
      <c r="O226" s="47"/>
      <c r="P226" s="231">
        <f>O226*H226</f>
        <v>0</v>
      </c>
      <c r="Q226" s="231">
        <v>0</v>
      </c>
      <c r="R226" s="231">
        <f>Q226*H226</f>
        <v>0</v>
      </c>
      <c r="S226" s="231">
        <v>0</v>
      </c>
      <c r="T226" s="232">
        <f>S226*H226</f>
        <v>0</v>
      </c>
      <c r="AR226" s="23" t="s">
        <v>463</v>
      </c>
      <c r="AT226" s="23" t="s">
        <v>147</v>
      </c>
      <c r="AU226" s="23" t="s">
        <v>158</v>
      </c>
      <c r="AY226" s="23" t="s">
        <v>145</v>
      </c>
      <c r="BE226" s="233">
        <f>IF(N226="základní",J226,0)</f>
        <v>0</v>
      </c>
      <c r="BF226" s="233">
        <f>IF(N226="snížená",J226,0)</f>
        <v>0</v>
      </c>
      <c r="BG226" s="233">
        <f>IF(N226="zákl. přenesená",J226,0)</f>
        <v>0</v>
      </c>
      <c r="BH226" s="233">
        <f>IF(N226="sníž. přenesená",J226,0)</f>
        <v>0</v>
      </c>
      <c r="BI226" s="233">
        <f>IF(N226="nulová",J226,0)</f>
        <v>0</v>
      </c>
      <c r="BJ226" s="23" t="s">
        <v>25</v>
      </c>
      <c r="BK226" s="233">
        <f>ROUND(I226*H226,2)</f>
        <v>0</v>
      </c>
      <c r="BL226" s="23" t="s">
        <v>463</v>
      </c>
      <c r="BM226" s="23" t="s">
        <v>1355</v>
      </c>
    </row>
    <row r="227" s="13" customFormat="1">
      <c r="B227" s="276"/>
      <c r="C227" s="277"/>
      <c r="D227" s="234" t="s">
        <v>176</v>
      </c>
      <c r="E227" s="278" t="s">
        <v>38</v>
      </c>
      <c r="F227" s="279" t="s">
        <v>1352</v>
      </c>
      <c r="G227" s="277"/>
      <c r="H227" s="278" t="s">
        <v>38</v>
      </c>
      <c r="I227" s="280"/>
      <c r="J227" s="277"/>
      <c r="K227" s="277"/>
      <c r="L227" s="281"/>
      <c r="M227" s="282"/>
      <c r="N227" s="283"/>
      <c r="O227" s="283"/>
      <c r="P227" s="283"/>
      <c r="Q227" s="283"/>
      <c r="R227" s="283"/>
      <c r="S227" s="283"/>
      <c r="T227" s="284"/>
      <c r="AT227" s="285" t="s">
        <v>176</v>
      </c>
      <c r="AU227" s="285" t="s">
        <v>158</v>
      </c>
      <c r="AV227" s="13" t="s">
        <v>25</v>
      </c>
      <c r="AW227" s="13" t="s">
        <v>45</v>
      </c>
      <c r="AX227" s="13" t="s">
        <v>81</v>
      </c>
      <c r="AY227" s="285" t="s">
        <v>145</v>
      </c>
    </row>
    <row r="228" s="11" customFormat="1">
      <c r="B228" s="237"/>
      <c r="C228" s="238"/>
      <c r="D228" s="234" t="s">
        <v>176</v>
      </c>
      <c r="E228" s="239" t="s">
        <v>38</v>
      </c>
      <c r="F228" s="240" t="s">
        <v>10</v>
      </c>
      <c r="G228" s="238"/>
      <c r="H228" s="241">
        <v>15</v>
      </c>
      <c r="I228" s="242"/>
      <c r="J228" s="238"/>
      <c r="K228" s="238"/>
      <c r="L228" s="243"/>
      <c r="M228" s="244"/>
      <c r="N228" s="245"/>
      <c r="O228" s="245"/>
      <c r="P228" s="245"/>
      <c r="Q228" s="245"/>
      <c r="R228" s="245"/>
      <c r="S228" s="245"/>
      <c r="T228" s="246"/>
      <c r="AT228" s="247" t="s">
        <v>176</v>
      </c>
      <c r="AU228" s="247" t="s">
        <v>158</v>
      </c>
      <c r="AV228" s="11" t="s">
        <v>24</v>
      </c>
      <c r="AW228" s="11" t="s">
        <v>45</v>
      </c>
      <c r="AX228" s="11" t="s">
        <v>81</v>
      </c>
      <c r="AY228" s="247" t="s">
        <v>145</v>
      </c>
    </row>
    <row r="229" s="12" customFormat="1">
      <c r="B229" s="248"/>
      <c r="C229" s="249"/>
      <c r="D229" s="234" t="s">
        <v>176</v>
      </c>
      <c r="E229" s="250" t="s">
        <v>38</v>
      </c>
      <c r="F229" s="251" t="s">
        <v>179</v>
      </c>
      <c r="G229" s="249"/>
      <c r="H229" s="252">
        <v>15</v>
      </c>
      <c r="I229" s="253"/>
      <c r="J229" s="249"/>
      <c r="K229" s="249"/>
      <c r="L229" s="254"/>
      <c r="M229" s="255"/>
      <c r="N229" s="256"/>
      <c r="O229" s="256"/>
      <c r="P229" s="256"/>
      <c r="Q229" s="256"/>
      <c r="R229" s="256"/>
      <c r="S229" s="256"/>
      <c r="T229" s="257"/>
      <c r="AT229" s="258" t="s">
        <v>176</v>
      </c>
      <c r="AU229" s="258" t="s">
        <v>158</v>
      </c>
      <c r="AV229" s="12" t="s">
        <v>152</v>
      </c>
      <c r="AW229" s="12" t="s">
        <v>45</v>
      </c>
      <c r="AX229" s="12" t="s">
        <v>25</v>
      </c>
      <c r="AY229" s="258" t="s">
        <v>145</v>
      </c>
    </row>
    <row r="230" s="1" customFormat="1" ht="25.5" customHeight="1">
      <c r="B230" s="46"/>
      <c r="C230" s="222" t="s">
        <v>339</v>
      </c>
      <c r="D230" s="222" t="s">
        <v>147</v>
      </c>
      <c r="E230" s="223" t="s">
        <v>1356</v>
      </c>
      <c r="F230" s="224" t="s">
        <v>1357</v>
      </c>
      <c r="G230" s="225" t="s">
        <v>161</v>
      </c>
      <c r="H230" s="226">
        <v>3</v>
      </c>
      <c r="I230" s="227"/>
      <c r="J230" s="228">
        <f>ROUND(I230*H230,2)</f>
        <v>0</v>
      </c>
      <c r="K230" s="224" t="s">
        <v>162</v>
      </c>
      <c r="L230" s="72"/>
      <c r="M230" s="229" t="s">
        <v>38</v>
      </c>
      <c r="N230" s="230" t="s">
        <v>52</v>
      </c>
      <c r="O230" s="47"/>
      <c r="P230" s="231">
        <f>O230*H230</f>
        <v>0</v>
      </c>
      <c r="Q230" s="231">
        <v>0</v>
      </c>
      <c r="R230" s="231">
        <f>Q230*H230</f>
        <v>0</v>
      </c>
      <c r="S230" s="231">
        <v>0</v>
      </c>
      <c r="T230" s="232">
        <f>S230*H230</f>
        <v>0</v>
      </c>
      <c r="AR230" s="23" t="s">
        <v>463</v>
      </c>
      <c r="AT230" s="23" t="s">
        <v>147</v>
      </c>
      <c r="AU230" s="23" t="s">
        <v>158</v>
      </c>
      <c r="AY230" s="23" t="s">
        <v>145</v>
      </c>
      <c r="BE230" s="233">
        <f>IF(N230="základní",J230,0)</f>
        <v>0</v>
      </c>
      <c r="BF230" s="233">
        <f>IF(N230="snížená",J230,0)</f>
        <v>0</v>
      </c>
      <c r="BG230" s="233">
        <f>IF(N230="zákl. přenesená",J230,0)</f>
        <v>0</v>
      </c>
      <c r="BH230" s="233">
        <f>IF(N230="sníž. přenesená",J230,0)</f>
        <v>0</v>
      </c>
      <c r="BI230" s="233">
        <f>IF(N230="nulová",J230,0)</f>
        <v>0</v>
      </c>
      <c r="BJ230" s="23" t="s">
        <v>25</v>
      </c>
      <c r="BK230" s="233">
        <f>ROUND(I230*H230,2)</f>
        <v>0</v>
      </c>
      <c r="BL230" s="23" t="s">
        <v>463</v>
      </c>
      <c r="BM230" s="23" t="s">
        <v>1358</v>
      </c>
    </row>
    <row r="231" s="13" customFormat="1">
      <c r="B231" s="276"/>
      <c r="C231" s="277"/>
      <c r="D231" s="234" t="s">
        <v>176</v>
      </c>
      <c r="E231" s="278" t="s">
        <v>38</v>
      </c>
      <c r="F231" s="279" t="s">
        <v>1233</v>
      </c>
      <c r="G231" s="277"/>
      <c r="H231" s="278" t="s">
        <v>38</v>
      </c>
      <c r="I231" s="280"/>
      <c r="J231" s="277"/>
      <c r="K231" s="277"/>
      <c r="L231" s="281"/>
      <c r="M231" s="282"/>
      <c r="N231" s="283"/>
      <c r="O231" s="283"/>
      <c r="P231" s="283"/>
      <c r="Q231" s="283"/>
      <c r="R231" s="283"/>
      <c r="S231" s="283"/>
      <c r="T231" s="284"/>
      <c r="AT231" s="285" t="s">
        <v>176</v>
      </c>
      <c r="AU231" s="285" t="s">
        <v>158</v>
      </c>
      <c r="AV231" s="13" t="s">
        <v>25</v>
      </c>
      <c r="AW231" s="13" t="s">
        <v>45</v>
      </c>
      <c r="AX231" s="13" t="s">
        <v>81</v>
      </c>
      <c r="AY231" s="285" t="s">
        <v>145</v>
      </c>
    </row>
    <row r="232" s="11" customFormat="1">
      <c r="B232" s="237"/>
      <c r="C232" s="238"/>
      <c r="D232" s="234" t="s">
        <v>176</v>
      </c>
      <c r="E232" s="239" t="s">
        <v>38</v>
      </c>
      <c r="F232" s="240" t="s">
        <v>158</v>
      </c>
      <c r="G232" s="238"/>
      <c r="H232" s="241">
        <v>3</v>
      </c>
      <c r="I232" s="242"/>
      <c r="J232" s="238"/>
      <c r="K232" s="238"/>
      <c r="L232" s="243"/>
      <c r="M232" s="244"/>
      <c r="N232" s="245"/>
      <c r="O232" s="245"/>
      <c r="P232" s="245"/>
      <c r="Q232" s="245"/>
      <c r="R232" s="245"/>
      <c r="S232" s="245"/>
      <c r="T232" s="246"/>
      <c r="AT232" s="247" t="s">
        <v>176</v>
      </c>
      <c r="AU232" s="247" t="s">
        <v>158</v>
      </c>
      <c r="AV232" s="11" t="s">
        <v>24</v>
      </c>
      <c r="AW232" s="11" t="s">
        <v>45</v>
      </c>
      <c r="AX232" s="11" t="s">
        <v>81</v>
      </c>
      <c r="AY232" s="247" t="s">
        <v>145</v>
      </c>
    </row>
    <row r="233" s="12" customFormat="1">
      <c r="B233" s="248"/>
      <c r="C233" s="249"/>
      <c r="D233" s="234" t="s">
        <v>176</v>
      </c>
      <c r="E233" s="250" t="s">
        <v>38</v>
      </c>
      <c r="F233" s="251" t="s">
        <v>179</v>
      </c>
      <c r="G233" s="249"/>
      <c r="H233" s="252">
        <v>3</v>
      </c>
      <c r="I233" s="253"/>
      <c r="J233" s="249"/>
      <c r="K233" s="249"/>
      <c r="L233" s="254"/>
      <c r="M233" s="255"/>
      <c r="N233" s="256"/>
      <c r="O233" s="256"/>
      <c r="P233" s="256"/>
      <c r="Q233" s="256"/>
      <c r="R233" s="256"/>
      <c r="S233" s="256"/>
      <c r="T233" s="257"/>
      <c r="AT233" s="258" t="s">
        <v>176</v>
      </c>
      <c r="AU233" s="258" t="s">
        <v>158</v>
      </c>
      <c r="AV233" s="12" t="s">
        <v>152</v>
      </c>
      <c r="AW233" s="12" t="s">
        <v>45</v>
      </c>
      <c r="AX233" s="12" t="s">
        <v>25</v>
      </c>
      <c r="AY233" s="258" t="s">
        <v>145</v>
      </c>
    </row>
    <row r="234" s="1" customFormat="1" ht="16.5" customHeight="1">
      <c r="B234" s="46"/>
      <c r="C234" s="222" t="s">
        <v>343</v>
      </c>
      <c r="D234" s="222" t="s">
        <v>147</v>
      </c>
      <c r="E234" s="223" t="s">
        <v>1359</v>
      </c>
      <c r="F234" s="224" t="s">
        <v>1360</v>
      </c>
      <c r="G234" s="225" t="s">
        <v>206</v>
      </c>
      <c r="H234" s="226">
        <v>1.9199999999999999</v>
      </c>
      <c r="I234" s="227"/>
      <c r="J234" s="228">
        <f>ROUND(I234*H234,2)</f>
        <v>0</v>
      </c>
      <c r="K234" s="224" t="s">
        <v>162</v>
      </c>
      <c r="L234" s="72"/>
      <c r="M234" s="229" t="s">
        <v>38</v>
      </c>
      <c r="N234" s="230" t="s">
        <v>52</v>
      </c>
      <c r="O234" s="47"/>
      <c r="P234" s="231">
        <f>O234*H234</f>
        <v>0</v>
      </c>
      <c r="Q234" s="231">
        <v>2.2563399999999998</v>
      </c>
      <c r="R234" s="231">
        <f>Q234*H234</f>
        <v>4.3321727999999995</v>
      </c>
      <c r="S234" s="231">
        <v>0</v>
      </c>
      <c r="T234" s="232">
        <f>S234*H234</f>
        <v>0</v>
      </c>
      <c r="AR234" s="23" t="s">
        <v>463</v>
      </c>
      <c r="AT234" s="23" t="s">
        <v>147</v>
      </c>
      <c r="AU234" s="23" t="s">
        <v>158</v>
      </c>
      <c r="AY234" s="23" t="s">
        <v>145</v>
      </c>
      <c r="BE234" s="233">
        <f>IF(N234="základní",J234,0)</f>
        <v>0</v>
      </c>
      <c r="BF234" s="233">
        <f>IF(N234="snížená",J234,0)</f>
        <v>0</v>
      </c>
      <c r="BG234" s="233">
        <f>IF(N234="zákl. přenesená",J234,0)</f>
        <v>0</v>
      </c>
      <c r="BH234" s="233">
        <f>IF(N234="sníž. přenesená",J234,0)</f>
        <v>0</v>
      </c>
      <c r="BI234" s="233">
        <f>IF(N234="nulová",J234,0)</f>
        <v>0</v>
      </c>
      <c r="BJ234" s="23" t="s">
        <v>25</v>
      </c>
      <c r="BK234" s="233">
        <f>ROUND(I234*H234,2)</f>
        <v>0</v>
      </c>
      <c r="BL234" s="23" t="s">
        <v>463</v>
      </c>
      <c r="BM234" s="23" t="s">
        <v>1361</v>
      </c>
    </row>
    <row r="235" s="13" customFormat="1">
      <c r="B235" s="276"/>
      <c r="C235" s="277"/>
      <c r="D235" s="234" t="s">
        <v>176</v>
      </c>
      <c r="E235" s="278" t="s">
        <v>38</v>
      </c>
      <c r="F235" s="279" t="s">
        <v>1362</v>
      </c>
      <c r="G235" s="277"/>
      <c r="H235" s="278" t="s">
        <v>38</v>
      </c>
      <c r="I235" s="280"/>
      <c r="J235" s="277"/>
      <c r="K235" s="277"/>
      <c r="L235" s="281"/>
      <c r="M235" s="282"/>
      <c r="N235" s="283"/>
      <c r="O235" s="283"/>
      <c r="P235" s="283"/>
      <c r="Q235" s="283"/>
      <c r="R235" s="283"/>
      <c r="S235" s="283"/>
      <c r="T235" s="284"/>
      <c r="AT235" s="285" t="s">
        <v>176</v>
      </c>
      <c r="AU235" s="285" t="s">
        <v>158</v>
      </c>
      <c r="AV235" s="13" t="s">
        <v>25</v>
      </c>
      <c r="AW235" s="13" t="s">
        <v>45</v>
      </c>
      <c r="AX235" s="13" t="s">
        <v>81</v>
      </c>
      <c r="AY235" s="285" t="s">
        <v>145</v>
      </c>
    </row>
    <row r="236" s="11" customFormat="1">
      <c r="B236" s="237"/>
      <c r="C236" s="238"/>
      <c r="D236" s="234" t="s">
        <v>176</v>
      </c>
      <c r="E236" s="239" t="s">
        <v>38</v>
      </c>
      <c r="F236" s="240" t="s">
        <v>1363</v>
      </c>
      <c r="G236" s="238"/>
      <c r="H236" s="241">
        <v>1.9199999999999999</v>
      </c>
      <c r="I236" s="242"/>
      <c r="J236" s="238"/>
      <c r="K236" s="238"/>
      <c r="L236" s="243"/>
      <c r="M236" s="244"/>
      <c r="N236" s="245"/>
      <c r="O236" s="245"/>
      <c r="P236" s="245"/>
      <c r="Q236" s="245"/>
      <c r="R236" s="245"/>
      <c r="S236" s="245"/>
      <c r="T236" s="246"/>
      <c r="AT236" s="247" t="s">
        <v>176</v>
      </c>
      <c r="AU236" s="247" t="s">
        <v>158</v>
      </c>
      <c r="AV236" s="11" t="s">
        <v>24</v>
      </c>
      <c r="AW236" s="11" t="s">
        <v>45</v>
      </c>
      <c r="AX236" s="11" t="s">
        <v>81</v>
      </c>
      <c r="AY236" s="247" t="s">
        <v>145</v>
      </c>
    </row>
    <row r="237" s="12" customFormat="1">
      <c r="B237" s="248"/>
      <c r="C237" s="249"/>
      <c r="D237" s="234" t="s">
        <v>176</v>
      </c>
      <c r="E237" s="250" t="s">
        <v>38</v>
      </c>
      <c r="F237" s="251" t="s">
        <v>179</v>
      </c>
      <c r="G237" s="249"/>
      <c r="H237" s="252">
        <v>1.9199999999999999</v>
      </c>
      <c r="I237" s="253"/>
      <c r="J237" s="249"/>
      <c r="K237" s="249"/>
      <c r="L237" s="254"/>
      <c r="M237" s="255"/>
      <c r="N237" s="256"/>
      <c r="O237" s="256"/>
      <c r="P237" s="256"/>
      <c r="Q237" s="256"/>
      <c r="R237" s="256"/>
      <c r="S237" s="256"/>
      <c r="T237" s="257"/>
      <c r="AT237" s="258" t="s">
        <v>176</v>
      </c>
      <c r="AU237" s="258" t="s">
        <v>158</v>
      </c>
      <c r="AV237" s="12" t="s">
        <v>152</v>
      </c>
      <c r="AW237" s="12" t="s">
        <v>45</v>
      </c>
      <c r="AX237" s="12" t="s">
        <v>25</v>
      </c>
      <c r="AY237" s="258" t="s">
        <v>145</v>
      </c>
    </row>
    <row r="238" s="1" customFormat="1" ht="16.5" customHeight="1">
      <c r="B238" s="46"/>
      <c r="C238" s="259" t="s">
        <v>348</v>
      </c>
      <c r="D238" s="259" t="s">
        <v>280</v>
      </c>
      <c r="E238" s="260" t="s">
        <v>1364</v>
      </c>
      <c r="F238" s="261" t="s">
        <v>1365</v>
      </c>
      <c r="G238" s="262" t="s">
        <v>522</v>
      </c>
      <c r="H238" s="263">
        <v>3</v>
      </c>
      <c r="I238" s="264"/>
      <c r="J238" s="265">
        <f>ROUND(I238*H238,2)</f>
        <v>0</v>
      </c>
      <c r="K238" s="261" t="s">
        <v>38</v>
      </c>
      <c r="L238" s="266"/>
      <c r="M238" s="267" t="s">
        <v>38</v>
      </c>
      <c r="N238" s="268" t="s">
        <v>52</v>
      </c>
      <c r="O238" s="47"/>
      <c r="P238" s="231">
        <f>O238*H238</f>
        <v>0</v>
      </c>
      <c r="Q238" s="231">
        <v>0</v>
      </c>
      <c r="R238" s="231">
        <f>Q238*H238</f>
        <v>0</v>
      </c>
      <c r="S238" s="231">
        <v>0</v>
      </c>
      <c r="T238" s="232">
        <f>S238*H238</f>
        <v>0</v>
      </c>
      <c r="AR238" s="23" t="s">
        <v>1255</v>
      </c>
      <c r="AT238" s="23" t="s">
        <v>280</v>
      </c>
      <c r="AU238" s="23" t="s">
        <v>158</v>
      </c>
      <c r="AY238" s="23" t="s">
        <v>145</v>
      </c>
      <c r="BE238" s="233">
        <f>IF(N238="základní",J238,0)</f>
        <v>0</v>
      </c>
      <c r="BF238" s="233">
        <f>IF(N238="snížená",J238,0)</f>
        <v>0</v>
      </c>
      <c r="BG238" s="233">
        <f>IF(N238="zákl. přenesená",J238,0)</f>
        <v>0</v>
      </c>
      <c r="BH238" s="233">
        <f>IF(N238="sníž. přenesená",J238,0)</f>
        <v>0</v>
      </c>
      <c r="BI238" s="233">
        <f>IF(N238="nulová",J238,0)</f>
        <v>0</v>
      </c>
      <c r="BJ238" s="23" t="s">
        <v>25</v>
      </c>
      <c r="BK238" s="233">
        <f>ROUND(I238*H238,2)</f>
        <v>0</v>
      </c>
      <c r="BL238" s="23" t="s">
        <v>463</v>
      </c>
      <c r="BM238" s="23" t="s">
        <v>1366</v>
      </c>
    </row>
    <row r="239" s="13" customFormat="1">
      <c r="B239" s="276"/>
      <c r="C239" s="277"/>
      <c r="D239" s="234" t="s">
        <v>176</v>
      </c>
      <c r="E239" s="278" t="s">
        <v>38</v>
      </c>
      <c r="F239" s="279" t="s">
        <v>1233</v>
      </c>
      <c r="G239" s="277"/>
      <c r="H239" s="278" t="s">
        <v>38</v>
      </c>
      <c r="I239" s="280"/>
      <c r="J239" s="277"/>
      <c r="K239" s="277"/>
      <c r="L239" s="281"/>
      <c r="M239" s="282"/>
      <c r="N239" s="283"/>
      <c r="O239" s="283"/>
      <c r="P239" s="283"/>
      <c r="Q239" s="283"/>
      <c r="R239" s="283"/>
      <c r="S239" s="283"/>
      <c r="T239" s="284"/>
      <c r="AT239" s="285" t="s">
        <v>176</v>
      </c>
      <c r="AU239" s="285" t="s">
        <v>158</v>
      </c>
      <c r="AV239" s="13" t="s">
        <v>25</v>
      </c>
      <c r="AW239" s="13" t="s">
        <v>45</v>
      </c>
      <c r="AX239" s="13" t="s">
        <v>81</v>
      </c>
      <c r="AY239" s="285" t="s">
        <v>145</v>
      </c>
    </row>
    <row r="240" s="11" customFormat="1">
      <c r="B240" s="237"/>
      <c r="C240" s="238"/>
      <c r="D240" s="234" t="s">
        <v>176</v>
      </c>
      <c r="E240" s="239" t="s">
        <v>38</v>
      </c>
      <c r="F240" s="240" t="s">
        <v>158</v>
      </c>
      <c r="G240" s="238"/>
      <c r="H240" s="241">
        <v>3</v>
      </c>
      <c r="I240" s="242"/>
      <c r="J240" s="238"/>
      <c r="K240" s="238"/>
      <c r="L240" s="243"/>
      <c r="M240" s="244"/>
      <c r="N240" s="245"/>
      <c r="O240" s="245"/>
      <c r="P240" s="245"/>
      <c r="Q240" s="245"/>
      <c r="R240" s="245"/>
      <c r="S240" s="245"/>
      <c r="T240" s="246"/>
      <c r="AT240" s="247" t="s">
        <v>176</v>
      </c>
      <c r="AU240" s="247" t="s">
        <v>158</v>
      </c>
      <c r="AV240" s="11" t="s">
        <v>24</v>
      </c>
      <c r="AW240" s="11" t="s">
        <v>45</v>
      </c>
      <c r="AX240" s="11" t="s">
        <v>81</v>
      </c>
      <c r="AY240" s="247" t="s">
        <v>145</v>
      </c>
    </row>
    <row r="241" s="12" customFormat="1">
      <c r="B241" s="248"/>
      <c r="C241" s="249"/>
      <c r="D241" s="234" t="s">
        <v>176</v>
      </c>
      <c r="E241" s="250" t="s">
        <v>38</v>
      </c>
      <c r="F241" s="251" t="s">
        <v>179</v>
      </c>
      <c r="G241" s="249"/>
      <c r="H241" s="252">
        <v>3</v>
      </c>
      <c r="I241" s="253"/>
      <c r="J241" s="249"/>
      <c r="K241" s="249"/>
      <c r="L241" s="254"/>
      <c r="M241" s="255"/>
      <c r="N241" s="256"/>
      <c r="O241" s="256"/>
      <c r="P241" s="256"/>
      <c r="Q241" s="256"/>
      <c r="R241" s="256"/>
      <c r="S241" s="256"/>
      <c r="T241" s="257"/>
      <c r="AT241" s="258" t="s">
        <v>176</v>
      </c>
      <c r="AU241" s="258" t="s">
        <v>158</v>
      </c>
      <c r="AV241" s="12" t="s">
        <v>152</v>
      </c>
      <c r="AW241" s="12" t="s">
        <v>45</v>
      </c>
      <c r="AX241" s="12" t="s">
        <v>25</v>
      </c>
      <c r="AY241" s="258" t="s">
        <v>145</v>
      </c>
    </row>
    <row r="242" s="1" customFormat="1" ht="16.5" customHeight="1">
      <c r="B242" s="46"/>
      <c r="C242" s="222" t="s">
        <v>353</v>
      </c>
      <c r="D242" s="222" t="s">
        <v>147</v>
      </c>
      <c r="E242" s="223" t="s">
        <v>1367</v>
      </c>
      <c r="F242" s="224" t="s">
        <v>1368</v>
      </c>
      <c r="G242" s="225" t="s">
        <v>224</v>
      </c>
      <c r="H242" s="226">
        <v>1.8</v>
      </c>
      <c r="I242" s="227"/>
      <c r="J242" s="228">
        <f>ROUND(I242*H242,2)</f>
        <v>0</v>
      </c>
      <c r="K242" s="224" t="s">
        <v>162</v>
      </c>
      <c r="L242" s="72"/>
      <c r="M242" s="229" t="s">
        <v>38</v>
      </c>
      <c r="N242" s="230" t="s">
        <v>52</v>
      </c>
      <c r="O242" s="47"/>
      <c r="P242" s="231">
        <f>O242*H242</f>
        <v>0</v>
      </c>
      <c r="Q242" s="231">
        <v>0</v>
      </c>
      <c r="R242" s="231">
        <f>Q242*H242</f>
        <v>0</v>
      </c>
      <c r="S242" s="231">
        <v>0</v>
      </c>
      <c r="T242" s="232">
        <f>S242*H242</f>
        <v>0</v>
      </c>
      <c r="AR242" s="23" t="s">
        <v>463</v>
      </c>
      <c r="AT242" s="23" t="s">
        <v>147</v>
      </c>
      <c r="AU242" s="23" t="s">
        <v>158</v>
      </c>
      <c r="AY242" s="23" t="s">
        <v>145</v>
      </c>
      <c r="BE242" s="233">
        <f>IF(N242="základní",J242,0)</f>
        <v>0</v>
      </c>
      <c r="BF242" s="233">
        <f>IF(N242="snížená",J242,0)</f>
        <v>0</v>
      </c>
      <c r="BG242" s="233">
        <f>IF(N242="zákl. přenesená",J242,0)</f>
        <v>0</v>
      </c>
      <c r="BH242" s="233">
        <f>IF(N242="sníž. přenesená",J242,0)</f>
        <v>0</v>
      </c>
      <c r="BI242" s="233">
        <f>IF(N242="nulová",J242,0)</f>
        <v>0</v>
      </c>
      <c r="BJ242" s="23" t="s">
        <v>25</v>
      </c>
      <c r="BK242" s="233">
        <f>ROUND(I242*H242,2)</f>
        <v>0</v>
      </c>
      <c r="BL242" s="23" t="s">
        <v>463</v>
      </c>
      <c r="BM242" s="23" t="s">
        <v>1369</v>
      </c>
    </row>
    <row r="243" s="13" customFormat="1">
      <c r="B243" s="276"/>
      <c r="C243" s="277"/>
      <c r="D243" s="234" t="s">
        <v>176</v>
      </c>
      <c r="E243" s="278" t="s">
        <v>38</v>
      </c>
      <c r="F243" s="279" t="s">
        <v>1370</v>
      </c>
      <c r="G243" s="277"/>
      <c r="H243" s="278" t="s">
        <v>38</v>
      </c>
      <c r="I243" s="280"/>
      <c r="J243" s="277"/>
      <c r="K243" s="277"/>
      <c r="L243" s="281"/>
      <c r="M243" s="282"/>
      <c r="N243" s="283"/>
      <c r="O243" s="283"/>
      <c r="P243" s="283"/>
      <c r="Q243" s="283"/>
      <c r="R243" s="283"/>
      <c r="S243" s="283"/>
      <c r="T243" s="284"/>
      <c r="AT243" s="285" t="s">
        <v>176</v>
      </c>
      <c r="AU243" s="285" t="s">
        <v>158</v>
      </c>
      <c r="AV243" s="13" t="s">
        <v>25</v>
      </c>
      <c r="AW243" s="13" t="s">
        <v>45</v>
      </c>
      <c r="AX243" s="13" t="s">
        <v>81</v>
      </c>
      <c r="AY243" s="285" t="s">
        <v>145</v>
      </c>
    </row>
    <row r="244" s="11" customFormat="1">
      <c r="B244" s="237"/>
      <c r="C244" s="238"/>
      <c r="D244" s="234" t="s">
        <v>176</v>
      </c>
      <c r="E244" s="239" t="s">
        <v>38</v>
      </c>
      <c r="F244" s="240" t="s">
        <v>1219</v>
      </c>
      <c r="G244" s="238"/>
      <c r="H244" s="241">
        <v>1.8</v>
      </c>
      <c r="I244" s="242"/>
      <c r="J244" s="238"/>
      <c r="K244" s="238"/>
      <c r="L244" s="243"/>
      <c r="M244" s="244"/>
      <c r="N244" s="245"/>
      <c r="O244" s="245"/>
      <c r="P244" s="245"/>
      <c r="Q244" s="245"/>
      <c r="R244" s="245"/>
      <c r="S244" s="245"/>
      <c r="T244" s="246"/>
      <c r="AT244" s="247" t="s">
        <v>176</v>
      </c>
      <c r="AU244" s="247" t="s">
        <v>158</v>
      </c>
      <c r="AV244" s="11" t="s">
        <v>24</v>
      </c>
      <c r="AW244" s="11" t="s">
        <v>45</v>
      </c>
      <c r="AX244" s="11" t="s">
        <v>81</v>
      </c>
      <c r="AY244" s="247" t="s">
        <v>145</v>
      </c>
    </row>
    <row r="245" s="12" customFormat="1">
      <c r="B245" s="248"/>
      <c r="C245" s="249"/>
      <c r="D245" s="234" t="s">
        <v>176</v>
      </c>
      <c r="E245" s="250" t="s">
        <v>1218</v>
      </c>
      <c r="F245" s="251" t="s">
        <v>179</v>
      </c>
      <c r="G245" s="249"/>
      <c r="H245" s="252">
        <v>1.8</v>
      </c>
      <c r="I245" s="253"/>
      <c r="J245" s="249"/>
      <c r="K245" s="249"/>
      <c r="L245" s="254"/>
      <c r="M245" s="255"/>
      <c r="N245" s="256"/>
      <c r="O245" s="256"/>
      <c r="P245" s="256"/>
      <c r="Q245" s="256"/>
      <c r="R245" s="256"/>
      <c r="S245" s="256"/>
      <c r="T245" s="257"/>
      <c r="AT245" s="258" t="s">
        <v>176</v>
      </c>
      <c r="AU245" s="258" t="s">
        <v>158</v>
      </c>
      <c r="AV245" s="12" t="s">
        <v>152</v>
      </c>
      <c r="AW245" s="12" t="s">
        <v>45</v>
      </c>
      <c r="AX245" s="12" t="s">
        <v>25</v>
      </c>
      <c r="AY245" s="258" t="s">
        <v>145</v>
      </c>
    </row>
    <row r="246" s="1" customFormat="1" ht="16.5" customHeight="1">
      <c r="B246" s="46"/>
      <c r="C246" s="222" t="s">
        <v>358</v>
      </c>
      <c r="D246" s="222" t="s">
        <v>147</v>
      </c>
      <c r="E246" s="223" t="s">
        <v>1371</v>
      </c>
      <c r="F246" s="224" t="s">
        <v>1372</v>
      </c>
      <c r="G246" s="225" t="s">
        <v>224</v>
      </c>
      <c r="H246" s="226">
        <v>9</v>
      </c>
      <c r="I246" s="227"/>
      <c r="J246" s="228">
        <f>ROUND(I246*H246,2)</f>
        <v>0</v>
      </c>
      <c r="K246" s="224" t="s">
        <v>162</v>
      </c>
      <c r="L246" s="72"/>
      <c r="M246" s="229" t="s">
        <v>38</v>
      </c>
      <c r="N246" s="230" t="s">
        <v>52</v>
      </c>
      <c r="O246" s="47"/>
      <c r="P246" s="231">
        <f>O246*H246</f>
        <v>0</v>
      </c>
      <c r="Q246" s="231">
        <v>0</v>
      </c>
      <c r="R246" s="231">
        <f>Q246*H246</f>
        <v>0</v>
      </c>
      <c r="S246" s="231">
        <v>0</v>
      </c>
      <c r="T246" s="232">
        <f>S246*H246</f>
        <v>0</v>
      </c>
      <c r="AR246" s="23" t="s">
        <v>463</v>
      </c>
      <c r="AT246" s="23" t="s">
        <v>147</v>
      </c>
      <c r="AU246" s="23" t="s">
        <v>158</v>
      </c>
      <c r="AY246" s="23" t="s">
        <v>145</v>
      </c>
      <c r="BE246" s="233">
        <f>IF(N246="základní",J246,0)</f>
        <v>0</v>
      </c>
      <c r="BF246" s="233">
        <f>IF(N246="snížená",J246,0)</f>
        <v>0</v>
      </c>
      <c r="BG246" s="233">
        <f>IF(N246="zákl. přenesená",J246,0)</f>
        <v>0</v>
      </c>
      <c r="BH246" s="233">
        <f>IF(N246="sníž. přenesená",J246,0)</f>
        <v>0</v>
      </c>
      <c r="BI246" s="233">
        <f>IF(N246="nulová",J246,0)</f>
        <v>0</v>
      </c>
      <c r="BJ246" s="23" t="s">
        <v>25</v>
      </c>
      <c r="BK246" s="233">
        <f>ROUND(I246*H246,2)</f>
        <v>0</v>
      </c>
      <c r="BL246" s="23" t="s">
        <v>463</v>
      </c>
      <c r="BM246" s="23" t="s">
        <v>1373</v>
      </c>
    </row>
    <row r="247" s="13" customFormat="1">
      <c r="B247" s="276"/>
      <c r="C247" s="277"/>
      <c r="D247" s="234" t="s">
        <v>176</v>
      </c>
      <c r="E247" s="278" t="s">
        <v>38</v>
      </c>
      <c r="F247" s="279" t="s">
        <v>1374</v>
      </c>
      <c r="G247" s="277"/>
      <c r="H247" s="278" t="s">
        <v>38</v>
      </c>
      <c r="I247" s="280"/>
      <c r="J247" s="277"/>
      <c r="K247" s="277"/>
      <c r="L247" s="281"/>
      <c r="M247" s="282"/>
      <c r="N247" s="283"/>
      <c r="O247" s="283"/>
      <c r="P247" s="283"/>
      <c r="Q247" s="283"/>
      <c r="R247" s="283"/>
      <c r="S247" s="283"/>
      <c r="T247" s="284"/>
      <c r="AT247" s="285" t="s">
        <v>176</v>
      </c>
      <c r="AU247" s="285" t="s">
        <v>158</v>
      </c>
      <c r="AV247" s="13" t="s">
        <v>25</v>
      </c>
      <c r="AW247" s="13" t="s">
        <v>45</v>
      </c>
      <c r="AX247" s="13" t="s">
        <v>81</v>
      </c>
      <c r="AY247" s="285" t="s">
        <v>145</v>
      </c>
    </row>
    <row r="248" s="11" customFormat="1">
      <c r="B248" s="237"/>
      <c r="C248" s="238"/>
      <c r="D248" s="234" t="s">
        <v>176</v>
      </c>
      <c r="E248" s="239" t="s">
        <v>38</v>
      </c>
      <c r="F248" s="240" t="s">
        <v>1375</v>
      </c>
      <c r="G248" s="238"/>
      <c r="H248" s="241">
        <v>9</v>
      </c>
      <c r="I248" s="242"/>
      <c r="J248" s="238"/>
      <c r="K248" s="238"/>
      <c r="L248" s="243"/>
      <c r="M248" s="244"/>
      <c r="N248" s="245"/>
      <c r="O248" s="245"/>
      <c r="P248" s="245"/>
      <c r="Q248" s="245"/>
      <c r="R248" s="245"/>
      <c r="S248" s="245"/>
      <c r="T248" s="246"/>
      <c r="AT248" s="247" t="s">
        <v>176</v>
      </c>
      <c r="AU248" s="247" t="s">
        <v>158</v>
      </c>
      <c r="AV248" s="11" t="s">
        <v>24</v>
      </c>
      <c r="AW248" s="11" t="s">
        <v>45</v>
      </c>
      <c r="AX248" s="11" t="s">
        <v>81</v>
      </c>
      <c r="AY248" s="247" t="s">
        <v>145</v>
      </c>
    </row>
    <row r="249" s="12" customFormat="1">
      <c r="B249" s="248"/>
      <c r="C249" s="249"/>
      <c r="D249" s="234" t="s">
        <v>176</v>
      </c>
      <c r="E249" s="250" t="s">
        <v>38</v>
      </c>
      <c r="F249" s="251" t="s">
        <v>179</v>
      </c>
      <c r="G249" s="249"/>
      <c r="H249" s="252">
        <v>9</v>
      </c>
      <c r="I249" s="253"/>
      <c r="J249" s="249"/>
      <c r="K249" s="249"/>
      <c r="L249" s="254"/>
      <c r="M249" s="255"/>
      <c r="N249" s="256"/>
      <c r="O249" s="256"/>
      <c r="P249" s="256"/>
      <c r="Q249" s="256"/>
      <c r="R249" s="256"/>
      <c r="S249" s="256"/>
      <c r="T249" s="257"/>
      <c r="AT249" s="258" t="s">
        <v>176</v>
      </c>
      <c r="AU249" s="258" t="s">
        <v>158</v>
      </c>
      <c r="AV249" s="12" t="s">
        <v>152</v>
      </c>
      <c r="AW249" s="12" t="s">
        <v>45</v>
      </c>
      <c r="AX249" s="12" t="s">
        <v>25</v>
      </c>
      <c r="AY249" s="258" t="s">
        <v>145</v>
      </c>
    </row>
    <row r="250" s="1" customFormat="1" ht="16.5" customHeight="1">
      <c r="B250" s="46"/>
      <c r="C250" s="259" t="s">
        <v>357</v>
      </c>
      <c r="D250" s="259" t="s">
        <v>280</v>
      </c>
      <c r="E250" s="260" t="s">
        <v>1376</v>
      </c>
      <c r="F250" s="261" t="s">
        <v>1377</v>
      </c>
      <c r="G250" s="262" t="s">
        <v>224</v>
      </c>
      <c r="H250" s="263">
        <v>1.8</v>
      </c>
      <c r="I250" s="264"/>
      <c r="J250" s="265">
        <f>ROUND(I250*H250,2)</f>
        <v>0</v>
      </c>
      <c r="K250" s="261" t="s">
        <v>38</v>
      </c>
      <c r="L250" s="266"/>
      <c r="M250" s="267" t="s">
        <v>38</v>
      </c>
      <c r="N250" s="268" t="s">
        <v>52</v>
      </c>
      <c r="O250" s="47"/>
      <c r="P250" s="231">
        <f>O250*H250</f>
        <v>0</v>
      </c>
      <c r="Q250" s="231">
        <v>0</v>
      </c>
      <c r="R250" s="231">
        <f>Q250*H250</f>
        <v>0</v>
      </c>
      <c r="S250" s="231">
        <v>0</v>
      </c>
      <c r="T250" s="232">
        <f>S250*H250</f>
        <v>0</v>
      </c>
      <c r="AR250" s="23" t="s">
        <v>1255</v>
      </c>
      <c r="AT250" s="23" t="s">
        <v>280</v>
      </c>
      <c r="AU250" s="23" t="s">
        <v>158</v>
      </c>
      <c r="AY250" s="23" t="s">
        <v>145</v>
      </c>
      <c r="BE250" s="233">
        <f>IF(N250="základní",J250,0)</f>
        <v>0</v>
      </c>
      <c r="BF250" s="233">
        <f>IF(N250="snížená",J250,0)</f>
        <v>0</v>
      </c>
      <c r="BG250" s="233">
        <f>IF(N250="zákl. přenesená",J250,0)</f>
        <v>0</v>
      </c>
      <c r="BH250" s="233">
        <f>IF(N250="sníž. přenesená",J250,0)</f>
        <v>0</v>
      </c>
      <c r="BI250" s="233">
        <f>IF(N250="nulová",J250,0)</f>
        <v>0</v>
      </c>
      <c r="BJ250" s="23" t="s">
        <v>25</v>
      </c>
      <c r="BK250" s="233">
        <f>ROUND(I250*H250,2)</f>
        <v>0</v>
      </c>
      <c r="BL250" s="23" t="s">
        <v>463</v>
      </c>
      <c r="BM250" s="23" t="s">
        <v>1378</v>
      </c>
    </row>
    <row r="251" s="13" customFormat="1">
      <c r="B251" s="276"/>
      <c r="C251" s="277"/>
      <c r="D251" s="234" t="s">
        <v>176</v>
      </c>
      <c r="E251" s="278" t="s">
        <v>38</v>
      </c>
      <c r="F251" s="279" t="s">
        <v>1370</v>
      </c>
      <c r="G251" s="277"/>
      <c r="H251" s="278" t="s">
        <v>38</v>
      </c>
      <c r="I251" s="280"/>
      <c r="J251" s="277"/>
      <c r="K251" s="277"/>
      <c r="L251" s="281"/>
      <c r="M251" s="282"/>
      <c r="N251" s="283"/>
      <c r="O251" s="283"/>
      <c r="P251" s="283"/>
      <c r="Q251" s="283"/>
      <c r="R251" s="283"/>
      <c r="S251" s="283"/>
      <c r="T251" s="284"/>
      <c r="AT251" s="285" t="s">
        <v>176</v>
      </c>
      <c r="AU251" s="285" t="s">
        <v>158</v>
      </c>
      <c r="AV251" s="13" t="s">
        <v>25</v>
      </c>
      <c r="AW251" s="13" t="s">
        <v>45</v>
      </c>
      <c r="AX251" s="13" t="s">
        <v>81</v>
      </c>
      <c r="AY251" s="285" t="s">
        <v>145</v>
      </c>
    </row>
    <row r="252" s="11" customFormat="1">
      <c r="B252" s="237"/>
      <c r="C252" s="238"/>
      <c r="D252" s="234" t="s">
        <v>176</v>
      </c>
      <c r="E252" s="239" t="s">
        <v>38</v>
      </c>
      <c r="F252" s="240" t="s">
        <v>1218</v>
      </c>
      <c r="G252" s="238"/>
      <c r="H252" s="241">
        <v>1.8</v>
      </c>
      <c r="I252" s="242"/>
      <c r="J252" s="238"/>
      <c r="K252" s="238"/>
      <c r="L252" s="243"/>
      <c r="M252" s="244"/>
      <c r="N252" s="245"/>
      <c r="O252" s="245"/>
      <c r="P252" s="245"/>
      <c r="Q252" s="245"/>
      <c r="R252" s="245"/>
      <c r="S252" s="245"/>
      <c r="T252" s="246"/>
      <c r="AT252" s="247" t="s">
        <v>176</v>
      </c>
      <c r="AU252" s="247" t="s">
        <v>158</v>
      </c>
      <c r="AV252" s="11" t="s">
        <v>24</v>
      </c>
      <c r="AW252" s="11" t="s">
        <v>45</v>
      </c>
      <c r="AX252" s="11" t="s">
        <v>81</v>
      </c>
      <c r="AY252" s="247" t="s">
        <v>145</v>
      </c>
    </row>
    <row r="253" s="12" customFormat="1">
      <c r="B253" s="248"/>
      <c r="C253" s="249"/>
      <c r="D253" s="234" t="s">
        <v>176</v>
      </c>
      <c r="E253" s="250" t="s">
        <v>38</v>
      </c>
      <c r="F253" s="251" t="s">
        <v>179</v>
      </c>
      <c r="G253" s="249"/>
      <c r="H253" s="252">
        <v>1.8</v>
      </c>
      <c r="I253" s="253"/>
      <c r="J253" s="249"/>
      <c r="K253" s="249"/>
      <c r="L253" s="254"/>
      <c r="M253" s="255"/>
      <c r="N253" s="256"/>
      <c r="O253" s="256"/>
      <c r="P253" s="256"/>
      <c r="Q253" s="256"/>
      <c r="R253" s="256"/>
      <c r="S253" s="256"/>
      <c r="T253" s="257"/>
      <c r="AT253" s="258" t="s">
        <v>176</v>
      </c>
      <c r="AU253" s="258" t="s">
        <v>158</v>
      </c>
      <c r="AV253" s="12" t="s">
        <v>152</v>
      </c>
      <c r="AW253" s="12" t="s">
        <v>45</v>
      </c>
      <c r="AX253" s="12" t="s">
        <v>25</v>
      </c>
      <c r="AY253" s="258" t="s">
        <v>145</v>
      </c>
    </row>
    <row r="254" s="10" customFormat="1" ht="22.32" customHeight="1">
      <c r="B254" s="206"/>
      <c r="C254" s="207"/>
      <c r="D254" s="208" t="s">
        <v>80</v>
      </c>
      <c r="E254" s="220" t="s">
        <v>1379</v>
      </c>
      <c r="F254" s="220" t="s">
        <v>1380</v>
      </c>
      <c r="G254" s="207"/>
      <c r="H254" s="207"/>
      <c r="I254" s="210"/>
      <c r="J254" s="221">
        <f>BK254</f>
        <v>0</v>
      </c>
      <c r="K254" s="207"/>
      <c r="L254" s="212"/>
      <c r="M254" s="213"/>
      <c r="N254" s="214"/>
      <c r="O254" s="214"/>
      <c r="P254" s="215">
        <f>SUM(P255:P278)</f>
        <v>0</v>
      </c>
      <c r="Q254" s="214"/>
      <c r="R254" s="215">
        <f>SUM(R255:R278)</f>
        <v>0</v>
      </c>
      <c r="S254" s="214"/>
      <c r="T254" s="216">
        <f>SUM(T255:T278)</f>
        <v>0</v>
      </c>
      <c r="AR254" s="217" t="s">
        <v>152</v>
      </c>
      <c r="AT254" s="218" t="s">
        <v>80</v>
      </c>
      <c r="AU254" s="218" t="s">
        <v>24</v>
      </c>
      <c r="AY254" s="217" t="s">
        <v>145</v>
      </c>
      <c r="BK254" s="219">
        <f>SUM(BK255:BK278)</f>
        <v>0</v>
      </c>
    </row>
    <row r="255" s="1" customFormat="1" ht="16.5" customHeight="1">
      <c r="B255" s="46"/>
      <c r="C255" s="222" t="s">
        <v>34</v>
      </c>
      <c r="D255" s="222" t="s">
        <v>147</v>
      </c>
      <c r="E255" s="223" t="s">
        <v>1381</v>
      </c>
      <c r="F255" s="224" t="s">
        <v>1382</v>
      </c>
      <c r="G255" s="225" t="s">
        <v>1383</v>
      </c>
      <c r="H255" s="226">
        <v>1</v>
      </c>
      <c r="I255" s="227"/>
      <c r="J255" s="228">
        <f>ROUND(I255*H255,2)</f>
        <v>0</v>
      </c>
      <c r="K255" s="224" t="s">
        <v>162</v>
      </c>
      <c r="L255" s="72"/>
      <c r="M255" s="229" t="s">
        <v>38</v>
      </c>
      <c r="N255" s="230" t="s">
        <v>52</v>
      </c>
      <c r="O255" s="47"/>
      <c r="P255" s="231">
        <f>O255*H255</f>
        <v>0</v>
      </c>
      <c r="Q255" s="231">
        <v>0</v>
      </c>
      <c r="R255" s="231">
        <f>Q255*H255</f>
        <v>0</v>
      </c>
      <c r="S255" s="231">
        <v>0</v>
      </c>
      <c r="T255" s="232">
        <f>S255*H255</f>
        <v>0</v>
      </c>
      <c r="AR255" s="23" t="s">
        <v>1384</v>
      </c>
      <c r="AT255" s="23" t="s">
        <v>147</v>
      </c>
      <c r="AU255" s="23" t="s">
        <v>158</v>
      </c>
      <c r="AY255" s="23" t="s">
        <v>145</v>
      </c>
      <c r="BE255" s="233">
        <f>IF(N255="základní",J255,0)</f>
        <v>0</v>
      </c>
      <c r="BF255" s="233">
        <f>IF(N255="snížená",J255,0)</f>
        <v>0</v>
      </c>
      <c r="BG255" s="233">
        <f>IF(N255="zákl. přenesená",J255,0)</f>
        <v>0</v>
      </c>
      <c r="BH255" s="233">
        <f>IF(N255="sníž. přenesená",J255,0)</f>
        <v>0</v>
      </c>
      <c r="BI255" s="233">
        <f>IF(N255="nulová",J255,0)</f>
        <v>0</v>
      </c>
      <c r="BJ255" s="23" t="s">
        <v>25</v>
      </c>
      <c r="BK255" s="233">
        <f>ROUND(I255*H255,2)</f>
        <v>0</v>
      </c>
      <c r="BL255" s="23" t="s">
        <v>1384</v>
      </c>
      <c r="BM255" s="23" t="s">
        <v>1385</v>
      </c>
    </row>
    <row r="256" s="13" customFormat="1">
      <c r="B256" s="276"/>
      <c r="C256" s="277"/>
      <c r="D256" s="234" t="s">
        <v>176</v>
      </c>
      <c r="E256" s="278" t="s">
        <v>38</v>
      </c>
      <c r="F256" s="279" t="s">
        <v>1386</v>
      </c>
      <c r="G256" s="277"/>
      <c r="H256" s="278" t="s">
        <v>38</v>
      </c>
      <c r="I256" s="280"/>
      <c r="J256" s="277"/>
      <c r="K256" s="277"/>
      <c r="L256" s="281"/>
      <c r="M256" s="282"/>
      <c r="N256" s="283"/>
      <c r="O256" s="283"/>
      <c r="P256" s="283"/>
      <c r="Q256" s="283"/>
      <c r="R256" s="283"/>
      <c r="S256" s="283"/>
      <c r="T256" s="284"/>
      <c r="AT256" s="285" t="s">
        <v>176</v>
      </c>
      <c r="AU256" s="285" t="s">
        <v>158</v>
      </c>
      <c r="AV256" s="13" t="s">
        <v>25</v>
      </c>
      <c r="AW256" s="13" t="s">
        <v>45</v>
      </c>
      <c r="AX256" s="13" t="s">
        <v>81</v>
      </c>
      <c r="AY256" s="285" t="s">
        <v>145</v>
      </c>
    </row>
    <row r="257" s="11" customFormat="1">
      <c r="B257" s="237"/>
      <c r="C257" s="238"/>
      <c r="D257" s="234" t="s">
        <v>176</v>
      </c>
      <c r="E257" s="239" t="s">
        <v>38</v>
      </c>
      <c r="F257" s="240" t="s">
        <v>25</v>
      </c>
      <c r="G257" s="238"/>
      <c r="H257" s="241">
        <v>1</v>
      </c>
      <c r="I257" s="242"/>
      <c r="J257" s="238"/>
      <c r="K257" s="238"/>
      <c r="L257" s="243"/>
      <c r="M257" s="244"/>
      <c r="N257" s="245"/>
      <c r="O257" s="245"/>
      <c r="P257" s="245"/>
      <c r="Q257" s="245"/>
      <c r="R257" s="245"/>
      <c r="S257" s="245"/>
      <c r="T257" s="246"/>
      <c r="AT257" s="247" t="s">
        <v>176</v>
      </c>
      <c r="AU257" s="247" t="s">
        <v>158</v>
      </c>
      <c r="AV257" s="11" t="s">
        <v>24</v>
      </c>
      <c r="AW257" s="11" t="s">
        <v>45</v>
      </c>
      <c r="AX257" s="11" t="s">
        <v>81</v>
      </c>
      <c r="AY257" s="247" t="s">
        <v>145</v>
      </c>
    </row>
    <row r="258" s="12" customFormat="1">
      <c r="B258" s="248"/>
      <c r="C258" s="249"/>
      <c r="D258" s="234" t="s">
        <v>176</v>
      </c>
      <c r="E258" s="250" t="s">
        <v>38</v>
      </c>
      <c r="F258" s="251" t="s">
        <v>179</v>
      </c>
      <c r="G258" s="249"/>
      <c r="H258" s="252">
        <v>1</v>
      </c>
      <c r="I258" s="253"/>
      <c r="J258" s="249"/>
      <c r="K258" s="249"/>
      <c r="L258" s="254"/>
      <c r="M258" s="255"/>
      <c r="N258" s="256"/>
      <c r="O258" s="256"/>
      <c r="P258" s="256"/>
      <c r="Q258" s="256"/>
      <c r="R258" s="256"/>
      <c r="S258" s="256"/>
      <c r="T258" s="257"/>
      <c r="AT258" s="258" t="s">
        <v>176</v>
      </c>
      <c r="AU258" s="258" t="s">
        <v>158</v>
      </c>
      <c r="AV258" s="12" t="s">
        <v>152</v>
      </c>
      <c r="AW258" s="12" t="s">
        <v>45</v>
      </c>
      <c r="AX258" s="12" t="s">
        <v>25</v>
      </c>
      <c r="AY258" s="258" t="s">
        <v>145</v>
      </c>
    </row>
    <row r="259" s="1" customFormat="1" ht="16.5" customHeight="1">
      <c r="B259" s="46"/>
      <c r="C259" s="222" t="s">
        <v>368</v>
      </c>
      <c r="D259" s="222" t="s">
        <v>147</v>
      </c>
      <c r="E259" s="223" t="s">
        <v>1387</v>
      </c>
      <c r="F259" s="224" t="s">
        <v>1388</v>
      </c>
      <c r="G259" s="225" t="s">
        <v>1383</v>
      </c>
      <c r="H259" s="226">
        <v>1</v>
      </c>
      <c r="I259" s="227"/>
      <c r="J259" s="228">
        <f>ROUND(I259*H259,2)</f>
        <v>0</v>
      </c>
      <c r="K259" s="224" t="s">
        <v>162</v>
      </c>
      <c r="L259" s="72"/>
      <c r="M259" s="229" t="s">
        <v>38</v>
      </c>
      <c r="N259" s="230" t="s">
        <v>52</v>
      </c>
      <c r="O259" s="47"/>
      <c r="P259" s="231">
        <f>O259*H259</f>
        <v>0</v>
      </c>
      <c r="Q259" s="231">
        <v>0</v>
      </c>
      <c r="R259" s="231">
        <f>Q259*H259</f>
        <v>0</v>
      </c>
      <c r="S259" s="231">
        <v>0</v>
      </c>
      <c r="T259" s="232">
        <f>S259*H259</f>
        <v>0</v>
      </c>
      <c r="AR259" s="23" t="s">
        <v>1384</v>
      </c>
      <c r="AT259" s="23" t="s">
        <v>147</v>
      </c>
      <c r="AU259" s="23" t="s">
        <v>158</v>
      </c>
      <c r="AY259" s="23" t="s">
        <v>145</v>
      </c>
      <c r="BE259" s="233">
        <f>IF(N259="základní",J259,0)</f>
        <v>0</v>
      </c>
      <c r="BF259" s="233">
        <f>IF(N259="snížená",J259,0)</f>
        <v>0</v>
      </c>
      <c r="BG259" s="233">
        <f>IF(N259="zákl. přenesená",J259,0)</f>
        <v>0</v>
      </c>
      <c r="BH259" s="233">
        <f>IF(N259="sníž. přenesená",J259,0)</f>
        <v>0</v>
      </c>
      <c r="BI259" s="233">
        <f>IF(N259="nulová",J259,0)</f>
        <v>0</v>
      </c>
      <c r="BJ259" s="23" t="s">
        <v>25</v>
      </c>
      <c r="BK259" s="233">
        <f>ROUND(I259*H259,2)</f>
        <v>0</v>
      </c>
      <c r="BL259" s="23" t="s">
        <v>1384</v>
      </c>
      <c r="BM259" s="23" t="s">
        <v>1389</v>
      </c>
    </row>
    <row r="260" s="13" customFormat="1">
      <c r="B260" s="276"/>
      <c r="C260" s="277"/>
      <c r="D260" s="234" t="s">
        <v>176</v>
      </c>
      <c r="E260" s="278" t="s">
        <v>38</v>
      </c>
      <c r="F260" s="279" t="s">
        <v>1390</v>
      </c>
      <c r="G260" s="277"/>
      <c r="H260" s="278" t="s">
        <v>38</v>
      </c>
      <c r="I260" s="280"/>
      <c r="J260" s="277"/>
      <c r="K260" s="277"/>
      <c r="L260" s="281"/>
      <c r="M260" s="282"/>
      <c r="N260" s="283"/>
      <c r="O260" s="283"/>
      <c r="P260" s="283"/>
      <c r="Q260" s="283"/>
      <c r="R260" s="283"/>
      <c r="S260" s="283"/>
      <c r="T260" s="284"/>
      <c r="AT260" s="285" t="s">
        <v>176</v>
      </c>
      <c r="AU260" s="285" t="s">
        <v>158</v>
      </c>
      <c r="AV260" s="13" t="s">
        <v>25</v>
      </c>
      <c r="AW260" s="13" t="s">
        <v>45</v>
      </c>
      <c r="AX260" s="13" t="s">
        <v>81</v>
      </c>
      <c r="AY260" s="285" t="s">
        <v>145</v>
      </c>
    </row>
    <row r="261" s="11" customFormat="1">
      <c r="B261" s="237"/>
      <c r="C261" s="238"/>
      <c r="D261" s="234" t="s">
        <v>176</v>
      </c>
      <c r="E261" s="239" t="s">
        <v>38</v>
      </c>
      <c r="F261" s="240" t="s">
        <v>25</v>
      </c>
      <c r="G261" s="238"/>
      <c r="H261" s="241">
        <v>1</v>
      </c>
      <c r="I261" s="242"/>
      <c r="J261" s="238"/>
      <c r="K261" s="238"/>
      <c r="L261" s="243"/>
      <c r="M261" s="244"/>
      <c r="N261" s="245"/>
      <c r="O261" s="245"/>
      <c r="P261" s="245"/>
      <c r="Q261" s="245"/>
      <c r="R261" s="245"/>
      <c r="S261" s="245"/>
      <c r="T261" s="246"/>
      <c r="AT261" s="247" t="s">
        <v>176</v>
      </c>
      <c r="AU261" s="247" t="s">
        <v>158</v>
      </c>
      <c r="AV261" s="11" t="s">
        <v>24</v>
      </c>
      <c r="AW261" s="11" t="s">
        <v>45</v>
      </c>
      <c r="AX261" s="11" t="s">
        <v>81</v>
      </c>
      <c r="AY261" s="247" t="s">
        <v>145</v>
      </c>
    </row>
    <row r="262" s="12" customFormat="1">
      <c r="B262" s="248"/>
      <c r="C262" s="249"/>
      <c r="D262" s="234" t="s">
        <v>176</v>
      </c>
      <c r="E262" s="250" t="s">
        <v>38</v>
      </c>
      <c r="F262" s="251" t="s">
        <v>179</v>
      </c>
      <c r="G262" s="249"/>
      <c r="H262" s="252">
        <v>1</v>
      </c>
      <c r="I262" s="253"/>
      <c r="J262" s="249"/>
      <c r="K262" s="249"/>
      <c r="L262" s="254"/>
      <c r="M262" s="255"/>
      <c r="N262" s="256"/>
      <c r="O262" s="256"/>
      <c r="P262" s="256"/>
      <c r="Q262" s="256"/>
      <c r="R262" s="256"/>
      <c r="S262" s="256"/>
      <c r="T262" s="257"/>
      <c r="AT262" s="258" t="s">
        <v>176</v>
      </c>
      <c r="AU262" s="258" t="s">
        <v>158</v>
      </c>
      <c r="AV262" s="12" t="s">
        <v>152</v>
      </c>
      <c r="AW262" s="12" t="s">
        <v>45</v>
      </c>
      <c r="AX262" s="12" t="s">
        <v>25</v>
      </c>
      <c r="AY262" s="258" t="s">
        <v>145</v>
      </c>
    </row>
    <row r="263" s="1" customFormat="1" ht="16.5" customHeight="1">
      <c r="B263" s="46"/>
      <c r="C263" s="259" t="s">
        <v>374</v>
      </c>
      <c r="D263" s="259" t="s">
        <v>280</v>
      </c>
      <c r="E263" s="260" t="s">
        <v>1391</v>
      </c>
      <c r="F263" s="261" t="s">
        <v>1392</v>
      </c>
      <c r="G263" s="262" t="s">
        <v>522</v>
      </c>
      <c r="H263" s="263">
        <v>2</v>
      </c>
      <c r="I263" s="264"/>
      <c r="J263" s="265">
        <f>ROUND(I263*H263,2)</f>
        <v>0</v>
      </c>
      <c r="K263" s="261" t="s">
        <v>38</v>
      </c>
      <c r="L263" s="266"/>
      <c r="M263" s="267" t="s">
        <v>38</v>
      </c>
      <c r="N263" s="268" t="s">
        <v>52</v>
      </c>
      <c r="O263" s="47"/>
      <c r="P263" s="231">
        <f>O263*H263</f>
        <v>0</v>
      </c>
      <c r="Q263" s="231">
        <v>0</v>
      </c>
      <c r="R263" s="231">
        <f>Q263*H263</f>
        <v>0</v>
      </c>
      <c r="S263" s="231">
        <v>0</v>
      </c>
      <c r="T263" s="232">
        <f>S263*H263</f>
        <v>0</v>
      </c>
      <c r="AR263" s="23" t="s">
        <v>1255</v>
      </c>
      <c r="AT263" s="23" t="s">
        <v>280</v>
      </c>
      <c r="AU263" s="23" t="s">
        <v>158</v>
      </c>
      <c r="AY263" s="23" t="s">
        <v>145</v>
      </c>
      <c r="BE263" s="233">
        <f>IF(N263="základní",J263,0)</f>
        <v>0</v>
      </c>
      <c r="BF263" s="233">
        <f>IF(N263="snížená",J263,0)</f>
        <v>0</v>
      </c>
      <c r="BG263" s="233">
        <f>IF(N263="zákl. přenesená",J263,0)</f>
        <v>0</v>
      </c>
      <c r="BH263" s="233">
        <f>IF(N263="sníž. přenesená",J263,0)</f>
        <v>0</v>
      </c>
      <c r="BI263" s="233">
        <f>IF(N263="nulová",J263,0)</f>
        <v>0</v>
      </c>
      <c r="BJ263" s="23" t="s">
        <v>25</v>
      </c>
      <c r="BK263" s="233">
        <f>ROUND(I263*H263,2)</f>
        <v>0</v>
      </c>
      <c r="BL263" s="23" t="s">
        <v>463</v>
      </c>
      <c r="BM263" s="23" t="s">
        <v>1393</v>
      </c>
    </row>
    <row r="264" s="13" customFormat="1">
      <c r="B264" s="276"/>
      <c r="C264" s="277"/>
      <c r="D264" s="234" t="s">
        <v>176</v>
      </c>
      <c r="E264" s="278" t="s">
        <v>38</v>
      </c>
      <c r="F264" s="279" t="s">
        <v>1233</v>
      </c>
      <c r="G264" s="277"/>
      <c r="H264" s="278" t="s">
        <v>38</v>
      </c>
      <c r="I264" s="280"/>
      <c r="J264" s="277"/>
      <c r="K264" s="277"/>
      <c r="L264" s="281"/>
      <c r="M264" s="282"/>
      <c r="N264" s="283"/>
      <c r="O264" s="283"/>
      <c r="P264" s="283"/>
      <c r="Q264" s="283"/>
      <c r="R264" s="283"/>
      <c r="S264" s="283"/>
      <c r="T264" s="284"/>
      <c r="AT264" s="285" t="s">
        <v>176</v>
      </c>
      <c r="AU264" s="285" t="s">
        <v>158</v>
      </c>
      <c r="AV264" s="13" t="s">
        <v>25</v>
      </c>
      <c r="AW264" s="13" t="s">
        <v>45</v>
      </c>
      <c r="AX264" s="13" t="s">
        <v>81</v>
      </c>
      <c r="AY264" s="285" t="s">
        <v>145</v>
      </c>
    </row>
    <row r="265" s="11" customFormat="1">
      <c r="B265" s="237"/>
      <c r="C265" s="238"/>
      <c r="D265" s="234" t="s">
        <v>176</v>
      </c>
      <c r="E265" s="239" t="s">
        <v>38</v>
      </c>
      <c r="F265" s="240" t="s">
        <v>24</v>
      </c>
      <c r="G265" s="238"/>
      <c r="H265" s="241">
        <v>2</v>
      </c>
      <c r="I265" s="242"/>
      <c r="J265" s="238"/>
      <c r="K265" s="238"/>
      <c r="L265" s="243"/>
      <c r="M265" s="244"/>
      <c r="N265" s="245"/>
      <c r="O265" s="245"/>
      <c r="P265" s="245"/>
      <c r="Q265" s="245"/>
      <c r="R265" s="245"/>
      <c r="S265" s="245"/>
      <c r="T265" s="246"/>
      <c r="AT265" s="247" t="s">
        <v>176</v>
      </c>
      <c r="AU265" s="247" t="s">
        <v>158</v>
      </c>
      <c r="AV265" s="11" t="s">
        <v>24</v>
      </c>
      <c r="AW265" s="11" t="s">
        <v>45</v>
      </c>
      <c r="AX265" s="11" t="s">
        <v>81</v>
      </c>
      <c r="AY265" s="247" t="s">
        <v>145</v>
      </c>
    </row>
    <row r="266" s="12" customFormat="1">
      <c r="B266" s="248"/>
      <c r="C266" s="249"/>
      <c r="D266" s="234" t="s">
        <v>176</v>
      </c>
      <c r="E266" s="250" t="s">
        <v>38</v>
      </c>
      <c r="F266" s="251" t="s">
        <v>179</v>
      </c>
      <c r="G266" s="249"/>
      <c r="H266" s="252">
        <v>2</v>
      </c>
      <c r="I266" s="253"/>
      <c r="J266" s="249"/>
      <c r="K266" s="249"/>
      <c r="L266" s="254"/>
      <c r="M266" s="255"/>
      <c r="N266" s="256"/>
      <c r="O266" s="256"/>
      <c r="P266" s="256"/>
      <c r="Q266" s="256"/>
      <c r="R266" s="256"/>
      <c r="S266" s="256"/>
      <c r="T266" s="257"/>
      <c r="AT266" s="258" t="s">
        <v>176</v>
      </c>
      <c r="AU266" s="258" t="s">
        <v>158</v>
      </c>
      <c r="AV266" s="12" t="s">
        <v>152</v>
      </c>
      <c r="AW266" s="12" t="s">
        <v>45</v>
      </c>
      <c r="AX266" s="12" t="s">
        <v>25</v>
      </c>
      <c r="AY266" s="258" t="s">
        <v>145</v>
      </c>
    </row>
    <row r="267" s="1" customFormat="1" ht="16.5" customHeight="1">
      <c r="B267" s="46"/>
      <c r="C267" s="259" t="s">
        <v>379</v>
      </c>
      <c r="D267" s="259" t="s">
        <v>280</v>
      </c>
      <c r="E267" s="260" t="s">
        <v>1394</v>
      </c>
      <c r="F267" s="261" t="s">
        <v>1395</v>
      </c>
      <c r="G267" s="262" t="s">
        <v>522</v>
      </c>
      <c r="H267" s="263">
        <v>1</v>
      </c>
      <c r="I267" s="264"/>
      <c r="J267" s="265">
        <f>ROUND(I267*H267,2)</f>
        <v>0</v>
      </c>
      <c r="K267" s="261" t="s">
        <v>38</v>
      </c>
      <c r="L267" s="266"/>
      <c r="M267" s="267" t="s">
        <v>38</v>
      </c>
      <c r="N267" s="268" t="s">
        <v>52</v>
      </c>
      <c r="O267" s="47"/>
      <c r="P267" s="231">
        <f>O267*H267</f>
        <v>0</v>
      </c>
      <c r="Q267" s="231">
        <v>0</v>
      </c>
      <c r="R267" s="231">
        <f>Q267*H267</f>
        <v>0</v>
      </c>
      <c r="S267" s="231">
        <v>0</v>
      </c>
      <c r="T267" s="232">
        <f>S267*H267</f>
        <v>0</v>
      </c>
      <c r="AR267" s="23" t="s">
        <v>1384</v>
      </c>
      <c r="AT267" s="23" t="s">
        <v>280</v>
      </c>
      <c r="AU267" s="23" t="s">
        <v>158</v>
      </c>
      <c r="AY267" s="23" t="s">
        <v>145</v>
      </c>
      <c r="BE267" s="233">
        <f>IF(N267="základní",J267,0)</f>
        <v>0</v>
      </c>
      <c r="BF267" s="233">
        <f>IF(N267="snížená",J267,0)</f>
        <v>0</v>
      </c>
      <c r="BG267" s="233">
        <f>IF(N267="zákl. přenesená",J267,0)</f>
        <v>0</v>
      </c>
      <c r="BH267" s="233">
        <f>IF(N267="sníž. přenesená",J267,0)</f>
        <v>0</v>
      </c>
      <c r="BI267" s="233">
        <f>IF(N267="nulová",J267,0)</f>
        <v>0</v>
      </c>
      <c r="BJ267" s="23" t="s">
        <v>25</v>
      </c>
      <c r="BK267" s="233">
        <f>ROUND(I267*H267,2)</f>
        <v>0</v>
      </c>
      <c r="BL267" s="23" t="s">
        <v>1384</v>
      </c>
      <c r="BM267" s="23" t="s">
        <v>1396</v>
      </c>
    </row>
    <row r="268" s="13" customFormat="1">
      <c r="B268" s="276"/>
      <c r="C268" s="277"/>
      <c r="D268" s="234" t="s">
        <v>176</v>
      </c>
      <c r="E268" s="278" t="s">
        <v>38</v>
      </c>
      <c r="F268" s="279" t="s">
        <v>1397</v>
      </c>
      <c r="G268" s="277"/>
      <c r="H268" s="278" t="s">
        <v>38</v>
      </c>
      <c r="I268" s="280"/>
      <c r="J268" s="277"/>
      <c r="K268" s="277"/>
      <c r="L268" s="281"/>
      <c r="M268" s="282"/>
      <c r="N268" s="283"/>
      <c r="O268" s="283"/>
      <c r="P268" s="283"/>
      <c r="Q268" s="283"/>
      <c r="R268" s="283"/>
      <c r="S268" s="283"/>
      <c r="T268" s="284"/>
      <c r="AT268" s="285" t="s">
        <v>176</v>
      </c>
      <c r="AU268" s="285" t="s">
        <v>158</v>
      </c>
      <c r="AV268" s="13" t="s">
        <v>25</v>
      </c>
      <c r="AW268" s="13" t="s">
        <v>45</v>
      </c>
      <c r="AX268" s="13" t="s">
        <v>81</v>
      </c>
      <c r="AY268" s="285" t="s">
        <v>145</v>
      </c>
    </row>
    <row r="269" s="11" customFormat="1">
      <c r="B269" s="237"/>
      <c r="C269" s="238"/>
      <c r="D269" s="234" t="s">
        <v>176</v>
      </c>
      <c r="E269" s="239" t="s">
        <v>38</v>
      </c>
      <c r="F269" s="240" t="s">
        <v>25</v>
      </c>
      <c r="G269" s="238"/>
      <c r="H269" s="241">
        <v>1</v>
      </c>
      <c r="I269" s="242"/>
      <c r="J269" s="238"/>
      <c r="K269" s="238"/>
      <c r="L269" s="243"/>
      <c r="M269" s="244"/>
      <c r="N269" s="245"/>
      <c r="O269" s="245"/>
      <c r="P269" s="245"/>
      <c r="Q269" s="245"/>
      <c r="R269" s="245"/>
      <c r="S269" s="245"/>
      <c r="T269" s="246"/>
      <c r="AT269" s="247" t="s">
        <v>176</v>
      </c>
      <c r="AU269" s="247" t="s">
        <v>158</v>
      </c>
      <c r="AV269" s="11" t="s">
        <v>24</v>
      </c>
      <c r="AW269" s="11" t="s">
        <v>45</v>
      </c>
      <c r="AX269" s="11" t="s">
        <v>81</v>
      </c>
      <c r="AY269" s="247" t="s">
        <v>145</v>
      </c>
    </row>
    <row r="270" s="12" customFormat="1">
      <c r="B270" s="248"/>
      <c r="C270" s="249"/>
      <c r="D270" s="234" t="s">
        <v>176</v>
      </c>
      <c r="E270" s="250" t="s">
        <v>38</v>
      </c>
      <c r="F270" s="251" t="s">
        <v>179</v>
      </c>
      <c r="G270" s="249"/>
      <c r="H270" s="252">
        <v>1</v>
      </c>
      <c r="I270" s="253"/>
      <c r="J270" s="249"/>
      <c r="K270" s="249"/>
      <c r="L270" s="254"/>
      <c r="M270" s="255"/>
      <c r="N270" s="256"/>
      <c r="O270" s="256"/>
      <c r="P270" s="256"/>
      <c r="Q270" s="256"/>
      <c r="R270" s="256"/>
      <c r="S270" s="256"/>
      <c r="T270" s="257"/>
      <c r="AT270" s="258" t="s">
        <v>176</v>
      </c>
      <c r="AU270" s="258" t="s">
        <v>158</v>
      </c>
      <c r="AV270" s="12" t="s">
        <v>152</v>
      </c>
      <c r="AW270" s="12" t="s">
        <v>45</v>
      </c>
      <c r="AX270" s="12" t="s">
        <v>25</v>
      </c>
      <c r="AY270" s="258" t="s">
        <v>145</v>
      </c>
    </row>
    <row r="271" s="1" customFormat="1" ht="16.5" customHeight="1">
      <c r="B271" s="46"/>
      <c r="C271" s="222" t="s">
        <v>384</v>
      </c>
      <c r="D271" s="222" t="s">
        <v>147</v>
      </c>
      <c r="E271" s="223" t="s">
        <v>1398</v>
      </c>
      <c r="F271" s="224" t="s">
        <v>1399</v>
      </c>
      <c r="G271" s="225" t="s">
        <v>161</v>
      </c>
      <c r="H271" s="226">
        <v>1</v>
      </c>
      <c r="I271" s="227"/>
      <c r="J271" s="228">
        <f>ROUND(I271*H271,2)</f>
        <v>0</v>
      </c>
      <c r="K271" s="224" t="s">
        <v>162</v>
      </c>
      <c r="L271" s="72"/>
      <c r="M271" s="229" t="s">
        <v>38</v>
      </c>
      <c r="N271" s="230" t="s">
        <v>52</v>
      </c>
      <c r="O271" s="47"/>
      <c r="P271" s="231">
        <f>O271*H271</f>
        <v>0</v>
      </c>
      <c r="Q271" s="231">
        <v>0</v>
      </c>
      <c r="R271" s="231">
        <f>Q271*H271</f>
        <v>0</v>
      </c>
      <c r="S271" s="231">
        <v>0</v>
      </c>
      <c r="T271" s="232">
        <f>S271*H271</f>
        <v>0</v>
      </c>
      <c r="AR271" s="23" t="s">
        <v>237</v>
      </c>
      <c r="AT271" s="23" t="s">
        <v>147</v>
      </c>
      <c r="AU271" s="23" t="s">
        <v>158</v>
      </c>
      <c r="AY271" s="23" t="s">
        <v>145</v>
      </c>
      <c r="BE271" s="233">
        <f>IF(N271="základní",J271,0)</f>
        <v>0</v>
      </c>
      <c r="BF271" s="233">
        <f>IF(N271="snížená",J271,0)</f>
        <v>0</v>
      </c>
      <c r="BG271" s="233">
        <f>IF(N271="zákl. přenesená",J271,0)</f>
        <v>0</v>
      </c>
      <c r="BH271" s="233">
        <f>IF(N271="sníž. přenesená",J271,0)</f>
        <v>0</v>
      </c>
      <c r="BI271" s="233">
        <f>IF(N271="nulová",J271,0)</f>
        <v>0</v>
      </c>
      <c r="BJ271" s="23" t="s">
        <v>25</v>
      </c>
      <c r="BK271" s="233">
        <f>ROUND(I271*H271,2)</f>
        <v>0</v>
      </c>
      <c r="BL271" s="23" t="s">
        <v>237</v>
      </c>
      <c r="BM271" s="23" t="s">
        <v>1400</v>
      </c>
    </row>
    <row r="272" s="13" customFormat="1">
      <c r="B272" s="276"/>
      <c r="C272" s="277"/>
      <c r="D272" s="234" t="s">
        <v>176</v>
      </c>
      <c r="E272" s="278" t="s">
        <v>38</v>
      </c>
      <c r="F272" s="279" t="s">
        <v>1401</v>
      </c>
      <c r="G272" s="277"/>
      <c r="H272" s="278" t="s">
        <v>38</v>
      </c>
      <c r="I272" s="280"/>
      <c r="J272" s="277"/>
      <c r="K272" s="277"/>
      <c r="L272" s="281"/>
      <c r="M272" s="282"/>
      <c r="N272" s="283"/>
      <c r="O272" s="283"/>
      <c r="P272" s="283"/>
      <c r="Q272" s="283"/>
      <c r="R272" s="283"/>
      <c r="S272" s="283"/>
      <c r="T272" s="284"/>
      <c r="AT272" s="285" t="s">
        <v>176</v>
      </c>
      <c r="AU272" s="285" t="s">
        <v>158</v>
      </c>
      <c r="AV272" s="13" t="s">
        <v>25</v>
      </c>
      <c r="AW272" s="13" t="s">
        <v>45</v>
      </c>
      <c r="AX272" s="13" t="s">
        <v>81</v>
      </c>
      <c r="AY272" s="285" t="s">
        <v>145</v>
      </c>
    </row>
    <row r="273" s="11" customFormat="1">
      <c r="B273" s="237"/>
      <c r="C273" s="238"/>
      <c r="D273" s="234" t="s">
        <v>176</v>
      </c>
      <c r="E273" s="239" t="s">
        <v>38</v>
      </c>
      <c r="F273" s="240" t="s">
        <v>25</v>
      </c>
      <c r="G273" s="238"/>
      <c r="H273" s="241">
        <v>1</v>
      </c>
      <c r="I273" s="242"/>
      <c r="J273" s="238"/>
      <c r="K273" s="238"/>
      <c r="L273" s="243"/>
      <c r="M273" s="244"/>
      <c r="N273" s="245"/>
      <c r="O273" s="245"/>
      <c r="P273" s="245"/>
      <c r="Q273" s="245"/>
      <c r="R273" s="245"/>
      <c r="S273" s="245"/>
      <c r="T273" s="246"/>
      <c r="AT273" s="247" t="s">
        <v>176</v>
      </c>
      <c r="AU273" s="247" t="s">
        <v>158</v>
      </c>
      <c r="AV273" s="11" t="s">
        <v>24</v>
      </c>
      <c r="AW273" s="11" t="s">
        <v>45</v>
      </c>
      <c r="AX273" s="11" t="s">
        <v>81</v>
      </c>
      <c r="AY273" s="247" t="s">
        <v>145</v>
      </c>
    </row>
    <row r="274" s="12" customFormat="1">
      <c r="B274" s="248"/>
      <c r="C274" s="249"/>
      <c r="D274" s="234" t="s">
        <v>176</v>
      </c>
      <c r="E274" s="250" t="s">
        <v>38</v>
      </c>
      <c r="F274" s="251" t="s">
        <v>179</v>
      </c>
      <c r="G274" s="249"/>
      <c r="H274" s="252">
        <v>1</v>
      </c>
      <c r="I274" s="253"/>
      <c r="J274" s="249"/>
      <c r="K274" s="249"/>
      <c r="L274" s="254"/>
      <c r="M274" s="255"/>
      <c r="N274" s="256"/>
      <c r="O274" s="256"/>
      <c r="P274" s="256"/>
      <c r="Q274" s="256"/>
      <c r="R274" s="256"/>
      <c r="S274" s="256"/>
      <c r="T274" s="257"/>
      <c r="AT274" s="258" t="s">
        <v>176</v>
      </c>
      <c r="AU274" s="258" t="s">
        <v>158</v>
      </c>
      <c r="AV274" s="12" t="s">
        <v>152</v>
      </c>
      <c r="AW274" s="12" t="s">
        <v>45</v>
      </c>
      <c r="AX274" s="12" t="s">
        <v>25</v>
      </c>
      <c r="AY274" s="258" t="s">
        <v>145</v>
      </c>
    </row>
    <row r="275" s="1" customFormat="1" ht="16.5" customHeight="1">
      <c r="B275" s="46"/>
      <c r="C275" s="222" t="s">
        <v>388</v>
      </c>
      <c r="D275" s="222" t="s">
        <v>147</v>
      </c>
      <c r="E275" s="223" t="s">
        <v>1402</v>
      </c>
      <c r="F275" s="224" t="s">
        <v>1403</v>
      </c>
      <c r="G275" s="225" t="s">
        <v>1404</v>
      </c>
      <c r="H275" s="226">
        <v>2.5</v>
      </c>
      <c r="I275" s="227"/>
      <c r="J275" s="228">
        <f>ROUND(I275*H275,2)</f>
        <v>0</v>
      </c>
      <c r="K275" s="224" t="s">
        <v>162</v>
      </c>
      <c r="L275" s="72"/>
      <c r="M275" s="229" t="s">
        <v>38</v>
      </c>
      <c r="N275" s="230" t="s">
        <v>52</v>
      </c>
      <c r="O275" s="47"/>
      <c r="P275" s="231">
        <f>O275*H275</f>
        <v>0</v>
      </c>
      <c r="Q275" s="231">
        <v>0</v>
      </c>
      <c r="R275" s="231">
        <f>Q275*H275</f>
        <v>0</v>
      </c>
      <c r="S275" s="231">
        <v>0</v>
      </c>
      <c r="T275" s="232">
        <f>S275*H275</f>
        <v>0</v>
      </c>
      <c r="AR275" s="23" t="s">
        <v>1384</v>
      </c>
      <c r="AT275" s="23" t="s">
        <v>147</v>
      </c>
      <c r="AU275" s="23" t="s">
        <v>158</v>
      </c>
      <c r="AY275" s="23" t="s">
        <v>145</v>
      </c>
      <c r="BE275" s="233">
        <f>IF(N275="základní",J275,0)</f>
        <v>0</v>
      </c>
      <c r="BF275" s="233">
        <f>IF(N275="snížená",J275,0)</f>
        <v>0</v>
      </c>
      <c r="BG275" s="233">
        <f>IF(N275="zákl. přenesená",J275,0)</f>
        <v>0</v>
      </c>
      <c r="BH275" s="233">
        <f>IF(N275="sníž. přenesená",J275,0)</f>
        <v>0</v>
      </c>
      <c r="BI275" s="233">
        <f>IF(N275="nulová",J275,0)</f>
        <v>0</v>
      </c>
      <c r="BJ275" s="23" t="s">
        <v>25</v>
      </c>
      <c r="BK275" s="233">
        <f>ROUND(I275*H275,2)</f>
        <v>0</v>
      </c>
      <c r="BL275" s="23" t="s">
        <v>1384</v>
      </c>
      <c r="BM275" s="23" t="s">
        <v>1405</v>
      </c>
    </row>
    <row r="276" s="13" customFormat="1">
      <c r="B276" s="276"/>
      <c r="C276" s="277"/>
      <c r="D276" s="234" t="s">
        <v>176</v>
      </c>
      <c r="E276" s="278" t="s">
        <v>38</v>
      </c>
      <c r="F276" s="279" t="s">
        <v>1406</v>
      </c>
      <c r="G276" s="277"/>
      <c r="H276" s="278" t="s">
        <v>38</v>
      </c>
      <c r="I276" s="280"/>
      <c r="J276" s="277"/>
      <c r="K276" s="277"/>
      <c r="L276" s="281"/>
      <c r="M276" s="282"/>
      <c r="N276" s="283"/>
      <c r="O276" s="283"/>
      <c r="P276" s="283"/>
      <c r="Q276" s="283"/>
      <c r="R276" s="283"/>
      <c r="S276" s="283"/>
      <c r="T276" s="284"/>
      <c r="AT276" s="285" t="s">
        <v>176</v>
      </c>
      <c r="AU276" s="285" t="s">
        <v>158</v>
      </c>
      <c r="AV276" s="13" t="s">
        <v>25</v>
      </c>
      <c r="AW276" s="13" t="s">
        <v>45</v>
      </c>
      <c r="AX276" s="13" t="s">
        <v>81</v>
      </c>
      <c r="AY276" s="285" t="s">
        <v>145</v>
      </c>
    </row>
    <row r="277" s="11" customFormat="1">
      <c r="B277" s="237"/>
      <c r="C277" s="238"/>
      <c r="D277" s="234" t="s">
        <v>176</v>
      </c>
      <c r="E277" s="239" t="s">
        <v>38</v>
      </c>
      <c r="F277" s="240" t="s">
        <v>1407</v>
      </c>
      <c r="G277" s="238"/>
      <c r="H277" s="241">
        <v>2.5</v>
      </c>
      <c r="I277" s="242"/>
      <c r="J277" s="238"/>
      <c r="K277" s="238"/>
      <c r="L277" s="243"/>
      <c r="M277" s="244"/>
      <c r="N277" s="245"/>
      <c r="O277" s="245"/>
      <c r="P277" s="245"/>
      <c r="Q277" s="245"/>
      <c r="R277" s="245"/>
      <c r="S277" s="245"/>
      <c r="T277" s="246"/>
      <c r="AT277" s="247" t="s">
        <v>176</v>
      </c>
      <c r="AU277" s="247" t="s">
        <v>158</v>
      </c>
      <c r="AV277" s="11" t="s">
        <v>24</v>
      </c>
      <c r="AW277" s="11" t="s">
        <v>45</v>
      </c>
      <c r="AX277" s="11" t="s">
        <v>81</v>
      </c>
      <c r="AY277" s="247" t="s">
        <v>145</v>
      </c>
    </row>
    <row r="278" s="12" customFormat="1">
      <c r="B278" s="248"/>
      <c r="C278" s="249"/>
      <c r="D278" s="234" t="s">
        <v>176</v>
      </c>
      <c r="E278" s="250" t="s">
        <v>38</v>
      </c>
      <c r="F278" s="251" t="s">
        <v>179</v>
      </c>
      <c r="G278" s="249"/>
      <c r="H278" s="252">
        <v>2.5</v>
      </c>
      <c r="I278" s="253"/>
      <c r="J278" s="249"/>
      <c r="K278" s="249"/>
      <c r="L278" s="254"/>
      <c r="M278" s="286"/>
      <c r="N278" s="287"/>
      <c r="O278" s="287"/>
      <c r="P278" s="287"/>
      <c r="Q278" s="287"/>
      <c r="R278" s="287"/>
      <c r="S278" s="287"/>
      <c r="T278" s="288"/>
      <c r="AT278" s="258" t="s">
        <v>176</v>
      </c>
      <c r="AU278" s="258" t="s">
        <v>158</v>
      </c>
      <c r="AV278" s="12" t="s">
        <v>152</v>
      </c>
      <c r="AW278" s="12" t="s">
        <v>45</v>
      </c>
      <c r="AX278" s="12" t="s">
        <v>25</v>
      </c>
      <c r="AY278" s="258" t="s">
        <v>145</v>
      </c>
    </row>
    <row r="279" s="1" customFormat="1" ht="6.96" customHeight="1">
      <c r="B279" s="67"/>
      <c r="C279" s="68"/>
      <c r="D279" s="68"/>
      <c r="E279" s="68"/>
      <c r="F279" s="68"/>
      <c r="G279" s="68"/>
      <c r="H279" s="68"/>
      <c r="I279" s="167"/>
      <c r="J279" s="68"/>
      <c r="K279" s="68"/>
      <c r="L279" s="72"/>
    </row>
  </sheetData>
  <sheetProtection sheet="1" autoFilter="0" formatColumns="0" formatRows="0" objects="1" scenarios="1" spinCount="100000" saltValue="eCyGWbW9jdhrsT/e38vhjSpAEJpm8YwgI7G1cx8Q2vIIgF53mfJQQeW5SOLvFz9OMumUxZF+No/0obdk+UEntA==" hashValue="BRRiJJzvZ3rt1SsWMW18pn9Q8Z6KmBhpQRw48fzyHy1mqXsBwwxQuNOo4Dsi2g280qzz4mUpawK8X7O7MltuZA==" algorithmName="SHA-512" password="CC35"/>
  <autoFilter ref="C80:K278"/>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104</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1408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38</v>
      </c>
      <c r="K11" s="51"/>
    </row>
    <row r="12" s="1" customFormat="1" ht="14.4" customHeight="1">
      <c r="B12" s="46"/>
      <c r="C12" s="47"/>
      <c r="D12" s="39" t="s">
        <v>26</v>
      </c>
      <c r="E12" s="47"/>
      <c r="F12" s="34" t="s">
        <v>1409</v>
      </c>
      <c r="G12" s="47"/>
      <c r="H12" s="47"/>
      <c r="I12" s="146" t="s">
        <v>28</v>
      </c>
      <c r="J12" s="147" t="str">
        <f>'Rekapitulace stavby'!AN8</f>
        <v>5. 4. 2016</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ROUND(J80,2)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ROUND(SUM(BE80:BE197), 2)</f>
        <v>0</v>
      </c>
      <c r="G30" s="47"/>
      <c r="H30" s="47"/>
      <c r="I30" s="159">
        <v>0.20999999999999999</v>
      </c>
      <c r="J30" s="158">
        <f>ROUND(ROUND((SUM(BE80:BE197)), 2)*I30, 2)</f>
        <v>0</v>
      </c>
      <c r="K30" s="51"/>
    </row>
    <row r="31" s="1" customFormat="1" ht="14.4" customHeight="1">
      <c r="B31" s="46"/>
      <c r="C31" s="47"/>
      <c r="D31" s="47"/>
      <c r="E31" s="55" t="s">
        <v>53</v>
      </c>
      <c r="F31" s="158">
        <f>ROUND(SUM(BF80:BF197), 2)</f>
        <v>0</v>
      </c>
      <c r="G31" s="47"/>
      <c r="H31" s="47"/>
      <c r="I31" s="159">
        <v>0.14999999999999999</v>
      </c>
      <c r="J31" s="158">
        <f>ROUND(ROUND((SUM(BF80:BF197)), 2)*I31, 2)</f>
        <v>0</v>
      </c>
      <c r="K31" s="51"/>
    </row>
    <row r="32" hidden="1" s="1" customFormat="1" ht="14.4" customHeight="1">
      <c r="B32" s="46"/>
      <c r="C32" s="47"/>
      <c r="D32" s="47"/>
      <c r="E32" s="55" t="s">
        <v>54</v>
      </c>
      <c r="F32" s="158">
        <f>ROUND(SUM(BG80:BG197), 2)</f>
        <v>0</v>
      </c>
      <c r="G32" s="47"/>
      <c r="H32" s="47"/>
      <c r="I32" s="159">
        <v>0.20999999999999999</v>
      </c>
      <c r="J32" s="158">
        <v>0</v>
      </c>
      <c r="K32" s="51"/>
    </row>
    <row r="33" hidden="1" s="1" customFormat="1" ht="14.4" customHeight="1">
      <c r="B33" s="46"/>
      <c r="C33" s="47"/>
      <c r="D33" s="47"/>
      <c r="E33" s="55" t="s">
        <v>55</v>
      </c>
      <c r="F33" s="158">
        <f>ROUND(SUM(BH80:BH197), 2)</f>
        <v>0</v>
      </c>
      <c r="G33" s="47"/>
      <c r="H33" s="47"/>
      <c r="I33" s="159">
        <v>0.14999999999999999</v>
      </c>
      <c r="J33" s="158">
        <v>0</v>
      </c>
      <c r="K33" s="51"/>
    </row>
    <row r="34" hidden="1" s="1" customFormat="1" ht="14.4" customHeight="1">
      <c r="B34" s="46"/>
      <c r="C34" s="47"/>
      <c r="D34" s="47"/>
      <c r="E34" s="55" t="s">
        <v>56</v>
      </c>
      <c r="F34" s="158">
        <f>ROUND(SUM(BI80:BI197),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SO 702 - SO 702 Mobiliář</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J80</f>
        <v>0</v>
      </c>
      <c r="K56" s="51"/>
      <c r="AU56" s="23" t="s">
        <v>120</v>
      </c>
    </row>
    <row r="57" s="7" customFormat="1" ht="24.96" customHeight="1">
      <c r="B57" s="178"/>
      <c r="C57" s="179"/>
      <c r="D57" s="180" t="s">
        <v>1410</v>
      </c>
      <c r="E57" s="181"/>
      <c r="F57" s="181"/>
      <c r="G57" s="181"/>
      <c r="H57" s="181"/>
      <c r="I57" s="182"/>
      <c r="J57" s="183">
        <f>J81</f>
        <v>0</v>
      </c>
      <c r="K57" s="184"/>
    </row>
    <row r="58" s="8" customFormat="1" ht="19.92" customHeight="1">
      <c r="B58" s="185"/>
      <c r="C58" s="186"/>
      <c r="D58" s="187" t="s">
        <v>1411</v>
      </c>
      <c r="E58" s="188"/>
      <c r="F58" s="188"/>
      <c r="G58" s="188"/>
      <c r="H58" s="188"/>
      <c r="I58" s="189"/>
      <c r="J58" s="190">
        <f>J82</f>
        <v>0</v>
      </c>
      <c r="K58" s="191"/>
    </row>
    <row r="59" s="8" customFormat="1" ht="19.92" customHeight="1">
      <c r="B59" s="185"/>
      <c r="C59" s="186"/>
      <c r="D59" s="187" t="s">
        <v>1412</v>
      </c>
      <c r="E59" s="188"/>
      <c r="F59" s="188"/>
      <c r="G59" s="188"/>
      <c r="H59" s="188"/>
      <c r="I59" s="189"/>
      <c r="J59" s="190">
        <f>J130</f>
        <v>0</v>
      </c>
      <c r="K59" s="191"/>
    </row>
    <row r="60" s="8" customFormat="1" ht="19.92" customHeight="1">
      <c r="B60" s="185"/>
      <c r="C60" s="186"/>
      <c r="D60" s="187" t="s">
        <v>1413</v>
      </c>
      <c r="E60" s="188"/>
      <c r="F60" s="188"/>
      <c r="G60" s="188"/>
      <c r="H60" s="188"/>
      <c r="I60" s="189"/>
      <c r="J60" s="190">
        <f>J176</f>
        <v>0</v>
      </c>
      <c r="K60" s="191"/>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7"/>
      <c r="J62" s="68"/>
      <c r="K62" s="69"/>
    </row>
    <row r="66" s="1" customFormat="1" ht="6.96" customHeight="1">
      <c r="B66" s="70"/>
      <c r="C66" s="71"/>
      <c r="D66" s="71"/>
      <c r="E66" s="71"/>
      <c r="F66" s="71"/>
      <c r="G66" s="71"/>
      <c r="H66" s="71"/>
      <c r="I66" s="170"/>
      <c r="J66" s="71"/>
      <c r="K66" s="71"/>
      <c r="L66" s="72"/>
    </row>
    <row r="67" s="1" customFormat="1" ht="36.96" customHeight="1">
      <c r="B67" s="46"/>
      <c r="C67" s="73" t="s">
        <v>129</v>
      </c>
      <c r="D67" s="74"/>
      <c r="E67" s="74"/>
      <c r="F67" s="74"/>
      <c r="G67" s="74"/>
      <c r="H67" s="74"/>
      <c r="I67" s="192"/>
      <c r="J67" s="74"/>
      <c r="K67" s="74"/>
      <c r="L67" s="72"/>
    </row>
    <row r="68" s="1" customFormat="1" ht="6.96" customHeight="1">
      <c r="B68" s="46"/>
      <c r="C68" s="74"/>
      <c r="D68" s="74"/>
      <c r="E68" s="74"/>
      <c r="F68" s="74"/>
      <c r="G68" s="74"/>
      <c r="H68" s="74"/>
      <c r="I68" s="192"/>
      <c r="J68" s="74"/>
      <c r="K68" s="74"/>
      <c r="L68" s="72"/>
    </row>
    <row r="69" s="1" customFormat="1" ht="14.4" customHeight="1">
      <c r="B69" s="46"/>
      <c r="C69" s="76" t="s">
        <v>18</v>
      </c>
      <c r="D69" s="74"/>
      <c r="E69" s="74"/>
      <c r="F69" s="74"/>
      <c r="G69" s="74"/>
      <c r="H69" s="74"/>
      <c r="I69" s="192"/>
      <c r="J69" s="74"/>
      <c r="K69" s="74"/>
      <c r="L69" s="72"/>
    </row>
    <row r="70" s="1" customFormat="1" ht="16.5" customHeight="1">
      <c r="B70" s="46"/>
      <c r="C70" s="74"/>
      <c r="D70" s="74"/>
      <c r="E70" s="193" t="str">
        <f>E7</f>
        <v>Slavkovský les, úsek 113 Cyklotrasa P 1 - Dolní Rychnov - Sokolov</v>
      </c>
      <c r="F70" s="76"/>
      <c r="G70" s="76"/>
      <c r="H70" s="76"/>
      <c r="I70" s="192"/>
      <c r="J70" s="74"/>
      <c r="K70" s="74"/>
      <c r="L70" s="72"/>
    </row>
    <row r="71" s="1" customFormat="1" ht="14.4" customHeight="1">
      <c r="B71" s="46"/>
      <c r="C71" s="76" t="s">
        <v>114</v>
      </c>
      <c r="D71" s="74"/>
      <c r="E71" s="74"/>
      <c r="F71" s="74"/>
      <c r="G71" s="74"/>
      <c r="H71" s="74"/>
      <c r="I71" s="192"/>
      <c r="J71" s="74"/>
      <c r="K71" s="74"/>
      <c r="L71" s="72"/>
    </row>
    <row r="72" s="1" customFormat="1" ht="17.25" customHeight="1">
      <c r="B72" s="46"/>
      <c r="C72" s="74"/>
      <c r="D72" s="74"/>
      <c r="E72" s="82" t="str">
        <f>E9</f>
        <v>SO 702 - SO 702 Mobiliář</v>
      </c>
      <c r="F72" s="74"/>
      <c r="G72" s="74"/>
      <c r="H72" s="74"/>
      <c r="I72" s="192"/>
      <c r="J72" s="74"/>
      <c r="K72" s="74"/>
      <c r="L72" s="72"/>
    </row>
    <row r="73" s="1" customFormat="1" ht="6.96" customHeight="1">
      <c r="B73" s="46"/>
      <c r="C73" s="74"/>
      <c r="D73" s="74"/>
      <c r="E73" s="74"/>
      <c r="F73" s="74"/>
      <c r="G73" s="74"/>
      <c r="H73" s="74"/>
      <c r="I73" s="192"/>
      <c r="J73" s="74"/>
      <c r="K73" s="74"/>
      <c r="L73" s="72"/>
    </row>
    <row r="74" s="1" customFormat="1" ht="18" customHeight="1">
      <c r="B74" s="46"/>
      <c r="C74" s="76" t="s">
        <v>26</v>
      </c>
      <c r="D74" s="74"/>
      <c r="E74" s="74"/>
      <c r="F74" s="194" t="str">
        <f>F12</f>
        <v xml:space="preserve">Sokolov      Cen. soustava: ÚRS     I/2016</v>
      </c>
      <c r="G74" s="74"/>
      <c r="H74" s="74"/>
      <c r="I74" s="195" t="s">
        <v>28</v>
      </c>
      <c r="J74" s="85" t="str">
        <f>IF(J12="","",J12)</f>
        <v>5. 4. 2016</v>
      </c>
      <c r="K74" s="74"/>
      <c r="L74" s="72"/>
    </row>
    <row r="75" s="1" customFormat="1" ht="6.96" customHeight="1">
      <c r="B75" s="46"/>
      <c r="C75" s="74"/>
      <c r="D75" s="74"/>
      <c r="E75" s="74"/>
      <c r="F75" s="74"/>
      <c r="G75" s="74"/>
      <c r="H75" s="74"/>
      <c r="I75" s="192"/>
      <c r="J75" s="74"/>
      <c r="K75" s="74"/>
      <c r="L75" s="72"/>
    </row>
    <row r="76" s="1" customFormat="1">
      <c r="B76" s="46"/>
      <c r="C76" s="76" t="s">
        <v>36</v>
      </c>
      <c r="D76" s="74"/>
      <c r="E76" s="74"/>
      <c r="F76" s="194" t="str">
        <f>E15</f>
        <v>Město Sokolov</v>
      </c>
      <c r="G76" s="74"/>
      <c r="H76" s="74"/>
      <c r="I76" s="195" t="s">
        <v>43</v>
      </c>
      <c r="J76" s="194" t="str">
        <f>E21</f>
        <v>DSVA s.r.o.</v>
      </c>
      <c r="K76" s="74"/>
      <c r="L76" s="72"/>
    </row>
    <row r="77" s="1" customFormat="1" ht="14.4" customHeight="1">
      <c r="B77" s="46"/>
      <c r="C77" s="76" t="s">
        <v>41</v>
      </c>
      <c r="D77" s="74"/>
      <c r="E77" s="74"/>
      <c r="F77" s="194" t="str">
        <f>IF(E18="","",E18)</f>
        <v/>
      </c>
      <c r="G77" s="74"/>
      <c r="H77" s="74"/>
      <c r="I77" s="192"/>
      <c r="J77" s="74"/>
      <c r="K77" s="74"/>
      <c r="L77" s="72"/>
    </row>
    <row r="78" s="1" customFormat="1" ht="10.32" customHeight="1">
      <c r="B78" s="46"/>
      <c r="C78" s="74"/>
      <c r="D78" s="74"/>
      <c r="E78" s="74"/>
      <c r="F78" s="74"/>
      <c r="G78" s="74"/>
      <c r="H78" s="74"/>
      <c r="I78" s="192"/>
      <c r="J78" s="74"/>
      <c r="K78" s="74"/>
      <c r="L78" s="72"/>
    </row>
    <row r="79" s="9" customFormat="1" ht="29.28" customHeight="1">
      <c r="B79" s="196"/>
      <c r="C79" s="197" t="s">
        <v>130</v>
      </c>
      <c r="D79" s="198" t="s">
        <v>66</v>
      </c>
      <c r="E79" s="198" t="s">
        <v>62</v>
      </c>
      <c r="F79" s="198" t="s">
        <v>131</v>
      </c>
      <c r="G79" s="198" t="s">
        <v>132</v>
      </c>
      <c r="H79" s="198" t="s">
        <v>133</v>
      </c>
      <c r="I79" s="199" t="s">
        <v>134</v>
      </c>
      <c r="J79" s="198" t="s">
        <v>118</v>
      </c>
      <c r="K79" s="200" t="s">
        <v>135</v>
      </c>
      <c r="L79" s="201"/>
      <c r="M79" s="102" t="s">
        <v>136</v>
      </c>
      <c r="N79" s="103" t="s">
        <v>51</v>
      </c>
      <c r="O79" s="103" t="s">
        <v>137</v>
      </c>
      <c r="P79" s="103" t="s">
        <v>138</v>
      </c>
      <c r="Q79" s="103" t="s">
        <v>139</v>
      </c>
      <c r="R79" s="103" t="s">
        <v>140</v>
      </c>
      <c r="S79" s="103" t="s">
        <v>141</v>
      </c>
      <c r="T79" s="104" t="s">
        <v>142</v>
      </c>
    </row>
    <row r="80" s="1" customFormat="1" ht="29.28" customHeight="1">
      <c r="B80" s="46"/>
      <c r="C80" s="108" t="s">
        <v>119</v>
      </c>
      <c r="D80" s="74"/>
      <c r="E80" s="74"/>
      <c r="F80" s="74"/>
      <c r="G80" s="74"/>
      <c r="H80" s="74"/>
      <c r="I80" s="192"/>
      <c r="J80" s="202">
        <f>BK80</f>
        <v>0</v>
      </c>
      <c r="K80" s="74"/>
      <c r="L80" s="72"/>
      <c r="M80" s="105"/>
      <c r="N80" s="106"/>
      <c r="O80" s="106"/>
      <c r="P80" s="203">
        <f>P81</f>
        <v>0</v>
      </c>
      <c r="Q80" s="106"/>
      <c r="R80" s="203">
        <f>R81</f>
        <v>39.787457219999993</v>
      </c>
      <c r="S80" s="106"/>
      <c r="T80" s="204">
        <f>T81</f>
        <v>0</v>
      </c>
      <c r="AT80" s="23" t="s">
        <v>80</v>
      </c>
      <c r="AU80" s="23" t="s">
        <v>120</v>
      </c>
      <c r="BK80" s="205">
        <f>BK81</f>
        <v>0</v>
      </c>
    </row>
    <row r="81" s="10" customFormat="1" ht="37.44001" customHeight="1">
      <c r="B81" s="206"/>
      <c r="C81" s="207"/>
      <c r="D81" s="208" t="s">
        <v>80</v>
      </c>
      <c r="E81" s="209" t="s">
        <v>143</v>
      </c>
      <c r="F81" s="209" t="s">
        <v>1414</v>
      </c>
      <c r="G81" s="207"/>
      <c r="H81" s="207"/>
      <c r="I81" s="210"/>
      <c r="J81" s="211">
        <f>BK81</f>
        <v>0</v>
      </c>
      <c r="K81" s="207"/>
      <c r="L81" s="212"/>
      <c r="M81" s="213"/>
      <c r="N81" s="214"/>
      <c r="O81" s="214"/>
      <c r="P81" s="215">
        <f>P82+P130+P176</f>
        <v>0</v>
      </c>
      <c r="Q81" s="214"/>
      <c r="R81" s="215">
        <f>R82+R130+R176</f>
        <v>39.787457219999993</v>
      </c>
      <c r="S81" s="214"/>
      <c r="T81" s="216">
        <f>T82+T130+T176</f>
        <v>0</v>
      </c>
      <c r="AR81" s="217" t="s">
        <v>152</v>
      </c>
      <c r="AT81" s="218" t="s">
        <v>80</v>
      </c>
      <c r="AU81" s="218" t="s">
        <v>81</v>
      </c>
      <c r="AY81" s="217" t="s">
        <v>145</v>
      </c>
      <c r="BK81" s="219">
        <f>BK82+BK130+BK176</f>
        <v>0</v>
      </c>
    </row>
    <row r="82" s="10" customFormat="1" ht="19.92" customHeight="1">
      <c r="B82" s="206"/>
      <c r="C82" s="207"/>
      <c r="D82" s="208" t="s">
        <v>80</v>
      </c>
      <c r="E82" s="220" t="s">
        <v>203</v>
      </c>
      <c r="F82" s="220" t="s">
        <v>86</v>
      </c>
      <c r="G82" s="207"/>
      <c r="H82" s="207"/>
      <c r="I82" s="210"/>
      <c r="J82" s="221">
        <f>BK82</f>
        <v>0</v>
      </c>
      <c r="K82" s="207"/>
      <c r="L82" s="212"/>
      <c r="M82" s="213"/>
      <c r="N82" s="214"/>
      <c r="O82" s="214"/>
      <c r="P82" s="215">
        <f>SUM(P83:P129)</f>
        <v>0</v>
      </c>
      <c r="Q82" s="214"/>
      <c r="R82" s="215">
        <f>SUM(R83:R129)</f>
        <v>17.820698559999997</v>
      </c>
      <c r="S82" s="214"/>
      <c r="T82" s="216">
        <f>SUM(T83:T129)</f>
        <v>0</v>
      </c>
      <c r="AR82" s="217" t="s">
        <v>25</v>
      </c>
      <c r="AT82" s="218" t="s">
        <v>80</v>
      </c>
      <c r="AU82" s="218" t="s">
        <v>25</v>
      </c>
      <c r="AY82" s="217" t="s">
        <v>145</v>
      </c>
      <c r="BK82" s="219">
        <f>SUM(BK83:BK129)</f>
        <v>0</v>
      </c>
    </row>
    <row r="83" s="1" customFormat="1" ht="16.5" customHeight="1">
      <c r="B83" s="46"/>
      <c r="C83" s="222" t="s">
        <v>25</v>
      </c>
      <c r="D83" s="222" t="s">
        <v>147</v>
      </c>
      <c r="E83" s="223" t="s">
        <v>1415</v>
      </c>
      <c r="F83" s="224" t="s">
        <v>1416</v>
      </c>
      <c r="G83" s="225" t="s">
        <v>161</v>
      </c>
      <c r="H83" s="226">
        <v>1</v>
      </c>
      <c r="I83" s="227"/>
      <c r="J83" s="228">
        <f>ROUND(I83*H83,2)</f>
        <v>0</v>
      </c>
      <c r="K83" s="224" t="s">
        <v>38</v>
      </c>
      <c r="L83" s="72"/>
      <c r="M83" s="229" t="s">
        <v>38</v>
      </c>
      <c r="N83" s="230" t="s">
        <v>52</v>
      </c>
      <c r="O83" s="47"/>
      <c r="P83" s="231">
        <f>O83*H83</f>
        <v>0</v>
      </c>
      <c r="Q83" s="231">
        <v>0</v>
      </c>
      <c r="R83" s="231">
        <f>Q83*H83</f>
        <v>0</v>
      </c>
      <c r="S83" s="231">
        <v>0</v>
      </c>
      <c r="T83" s="232">
        <f>S83*H83</f>
        <v>0</v>
      </c>
      <c r="AR83" s="23" t="s">
        <v>152</v>
      </c>
      <c r="AT83" s="23" t="s">
        <v>147</v>
      </c>
      <c r="AU83" s="23" t="s">
        <v>24</v>
      </c>
      <c r="AY83" s="23" t="s">
        <v>145</v>
      </c>
      <c r="BE83" s="233">
        <f>IF(N83="základní",J83,0)</f>
        <v>0</v>
      </c>
      <c r="BF83" s="233">
        <f>IF(N83="snížená",J83,0)</f>
        <v>0</v>
      </c>
      <c r="BG83" s="233">
        <f>IF(N83="zákl. přenesená",J83,0)</f>
        <v>0</v>
      </c>
      <c r="BH83" s="233">
        <f>IF(N83="sníž. přenesená",J83,0)</f>
        <v>0</v>
      </c>
      <c r="BI83" s="233">
        <f>IF(N83="nulová",J83,0)</f>
        <v>0</v>
      </c>
      <c r="BJ83" s="23" t="s">
        <v>25</v>
      </c>
      <c r="BK83" s="233">
        <f>ROUND(I83*H83,2)</f>
        <v>0</v>
      </c>
      <c r="BL83" s="23" t="s">
        <v>152</v>
      </c>
      <c r="BM83" s="23" t="s">
        <v>1417</v>
      </c>
    </row>
    <row r="84" s="1" customFormat="1">
      <c r="B84" s="46"/>
      <c r="C84" s="74"/>
      <c r="D84" s="234" t="s">
        <v>170</v>
      </c>
      <c r="E84" s="74"/>
      <c r="F84" s="235" t="s">
        <v>1418</v>
      </c>
      <c r="G84" s="74"/>
      <c r="H84" s="74"/>
      <c r="I84" s="192"/>
      <c r="J84" s="74"/>
      <c r="K84" s="74"/>
      <c r="L84" s="72"/>
      <c r="M84" s="236"/>
      <c r="N84" s="47"/>
      <c r="O84" s="47"/>
      <c r="P84" s="47"/>
      <c r="Q84" s="47"/>
      <c r="R84" s="47"/>
      <c r="S84" s="47"/>
      <c r="T84" s="95"/>
      <c r="AT84" s="23" t="s">
        <v>170</v>
      </c>
      <c r="AU84" s="23" t="s">
        <v>24</v>
      </c>
    </row>
    <row r="85" s="1" customFormat="1" ht="16.5" customHeight="1">
      <c r="B85" s="46"/>
      <c r="C85" s="222" t="s">
        <v>24</v>
      </c>
      <c r="D85" s="222" t="s">
        <v>147</v>
      </c>
      <c r="E85" s="223" t="s">
        <v>1419</v>
      </c>
      <c r="F85" s="224" t="s">
        <v>1420</v>
      </c>
      <c r="G85" s="225" t="s">
        <v>161</v>
      </c>
      <c r="H85" s="226">
        <v>1</v>
      </c>
      <c r="I85" s="227"/>
      <c r="J85" s="228">
        <f>ROUND(I85*H85,2)</f>
        <v>0</v>
      </c>
      <c r="K85" s="224" t="s">
        <v>38</v>
      </c>
      <c r="L85" s="72"/>
      <c r="M85" s="229" t="s">
        <v>38</v>
      </c>
      <c r="N85" s="230" t="s">
        <v>52</v>
      </c>
      <c r="O85" s="47"/>
      <c r="P85" s="231">
        <f>O85*H85</f>
        <v>0</v>
      </c>
      <c r="Q85" s="231">
        <v>0</v>
      </c>
      <c r="R85" s="231">
        <f>Q85*H85</f>
        <v>0</v>
      </c>
      <c r="S85" s="231">
        <v>0</v>
      </c>
      <c r="T85" s="232">
        <f>S85*H85</f>
        <v>0</v>
      </c>
      <c r="AR85" s="23" t="s">
        <v>152</v>
      </c>
      <c r="AT85" s="23" t="s">
        <v>147</v>
      </c>
      <c r="AU85" s="23" t="s">
        <v>24</v>
      </c>
      <c r="AY85" s="23" t="s">
        <v>145</v>
      </c>
      <c r="BE85" s="233">
        <f>IF(N85="základní",J85,0)</f>
        <v>0</v>
      </c>
      <c r="BF85" s="233">
        <f>IF(N85="snížená",J85,0)</f>
        <v>0</v>
      </c>
      <c r="BG85" s="233">
        <f>IF(N85="zákl. přenesená",J85,0)</f>
        <v>0</v>
      </c>
      <c r="BH85" s="233">
        <f>IF(N85="sníž. přenesená",J85,0)</f>
        <v>0</v>
      </c>
      <c r="BI85" s="233">
        <f>IF(N85="nulová",J85,0)</f>
        <v>0</v>
      </c>
      <c r="BJ85" s="23" t="s">
        <v>25</v>
      </c>
      <c r="BK85" s="233">
        <f>ROUND(I85*H85,2)</f>
        <v>0</v>
      </c>
      <c r="BL85" s="23" t="s">
        <v>152</v>
      </c>
      <c r="BM85" s="23" t="s">
        <v>1421</v>
      </c>
    </row>
    <row r="86" s="1" customFormat="1">
      <c r="B86" s="46"/>
      <c r="C86" s="74"/>
      <c r="D86" s="234" t="s">
        <v>170</v>
      </c>
      <c r="E86" s="74"/>
      <c r="F86" s="235" t="s">
        <v>1422</v>
      </c>
      <c r="G86" s="74"/>
      <c r="H86" s="74"/>
      <c r="I86" s="192"/>
      <c r="J86" s="74"/>
      <c r="K86" s="74"/>
      <c r="L86" s="72"/>
      <c r="M86" s="236"/>
      <c r="N86" s="47"/>
      <c r="O86" s="47"/>
      <c r="P86" s="47"/>
      <c r="Q86" s="47"/>
      <c r="R86" s="47"/>
      <c r="S86" s="47"/>
      <c r="T86" s="95"/>
      <c r="AT86" s="23" t="s">
        <v>170</v>
      </c>
      <c r="AU86" s="23" t="s">
        <v>24</v>
      </c>
    </row>
    <row r="87" s="1" customFormat="1" ht="16.5" customHeight="1">
      <c r="B87" s="46"/>
      <c r="C87" s="222" t="s">
        <v>158</v>
      </c>
      <c r="D87" s="222" t="s">
        <v>147</v>
      </c>
      <c r="E87" s="223" t="s">
        <v>1423</v>
      </c>
      <c r="F87" s="224" t="s">
        <v>1424</v>
      </c>
      <c r="G87" s="225" t="s">
        <v>206</v>
      </c>
      <c r="H87" s="226">
        <v>2.2679999999999998</v>
      </c>
      <c r="I87" s="227"/>
      <c r="J87" s="228">
        <f>ROUND(I87*H87,2)</f>
        <v>0</v>
      </c>
      <c r="K87" s="224" t="s">
        <v>38</v>
      </c>
      <c r="L87" s="72"/>
      <c r="M87" s="229" t="s">
        <v>38</v>
      </c>
      <c r="N87" s="230" t="s">
        <v>52</v>
      </c>
      <c r="O87" s="47"/>
      <c r="P87" s="231">
        <f>O87*H87</f>
        <v>0</v>
      </c>
      <c r="Q87" s="231">
        <v>2.45329</v>
      </c>
      <c r="R87" s="231">
        <f>Q87*H87</f>
        <v>5.5640617199999998</v>
      </c>
      <c r="S87" s="231">
        <v>0</v>
      </c>
      <c r="T87" s="232">
        <f>S87*H87</f>
        <v>0</v>
      </c>
      <c r="AR87" s="23" t="s">
        <v>152</v>
      </c>
      <c r="AT87" s="23" t="s">
        <v>147</v>
      </c>
      <c r="AU87" s="23" t="s">
        <v>24</v>
      </c>
      <c r="AY87" s="23" t="s">
        <v>145</v>
      </c>
      <c r="BE87" s="233">
        <f>IF(N87="základní",J87,0)</f>
        <v>0</v>
      </c>
      <c r="BF87" s="233">
        <f>IF(N87="snížená",J87,0)</f>
        <v>0</v>
      </c>
      <c r="BG87" s="233">
        <f>IF(N87="zákl. přenesená",J87,0)</f>
        <v>0</v>
      </c>
      <c r="BH87" s="233">
        <f>IF(N87="sníž. přenesená",J87,0)</f>
        <v>0</v>
      </c>
      <c r="BI87" s="233">
        <f>IF(N87="nulová",J87,0)</f>
        <v>0</v>
      </c>
      <c r="BJ87" s="23" t="s">
        <v>25</v>
      </c>
      <c r="BK87" s="233">
        <f>ROUND(I87*H87,2)</f>
        <v>0</v>
      </c>
      <c r="BL87" s="23" t="s">
        <v>152</v>
      </c>
      <c r="BM87" s="23" t="s">
        <v>1425</v>
      </c>
    </row>
    <row r="88" s="1" customFormat="1">
      <c r="B88" s="46"/>
      <c r="C88" s="74"/>
      <c r="D88" s="234" t="s">
        <v>164</v>
      </c>
      <c r="E88" s="74"/>
      <c r="F88" s="235" t="s">
        <v>1426</v>
      </c>
      <c r="G88" s="74"/>
      <c r="H88" s="74"/>
      <c r="I88" s="192"/>
      <c r="J88" s="74"/>
      <c r="K88" s="74"/>
      <c r="L88" s="72"/>
      <c r="M88" s="236"/>
      <c r="N88" s="47"/>
      <c r="O88" s="47"/>
      <c r="P88" s="47"/>
      <c r="Q88" s="47"/>
      <c r="R88" s="47"/>
      <c r="S88" s="47"/>
      <c r="T88" s="95"/>
      <c r="AT88" s="23" t="s">
        <v>164</v>
      </c>
      <c r="AU88" s="23" t="s">
        <v>24</v>
      </c>
    </row>
    <row r="89" s="1" customFormat="1">
      <c r="B89" s="46"/>
      <c r="C89" s="74"/>
      <c r="D89" s="234" t="s">
        <v>170</v>
      </c>
      <c r="E89" s="74"/>
      <c r="F89" s="235" t="s">
        <v>1427</v>
      </c>
      <c r="G89" s="74"/>
      <c r="H89" s="74"/>
      <c r="I89" s="192"/>
      <c r="J89" s="74"/>
      <c r="K89" s="74"/>
      <c r="L89" s="72"/>
      <c r="M89" s="236"/>
      <c r="N89" s="47"/>
      <c r="O89" s="47"/>
      <c r="P89" s="47"/>
      <c r="Q89" s="47"/>
      <c r="R89" s="47"/>
      <c r="S89" s="47"/>
      <c r="T89" s="95"/>
      <c r="AT89" s="23" t="s">
        <v>170</v>
      </c>
      <c r="AU89" s="23" t="s">
        <v>24</v>
      </c>
    </row>
    <row r="90" s="11" customFormat="1">
      <c r="B90" s="237"/>
      <c r="C90" s="238"/>
      <c r="D90" s="234" t="s">
        <v>176</v>
      </c>
      <c r="E90" s="239" t="s">
        <v>38</v>
      </c>
      <c r="F90" s="240" t="s">
        <v>1428</v>
      </c>
      <c r="G90" s="238"/>
      <c r="H90" s="241">
        <v>2.2679999999999998</v>
      </c>
      <c r="I90" s="242"/>
      <c r="J90" s="238"/>
      <c r="K90" s="238"/>
      <c r="L90" s="243"/>
      <c r="M90" s="244"/>
      <c r="N90" s="245"/>
      <c r="O90" s="245"/>
      <c r="P90" s="245"/>
      <c r="Q90" s="245"/>
      <c r="R90" s="245"/>
      <c r="S90" s="245"/>
      <c r="T90" s="246"/>
      <c r="AT90" s="247" t="s">
        <v>176</v>
      </c>
      <c r="AU90" s="247" t="s">
        <v>24</v>
      </c>
      <c r="AV90" s="11" t="s">
        <v>24</v>
      </c>
      <c r="AW90" s="11" t="s">
        <v>45</v>
      </c>
      <c r="AX90" s="11" t="s">
        <v>81</v>
      </c>
      <c r="AY90" s="247" t="s">
        <v>145</v>
      </c>
    </row>
    <row r="91" s="12" customFormat="1">
      <c r="B91" s="248"/>
      <c r="C91" s="249"/>
      <c r="D91" s="234" t="s">
        <v>176</v>
      </c>
      <c r="E91" s="250" t="s">
        <v>38</v>
      </c>
      <c r="F91" s="251" t="s">
        <v>179</v>
      </c>
      <c r="G91" s="249"/>
      <c r="H91" s="252">
        <v>2.2679999999999998</v>
      </c>
      <c r="I91" s="253"/>
      <c r="J91" s="249"/>
      <c r="K91" s="249"/>
      <c r="L91" s="254"/>
      <c r="M91" s="255"/>
      <c r="N91" s="256"/>
      <c r="O91" s="256"/>
      <c r="P91" s="256"/>
      <c r="Q91" s="256"/>
      <c r="R91" s="256"/>
      <c r="S91" s="256"/>
      <c r="T91" s="257"/>
      <c r="AT91" s="258" t="s">
        <v>176</v>
      </c>
      <c r="AU91" s="258" t="s">
        <v>24</v>
      </c>
      <c r="AV91" s="12" t="s">
        <v>152</v>
      </c>
      <c r="AW91" s="12" t="s">
        <v>45</v>
      </c>
      <c r="AX91" s="12" t="s">
        <v>25</v>
      </c>
      <c r="AY91" s="258" t="s">
        <v>145</v>
      </c>
    </row>
    <row r="92" s="1" customFormat="1" ht="16.5" customHeight="1">
      <c r="B92" s="46"/>
      <c r="C92" s="222" t="s">
        <v>152</v>
      </c>
      <c r="D92" s="222" t="s">
        <v>147</v>
      </c>
      <c r="E92" s="223" t="s">
        <v>1429</v>
      </c>
      <c r="F92" s="224" t="s">
        <v>1430</v>
      </c>
      <c r="G92" s="225" t="s">
        <v>150</v>
      </c>
      <c r="H92" s="226">
        <v>2</v>
      </c>
      <c r="I92" s="227"/>
      <c r="J92" s="228">
        <f>ROUND(I92*H92,2)</f>
        <v>0</v>
      </c>
      <c r="K92" s="224" t="s">
        <v>162</v>
      </c>
      <c r="L92" s="72"/>
      <c r="M92" s="229" t="s">
        <v>38</v>
      </c>
      <c r="N92" s="230" t="s">
        <v>52</v>
      </c>
      <c r="O92" s="47"/>
      <c r="P92" s="231">
        <f>O92*H92</f>
        <v>0</v>
      </c>
      <c r="Q92" s="231">
        <v>0</v>
      </c>
      <c r="R92" s="231">
        <f>Q92*H92</f>
        <v>0</v>
      </c>
      <c r="S92" s="231">
        <v>0</v>
      </c>
      <c r="T92" s="232">
        <f>S92*H92</f>
        <v>0</v>
      </c>
      <c r="AR92" s="23" t="s">
        <v>152</v>
      </c>
      <c r="AT92" s="23" t="s">
        <v>147</v>
      </c>
      <c r="AU92" s="23" t="s">
        <v>24</v>
      </c>
      <c r="AY92" s="23" t="s">
        <v>145</v>
      </c>
      <c r="BE92" s="233">
        <f>IF(N92="základní",J92,0)</f>
        <v>0</v>
      </c>
      <c r="BF92" s="233">
        <f>IF(N92="snížená",J92,0)</f>
        <v>0</v>
      </c>
      <c r="BG92" s="233">
        <f>IF(N92="zákl. přenesená",J92,0)</f>
        <v>0</v>
      </c>
      <c r="BH92" s="233">
        <f>IF(N92="sníž. přenesená",J92,0)</f>
        <v>0</v>
      </c>
      <c r="BI92" s="233">
        <f>IF(N92="nulová",J92,0)</f>
        <v>0</v>
      </c>
      <c r="BJ92" s="23" t="s">
        <v>25</v>
      </c>
      <c r="BK92" s="233">
        <f>ROUND(I92*H92,2)</f>
        <v>0</v>
      </c>
      <c r="BL92" s="23" t="s">
        <v>152</v>
      </c>
      <c r="BM92" s="23" t="s">
        <v>1431</v>
      </c>
    </row>
    <row r="93" s="1" customFormat="1" ht="16.5" customHeight="1">
      <c r="B93" s="46"/>
      <c r="C93" s="222" t="s">
        <v>172</v>
      </c>
      <c r="D93" s="222" t="s">
        <v>147</v>
      </c>
      <c r="E93" s="223" t="s">
        <v>1432</v>
      </c>
      <c r="F93" s="224" t="s">
        <v>1433</v>
      </c>
      <c r="G93" s="225" t="s">
        <v>161</v>
      </c>
      <c r="H93" s="226">
        <v>4</v>
      </c>
      <c r="I93" s="227"/>
      <c r="J93" s="228">
        <f>ROUND(I93*H93,2)</f>
        <v>0</v>
      </c>
      <c r="K93" s="224" t="s">
        <v>38</v>
      </c>
      <c r="L93" s="72"/>
      <c r="M93" s="229" t="s">
        <v>38</v>
      </c>
      <c r="N93" s="230" t="s">
        <v>52</v>
      </c>
      <c r="O93" s="47"/>
      <c r="P93" s="231">
        <f>O93*H93</f>
        <v>0</v>
      </c>
      <c r="Q93" s="231">
        <v>0</v>
      </c>
      <c r="R93" s="231">
        <f>Q93*H93</f>
        <v>0</v>
      </c>
      <c r="S93" s="231">
        <v>0</v>
      </c>
      <c r="T93" s="232">
        <f>S93*H93</f>
        <v>0</v>
      </c>
      <c r="AR93" s="23" t="s">
        <v>152</v>
      </c>
      <c r="AT93" s="23" t="s">
        <v>147</v>
      </c>
      <c r="AU93" s="23" t="s">
        <v>24</v>
      </c>
      <c r="AY93" s="23" t="s">
        <v>145</v>
      </c>
      <c r="BE93" s="233">
        <f>IF(N93="základní",J93,0)</f>
        <v>0</v>
      </c>
      <c r="BF93" s="233">
        <f>IF(N93="snížená",J93,0)</f>
        <v>0</v>
      </c>
      <c r="BG93" s="233">
        <f>IF(N93="zákl. přenesená",J93,0)</f>
        <v>0</v>
      </c>
      <c r="BH93" s="233">
        <f>IF(N93="sníž. přenesená",J93,0)</f>
        <v>0</v>
      </c>
      <c r="BI93" s="233">
        <f>IF(N93="nulová",J93,0)</f>
        <v>0</v>
      </c>
      <c r="BJ93" s="23" t="s">
        <v>25</v>
      </c>
      <c r="BK93" s="233">
        <f>ROUND(I93*H93,2)</f>
        <v>0</v>
      </c>
      <c r="BL93" s="23" t="s">
        <v>152</v>
      </c>
      <c r="BM93" s="23" t="s">
        <v>1434</v>
      </c>
    </row>
    <row r="94" s="1" customFormat="1">
      <c r="B94" s="46"/>
      <c r="C94" s="74"/>
      <c r="D94" s="234" t="s">
        <v>170</v>
      </c>
      <c r="E94" s="74"/>
      <c r="F94" s="235" t="s">
        <v>1435</v>
      </c>
      <c r="G94" s="74"/>
      <c r="H94" s="74"/>
      <c r="I94" s="192"/>
      <c r="J94" s="74"/>
      <c r="K94" s="74"/>
      <c r="L94" s="72"/>
      <c r="M94" s="236"/>
      <c r="N94" s="47"/>
      <c r="O94" s="47"/>
      <c r="P94" s="47"/>
      <c r="Q94" s="47"/>
      <c r="R94" s="47"/>
      <c r="S94" s="47"/>
      <c r="T94" s="95"/>
      <c r="AT94" s="23" t="s">
        <v>170</v>
      </c>
      <c r="AU94" s="23" t="s">
        <v>24</v>
      </c>
    </row>
    <row r="95" s="1" customFormat="1" ht="16.5" customHeight="1">
      <c r="B95" s="46"/>
      <c r="C95" s="222" t="s">
        <v>180</v>
      </c>
      <c r="D95" s="222" t="s">
        <v>147</v>
      </c>
      <c r="E95" s="223" t="s">
        <v>1436</v>
      </c>
      <c r="F95" s="224" t="s">
        <v>1437</v>
      </c>
      <c r="G95" s="225" t="s">
        <v>161</v>
      </c>
      <c r="H95" s="226">
        <v>4</v>
      </c>
      <c r="I95" s="227"/>
      <c r="J95" s="228">
        <f>ROUND(I95*H95,2)</f>
        <v>0</v>
      </c>
      <c r="K95" s="224" t="s">
        <v>38</v>
      </c>
      <c r="L95" s="72"/>
      <c r="M95" s="229" t="s">
        <v>38</v>
      </c>
      <c r="N95" s="230" t="s">
        <v>52</v>
      </c>
      <c r="O95" s="47"/>
      <c r="P95" s="231">
        <f>O95*H95</f>
        <v>0</v>
      </c>
      <c r="Q95" s="231">
        <v>0</v>
      </c>
      <c r="R95" s="231">
        <f>Q95*H95</f>
        <v>0</v>
      </c>
      <c r="S95" s="231">
        <v>0</v>
      </c>
      <c r="T95" s="232">
        <f>S95*H95</f>
        <v>0</v>
      </c>
      <c r="AR95" s="23" t="s">
        <v>152</v>
      </c>
      <c r="AT95" s="23" t="s">
        <v>147</v>
      </c>
      <c r="AU95" s="23" t="s">
        <v>24</v>
      </c>
      <c r="AY95" s="23" t="s">
        <v>145</v>
      </c>
      <c r="BE95" s="233">
        <f>IF(N95="základní",J95,0)</f>
        <v>0</v>
      </c>
      <c r="BF95" s="233">
        <f>IF(N95="snížená",J95,0)</f>
        <v>0</v>
      </c>
      <c r="BG95" s="233">
        <f>IF(N95="zákl. přenesená",J95,0)</f>
        <v>0</v>
      </c>
      <c r="BH95" s="233">
        <f>IF(N95="sníž. přenesená",J95,0)</f>
        <v>0</v>
      </c>
      <c r="BI95" s="233">
        <f>IF(N95="nulová",J95,0)</f>
        <v>0</v>
      </c>
      <c r="BJ95" s="23" t="s">
        <v>25</v>
      </c>
      <c r="BK95" s="233">
        <f>ROUND(I95*H95,2)</f>
        <v>0</v>
      </c>
      <c r="BL95" s="23" t="s">
        <v>152</v>
      </c>
      <c r="BM95" s="23" t="s">
        <v>1438</v>
      </c>
    </row>
    <row r="96" s="1" customFormat="1">
      <c r="B96" s="46"/>
      <c r="C96" s="74"/>
      <c r="D96" s="234" t="s">
        <v>170</v>
      </c>
      <c r="E96" s="74"/>
      <c r="F96" s="235" t="s">
        <v>1439</v>
      </c>
      <c r="G96" s="74"/>
      <c r="H96" s="74"/>
      <c r="I96" s="192"/>
      <c r="J96" s="74"/>
      <c r="K96" s="74"/>
      <c r="L96" s="72"/>
      <c r="M96" s="236"/>
      <c r="N96" s="47"/>
      <c r="O96" s="47"/>
      <c r="P96" s="47"/>
      <c r="Q96" s="47"/>
      <c r="R96" s="47"/>
      <c r="S96" s="47"/>
      <c r="T96" s="95"/>
      <c r="AT96" s="23" t="s">
        <v>170</v>
      </c>
      <c r="AU96" s="23" t="s">
        <v>24</v>
      </c>
    </row>
    <row r="97" s="1" customFormat="1" ht="16.5" customHeight="1">
      <c r="B97" s="46"/>
      <c r="C97" s="222" t="s">
        <v>186</v>
      </c>
      <c r="D97" s="222" t="s">
        <v>147</v>
      </c>
      <c r="E97" s="223" t="s">
        <v>1440</v>
      </c>
      <c r="F97" s="224" t="s">
        <v>1441</v>
      </c>
      <c r="G97" s="225" t="s">
        <v>206</v>
      </c>
      <c r="H97" s="226">
        <v>0.19600000000000001</v>
      </c>
      <c r="I97" s="227"/>
      <c r="J97" s="228">
        <f>ROUND(I97*H97,2)</f>
        <v>0</v>
      </c>
      <c r="K97" s="224" t="s">
        <v>38</v>
      </c>
      <c r="L97" s="72"/>
      <c r="M97" s="229" t="s">
        <v>38</v>
      </c>
      <c r="N97" s="230" t="s">
        <v>52</v>
      </c>
      <c r="O97" s="47"/>
      <c r="P97" s="231">
        <f>O97*H97</f>
        <v>0</v>
      </c>
      <c r="Q97" s="231">
        <v>2.45329</v>
      </c>
      <c r="R97" s="231">
        <f>Q97*H97</f>
        <v>0.48084484</v>
      </c>
      <c r="S97" s="231">
        <v>0</v>
      </c>
      <c r="T97" s="232">
        <f>S97*H97</f>
        <v>0</v>
      </c>
      <c r="AR97" s="23" t="s">
        <v>152</v>
      </c>
      <c r="AT97" s="23" t="s">
        <v>147</v>
      </c>
      <c r="AU97" s="23" t="s">
        <v>24</v>
      </c>
      <c r="AY97" s="23" t="s">
        <v>145</v>
      </c>
      <c r="BE97" s="233">
        <f>IF(N97="základní",J97,0)</f>
        <v>0</v>
      </c>
      <c r="BF97" s="233">
        <f>IF(N97="snížená",J97,0)</f>
        <v>0</v>
      </c>
      <c r="BG97" s="233">
        <f>IF(N97="zákl. přenesená",J97,0)</f>
        <v>0</v>
      </c>
      <c r="BH97" s="233">
        <f>IF(N97="sníž. přenesená",J97,0)</f>
        <v>0</v>
      </c>
      <c r="BI97" s="233">
        <f>IF(N97="nulová",J97,0)</f>
        <v>0</v>
      </c>
      <c r="BJ97" s="23" t="s">
        <v>25</v>
      </c>
      <c r="BK97" s="233">
        <f>ROUND(I97*H97,2)</f>
        <v>0</v>
      </c>
      <c r="BL97" s="23" t="s">
        <v>152</v>
      </c>
      <c r="BM97" s="23" t="s">
        <v>1442</v>
      </c>
    </row>
    <row r="98" s="1" customFormat="1">
      <c r="B98" s="46"/>
      <c r="C98" s="74"/>
      <c r="D98" s="234" t="s">
        <v>170</v>
      </c>
      <c r="E98" s="74"/>
      <c r="F98" s="235" t="s">
        <v>1427</v>
      </c>
      <c r="G98" s="74"/>
      <c r="H98" s="74"/>
      <c r="I98" s="192"/>
      <c r="J98" s="74"/>
      <c r="K98" s="74"/>
      <c r="L98" s="72"/>
      <c r="M98" s="236"/>
      <c r="N98" s="47"/>
      <c r="O98" s="47"/>
      <c r="P98" s="47"/>
      <c r="Q98" s="47"/>
      <c r="R98" s="47"/>
      <c r="S98" s="47"/>
      <c r="T98" s="95"/>
      <c r="AT98" s="23" t="s">
        <v>170</v>
      </c>
      <c r="AU98" s="23" t="s">
        <v>24</v>
      </c>
    </row>
    <row r="99" s="11" customFormat="1">
      <c r="B99" s="237"/>
      <c r="C99" s="238"/>
      <c r="D99" s="234" t="s">
        <v>176</v>
      </c>
      <c r="E99" s="239" t="s">
        <v>38</v>
      </c>
      <c r="F99" s="240" t="s">
        <v>1443</v>
      </c>
      <c r="G99" s="238"/>
      <c r="H99" s="241">
        <v>0.19600000000000001</v>
      </c>
      <c r="I99" s="242"/>
      <c r="J99" s="238"/>
      <c r="K99" s="238"/>
      <c r="L99" s="243"/>
      <c r="M99" s="244"/>
      <c r="N99" s="245"/>
      <c r="O99" s="245"/>
      <c r="P99" s="245"/>
      <c r="Q99" s="245"/>
      <c r="R99" s="245"/>
      <c r="S99" s="245"/>
      <c r="T99" s="246"/>
      <c r="AT99" s="247" t="s">
        <v>176</v>
      </c>
      <c r="AU99" s="247" t="s">
        <v>24</v>
      </c>
      <c r="AV99" s="11" t="s">
        <v>24</v>
      </c>
      <c r="AW99" s="11" t="s">
        <v>45</v>
      </c>
      <c r="AX99" s="11" t="s">
        <v>81</v>
      </c>
      <c r="AY99" s="247" t="s">
        <v>145</v>
      </c>
    </row>
    <row r="100" s="12" customFormat="1">
      <c r="B100" s="248"/>
      <c r="C100" s="249"/>
      <c r="D100" s="234" t="s">
        <v>176</v>
      </c>
      <c r="E100" s="250" t="s">
        <v>38</v>
      </c>
      <c r="F100" s="251" t="s">
        <v>179</v>
      </c>
      <c r="G100" s="249"/>
      <c r="H100" s="252">
        <v>0.19600000000000001</v>
      </c>
      <c r="I100" s="253"/>
      <c r="J100" s="249"/>
      <c r="K100" s="249"/>
      <c r="L100" s="254"/>
      <c r="M100" s="255"/>
      <c r="N100" s="256"/>
      <c r="O100" s="256"/>
      <c r="P100" s="256"/>
      <c r="Q100" s="256"/>
      <c r="R100" s="256"/>
      <c r="S100" s="256"/>
      <c r="T100" s="257"/>
      <c r="AT100" s="258" t="s">
        <v>176</v>
      </c>
      <c r="AU100" s="258" t="s">
        <v>24</v>
      </c>
      <c r="AV100" s="12" t="s">
        <v>152</v>
      </c>
      <c r="AW100" s="12" t="s">
        <v>45</v>
      </c>
      <c r="AX100" s="12" t="s">
        <v>25</v>
      </c>
      <c r="AY100" s="258" t="s">
        <v>145</v>
      </c>
    </row>
    <row r="101" s="1" customFormat="1" ht="16.5" customHeight="1">
      <c r="B101" s="46"/>
      <c r="C101" s="222" t="s">
        <v>194</v>
      </c>
      <c r="D101" s="222" t="s">
        <v>147</v>
      </c>
      <c r="E101" s="223" t="s">
        <v>1444</v>
      </c>
      <c r="F101" s="224" t="s">
        <v>1445</v>
      </c>
      <c r="G101" s="225" t="s">
        <v>150</v>
      </c>
      <c r="H101" s="226">
        <v>0.64000000000000001</v>
      </c>
      <c r="I101" s="227"/>
      <c r="J101" s="228">
        <f>ROUND(I101*H101,2)</f>
        <v>0</v>
      </c>
      <c r="K101" s="224" t="s">
        <v>38</v>
      </c>
      <c r="L101" s="72"/>
      <c r="M101" s="229" t="s">
        <v>38</v>
      </c>
      <c r="N101" s="230" t="s">
        <v>52</v>
      </c>
      <c r="O101" s="47"/>
      <c r="P101" s="231">
        <f>O101*H101</f>
        <v>0</v>
      </c>
      <c r="Q101" s="231">
        <v>0</v>
      </c>
      <c r="R101" s="231">
        <f>Q101*H101</f>
        <v>0</v>
      </c>
      <c r="S101" s="231">
        <v>0</v>
      </c>
      <c r="T101" s="232">
        <f>S101*H101</f>
        <v>0</v>
      </c>
      <c r="AR101" s="23" t="s">
        <v>152</v>
      </c>
      <c r="AT101" s="23" t="s">
        <v>147</v>
      </c>
      <c r="AU101" s="23" t="s">
        <v>24</v>
      </c>
      <c r="AY101" s="23" t="s">
        <v>145</v>
      </c>
      <c r="BE101" s="233">
        <f>IF(N101="základní",J101,0)</f>
        <v>0</v>
      </c>
      <c r="BF101" s="233">
        <f>IF(N101="snížená",J101,0)</f>
        <v>0</v>
      </c>
      <c r="BG101" s="233">
        <f>IF(N101="zákl. přenesená",J101,0)</f>
        <v>0</v>
      </c>
      <c r="BH101" s="233">
        <f>IF(N101="sníž. přenesená",J101,0)</f>
        <v>0</v>
      </c>
      <c r="BI101" s="233">
        <f>IF(N101="nulová",J101,0)</f>
        <v>0</v>
      </c>
      <c r="BJ101" s="23" t="s">
        <v>25</v>
      </c>
      <c r="BK101" s="233">
        <f>ROUND(I101*H101,2)</f>
        <v>0</v>
      </c>
      <c r="BL101" s="23" t="s">
        <v>152</v>
      </c>
      <c r="BM101" s="23" t="s">
        <v>1446</v>
      </c>
    </row>
    <row r="102" s="11" customFormat="1">
      <c r="B102" s="237"/>
      <c r="C102" s="238"/>
      <c r="D102" s="234" t="s">
        <v>176</v>
      </c>
      <c r="E102" s="239" t="s">
        <v>38</v>
      </c>
      <c r="F102" s="240" t="s">
        <v>1447</v>
      </c>
      <c r="G102" s="238"/>
      <c r="H102" s="241">
        <v>0.64000000000000001</v>
      </c>
      <c r="I102" s="242"/>
      <c r="J102" s="238"/>
      <c r="K102" s="238"/>
      <c r="L102" s="243"/>
      <c r="M102" s="244"/>
      <c r="N102" s="245"/>
      <c r="O102" s="245"/>
      <c r="P102" s="245"/>
      <c r="Q102" s="245"/>
      <c r="R102" s="245"/>
      <c r="S102" s="245"/>
      <c r="T102" s="246"/>
      <c r="AT102" s="247" t="s">
        <v>176</v>
      </c>
      <c r="AU102" s="247" t="s">
        <v>24</v>
      </c>
      <c r="AV102" s="11" t="s">
        <v>24</v>
      </c>
      <c r="AW102" s="11" t="s">
        <v>45</v>
      </c>
      <c r="AX102" s="11" t="s">
        <v>81</v>
      </c>
      <c r="AY102" s="247" t="s">
        <v>145</v>
      </c>
    </row>
    <row r="103" s="12" customFormat="1">
      <c r="B103" s="248"/>
      <c r="C103" s="249"/>
      <c r="D103" s="234" t="s">
        <v>176</v>
      </c>
      <c r="E103" s="250" t="s">
        <v>38</v>
      </c>
      <c r="F103" s="251" t="s">
        <v>179</v>
      </c>
      <c r="G103" s="249"/>
      <c r="H103" s="252">
        <v>0.64000000000000001</v>
      </c>
      <c r="I103" s="253"/>
      <c r="J103" s="249"/>
      <c r="K103" s="249"/>
      <c r="L103" s="254"/>
      <c r="M103" s="255"/>
      <c r="N103" s="256"/>
      <c r="O103" s="256"/>
      <c r="P103" s="256"/>
      <c r="Q103" s="256"/>
      <c r="R103" s="256"/>
      <c r="S103" s="256"/>
      <c r="T103" s="257"/>
      <c r="AT103" s="258" t="s">
        <v>176</v>
      </c>
      <c r="AU103" s="258" t="s">
        <v>24</v>
      </c>
      <c r="AV103" s="12" t="s">
        <v>152</v>
      </c>
      <c r="AW103" s="12" t="s">
        <v>45</v>
      </c>
      <c r="AX103" s="12" t="s">
        <v>25</v>
      </c>
      <c r="AY103" s="258" t="s">
        <v>145</v>
      </c>
    </row>
    <row r="104" s="1" customFormat="1" ht="16.5" customHeight="1">
      <c r="B104" s="46"/>
      <c r="C104" s="222" t="s">
        <v>203</v>
      </c>
      <c r="D104" s="222" t="s">
        <v>147</v>
      </c>
      <c r="E104" s="223" t="s">
        <v>1448</v>
      </c>
      <c r="F104" s="224" t="s">
        <v>1449</v>
      </c>
      <c r="G104" s="225" t="s">
        <v>161</v>
      </c>
      <c r="H104" s="226">
        <v>1</v>
      </c>
      <c r="I104" s="227"/>
      <c r="J104" s="228">
        <f>ROUND(I104*H104,2)</f>
        <v>0</v>
      </c>
      <c r="K104" s="224" t="s">
        <v>38</v>
      </c>
      <c r="L104" s="72"/>
      <c r="M104" s="229" t="s">
        <v>38</v>
      </c>
      <c r="N104" s="230" t="s">
        <v>52</v>
      </c>
      <c r="O104" s="47"/>
      <c r="P104" s="231">
        <f>O104*H104</f>
        <v>0</v>
      </c>
      <c r="Q104" s="231">
        <v>0</v>
      </c>
      <c r="R104" s="231">
        <f>Q104*H104</f>
        <v>0</v>
      </c>
      <c r="S104" s="231">
        <v>0</v>
      </c>
      <c r="T104" s="232">
        <f>S104*H104</f>
        <v>0</v>
      </c>
      <c r="AR104" s="23" t="s">
        <v>152</v>
      </c>
      <c r="AT104" s="23" t="s">
        <v>147</v>
      </c>
      <c r="AU104" s="23" t="s">
        <v>24</v>
      </c>
      <c r="AY104" s="23" t="s">
        <v>145</v>
      </c>
      <c r="BE104" s="233">
        <f>IF(N104="základní",J104,0)</f>
        <v>0</v>
      </c>
      <c r="BF104" s="233">
        <f>IF(N104="snížená",J104,0)</f>
        <v>0</v>
      </c>
      <c r="BG104" s="233">
        <f>IF(N104="zákl. přenesená",J104,0)</f>
        <v>0</v>
      </c>
      <c r="BH104" s="233">
        <f>IF(N104="sníž. přenesená",J104,0)</f>
        <v>0</v>
      </c>
      <c r="BI104" s="233">
        <f>IF(N104="nulová",J104,0)</f>
        <v>0</v>
      </c>
      <c r="BJ104" s="23" t="s">
        <v>25</v>
      </c>
      <c r="BK104" s="233">
        <f>ROUND(I104*H104,2)</f>
        <v>0</v>
      </c>
      <c r="BL104" s="23" t="s">
        <v>152</v>
      </c>
      <c r="BM104" s="23" t="s">
        <v>1450</v>
      </c>
    </row>
    <row r="105" s="1" customFormat="1">
      <c r="B105" s="46"/>
      <c r="C105" s="74"/>
      <c r="D105" s="234" t="s">
        <v>170</v>
      </c>
      <c r="E105" s="74"/>
      <c r="F105" s="235" t="s">
        <v>1439</v>
      </c>
      <c r="G105" s="74"/>
      <c r="H105" s="74"/>
      <c r="I105" s="192"/>
      <c r="J105" s="74"/>
      <c r="K105" s="74"/>
      <c r="L105" s="72"/>
      <c r="M105" s="236"/>
      <c r="N105" s="47"/>
      <c r="O105" s="47"/>
      <c r="P105" s="47"/>
      <c r="Q105" s="47"/>
      <c r="R105" s="47"/>
      <c r="S105" s="47"/>
      <c r="T105" s="95"/>
      <c r="AT105" s="23" t="s">
        <v>170</v>
      </c>
      <c r="AU105" s="23" t="s">
        <v>24</v>
      </c>
    </row>
    <row r="106" s="1" customFormat="1" ht="16.5" customHeight="1">
      <c r="B106" s="46"/>
      <c r="C106" s="222" t="s">
        <v>30</v>
      </c>
      <c r="D106" s="222" t="s">
        <v>147</v>
      </c>
      <c r="E106" s="223" t="s">
        <v>1451</v>
      </c>
      <c r="F106" s="224" t="s">
        <v>1452</v>
      </c>
      <c r="G106" s="225" t="s">
        <v>161</v>
      </c>
      <c r="H106" s="226">
        <v>1</v>
      </c>
      <c r="I106" s="227"/>
      <c r="J106" s="228">
        <f>ROUND(I106*H106,2)</f>
        <v>0</v>
      </c>
      <c r="K106" s="224" t="s">
        <v>38</v>
      </c>
      <c r="L106" s="72"/>
      <c r="M106" s="229" t="s">
        <v>38</v>
      </c>
      <c r="N106" s="230" t="s">
        <v>52</v>
      </c>
      <c r="O106" s="47"/>
      <c r="P106" s="231">
        <f>O106*H106</f>
        <v>0</v>
      </c>
      <c r="Q106" s="231">
        <v>0</v>
      </c>
      <c r="R106" s="231">
        <f>Q106*H106</f>
        <v>0</v>
      </c>
      <c r="S106" s="231">
        <v>0</v>
      </c>
      <c r="T106" s="232">
        <f>S106*H106</f>
        <v>0</v>
      </c>
      <c r="AR106" s="23" t="s">
        <v>152</v>
      </c>
      <c r="AT106" s="23" t="s">
        <v>147</v>
      </c>
      <c r="AU106" s="23" t="s">
        <v>24</v>
      </c>
      <c r="AY106" s="23" t="s">
        <v>145</v>
      </c>
      <c r="BE106" s="233">
        <f>IF(N106="základní",J106,0)</f>
        <v>0</v>
      </c>
      <c r="BF106" s="233">
        <f>IF(N106="snížená",J106,0)</f>
        <v>0</v>
      </c>
      <c r="BG106" s="233">
        <f>IF(N106="zákl. přenesená",J106,0)</f>
        <v>0</v>
      </c>
      <c r="BH106" s="233">
        <f>IF(N106="sníž. přenesená",J106,0)</f>
        <v>0</v>
      </c>
      <c r="BI106" s="233">
        <f>IF(N106="nulová",J106,0)</f>
        <v>0</v>
      </c>
      <c r="BJ106" s="23" t="s">
        <v>25</v>
      </c>
      <c r="BK106" s="233">
        <f>ROUND(I106*H106,2)</f>
        <v>0</v>
      </c>
      <c r="BL106" s="23" t="s">
        <v>152</v>
      </c>
      <c r="BM106" s="23" t="s">
        <v>1453</v>
      </c>
    </row>
    <row r="107" s="1" customFormat="1">
      <c r="B107" s="46"/>
      <c r="C107" s="74"/>
      <c r="D107" s="234" t="s">
        <v>170</v>
      </c>
      <c r="E107" s="74"/>
      <c r="F107" s="235" t="s">
        <v>1439</v>
      </c>
      <c r="G107" s="74"/>
      <c r="H107" s="74"/>
      <c r="I107" s="192"/>
      <c r="J107" s="74"/>
      <c r="K107" s="74"/>
      <c r="L107" s="72"/>
      <c r="M107" s="236"/>
      <c r="N107" s="47"/>
      <c r="O107" s="47"/>
      <c r="P107" s="47"/>
      <c r="Q107" s="47"/>
      <c r="R107" s="47"/>
      <c r="S107" s="47"/>
      <c r="T107" s="95"/>
      <c r="AT107" s="23" t="s">
        <v>170</v>
      </c>
      <c r="AU107" s="23" t="s">
        <v>24</v>
      </c>
    </row>
    <row r="108" s="1" customFormat="1" ht="16.5" customHeight="1">
      <c r="B108" s="46"/>
      <c r="C108" s="222" t="s">
        <v>212</v>
      </c>
      <c r="D108" s="222" t="s">
        <v>147</v>
      </c>
      <c r="E108" s="223" t="s">
        <v>1454</v>
      </c>
      <c r="F108" s="224" t="s">
        <v>1455</v>
      </c>
      <c r="G108" s="225" t="s">
        <v>206</v>
      </c>
      <c r="H108" s="226">
        <v>4.7999999999999998</v>
      </c>
      <c r="I108" s="227"/>
      <c r="J108" s="228">
        <f>ROUND(I108*H108,2)</f>
        <v>0</v>
      </c>
      <c r="K108" s="224" t="s">
        <v>162</v>
      </c>
      <c r="L108" s="72"/>
      <c r="M108" s="229" t="s">
        <v>38</v>
      </c>
      <c r="N108" s="230" t="s">
        <v>52</v>
      </c>
      <c r="O108" s="47"/>
      <c r="P108" s="231">
        <f>O108*H108</f>
        <v>0</v>
      </c>
      <c r="Q108" s="231">
        <v>2.45329</v>
      </c>
      <c r="R108" s="231">
        <f>Q108*H108</f>
        <v>11.775791999999999</v>
      </c>
      <c r="S108" s="231">
        <v>0</v>
      </c>
      <c r="T108" s="232">
        <f>S108*H108</f>
        <v>0</v>
      </c>
      <c r="AR108" s="23" t="s">
        <v>152</v>
      </c>
      <c r="AT108" s="23" t="s">
        <v>147</v>
      </c>
      <c r="AU108" s="23" t="s">
        <v>24</v>
      </c>
      <c r="AY108" s="23" t="s">
        <v>145</v>
      </c>
      <c r="BE108" s="233">
        <f>IF(N108="základní",J108,0)</f>
        <v>0</v>
      </c>
      <c r="BF108" s="233">
        <f>IF(N108="snížená",J108,0)</f>
        <v>0</v>
      </c>
      <c r="BG108" s="233">
        <f>IF(N108="zákl. přenesená",J108,0)</f>
        <v>0</v>
      </c>
      <c r="BH108" s="233">
        <f>IF(N108="sníž. přenesená",J108,0)</f>
        <v>0</v>
      </c>
      <c r="BI108" s="233">
        <f>IF(N108="nulová",J108,0)</f>
        <v>0</v>
      </c>
      <c r="BJ108" s="23" t="s">
        <v>25</v>
      </c>
      <c r="BK108" s="233">
        <f>ROUND(I108*H108,2)</f>
        <v>0</v>
      </c>
      <c r="BL108" s="23" t="s">
        <v>152</v>
      </c>
      <c r="BM108" s="23" t="s">
        <v>1456</v>
      </c>
    </row>
    <row r="109" s="1" customFormat="1">
      <c r="B109" s="46"/>
      <c r="C109" s="74"/>
      <c r="D109" s="234" t="s">
        <v>164</v>
      </c>
      <c r="E109" s="74"/>
      <c r="F109" s="235" t="s">
        <v>1457</v>
      </c>
      <c r="G109" s="74"/>
      <c r="H109" s="74"/>
      <c r="I109" s="192"/>
      <c r="J109" s="74"/>
      <c r="K109" s="74"/>
      <c r="L109" s="72"/>
      <c r="M109" s="236"/>
      <c r="N109" s="47"/>
      <c r="O109" s="47"/>
      <c r="P109" s="47"/>
      <c r="Q109" s="47"/>
      <c r="R109" s="47"/>
      <c r="S109" s="47"/>
      <c r="T109" s="95"/>
      <c r="AT109" s="23" t="s">
        <v>164</v>
      </c>
      <c r="AU109" s="23" t="s">
        <v>24</v>
      </c>
    </row>
    <row r="110" s="1" customFormat="1">
      <c r="B110" s="46"/>
      <c r="C110" s="74"/>
      <c r="D110" s="234" t="s">
        <v>170</v>
      </c>
      <c r="E110" s="74"/>
      <c r="F110" s="235" t="s">
        <v>1458</v>
      </c>
      <c r="G110" s="74"/>
      <c r="H110" s="74"/>
      <c r="I110" s="192"/>
      <c r="J110" s="74"/>
      <c r="K110" s="74"/>
      <c r="L110" s="72"/>
      <c r="M110" s="236"/>
      <c r="N110" s="47"/>
      <c r="O110" s="47"/>
      <c r="P110" s="47"/>
      <c r="Q110" s="47"/>
      <c r="R110" s="47"/>
      <c r="S110" s="47"/>
      <c r="T110" s="95"/>
      <c r="AT110" s="23" t="s">
        <v>170</v>
      </c>
      <c r="AU110" s="23" t="s">
        <v>24</v>
      </c>
    </row>
    <row r="111" s="11" customFormat="1">
      <c r="B111" s="237"/>
      <c r="C111" s="238"/>
      <c r="D111" s="234" t="s">
        <v>176</v>
      </c>
      <c r="E111" s="239" t="s">
        <v>38</v>
      </c>
      <c r="F111" s="240" t="s">
        <v>1459</v>
      </c>
      <c r="G111" s="238"/>
      <c r="H111" s="241">
        <v>4.7999999999999998</v>
      </c>
      <c r="I111" s="242"/>
      <c r="J111" s="238"/>
      <c r="K111" s="238"/>
      <c r="L111" s="243"/>
      <c r="M111" s="244"/>
      <c r="N111" s="245"/>
      <c r="O111" s="245"/>
      <c r="P111" s="245"/>
      <c r="Q111" s="245"/>
      <c r="R111" s="245"/>
      <c r="S111" s="245"/>
      <c r="T111" s="246"/>
      <c r="AT111" s="247" t="s">
        <v>176</v>
      </c>
      <c r="AU111" s="247" t="s">
        <v>24</v>
      </c>
      <c r="AV111" s="11" t="s">
        <v>24</v>
      </c>
      <c r="AW111" s="11" t="s">
        <v>45</v>
      </c>
      <c r="AX111" s="11" t="s">
        <v>81</v>
      </c>
      <c r="AY111" s="247" t="s">
        <v>145</v>
      </c>
    </row>
    <row r="112" s="12" customFormat="1">
      <c r="B112" s="248"/>
      <c r="C112" s="249"/>
      <c r="D112" s="234" t="s">
        <v>176</v>
      </c>
      <c r="E112" s="250" t="s">
        <v>38</v>
      </c>
      <c r="F112" s="251" t="s">
        <v>179</v>
      </c>
      <c r="G112" s="249"/>
      <c r="H112" s="252">
        <v>4.7999999999999998</v>
      </c>
      <c r="I112" s="253"/>
      <c r="J112" s="249"/>
      <c r="K112" s="249"/>
      <c r="L112" s="254"/>
      <c r="M112" s="255"/>
      <c r="N112" s="256"/>
      <c r="O112" s="256"/>
      <c r="P112" s="256"/>
      <c r="Q112" s="256"/>
      <c r="R112" s="256"/>
      <c r="S112" s="256"/>
      <c r="T112" s="257"/>
      <c r="AT112" s="258" t="s">
        <v>176</v>
      </c>
      <c r="AU112" s="258" t="s">
        <v>24</v>
      </c>
      <c r="AV112" s="12" t="s">
        <v>152</v>
      </c>
      <c r="AW112" s="12" t="s">
        <v>45</v>
      </c>
      <c r="AX112" s="12" t="s">
        <v>25</v>
      </c>
      <c r="AY112" s="258" t="s">
        <v>145</v>
      </c>
    </row>
    <row r="113" s="1" customFormat="1" ht="16.5" customHeight="1">
      <c r="B113" s="46"/>
      <c r="C113" s="222" t="s">
        <v>217</v>
      </c>
      <c r="D113" s="222" t="s">
        <v>147</v>
      </c>
      <c r="E113" s="223" t="s">
        <v>1460</v>
      </c>
      <c r="F113" s="224" t="s">
        <v>1461</v>
      </c>
      <c r="G113" s="225" t="s">
        <v>150</v>
      </c>
      <c r="H113" s="226">
        <v>32</v>
      </c>
      <c r="I113" s="227"/>
      <c r="J113" s="228">
        <f>ROUND(I113*H113,2)</f>
        <v>0</v>
      </c>
      <c r="K113" s="224" t="s">
        <v>38</v>
      </c>
      <c r="L113" s="72"/>
      <c r="M113" s="229" t="s">
        <v>38</v>
      </c>
      <c r="N113" s="230" t="s">
        <v>52</v>
      </c>
      <c r="O113" s="47"/>
      <c r="P113" s="231">
        <f>O113*H113</f>
        <v>0</v>
      </c>
      <c r="Q113" s="231">
        <v>0</v>
      </c>
      <c r="R113" s="231">
        <f>Q113*H113</f>
        <v>0</v>
      </c>
      <c r="S113" s="231">
        <v>0</v>
      </c>
      <c r="T113" s="232">
        <f>S113*H113</f>
        <v>0</v>
      </c>
      <c r="AR113" s="23" t="s">
        <v>152</v>
      </c>
      <c r="AT113" s="23" t="s">
        <v>147</v>
      </c>
      <c r="AU113" s="23" t="s">
        <v>24</v>
      </c>
      <c r="AY113" s="23" t="s">
        <v>145</v>
      </c>
      <c r="BE113" s="233">
        <f>IF(N113="základní",J113,0)</f>
        <v>0</v>
      </c>
      <c r="BF113" s="233">
        <f>IF(N113="snížená",J113,0)</f>
        <v>0</v>
      </c>
      <c r="BG113" s="233">
        <f>IF(N113="zákl. přenesená",J113,0)</f>
        <v>0</v>
      </c>
      <c r="BH113" s="233">
        <f>IF(N113="sníž. přenesená",J113,0)</f>
        <v>0</v>
      </c>
      <c r="BI113" s="233">
        <f>IF(N113="nulová",J113,0)</f>
        <v>0</v>
      </c>
      <c r="BJ113" s="23" t="s">
        <v>25</v>
      </c>
      <c r="BK113" s="233">
        <f>ROUND(I113*H113,2)</f>
        <v>0</v>
      </c>
      <c r="BL113" s="23" t="s">
        <v>152</v>
      </c>
      <c r="BM113" s="23" t="s">
        <v>1462</v>
      </c>
    </row>
    <row r="114" s="11" customFormat="1">
      <c r="B114" s="237"/>
      <c r="C114" s="238"/>
      <c r="D114" s="234" t="s">
        <v>176</v>
      </c>
      <c r="E114" s="239" t="s">
        <v>38</v>
      </c>
      <c r="F114" s="240" t="s">
        <v>321</v>
      </c>
      <c r="G114" s="238"/>
      <c r="H114" s="241">
        <v>32</v>
      </c>
      <c r="I114" s="242"/>
      <c r="J114" s="238"/>
      <c r="K114" s="238"/>
      <c r="L114" s="243"/>
      <c r="M114" s="244"/>
      <c r="N114" s="245"/>
      <c r="O114" s="245"/>
      <c r="P114" s="245"/>
      <c r="Q114" s="245"/>
      <c r="R114" s="245"/>
      <c r="S114" s="245"/>
      <c r="T114" s="246"/>
      <c r="AT114" s="247" t="s">
        <v>176</v>
      </c>
      <c r="AU114" s="247" t="s">
        <v>24</v>
      </c>
      <c r="AV114" s="11" t="s">
        <v>24</v>
      </c>
      <c r="AW114" s="11" t="s">
        <v>45</v>
      </c>
      <c r="AX114" s="11" t="s">
        <v>25</v>
      </c>
      <c r="AY114" s="247" t="s">
        <v>145</v>
      </c>
    </row>
    <row r="115" s="1" customFormat="1" ht="16.5" customHeight="1">
      <c r="B115" s="46"/>
      <c r="C115" s="222" t="s">
        <v>221</v>
      </c>
      <c r="D115" s="222" t="s">
        <v>147</v>
      </c>
      <c r="E115" s="223" t="s">
        <v>1463</v>
      </c>
      <c r="F115" s="224" t="s">
        <v>1464</v>
      </c>
      <c r="G115" s="225" t="s">
        <v>1465</v>
      </c>
      <c r="H115" s="226">
        <v>1</v>
      </c>
      <c r="I115" s="227"/>
      <c r="J115" s="228">
        <f>ROUND(I115*H115,2)</f>
        <v>0</v>
      </c>
      <c r="K115" s="224" t="s">
        <v>38</v>
      </c>
      <c r="L115" s="72"/>
      <c r="M115" s="229" t="s">
        <v>38</v>
      </c>
      <c r="N115" s="230" t="s">
        <v>52</v>
      </c>
      <c r="O115" s="47"/>
      <c r="P115" s="231">
        <f>O115*H115</f>
        <v>0</v>
      </c>
      <c r="Q115" s="231">
        <v>0</v>
      </c>
      <c r="R115" s="231">
        <f>Q115*H115</f>
        <v>0</v>
      </c>
      <c r="S115" s="231">
        <v>0</v>
      </c>
      <c r="T115" s="232">
        <f>S115*H115</f>
        <v>0</v>
      </c>
      <c r="AR115" s="23" t="s">
        <v>152</v>
      </c>
      <c r="AT115" s="23" t="s">
        <v>147</v>
      </c>
      <c r="AU115" s="23" t="s">
        <v>24</v>
      </c>
      <c r="AY115" s="23" t="s">
        <v>145</v>
      </c>
      <c r="BE115" s="233">
        <f>IF(N115="základní",J115,0)</f>
        <v>0</v>
      </c>
      <c r="BF115" s="233">
        <f>IF(N115="snížená",J115,0)</f>
        <v>0</v>
      </c>
      <c r="BG115" s="233">
        <f>IF(N115="zákl. přenesená",J115,0)</f>
        <v>0</v>
      </c>
      <c r="BH115" s="233">
        <f>IF(N115="sníž. přenesená",J115,0)</f>
        <v>0</v>
      </c>
      <c r="BI115" s="233">
        <f>IF(N115="nulová",J115,0)</f>
        <v>0</v>
      </c>
      <c r="BJ115" s="23" t="s">
        <v>25</v>
      </c>
      <c r="BK115" s="233">
        <f>ROUND(I115*H115,2)</f>
        <v>0</v>
      </c>
      <c r="BL115" s="23" t="s">
        <v>152</v>
      </c>
      <c r="BM115" s="23" t="s">
        <v>1466</v>
      </c>
    </row>
    <row r="116" s="1" customFormat="1" ht="16.5" customHeight="1">
      <c r="B116" s="46"/>
      <c r="C116" s="222" t="s">
        <v>227</v>
      </c>
      <c r="D116" s="222" t="s">
        <v>147</v>
      </c>
      <c r="E116" s="223" t="s">
        <v>204</v>
      </c>
      <c r="F116" s="224" t="s">
        <v>205</v>
      </c>
      <c r="G116" s="225" t="s">
        <v>206</v>
      </c>
      <c r="H116" s="226">
        <v>16.600000000000001</v>
      </c>
      <c r="I116" s="227"/>
      <c r="J116" s="228">
        <f>ROUND(I116*H116,2)</f>
        <v>0</v>
      </c>
      <c r="K116" s="224" t="s">
        <v>156</v>
      </c>
      <c r="L116" s="72"/>
      <c r="M116" s="229" t="s">
        <v>38</v>
      </c>
      <c r="N116" s="230" t="s">
        <v>52</v>
      </c>
      <c r="O116" s="47"/>
      <c r="P116" s="231">
        <f>O116*H116</f>
        <v>0</v>
      </c>
      <c r="Q116" s="231">
        <v>0</v>
      </c>
      <c r="R116" s="231">
        <f>Q116*H116</f>
        <v>0</v>
      </c>
      <c r="S116" s="231">
        <v>0</v>
      </c>
      <c r="T116" s="232">
        <f>S116*H116</f>
        <v>0</v>
      </c>
      <c r="AR116" s="23" t="s">
        <v>152</v>
      </c>
      <c r="AT116" s="23" t="s">
        <v>147</v>
      </c>
      <c r="AU116" s="23" t="s">
        <v>24</v>
      </c>
      <c r="AY116" s="23" t="s">
        <v>145</v>
      </c>
      <c r="BE116" s="233">
        <f>IF(N116="základní",J116,0)</f>
        <v>0</v>
      </c>
      <c r="BF116" s="233">
        <f>IF(N116="snížená",J116,0)</f>
        <v>0</v>
      </c>
      <c r="BG116" s="233">
        <f>IF(N116="zákl. přenesená",J116,0)</f>
        <v>0</v>
      </c>
      <c r="BH116" s="233">
        <f>IF(N116="sníž. přenesená",J116,0)</f>
        <v>0</v>
      </c>
      <c r="BI116" s="233">
        <f>IF(N116="nulová",J116,0)</f>
        <v>0</v>
      </c>
      <c r="BJ116" s="23" t="s">
        <v>25</v>
      </c>
      <c r="BK116" s="233">
        <f>ROUND(I116*H116,2)</f>
        <v>0</v>
      </c>
      <c r="BL116" s="23" t="s">
        <v>152</v>
      </c>
      <c r="BM116" s="23" t="s">
        <v>1467</v>
      </c>
    </row>
    <row r="117" s="11" customFormat="1">
      <c r="B117" s="237"/>
      <c r="C117" s="238"/>
      <c r="D117" s="234" t="s">
        <v>176</v>
      </c>
      <c r="E117" s="239" t="s">
        <v>38</v>
      </c>
      <c r="F117" s="240" t="s">
        <v>1468</v>
      </c>
      <c r="G117" s="238"/>
      <c r="H117" s="241">
        <v>0.29999999999999999</v>
      </c>
      <c r="I117" s="242"/>
      <c r="J117" s="238"/>
      <c r="K117" s="238"/>
      <c r="L117" s="243"/>
      <c r="M117" s="244"/>
      <c r="N117" s="245"/>
      <c r="O117" s="245"/>
      <c r="P117" s="245"/>
      <c r="Q117" s="245"/>
      <c r="R117" s="245"/>
      <c r="S117" s="245"/>
      <c r="T117" s="246"/>
      <c r="AT117" s="247" t="s">
        <v>176</v>
      </c>
      <c r="AU117" s="247" t="s">
        <v>24</v>
      </c>
      <c r="AV117" s="11" t="s">
        <v>24</v>
      </c>
      <c r="AW117" s="11" t="s">
        <v>45</v>
      </c>
      <c r="AX117" s="11" t="s">
        <v>81</v>
      </c>
      <c r="AY117" s="247" t="s">
        <v>145</v>
      </c>
    </row>
    <row r="118" s="11" customFormat="1">
      <c r="B118" s="237"/>
      <c r="C118" s="238"/>
      <c r="D118" s="234" t="s">
        <v>176</v>
      </c>
      <c r="E118" s="239" t="s">
        <v>38</v>
      </c>
      <c r="F118" s="240" t="s">
        <v>1469</v>
      </c>
      <c r="G118" s="238"/>
      <c r="H118" s="241">
        <v>3.5</v>
      </c>
      <c r="I118" s="242"/>
      <c r="J118" s="238"/>
      <c r="K118" s="238"/>
      <c r="L118" s="243"/>
      <c r="M118" s="244"/>
      <c r="N118" s="245"/>
      <c r="O118" s="245"/>
      <c r="P118" s="245"/>
      <c r="Q118" s="245"/>
      <c r="R118" s="245"/>
      <c r="S118" s="245"/>
      <c r="T118" s="246"/>
      <c r="AT118" s="247" t="s">
        <v>176</v>
      </c>
      <c r="AU118" s="247" t="s">
        <v>24</v>
      </c>
      <c r="AV118" s="11" t="s">
        <v>24</v>
      </c>
      <c r="AW118" s="11" t="s">
        <v>45</v>
      </c>
      <c r="AX118" s="11" t="s">
        <v>81</v>
      </c>
      <c r="AY118" s="247" t="s">
        <v>145</v>
      </c>
    </row>
    <row r="119" s="11" customFormat="1">
      <c r="B119" s="237"/>
      <c r="C119" s="238"/>
      <c r="D119" s="234" t="s">
        <v>176</v>
      </c>
      <c r="E119" s="239" t="s">
        <v>38</v>
      </c>
      <c r="F119" s="240" t="s">
        <v>1470</v>
      </c>
      <c r="G119" s="238"/>
      <c r="H119" s="241">
        <v>12.800000000000001</v>
      </c>
      <c r="I119" s="242"/>
      <c r="J119" s="238"/>
      <c r="K119" s="238"/>
      <c r="L119" s="243"/>
      <c r="M119" s="244"/>
      <c r="N119" s="245"/>
      <c r="O119" s="245"/>
      <c r="P119" s="245"/>
      <c r="Q119" s="245"/>
      <c r="R119" s="245"/>
      <c r="S119" s="245"/>
      <c r="T119" s="246"/>
      <c r="AT119" s="247" t="s">
        <v>176</v>
      </c>
      <c r="AU119" s="247" t="s">
        <v>24</v>
      </c>
      <c r="AV119" s="11" t="s">
        <v>24</v>
      </c>
      <c r="AW119" s="11" t="s">
        <v>45</v>
      </c>
      <c r="AX119" s="11" t="s">
        <v>81</v>
      </c>
      <c r="AY119" s="247" t="s">
        <v>145</v>
      </c>
    </row>
    <row r="120" s="12" customFormat="1">
      <c r="B120" s="248"/>
      <c r="C120" s="249"/>
      <c r="D120" s="234" t="s">
        <v>176</v>
      </c>
      <c r="E120" s="250" t="s">
        <v>38</v>
      </c>
      <c r="F120" s="251" t="s">
        <v>179</v>
      </c>
      <c r="G120" s="249"/>
      <c r="H120" s="252">
        <v>16.600000000000001</v>
      </c>
      <c r="I120" s="253"/>
      <c r="J120" s="249"/>
      <c r="K120" s="249"/>
      <c r="L120" s="254"/>
      <c r="M120" s="255"/>
      <c r="N120" s="256"/>
      <c r="O120" s="256"/>
      <c r="P120" s="256"/>
      <c r="Q120" s="256"/>
      <c r="R120" s="256"/>
      <c r="S120" s="256"/>
      <c r="T120" s="257"/>
      <c r="AT120" s="258" t="s">
        <v>176</v>
      </c>
      <c r="AU120" s="258" t="s">
        <v>24</v>
      </c>
      <c r="AV120" s="12" t="s">
        <v>152</v>
      </c>
      <c r="AW120" s="12" t="s">
        <v>45</v>
      </c>
      <c r="AX120" s="12" t="s">
        <v>25</v>
      </c>
      <c r="AY120" s="258" t="s">
        <v>145</v>
      </c>
    </row>
    <row r="121" s="1" customFormat="1" ht="16.5" customHeight="1">
      <c r="B121" s="46"/>
      <c r="C121" s="222" t="s">
        <v>10</v>
      </c>
      <c r="D121" s="222" t="s">
        <v>147</v>
      </c>
      <c r="E121" s="223" t="s">
        <v>209</v>
      </c>
      <c r="F121" s="224" t="s">
        <v>210</v>
      </c>
      <c r="G121" s="225" t="s">
        <v>206</v>
      </c>
      <c r="H121" s="226">
        <v>16.600000000000001</v>
      </c>
      <c r="I121" s="227"/>
      <c r="J121" s="228">
        <f>ROUND(I121*H121,2)</f>
        <v>0</v>
      </c>
      <c r="K121" s="224" t="s">
        <v>156</v>
      </c>
      <c r="L121" s="72"/>
      <c r="M121" s="229" t="s">
        <v>38</v>
      </c>
      <c r="N121" s="230" t="s">
        <v>52</v>
      </c>
      <c r="O121" s="47"/>
      <c r="P121" s="231">
        <f>O121*H121</f>
        <v>0</v>
      </c>
      <c r="Q121" s="231">
        <v>0</v>
      </c>
      <c r="R121" s="231">
        <f>Q121*H121</f>
        <v>0</v>
      </c>
      <c r="S121" s="231">
        <v>0</v>
      </c>
      <c r="T121" s="232">
        <f>S121*H121</f>
        <v>0</v>
      </c>
      <c r="AR121" s="23" t="s">
        <v>152</v>
      </c>
      <c r="AT121" s="23" t="s">
        <v>147</v>
      </c>
      <c r="AU121" s="23" t="s">
        <v>24</v>
      </c>
      <c r="AY121" s="23" t="s">
        <v>145</v>
      </c>
      <c r="BE121" s="233">
        <f>IF(N121="základní",J121,0)</f>
        <v>0</v>
      </c>
      <c r="BF121" s="233">
        <f>IF(N121="snížená",J121,0)</f>
        <v>0</v>
      </c>
      <c r="BG121" s="233">
        <f>IF(N121="zákl. přenesená",J121,0)</f>
        <v>0</v>
      </c>
      <c r="BH121" s="233">
        <f>IF(N121="sníž. přenesená",J121,0)</f>
        <v>0</v>
      </c>
      <c r="BI121" s="233">
        <f>IF(N121="nulová",J121,0)</f>
        <v>0</v>
      </c>
      <c r="BJ121" s="23" t="s">
        <v>25</v>
      </c>
      <c r="BK121" s="233">
        <f>ROUND(I121*H121,2)</f>
        <v>0</v>
      </c>
      <c r="BL121" s="23" t="s">
        <v>152</v>
      </c>
      <c r="BM121" s="23" t="s">
        <v>1471</v>
      </c>
    </row>
    <row r="122" s="11" customFormat="1">
      <c r="B122" s="237"/>
      <c r="C122" s="238"/>
      <c r="D122" s="234" t="s">
        <v>176</v>
      </c>
      <c r="E122" s="239" t="s">
        <v>38</v>
      </c>
      <c r="F122" s="240" t="s">
        <v>1472</v>
      </c>
      <c r="G122" s="238"/>
      <c r="H122" s="241">
        <v>16.600000000000001</v>
      </c>
      <c r="I122" s="242"/>
      <c r="J122" s="238"/>
      <c r="K122" s="238"/>
      <c r="L122" s="243"/>
      <c r="M122" s="244"/>
      <c r="N122" s="245"/>
      <c r="O122" s="245"/>
      <c r="P122" s="245"/>
      <c r="Q122" s="245"/>
      <c r="R122" s="245"/>
      <c r="S122" s="245"/>
      <c r="T122" s="246"/>
      <c r="AT122" s="247" t="s">
        <v>176</v>
      </c>
      <c r="AU122" s="247" t="s">
        <v>24</v>
      </c>
      <c r="AV122" s="11" t="s">
        <v>24</v>
      </c>
      <c r="AW122" s="11" t="s">
        <v>45</v>
      </c>
      <c r="AX122" s="11" t="s">
        <v>25</v>
      </c>
      <c r="AY122" s="247" t="s">
        <v>145</v>
      </c>
    </row>
    <row r="123" s="1" customFormat="1" ht="16.5" customHeight="1">
      <c r="B123" s="46"/>
      <c r="C123" s="222" t="s">
        <v>237</v>
      </c>
      <c r="D123" s="222" t="s">
        <v>147</v>
      </c>
      <c r="E123" s="223" t="s">
        <v>213</v>
      </c>
      <c r="F123" s="224" t="s">
        <v>214</v>
      </c>
      <c r="G123" s="225" t="s">
        <v>206</v>
      </c>
      <c r="H123" s="226">
        <v>16.600000000000001</v>
      </c>
      <c r="I123" s="227"/>
      <c r="J123" s="228">
        <f>ROUND(I123*H123,2)</f>
        <v>0</v>
      </c>
      <c r="K123" s="224" t="s">
        <v>38</v>
      </c>
      <c r="L123" s="72"/>
      <c r="M123" s="229" t="s">
        <v>38</v>
      </c>
      <c r="N123" s="230" t="s">
        <v>52</v>
      </c>
      <c r="O123" s="47"/>
      <c r="P123" s="231">
        <f>O123*H123</f>
        <v>0</v>
      </c>
      <c r="Q123" s="231">
        <v>0</v>
      </c>
      <c r="R123" s="231">
        <f>Q123*H123</f>
        <v>0</v>
      </c>
      <c r="S123" s="231">
        <v>0</v>
      </c>
      <c r="T123" s="232">
        <f>S123*H123</f>
        <v>0</v>
      </c>
      <c r="AR123" s="23" t="s">
        <v>152</v>
      </c>
      <c r="AT123" s="23" t="s">
        <v>147</v>
      </c>
      <c r="AU123" s="23" t="s">
        <v>24</v>
      </c>
      <c r="AY123" s="23" t="s">
        <v>145</v>
      </c>
      <c r="BE123" s="233">
        <f>IF(N123="základní",J123,0)</f>
        <v>0</v>
      </c>
      <c r="BF123" s="233">
        <f>IF(N123="snížená",J123,0)</f>
        <v>0</v>
      </c>
      <c r="BG123" s="233">
        <f>IF(N123="zákl. přenesená",J123,0)</f>
        <v>0</v>
      </c>
      <c r="BH123" s="233">
        <f>IF(N123="sníž. přenesená",J123,0)</f>
        <v>0</v>
      </c>
      <c r="BI123" s="233">
        <f>IF(N123="nulová",J123,0)</f>
        <v>0</v>
      </c>
      <c r="BJ123" s="23" t="s">
        <v>25</v>
      </c>
      <c r="BK123" s="233">
        <f>ROUND(I123*H123,2)</f>
        <v>0</v>
      </c>
      <c r="BL123" s="23" t="s">
        <v>152</v>
      </c>
      <c r="BM123" s="23" t="s">
        <v>1473</v>
      </c>
    </row>
    <row r="124" s="11" customFormat="1">
      <c r="B124" s="237"/>
      <c r="C124" s="238"/>
      <c r="D124" s="234" t="s">
        <v>176</v>
      </c>
      <c r="E124" s="239" t="s">
        <v>38</v>
      </c>
      <c r="F124" s="240" t="s">
        <v>1472</v>
      </c>
      <c r="G124" s="238"/>
      <c r="H124" s="241">
        <v>16.600000000000001</v>
      </c>
      <c r="I124" s="242"/>
      <c r="J124" s="238"/>
      <c r="K124" s="238"/>
      <c r="L124" s="243"/>
      <c r="M124" s="244"/>
      <c r="N124" s="245"/>
      <c r="O124" s="245"/>
      <c r="P124" s="245"/>
      <c r="Q124" s="245"/>
      <c r="R124" s="245"/>
      <c r="S124" s="245"/>
      <c r="T124" s="246"/>
      <c r="AT124" s="247" t="s">
        <v>176</v>
      </c>
      <c r="AU124" s="247" t="s">
        <v>24</v>
      </c>
      <c r="AV124" s="11" t="s">
        <v>24</v>
      </c>
      <c r="AW124" s="11" t="s">
        <v>45</v>
      </c>
      <c r="AX124" s="11" t="s">
        <v>25</v>
      </c>
      <c r="AY124" s="247" t="s">
        <v>145</v>
      </c>
    </row>
    <row r="125" s="1" customFormat="1" ht="16.5" customHeight="1">
      <c r="B125" s="46"/>
      <c r="C125" s="222" t="s">
        <v>241</v>
      </c>
      <c r="D125" s="222" t="s">
        <v>147</v>
      </c>
      <c r="E125" s="223" t="s">
        <v>218</v>
      </c>
      <c r="F125" s="224" t="s">
        <v>219</v>
      </c>
      <c r="G125" s="225" t="s">
        <v>206</v>
      </c>
      <c r="H125" s="226">
        <v>16.600000000000001</v>
      </c>
      <c r="I125" s="227"/>
      <c r="J125" s="228">
        <f>ROUND(I125*H125,2)</f>
        <v>0</v>
      </c>
      <c r="K125" s="224" t="s">
        <v>38</v>
      </c>
      <c r="L125" s="72"/>
      <c r="M125" s="229" t="s">
        <v>38</v>
      </c>
      <c r="N125" s="230" t="s">
        <v>52</v>
      </c>
      <c r="O125" s="47"/>
      <c r="P125" s="231">
        <f>O125*H125</f>
        <v>0</v>
      </c>
      <c r="Q125" s="231">
        <v>0</v>
      </c>
      <c r="R125" s="231">
        <f>Q125*H125</f>
        <v>0</v>
      </c>
      <c r="S125" s="231">
        <v>0</v>
      </c>
      <c r="T125" s="232">
        <f>S125*H125</f>
        <v>0</v>
      </c>
      <c r="AR125" s="23" t="s">
        <v>152</v>
      </c>
      <c r="AT125" s="23" t="s">
        <v>147</v>
      </c>
      <c r="AU125" s="23" t="s">
        <v>24</v>
      </c>
      <c r="AY125" s="23" t="s">
        <v>145</v>
      </c>
      <c r="BE125" s="233">
        <f>IF(N125="základní",J125,0)</f>
        <v>0</v>
      </c>
      <c r="BF125" s="233">
        <f>IF(N125="snížená",J125,0)</f>
        <v>0</v>
      </c>
      <c r="BG125" s="233">
        <f>IF(N125="zákl. přenesená",J125,0)</f>
        <v>0</v>
      </c>
      <c r="BH125" s="233">
        <f>IF(N125="sníž. přenesená",J125,0)</f>
        <v>0</v>
      </c>
      <c r="BI125" s="233">
        <f>IF(N125="nulová",J125,0)</f>
        <v>0</v>
      </c>
      <c r="BJ125" s="23" t="s">
        <v>25</v>
      </c>
      <c r="BK125" s="233">
        <f>ROUND(I125*H125,2)</f>
        <v>0</v>
      </c>
      <c r="BL125" s="23" t="s">
        <v>152</v>
      </c>
      <c r="BM125" s="23" t="s">
        <v>1474</v>
      </c>
    </row>
    <row r="126" s="11" customFormat="1">
      <c r="B126" s="237"/>
      <c r="C126" s="238"/>
      <c r="D126" s="234" t="s">
        <v>176</v>
      </c>
      <c r="E126" s="239" t="s">
        <v>38</v>
      </c>
      <c r="F126" s="240" t="s">
        <v>1472</v>
      </c>
      <c r="G126" s="238"/>
      <c r="H126" s="241">
        <v>16.600000000000001</v>
      </c>
      <c r="I126" s="242"/>
      <c r="J126" s="238"/>
      <c r="K126" s="238"/>
      <c r="L126" s="243"/>
      <c r="M126" s="244"/>
      <c r="N126" s="245"/>
      <c r="O126" s="245"/>
      <c r="P126" s="245"/>
      <c r="Q126" s="245"/>
      <c r="R126" s="245"/>
      <c r="S126" s="245"/>
      <c r="T126" s="246"/>
      <c r="AT126" s="247" t="s">
        <v>176</v>
      </c>
      <c r="AU126" s="247" t="s">
        <v>24</v>
      </c>
      <c r="AV126" s="11" t="s">
        <v>24</v>
      </c>
      <c r="AW126" s="11" t="s">
        <v>45</v>
      </c>
      <c r="AX126" s="11" t="s">
        <v>25</v>
      </c>
      <c r="AY126" s="247" t="s">
        <v>145</v>
      </c>
    </row>
    <row r="127" s="1" customFormat="1" ht="16.5" customHeight="1">
      <c r="B127" s="46"/>
      <c r="C127" s="222" t="s">
        <v>246</v>
      </c>
      <c r="D127" s="222" t="s">
        <v>147</v>
      </c>
      <c r="E127" s="223" t="s">
        <v>290</v>
      </c>
      <c r="F127" s="224" t="s">
        <v>291</v>
      </c>
      <c r="G127" s="225" t="s">
        <v>224</v>
      </c>
      <c r="H127" s="226">
        <v>29.879999999999999</v>
      </c>
      <c r="I127" s="227"/>
      <c r="J127" s="228">
        <f>ROUND(I127*H127,2)</f>
        <v>0</v>
      </c>
      <c r="K127" s="224" t="s">
        <v>156</v>
      </c>
      <c r="L127" s="72"/>
      <c r="M127" s="229" t="s">
        <v>38</v>
      </c>
      <c r="N127" s="230" t="s">
        <v>52</v>
      </c>
      <c r="O127" s="47"/>
      <c r="P127" s="231">
        <f>O127*H127</f>
        <v>0</v>
      </c>
      <c r="Q127" s="231">
        <v>0</v>
      </c>
      <c r="R127" s="231">
        <f>Q127*H127</f>
        <v>0</v>
      </c>
      <c r="S127" s="231">
        <v>0</v>
      </c>
      <c r="T127" s="232">
        <f>S127*H127</f>
        <v>0</v>
      </c>
      <c r="AR127" s="23" t="s">
        <v>152</v>
      </c>
      <c r="AT127" s="23" t="s">
        <v>147</v>
      </c>
      <c r="AU127" s="23" t="s">
        <v>24</v>
      </c>
      <c r="AY127" s="23" t="s">
        <v>145</v>
      </c>
      <c r="BE127" s="233">
        <f>IF(N127="základní",J127,0)</f>
        <v>0</v>
      </c>
      <c r="BF127" s="233">
        <f>IF(N127="snížená",J127,0)</f>
        <v>0</v>
      </c>
      <c r="BG127" s="233">
        <f>IF(N127="zákl. přenesená",J127,0)</f>
        <v>0</v>
      </c>
      <c r="BH127" s="233">
        <f>IF(N127="sníž. přenesená",J127,0)</f>
        <v>0</v>
      </c>
      <c r="BI127" s="233">
        <f>IF(N127="nulová",J127,0)</f>
        <v>0</v>
      </c>
      <c r="BJ127" s="23" t="s">
        <v>25</v>
      </c>
      <c r="BK127" s="233">
        <f>ROUND(I127*H127,2)</f>
        <v>0</v>
      </c>
      <c r="BL127" s="23" t="s">
        <v>152</v>
      </c>
      <c r="BM127" s="23" t="s">
        <v>1475</v>
      </c>
    </row>
    <row r="128" s="11" customFormat="1">
      <c r="B128" s="237"/>
      <c r="C128" s="238"/>
      <c r="D128" s="234" t="s">
        <v>176</v>
      </c>
      <c r="E128" s="239" t="s">
        <v>38</v>
      </c>
      <c r="F128" s="240" t="s">
        <v>1476</v>
      </c>
      <c r="G128" s="238"/>
      <c r="H128" s="241">
        <v>29.879999999999999</v>
      </c>
      <c r="I128" s="242"/>
      <c r="J128" s="238"/>
      <c r="K128" s="238"/>
      <c r="L128" s="243"/>
      <c r="M128" s="244"/>
      <c r="N128" s="245"/>
      <c r="O128" s="245"/>
      <c r="P128" s="245"/>
      <c r="Q128" s="245"/>
      <c r="R128" s="245"/>
      <c r="S128" s="245"/>
      <c r="T128" s="246"/>
      <c r="AT128" s="247" t="s">
        <v>176</v>
      </c>
      <c r="AU128" s="247" t="s">
        <v>24</v>
      </c>
      <c r="AV128" s="11" t="s">
        <v>24</v>
      </c>
      <c r="AW128" s="11" t="s">
        <v>45</v>
      </c>
      <c r="AX128" s="11" t="s">
        <v>81</v>
      </c>
      <c r="AY128" s="247" t="s">
        <v>145</v>
      </c>
    </row>
    <row r="129" s="12" customFormat="1">
      <c r="B129" s="248"/>
      <c r="C129" s="249"/>
      <c r="D129" s="234" t="s">
        <v>176</v>
      </c>
      <c r="E129" s="250" t="s">
        <v>38</v>
      </c>
      <c r="F129" s="251" t="s">
        <v>179</v>
      </c>
      <c r="G129" s="249"/>
      <c r="H129" s="252">
        <v>29.879999999999999</v>
      </c>
      <c r="I129" s="253"/>
      <c r="J129" s="249"/>
      <c r="K129" s="249"/>
      <c r="L129" s="254"/>
      <c r="M129" s="255"/>
      <c r="N129" s="256"/>
      <c r="O129" s="256"/>
      <c r="P129" s="256"/>
      <c r="Q129" s="256"/>
      <c r="R129" s="256"/>
      <c r="S129" s="256"/>
      <c r="T129" s="257"/>
      <c r="AT129" s="258" t="s">
        <v>176</v>
      </c>
      <c r="AU129" s="258" t="s">
        <v>24</v>
      </c>
      <c r="AV129" s="12" t="s">
        <v>152</v>
      </c>
      <c r="AW129" s="12" t="s">
        <v>45</v>
      </c>
      <c r="AX129" s="12" t="s">
        <v>25</v>
      </c>
      <c r="AY129" s="258" t="s">
        <v>145</v>
      </c>
    </row>
    <row r="130" s="10" customFormat="1" ht="29.88" customHeight="1">
      <c r="B130" s="206"/>
      <c r="C130" s="207"/>
      <c r="D130" s="208" t="s">
        <v>80</v>
      </c>
      <c r="E130" s="220" t="s">
        <v>1379</v>
      </c>
      <c r="F130" s="220" t="s">
        <v>91</v>
      </c>
      <c r="G130" s="207"/>
      <c r="H130" s="207"/>
      <c r="I130" s="210"/>
      <c r="J130" s="221">
        <f>BK130</f>
        <v>0</v>
      </c>
      <c r="K130" s="207"/>
      <c r="L130" s="212"/>
      <c r="M130" s="213"/>
      <c r="N130" s="214"/>
      <c r="O130" s="214"/>
      <c r="P130" s="215">
        <f>SUM(P131:P175)</f>
        <v>0</v>
      </c>
      <c r="Q130" s="214"/>
      <c r="R130" s="215">
        <f>SUM(R131:R175)</f>
        <v>21.260211139999999</v>
      </c>
      <c r="S130" s="214"/>
      <c r="T130" s="216">
        <f>SUM(T131:T175)</f>
        <v>0</v>
      </c>
      <c r="AR130" s="217" t="s">
        <v>152</v>
      </c>
      <c r="AT130" s="218" t="s">
        <v>80</v>
      </c>
      <c r="AU130" s="218" t="s">
        <v>25</v>
      </c>
      <c r="AY130" s="217" t="s">
        <v>145</v>
      </c>
      <c r="BK130" s="219">
        <f>SUM(BK131:BK175)</f>
        <v>0</v>
      </c>
    </row>
    <row r="131" s="1" customFormat="1" ht="16.5" customHeight="1">
      <c r="B131" s="46"/>
      <c r="C131" s="222" t="s">
        <v>254</v>
      </c>
      <c r="D131" s="222" t="s">
        <v>147</v>
      </c>
      <c r="E131" s="223" t="s">
        <v>1477</v>
      </c>
      <c r="F131" s="224" t="s">
        <v>1416</v>
      </c>
      <c r="G131" s="225" t="s">
        <v>161</v>
      </c>
      <c r="H131" s="226">
        <v>1</v>
      </c>
      <c r="I131" s="227"/>
      <c r="J131" s="228">
        <f>ROUND(I131*H131,2)</f>
        <v>0</v>
      </c>
      <c r="K131" s="224" t="s">
        <v>38</v>
      </c>
      <c r="L131" s="72"/>
      <c r="M131" s="229" t="s">
        <v>38</v>
      </c>
      <c r="N131" s="230" t="s">
        <v>52</v>
      </c>
      <c r="O131" s="47"/>
      <c r="P131" s="231">
        <f>O131*H131</f>
        <v>0</v>
      </c>
      <c r="Q131" s="231">
        <v>0</v>
      </c>
      <c r="R131" s="231">
        <f>Q131*H131</f>
        <v>0</v>
      </c>
      <c r="S131" s="231">
        <v>0</v>
      </c>
      <c r="T131" s="232">
        <f>S131*H131</f>
        <v>0</v>
      </c>
      <c r="AR131" s="23" t="s">
        <v>152</v>
      </c>
      <c r="AT131" s="23" t="s">
        <v>147</v>
      </c>
      <c r="AU131" s="23" t="s">
        <v>24</v>
      </c>
      <c r="AY131" s="23" t="s">
        <v>145</v>
      </c>
      <c r="BE131" s="233">
        <f>IF(N131="základní",J131,0)</f>
        <v>0</v>
      </c>
      <c r="BF131" s="233">
        <f>IF(N131="snížená",J131,0)</f>
        <v>0</v>
      </c>
      <c r="BG131" s="233">
        <f>IF(N131="zákl. přenesená",J131,0)</f>
        <v>0</v>
      </c>
      <c r="BH131" s="233">
        <f>IF(N131="sníž. přenesená",J131,0)</f>
        <v>0</v>
      </c>
      <c r="BI131" s="233">
        <f>IF(N131="nulová",J131,0)</f>
        <v>0</v>
      </c>
      <c r="BJ131" s="23" t="s">
        <v>25</v>
      </c>
      <c r="BK131" s="233">
        <f>ROUND(I131*H131,2)</f>
        <v>0</v>
      </c>
      <c r="BL131" s="23" t="s">
        <v>152</v>
      </c>
      <c r="BM131" s="23" t="s">
        <v>1478</v>
      </c>
    </row>
    <row r="132" s="1" customFormat="1">
      <c r="B132" s="46"/>
      <c r="C132" s="74"/>
      <c r="D132" s="234" t="s">
        <v>170</v>
      </c>
      <c r="E132" s="74"/>
      <c r="F132" s="235" t="s">
        <v>1418</v>
      </c>
      <c r="G132" s="74"/>
      <c r="H132" s="74"/>
      <c r="I132" s="192"/>
      <c r="J132" s="74"/>
      <c r="K132" s="74"/>
      <c r="L132" s="72"/>
      <c r="M132" s="236"/>
      <c r="N132" s="47"/>
      <c r="O132" s="47"/>
      <c r="P132" s="47"/>
      <c r="Q132" s="47"/>
      <c r="R132" s="47"/>
      <c r="S132" s="47"/>
      <c r="T132" s="95"/>
      <c r="AT132" s="23" t="s">
        <v>170</v>
      </c>
      <c r="AU132" s="23" t="s">
        <v>24</v>
      </c>
    </row>
    <row r="133" s="1" customFormat="1" ht="16.5" customHeight="1">
      <c r="B133" s="46"/>
      <c r="C133" s="222" t="s">
        <v>258</v>
      </c>
      <c r="D133" s="222" t="s">
        <v>147</v>
      </c>
      <c r="E133" s="223" t="s">
        <v>1479</v>
      </c>
      <c r="F133" s="224" t="s">
        <v>1420</v>
      </c>
      <c r="G133" s="225" t="s">
        <v>161</v>
      </c>
      <c r="H133" s="226">
        <v>1</v>
      </c>
      <c r="I133" s="227"/>
      <c r="J133" s="228">
        <f>ROUND(I133*H133,2)</f>
        <v>0</v>
      </c>
      <c r="K133" s="224" t="s">
        <v>38</v>
      </c>
      <c r="L133" s="72"/>
      <c r="M133" s="229" t="s">
        <v>38</v>
      </c>
      <c r="N133" s="230" t="s">
        <v>52</v>
      </c>
      <c r="O133" s="47"/>
      <c r="P133" s="231">
        <f>O133*H133</f>
        <v>0</v>
      </c>
      <c r="Q133" s="231">
        <v>0</v>
      </c>
      <c r="R133" s="231">
        <f>Q133*H133</f>
        <v>0</v>
      </c>
      <c r="S133" s="231">
        <v>0</v>
      </c>
      <c r="T133" s="232">
        <f>S133*H133</f>
        <v>0</v>
      </c>
      <c r="AR133" s="23" t="s">
        <v>152</v>
      </c>
      <c r="AT133" s="23" t="s">
        <v>147</v>
      </c>
      <c r="AU133" s="23" t="s">
        <v>24</v>
      </c>
      <c r="AY133" s="23" t="s">
        <v>145</v>
      </c>
      <c r="BE133" s="233">
        <f>IF(N133="základní",J133,0)</f>
        <v>0</v>
      </c>
      <c r="BF133" s="233">
        <f>IF(N133="snížená",J133,0)</f>
        <v>0</v>
      </c>
      <c r="BG133" s="233">
        <f>IF(N133="zákl. přenesená",J133,0)</f>
        <v>0</v>
      </c>
      <c r="BH133" s="233">
        <f>IF(N133="sníž. přenesená",J133,0)</f>
        <v>0</v>
      </c>
      <c r="BI133" s="233">
        <f>IF(N133="nulová",J133,0)</f>
        <v>0</v>
      </c>
      <c r="BJ133" s="23" t="s">
        <v>25</v>
      </c>
      <c r="BK133" s="233">
        <f>ROUND(I133*H133,2)</f>
        <v>0</v>
      </c>
      <c r="BL133" s="23" t="s">
        <v>152</v>
      </c>
      <c r="BM133" s="23" t="s">
        <v>1480</v>
      </c>
    </row>
    <row r="134" s="1" customFormat="1">
      <c r="B134" s="46"/>
      <c r="C134" s="74"/>
      <c r="D134" s="234" t="s">
        <v>170</v>
      </c>
      <c r="E134" s="74"/>
      <c r="F134" s="235" t="s">
        <v>1422</v>
      </c>
      <c r="G134" s="74"/>
      <c r="H134" s="74"/>
      <c r="I134" s="192"/>
      <c r="J134" s="74"/>
      <c r="K134" s="74"/>
      <c r="L134" s="72"/>
      <c r="M134" s="236"/>
      <c r="N134" s="47"/>
      <c r="O134" s="47"/>
      <c r="P134" s="47"/>
      <c r="Q134" s="47"/>
      <c r="R134" s="47"/>
      <c r="S134" s="47"/>
      <c r="T134" s="95"/>
      <c r="AT134" s="23" t="s">
        <v>170</v>
      </c>
      <c r="AU134" s="23" t="s">
        <v>24</v>
      </c>
    </row>
    <row r="135" s="1" customFormat="1" ht="16.5" customHeight="1">
      <c r="B135" s="46"/>
      <c r="C135" s="222" t="s">
        <v>9</v>
      </c>
      <c r="D135" s="222" t="s">
        <v>147</v>
      </c>
      <c r="E135" s="223" t="s">
        <v>1481</v>
      </c>
      <c r="F135" s="224" t="s">
        <v>1424</v>
      </c>
      <c r="G135" s="225" t="s">
        <v>206</v>
      </c>
      <c r="H135" s="226">
        <v>2.2679999999999998</v>
      </c>
      <c r="I135" s="227"/>
      <c r="J135" s="228">
        <f>ROUND(I135*H135,2)</f>
        <v>0</v>
      </c>
      <c r="K135" s="224" t="s">
        <v>38</v>
      </c>
      <c r="L135" s="72"/>
      <c r="M135" s="229" t="s">
        <v>38</v>
      </c>
      <c r="N135" s="230" t="s">
        <v>52</v>
      </c>
      <c r="O135" s="47"/>
      <c r="P135" s="231">
        <f>O135*H135</f>
        <v>0</v>
      </c>
      <c r="Q135" s="231">
        <v>2.45329</v>
      </c>
      <c r="R135" s="231">
        <f>Q135*H135</f>
        <v>5.5640617199999998</v>
      </c>
      <c r="S135" s="231">
        <v>0</v>
      </c>
      <c r="T135" s="232">
        <f>S135*H135</f>
        <v>0</v>
      </c>
      <c r="AR135" s="23" t="s">
        <v>152</v>
      </c>
      <c r="AT135" s="23" t="s">
        <v>147</v>
      </c>
      <c r="AU135" s="23" t="s">
        <v>24</v>
      </c>
      <c r="AY135" s="23" t="s">
        <v>145</v>
      </c>
      <c r="BE135" s="233">
        <f>IF(N135="základní",J135,0)</f>
        <v>0</v>
      </c>
      <c r="BF135" s="233">
        <f>IF(N135="snížená",J135,0)</f>
        <v>0</v>
      </c>
      <c r="BG135" s="233">
        <f>IF(N135="zákl. přenesená",J135,0)</f>
        <v>0</v>
      </c>
      <c r="BH135" s="233">
        <f>IF(N135="sníž. přenesená",J135,0)</f>
        <v>0</v>
      </c>
      <c r="BI135" s="233">
        <f>IF(N135="nulová",J135,0)</f>
        <v>0</v>
      </c>
      <c r="BJ135" s="23" t="s">
        <v>25</v>
      </c>
      <c r="BK135" s="233">
        <f>ROUND(I135*H135,2)</f>
        <v>0</v>
      </c>
      <c r="BL135" s="23" t="s">
        <v>152</v>
      </c>
      <c r="BM135" s="23" t="s">
        <v>1482</v>
      </c>
    </row>
    <row r="136" s="1" customFormat="1">
      <c r="B136" s="46"/>
      <c r="C136" s="74"/>
      <c r="D136" s="234" t="s">
        <v>170</v>
      </c>
      <c r="E136" s="74"/>
      <c r="F136" s="235" t="s">
        <v>1427</v>
      </c>
      <c r="G136" s="74"/>
      <c r="H136" s="74"/>
      <c r="I136" s="192"/>
      <c r="J136" s="74"/>
      <c r="K136" s="74"/>
      <c r="L136" s="72"/>
      <c r="M136" s="236"/>
      <c r="N136" s="47"/>
      <c r="O136" s="47"/>
      <c r="P136" s="47"/>
      <c r="Q136" s="47"/>
      <c r="R136" s="47"/>
      <c r="S136" s="47"/>
      <c r="T136" s="95"/>
      <c r="AT136" s="23" t="s">
        <v>170</v>
      </c>
      <c r="AU136" s="23" t="s">
        <v>24</v>
      </c>
    </row>
    <row r="137" s="11" customFormat="1">
      <c r="B137" s="237"/>
      <c r="C137" s="238"/>
      <c r="D137" s="234" t="s">
        <v>176</v>
      </c>
      <c r="E137" s="239" t="s">
        <v>38</v>
      </c>
      <c r="F137" s="240" t="s">
        <v>1428</v>
      </c>
      <c r="G137" s="238"/>
      <c r="H137" s="241">
        <v>2.2679999999999998</v>
      </c>
      <c r="I137" s="242"/>
      <c r="J137" s="238"/>
      <c r="K137" s="238"/>
      <c r="L137" s="243"/>
      <c r="M137" s="244"/>
      <c r="N137" s="245"/>
      <c r="O137" s="245"/>
      <c r="P137" s="245"/>
      <c r="Q137" s="245"/>
      <c r="R137" s="245"/>
      <c r="S137" s="245"/>
      <c r="T137" s="246"/>
      <c r="AT137" s="247" t="s">
        <v>176</v>
      </c>
      <c r="AU137" s="247" t="s">
        <v>24</v>
      </c>
      <c r="AV137" s="11" t="s">
        <v>24</v>
      </c>
      <c r="AW137" s="11" t="s">
        <v>45</v>
      </c>
      <c r="AX137" s="11" t="s">
        <v>81</v>
      </c>
      <c r="AY137" s="247" t="s">
        <v>145</v>
      </c>
    </row>
    <row r="138" s="12" customFormat="1">
      <c r="B138" s="248"/>
      <c r="C138" s="249"/>
      <c r="D138" s="234" t="s">
        <v>176</v>
      </c>
      <c r="E138" s="250" t="s">
        <v>38</v>
      </c>
      <c r="F138" s="251" t="s">
        <v>179</v>
      </c>
      <c r="G138" s="249"/>
      <c r="H138" s="252">
        <v>2.2679999999999998</v>
      </c>
      <c r="I138" s="253"/>
      <c r="J138" s="249"/>
      <c r="K138" s="249"/>
      <c r="L138" s="254"/>
      <c r="M138" s="255"/>
      <c r="N138" s="256"/>
      <c r="O138" s="256"/>
      <c r="P138" s="256"/>
      <c r="Q138" s="256"/>
      <c r="R138" s="256"/>
      <c r="S138" s="256"/>
      <c r="T138" s="257"/>
      <c r="AT138" s="258" t="s">
        <v>176</v>
      </c>
      <c r="AU138" s="258" t="s">
        <v>24</v>
      </c>
      <c r="AV138" s="12" t="s">
        <v>152</v>
      </c>
      <c r="AW138" s="12" t="s">
        <v>45</v>
      </c>
      <c r="AX138" s="12" t="s">
        <v>25</v>
      </c>
      <c r="AY138" s="258" t="s">
        <v>145</v>
      </c>
    </row>
    <row r="139" s="1" customFormat="1" ht="16.5" customHeight="1">
      <c r="B139" s="46"/>
      <c r="C139" s="222" t="s">
        <v>268</v>
      </c>
      <c r="D139" s="222" t="s">
        <v>147</v>
      </c>
      <c r="E139" s="223" t="s">
        <v>1483</v>
      </c>
      <c r="F139" s="224" t="s">
        <v>1430</v>
      </c>
      <c r="G139" s="225" t="s">
        <v>150</v>
      </c>
      <c r="H139" s="226">
        <v>2</v>
      </c>
      <c r="I139" s="227"/>
      <c r="J139" s="228">
        <f>ROUND(I139*H139,2)</f>
        <v>0</v>
      </c>
      <c r="K139" s="224" t="s">
        <v>38</v>
      </c>
      <c r="L139" s="72"/>
      <c r="M139" s="229" t="s">
        <v>38</v>
      </c>
      <c r="N139" s="230" t="s">
        <v>52</v>
      </c>
      <c r="O139" s="47"/>
      <c r="P139" s="231">
        <f>O139*H139</f>
        <v>0</v>
      </c>
      <c r="Q139" s="231">
        <v>0</v>
      </c>
      <c r="R139" s="231">
        <f>Q139*H139</f>
        <v>0</v>
      </c>
      <c r="S139" s="231">
        <v>0</v>
      </c>
      <c r="T139" s="232">
        <f>S139*H139</f>
        <v>0</v>
      </c>
      <c r="AR139" s="23" t="s">
        <v>152</v>
      </c>
      <c r="AT139" s="23" t="s">
        <v>147</v>
      </c>
      <c r="AU139" s="23" t="s">
        <v>24</v>
      </c>
      <c r="AY139" s="23" t="s">
        <v>145</v>
      </c>
      <c r="BE139" s="233">
        <f>IF(N139="základní",J139,0)</f>
        <v>0</v>
      </c>
      <c r="BF139" s="233">
        <f>IF(N139="snížená",J139,0)</f>
        <v>0</v>
      </c>
      <c r="BG139" s="233">
        <f>IF(N139="zákl. přenesená",J139,0)</f>
        <v>0</v>
      </c>
      <c r="BH139" s="233">
        <f>IF(N139="sníž. přenesená",J139,0)</f>
        <v>0</v>
      </c>
      <c r="BI139" s="233">
        <f>IF(N139="nulová",J139,0)</f>
        <v>0</v>
      </c>
      <c r="BJ139" s="23" t="s">
        <v>25</v>
      </c>
      <c r="BK139" s="233">
        <f>ROUND(I139*H139,2)</f>
        <v>0</v>
      </c>
      <c r="BL139" s="23" t="s">
        <v>152</v>
      </c>
      <c r="BM139" s="23" t="s">
        <v>1484</v>
      </c>
    </row>
    <row r="140" s="1" customFormat="1" ht="16.5" customHeight="1">
      <c r="B140" s="46"/>
      <c r="C140" s="222" t="s">
        <v>274</v>
      </c>
      <c r="D140" s="222" t="s">
        <v>147</v>
      </c>
      <c r="E140" s="223" t="s">
        <v>1485</v>
      </c>
      <c r="F140" s="224" t="s">
        <v>1433</v>
      </c>
      <c r="G140" s="225" t="s">
        <v>161</v>
      </c>
      <c r="H140" s="226">
        <v>2</v>
      </c>
      <c r="I140" s="227"/>
      <c r="J140" s="228">
        <f>ROUND(I140*H140,2)</f>
        <v>0</v>
      </c>
      <c r="K140" s="224" t="s">
        <v>38</v>
      </c>
      <c r="L140" s="72"/>
      <c r="M140" s="229" t="s">
        <v>38</v>
      </c>
      <c r="N140" s="230" t="s">
        <v>52</v>
      </c>
      <c r="O140" s="47"/>
      <c r="P140" s="231">
        <f>O140*H140</f>
        <v>0</v>
      </c>
      <c r="Q140" s="231">
        <v>0</v>
      </c>
      <c r="R140" s="231">
        <f>Q140*H140</f>
        <v>0</v>
      </c>
      <c r="S140" s="231">
        <v>0</v>
      </c>
      <c r="T140" s="232">
        <f>S140*H140</f>
        <v>0</v>
      </c>
      <c r="AR140" s="23" t="s">
        <v>152</v>
      </c>
      <c r="AT140" s="23" t="s">
        <v>147</v>
      </c>
      <c r="AU140" s="23" t="s">
        <v>24</v>
      </c>
      <c r="AY140" s="23" t="s">
        <v>145</v>
      </c>
      <c r="BE140" s="233">
        <f>IF(N140="základní",J140,0)</f>
        <v>0</v>
      </c>
      <c r="BF140" s="233">
        <f>IF(N140="snížená",J140,0)</f>
        <v>0</v>
      </c>
      <c r="BG140" s="233">
        <f>IF(N140="zákl. přenesená",J140,0)</f>
        <v>0</v>
      </c>
      <c r="BH140" s="233">
        <f>IF(N140="sníž. přenesená",J140,0)</f>
        <v>0</v>
      </c>
      <c r="BI140" s="233">
        <f>IF(N140="nulová",J140,0)</f>
        <v>0</v>
      </c>
      <c r="BJ140" s="23" t="s">
        <v>25</v>
      </c>
      <c r="BK140" s="233">
        <f>ROUND(I140*H140,2)</f>
        <v>0</v>
      </c>
      <c r="BL140" s="23" t="s">
        <v>152</v>
      </c>
      <c r="BM140" s="23" t="s">
        <v>1486</v>
      </c>
    </row>
    <row r="141" s="1" customFormat="1">
      <c r="B141" s="46"/>
      <c r="C141" s="74"/>
      <c r="D141" s="234" t="s">
        <v>170</v>
      </c>
      <c r="E141" s="74"/>
      <c r="F141" s="235" t="s">
        <v>1435</v>
      </c>
      <c r="G141" s="74"/>
      <c r="H141" s="74"/>
      <c r="I141" s="192"/>
      <c r="J141" s="74"/>
      <c r="K141" s="74"/>
      <c r="L141" s="72"/>
      <c r="M141" s="236"/>
      <c r="N141" s="47"/>
      <c r="O141" s="47"/>
      <c r="P141" s="47"/>
      <c r="Q141" s="47"/>
      <c r="R141" s="47"/>
      <c r="S141" s="47"/>
      <c r="T141" s="95"/>
      <c r="AT141" s="23" t="s">
        <v>170</v>
      </c>
      <c r="AU141" s="23" t="s">
        <v>24</v>
      </c>
    </row>
    <row r="142" s="1" customFormat="1" ht="16.5" customHeight="1">
      <c r="B142" s="46"/>
      <c r="C142" s="222" t="s">
        <v>279</v>
      </c>
      <c r="D142" s="222" t="s">
        <v>147</v>
      </c>
      <c r="E142" s="223" t="s">
        <v>1487</v>
      </c>
      <c r="F142" s="224" t="s">
        <v>1437</v>
      </c>
      <c r="G142" s="225" t="s">
        <v>161</v>
      </c>
      <c r="H142" s="226">
        <v>2</v>
      </c>
      <c r="I142" s="227"/>
      <c r="J142" s="228">
        <f>ROUND(I142*H142,2)</f>
        <v>0</v>
      </c>
      <c r="K142" s="224" t="s">
        <v>38</v>
      </c>
      <c r="L142" s="72"/>
      <c r="M142" s="229" t="s">
        <v>38</v>
      </c>
      <c r="N142" s="230" t="s">
        <v>52</v>
      </c>
      <c r="O142" s="47"/>
      <c r="P142" s="231">
        <f>O142*H142</f>
        <v>0</v>
      </c>
      <c r="Q142" s="231">
        <v>0</v>
      </c>
      <c r="R142" s="231">
        <f>Q142*H142</f>
        <v>0</v>
      </c>
      <c r="S142" s="231">
        <v>0</v>
      </c>
      <c r="T142" s="232">
        <f>S142*H142</f>
        <v>0</v>
      </c>
      <c r="AR142" s="23" t="s">
        <v>152</v>
      </c>
      <c r="AT142" s="23" t="s">
        <v>147</v>
      </c>
      <c r="AU142" s="23" t="s">
        <v>24</v>
      </c>
      <c r="AY142" s="23" t="s">
        <v>145</v>
      </c>
      <c r="BE142" s="233">
        <f>IF(N142="základní",J142,0)</f>
        <v>0</v>
      </c>
      <c r="BF142" s="233">
        <f>IF(N142="snížená",J142,0)</f>
        <v>0</v>
      </c>
      <c r="BG142" s="233">
        <f>IF(N142="zákl. přenesená",J142,0)</f>
        <v>0</v>
      </c>
      <c r="BH142" s="233">
        <f>IF(N142="sníž. přenesená",J142,0)</f>
        <v>0</v>
      </c>
      <c r="BI142" s="233">
        <f>IF(N142="nulová",J142,0)</f>
        <v>0</v>
      </c>
      <c r="BJ142" s="23" t="s">
        <v>25</v>
      </c>
      <c r="BK142" s="233">
        <f>ROUND(I142*H142,2)</f>
        <v>0</v>
      </c>
      <c r="BL142" s="23" t="s">
        <v>152</v>
      </c>
      <c r="BM142" s="23" t="s">
        <v>1488</v>
      </c>
    </row>
    <row r="143" s="1" customFormat="1">
      <c r="B143" s="46"/>
      <c r="C143" s="74"/>
      <c r="D143" s="234" t="s">
        <v>170</v>
      </c>
      <c r="E143" s="74"/>
      <c r="F143" s="235" t="s">
        <v>1439</v>
      </c>
      <c r="G143" s="74"/>
      <c r="H143" s="74"/>
      <c r="I143" s="192"/>
      <c r="J143" s="74"/>
      <c r="K143" s="74"/>
      <c r="L143" s="72"/>
      <c r="M143" s="236"/>
      <c r="N143" s="47"/>
      <c r="O143" s="47"/>
      <c r="P143" s="47"/>
      <c r="Q143" s="47"/>
      <c r="R143" s="47"/>
      <c r="S143" s="47"/>
      <c r="T143" s="95"/>
      <c r="AT143" s="23" t="s">
        <v>170</v>
      </c>
      <c r="AU143" s="23" t="s">
        <v>24</v>
      </c>
    </row>
    <row r="144" s="1" customFormat="1" ht="16.5" customHeight="1">
      <c r="B144" s="46"/>
      <c r="C144" s="222" t="s">
        <v>267</v>
      </c>
      <c r="D144" s="222" t="s">
        <v>147</v>
      </c>
      <c r="E144" s="223" t="s">
        <v>1489</v>
      </c>
      <c r="F144" s="224" t="s">
        <v>1441</v>
      </c>
      <c r="G144" s="225" t="s">
        <v>206</v>
      </c>
      <c r="H144" s="226">
        <v>0.098000000000000004</v>
      </c>
      <c r="I144" s="227"/>
      <c r="J144" s="228">
        <f>ROUND(I144*H144,2)</f>
        <v>0</v>
      </c>
      <c r="K144" s="224" t="s">
        <v>38</v>
      </c>
      <c r="L144" s="72"/>
      <c r="M144" s="229" t="s">
        <v>38</v>
      </c>
      <c r="N144" s="230" t="s">
        <v>52</v>
      </c>
      <c r="O144" s="47"/>
      <c r="P144" s="231">
        <f>O144*H144</f>
        <v>0</v>
      </c>
      <c r="Q144" s="231">
        <v>2.45329</v>
      </c>
      <c r="R144" s="231">
        <f>Q144*H144</f>
        <v>0.24042242</v>
      </c>
      <c r="S144" s="231">
        <v>0</v>
      </c>
      <c r="T144" s="232">
        <f>S144*H144</f>
        <v>0</v>
      </c>
      <c r="AR144" s="23" t="s">
        <v>152</v>
      </c>
      <c r="AT144" s="23" t="s">
        <v>147</v>
      </c>
      <c r="AU144" s="23" t="s">
        <v>24</v>
      </c>
      <c r="AY144" s="23" t="s">
        <v>145</v>
      </c>
      <c r="BE144" s="233">
        <f>IF(N144="základní",J144,0)</f>
        <v>0</v>
      </c>
      <c r="BF144" s="233">
        <f>IF(N144="snížená",J144,0)</f>
        <v>0</v>
      </c>
      <c r="BG144" s="233">
        <f>IF(N144="zákl. přenesená",J144,0)</f>
        <v>0</v>
      </c>
      <c r="BH144" s="233">
        <f>IF(N144="sníž. přenesená",J144,0)</f>
        <v>0</v>
      </c>
      <c r="BI144" s="233">
        <f>IF(N144="nulová",J144,0)</f>
        <v>0</v>
      </c>
      <c r="BJ144" s="23" t="s">
        <v>25</v>
      </c>
      <c r="BK144" s="233">
        <f>ROUND(I144*H144,2)</f>
        <v>0</v>
      </c>
      <c r="BL144" s="23" t="s">
        <v>152</v>
      </c>
      <c r="BM144" s="23" t="s">
        <v>1490</v>
      </c>
    </row>
    <row r="145" s="1" customFormat="1">
      <c r="B145" s="46"/>
      <c r="C145" s="74"/>
      <c r="D145" s="234" t="s">
        <v>170</v>
      </c>
      <c r="E145" s="74"/>
      <c r="F145" s="235" t="s">
        <v>1427</v>
      </c>
      <c r="G145" s="74"/>
      <c r="H145" s="74"/>
      <c r="I145" s="192"/>
      <c r="J145" s="74"/>
      <c r="K145" s="74"/>
      <c r="L145" s="72"/>
      <c r="M145" s="236"/>
      <c r="N145" s="47"/>
      <c r="O145" s="47"/>
      <c r="P145" s="47"/>
      <c r="Q145" s="47"/>
      <c r="R145" s="47"/>
      <c r="S145" s="47"/>
      <c r="T145" s="95"/>
      <c r="AT145" s="23" t="s">
        <v>170</v>
      </c>
      <c r="AU145" s="23" t="s">
        <v>24</v>
      </c>
    </row>
    <row r="146" s="11" customFormat="1">
      <c r="B146" s="237"/>
      <c r="C146" s="238"/>
      <c r="D146" s="234" t="s">
        <v>176</v>
      </c>
      <c r="E146" s="239" t="s">
        <v>38</v>
      </c>
      <c r="F146" s="240" t="s">
        <v>1491</v>
      </c>
      <c r="G146" s="238"/>
      <c r="H146" s="241">
        <v>0.098000000000000004</v>
      </c>
      <c r="I146" s="242"/>
      <c r="J146" s="238"/>
      <c r="K146" s="238"/>
      <c r="L146" s="243"/>
      <c r="M146" s="244"/>
      <c r="N146" s="245"/>
      <c r="O146" s="245"/>
      <c r="P146" s="245"/>
      <c r="Q146" s="245"/>
      <c r="R146" s="245"/>
      <c r="S146" s="245"/>
      <c r="T146" s="246"/>
      <c r="AT146" s="247" t="s">
        <v>176</v>
      </c>
      <c r="AU146" s="247" t="s">
        <v>24</v>
      </c>
      <c r="AV146" s="11" t="s">
        <v>24</v>
      </c>
      <c r="AW146" s="11" t="s">
        <v>45</v>
      </c>
      <c r="AX146" s="11" t="s">
        <v>81</v>
      </c>
      <c r="AY146" s="247" t="s">
        <v>145</v>
      </c>
    </row>
    <row r="147" s="12" customFormat="1">
      <c r="B147" s="248"/>
      <c r="C147" s="249"/>
      <c r="D147" s="234" t="s">
        <v>176</v>
      </c>
      <c r="E147" s="250" t="s">
        <v>38</v>
      </c>
      <c r="F147" s="251" t="s">
        <v>179</v>
      </c>
      <c r="G147" s="249"/>
      <c r="H147" s="252">
        <v>0.098000000000000004</v>
      </c>
      <c r="I147" s="253"/>
      <c r="J147" s="249"/>
      <c r="K147" s="249"/>
      <c r="L147" s="254"/>
      <c r="M147" s="255"/>
      <c r="N147" s="256"/>
      <c r="O147" s="256"/>
      <c r="P147" s="256"/>
      <c r="Q147" s="256"/>
      <c r="R147" s="256"/>
      <c r="S147" s="256"/>
      <c r="T147" s="257"/>
      <c r="AT147" s="258" t="s">
        <v>176</v>
      </c>
      <c r="AU147" s="258" t="s">
        <v>24</v>
      </c>
      <c r="AV147" s="12" t="s">
        <v>152</v>
      </c>
      <c r="AW147" s="12" t="s">
        <v>45</v>
      </c>
      <c r="AX147" s="12" t="s">
        <v>25</v>
      </c>
      <c r="AY147" s="258" t="s">
        <v>145</v>
      </c>
    </row>
    <row r="148" s="1" customFormat="1" ht="16.5" customHeight="1">
      <c r="B148" s="46"/>
      <c r="C148" s="222" t="s">
        <v>289</v>
      </c>
      <c r="D148" s="222" t="s">
        <v>147</v>
      </c>
      <c r="E148" s="223" t="s">
        <v>1492</v>
      </c>
      <c r="F148" s="224" t="s">
        <v>1445</v>
      </c>
      <c r="G148" s="225" t="s">
        <v>150</v>
      </c>
      <c r="H148" s="226">
        <v>0.32000000000000001</v>
      </c>
      <c r="I148" s="227"/>
      <c r="J148" s="228">
        <f>ROUND(I148*H148,2)</f>
        <v>0</v>
      </c>
      <c r="K148" s="224" t="s">
        <v>38</v>
      </c>
      <c r="L148" s="72"/>
      <c r="M148" s="229" t="s">
        <v>38</v>
      </c>
      <c r="N148" s="230" t="s">
        <v>52</v>
      </c>
      <c r="O148" s="47"/>
      <c r="P148" s="231">
        <f>O148*H148</f>
        <v>0</v>
      </c>
      <c r="Q148" s="231">
        <v>0</v>
      </c>
      <c r="R148" s="231">
        <f>Q148*H148</f>
        <v>0</v>
      </c>
      <c r="S148" s="231">
        <v>0</v>
      </c>
      <c r="T148" s="232">
        <f>S148*H148</f>
        <v>0</v>
      </c>
      <c r="AR148" s="23" t="s">
        <v>152</v>
      </c>
      <c r="AT148" s="23" t="s">
        <v>147</v>
      </c>
      <c r="AU148" s="23" t="s">
        <v>24</v>
      </c>
      <c r="AY148" s="23" t="s">
        <v>145</v>
      </c>
      <c r="BE148" s="233">
        <f>IF(N148="základní",J148,0)</f>
        <v>0</v>
      </c>
      <c r="BF148" s="233">
        <f>IF(N148="snížená",J148,0)</f>
        <v>0</v>
      </c>
      <c r="BG148" s="233">
        <f>IF(N148="zákl. přenesená",J148,0)</f>
        <v>0</v>
      </c>
      <c r="BH148" s="233">
        <f>IF(N148="sníž. přenesená",J148,0)</f>
        <v>0</v>
      </c>
      <c r="BI148" s="233">
        <f>IF(N148="nulová",J148,0)</f>
        <v>0</v>
      </c>
      <c r="BJ148" s="23" t="s">
        <v>25</v>
      </c>
      <c r="BK148" s="233">
        <f>ROUND(I148*H148,2)</f>
        <v>0</v>
      </c>
      <c r="BL148" s="23" t="s">
        <v>152</v>
      </c>
      <c r="BM148" s="23" t="s">
        <v>1493</v>
      </c>
    </row>
    <row r="149" s="11" customFormat="1">
      <c r="B149" s="237"/>
      <c r="C149" s="238"/>
      <c r="D149" s="234" t="s">
        <v>176</v>
      </c>
      <c r="E149" s="239" t="s">
        <v>38</v>
      </c>
      <c r="F149" s="240" t="s">
        <v>1494</v>
      </c>
      <c r="G149" s="238"/>
      <c r="H149" s="241">
        <v>0.32000000000000001</v>
      </c>
      <c r="I149" s="242"/>
      <c r="J149" s="238"/>
      <c r="K149" s="238"/>
      <c r="L149" s="243"/>
      <c r="M149" s="244"/>
      <c r="N149" s="245"/>
      <c r="O149" s="245"/>
      <c r="P149" s="245"/>
      <c r="Q149" s="245"/>
      <c r="R149" s="245"/>
      <c r="S149" s="245"/>
      <c r="T149" s="246"/>
      <c r="AT149" s="247" t="s">
        <v>176</v>
      </c>
      <c r="AU149" s="247" t="s">
        <v>24</v>
      </c>
      <c r="AV149" s="11" t="s">
        <v>24</v>
      </c>
      <c r="AW149" s="11" t="s">
        <v>45</v>
      </c>
      <c r="AX149" s="11" t="s">
        <v>81</v>
      </c>
      <c r="AY149" s="247" t="s">
        <v>145</v>
      </c>
    </row>
    <row r="150" s="12" customFormat="1">
      <c r="B150" s="248"/>
      <c r="C150" s="249"/>
      <c r="D150" s="234" t="s">
        <v>176</v>
      </c>
      <c r="E150" s="250" t="s">
        <v>38</v>
      </c>
      <c r="F150" s="251" t="s">
        <v>179</v>
      </c>
      <c r="G150" s="249"/>
      <c r="H150" s="252">
        <v>0.32000000000000001</v>
      </c>
      <c r="I150" s="253"/>
      <c r="J150" s="249"/>
      <c r="K150" s="249"/>
      <c r="L150" s="254"/>
      <c r="M150" s="255"/>
      <c r="N150" s="256"/>
      <c r="O150" s="256"/>
      <c r="P150" s="256"/>
      <c r="Q150" s="256"/>
      <c r="R150" s="256"/>
      <c r="S150" s="256"/>
      <c r="T150" s="257"/>
      <c r="AT150" s="258" t="s">
        <v>176</v>
      </c>
      <c r="AU150" s="258" t="s">
        <v>24</v>
      </c>
      <c r="AV150" s="12" t="s">
        <v>152</v>
      </c>
      <c r="AW150" s="12" t="s">
        <v>45</v>
      </c>
      <c r="AX150" s="12" t="s">
        <v>25</v>
      </c>
      <c r="AY150" s="258" t="s">
        <v>145</v>
      </c>
    </row>
    <row r="151" s="1" customFormat="1" ht="16.5" customHeight="1">
      <c r="B151" s="46"/>
      <c r="C151" s="222" t="s">
        <v>294</v>
      </c>
      <c r="D151" s="222" t="s">
        <v>147</v>
      </c>
      <c r="E151" s="223" t="s">
        <v>1495</v>
      </c>
      <c r="F151" s="224" t="s">
        <v>1496</v>
      </c>
      <c r="G151" s="225" t="s">
        <v>161</v>
      </c>
      <c r="H151" s="226">
        <v>5</v>
      </c>
      <c r="I151" s="227"/>
      <c r="J151" s="228">
        <f>ROUND(I151*H151,2)</f>
        <v>0</v>
      </c>
      <c r="K151" s="224" t="s">
        <v>38</v>
      </c>
      <c r="L151" s="72"/>
      <c r="M151" s="229" t="s">
        <v>38</v>
      </c>
      <c r="N151" s="230" t="s">
        <v>52</v>
      </c>
      <c r="O151" s="47"/>
      <c r="P151" s="231">
        <f>O151*H151</f>
        <v>0</v>
      </c>
      <c r="Q151" s="231">
        <v>0</v>
      </c>
      <c r="R151" s="231">
        <f>Q151*H151</f>
        <v>0</v>
      </c>
      <c r="S151" s="231">
        <v>0</v>
      </c>
      <c r="T151" s="232">
        <f>S151*H151</f>
        <v>0</v>
      </c>
      <c r="AR151" s="23" t="s">
        <v>152</v>
      </c>
      <c r="AT151" s="23" t="s">
        <v>147</v>
      </c>
      <c r="AU151" s="23" t="s">
        <v>24</v>
      </c>
      <c r="AY151" s="23" t="s">
        <v>145</v>
      </c>
      <c r="BE151" s="233">
        <f>IF(N151="základní",J151,0)</f>
        <v>0</v>
      </c>
      <c r="BF151" s="233">
        <f>IF(N151="snížená",J151,0)</f>
        <v>0</v>
      </c>
      <c r="BG151" s="233">
        <f>IF(N151="zákl. přenesená",J151,0)</f>
        <v>0</v>
      </c>
      <c r="BH151" s="233">
        <f>IF(N151="sníž. přenesená",J151,0)</f>
        <v>0</v>
      </c>
      <c r="BI151" s="233">
        <f>IF(N151="nulová",J151,0)</f>
        <v>0</v>
      </c>
      <c r="BJ151" s="23" t="s">
        <v>25</v>
      </c>
      <c r="BK151" s="233">
        <f>ROUND(I151*H151,2)</f>
        <v>0</v>
      </c>
      <c r="BL151" s="23" t="s">
        <v>152</v>
      </c>
      <c r="BM151" s="23" t="s">
        <v>1497</v>
      </c>
    </row>
    <row r="152" s="1" customFormat="1">
      <c r="B152" s="46"/>
      <c r="C152" s="74"/>
      <c r="D152" s="234" t="s">
        <v>170</v>
      </c>
      <c r="E152" s="74"/>
      <c r="F152" s="235" t="s">
        <v>1439</v>
      </c>
      <c r="G152" s="74"/>
      <c r="H152" s="74"/>
      <c r="I152" s="192"/>
      <c r="J152" s="74"/>
      <c r="K152" s="74"/>
      <c r="L152" s="72"/>
      <c r="M152" s="236"/>
      <c r="N152" s="47"/>
      <c r="O152" s="47"/>
      <c r="P152" s="47"/>
      <c r="Q152" s="47"/>
      <c r="R152" s="47"/>
      <c r="S152" s="47"/>
      <c r="T152" s="95"/>
      <c r="AT152" s="23" t="s">
        <v>170</v>
      </c>
      <c r="AU152" s="23" t="s">
        <v>24</v>
      </c>
    </row>
    <row r="153" s="1" customFormat="1" ht="16.5" customHeight="1">
      <c r="B153" s="46"/>
      <c r="C153" s="222" t="s">
        <v>299</v>
      </c>
      <c r="D153" s="222" t="s">
        <v>147</v>
      </c>
      <c r="E153" s="223" t="s">
        <v>1498</v>
      </c>
      <c r="F153" s="224" t="s">
        <v>1499</v>
      </c>
      <c r="G153" s="225" t="s">
        <v>161</v>
      </c>
      <c r="H153" s="226">
        <v>5</v>
      </c>
      <c r="I153" s="227"/>
      <c r="J153" s="228">
        <f>ROUND(I153*H153,2)</f>
        <v>0</v>
      </c>
      <c r="K153" s="224" t="s">
        <v>38</v>
      </c>
      <c r="L153" s="72"/>
      <c r="M153" s="229" t="s">
        <v>38</v>
      </c>
      <c r="N153" s="230" t="s">
        <v>52</v>
      </c>
      <c r="O153" s="47"/>
      <c r="P153" s="231">
        <f>O153*H153</f>
        <v>0</v>
      </c>
      <c r="Q153" s="231">
        <v>0</v>
      </c>
      <c r="R153" s="231">
        <f>Q153*H153</f>
        <v>0</v>
      </c>
      <c r="S153" s="231">
        <v>0</v>
      </c>
      <c r="T153" s="232">
        <f>S153*H153</f>
        <v>0</v>
      </c>
      <c r="AR153" s="23" t="s">
        <v>152</v>
      </c>
      <c r="AT153" s="23" t="s">
        <v>147</v>
      </c>
      <c r="AU153" s="23" t="s">
        <v>24</v>
      </c>
      <c r="AY153" s="23" t="s">
        <v>145</v>
      </c>
      <c r="BE153" s="233">
        <f>IF(N153="základní",J153,0)</f>
        <v>0</v>
      </c>
      <c r="BF153" s="233">
        <f>IF(N153="snížená",J153,0)</f>
        <v>0</v>
      </c>
      <c r="BG153" s="233">
        <f>IF(N153="zákl. přenesená",J153,0)</f>
        <v>0</v>
      </c>
      <c r="BH153" s="233">
        <f>IF(N153="sníž. přenesená",J153,0)</f>
        <v>0</v>
      </c>
      <c r="BI153" s="233">
        <f>IF(N153="nulová",J153,0)</f>
        <v>0</v>
      </c>
      <c r="BJ153" s="23" t="s">
        <v>25</v>
      </c>
      <c r="BK153" s="233">
        <f>ROUND(I153*H153,2)</f>
        <v>0</v>
      </c>
      <c r="BL153" s="23" t="s">
        <v>152</v>
      </c>
      <c r="BM153" s="23" t="s">
        <v>1500</v>
      </c>
    </row>
    <row r="154" s="1" customFormat="1">
      <c r="B154" s="46"/>
      <c r="C154" s="74"/>
      <c r="D154" s="234" t="s">
        <v>170</v>
      </c>
      <c r="E154" s="74"/>
      <c r="F154" s="235" t="s">
        <v>1439</v>
      </c>
      <c r="G154" s="74"/>
      <c r="H154" s="74"/>
      <c r="I154" s="192"/>
      <c r="J154" s="74"/>
      <c r="K154" s="74"/>
      <c r="L154" s="72"/>
      <c r="M154" s="236"/>
      <c r="N154" s="47"/>
      <c r="O154" s="47"/>
      <c r="P154" s="47"/>
      <c r="Q154" s="47"/>
      <c r="R154" s="47"/>
      <c r="S154" s="47"/>
      <c r="T154" s="95"/>
      <c r="AT154" s="23" t="s">
        <v>170</v>
      </c>
      <c r="AU154" s="23" t="s">
        <v>24</v>
      </c>
    </row>
    <row r="155" s="1" customFormat="1" ht="16.5" customHeight="1">
      <c r="B155" s="46"/>
      <c r="C155" s="222" t="s">
        <v>303</v>
      </c>
      <c r="D155" s="222" t="s">
        <v>147</v>
      </c>
      <c r="E155" s="223" t="s">
        <v>1501</v>
      </c>
      <c r="F155" s="224" t="s">
        <v>1455</v>
      </c>
      <c r="G155" s="225" t="s">
        <v>206</v>
      </c>
      <c r="H155" s="226">
        <v>6.2999999999999998</v>
      </c>
      <c r="I155" s="227"/>
      <c r="J155" s="228">
        <f>ROUND(I155*H155,2)</f>
        <v>0</v>
      </c>
      <c r="K155" s="224" t="s">
        <v>38</v>
      </c>
      <c r="L155" s="72"/>
      <c r="M155" s="229" t="s">
        <v>38</v>
      </c>
      <c r="N155" s="230" t="s">
        <v>52</v>
      </c>
      <c r="O155" s="47"/>
      <c r="P155" s="231">
        <f>O155*H155</f>
        <v>0</v>
      </c>
      <c r="Q155" s="231">
        <v>2.45329</v>
      </c>
      <c r="R155" s="231">
        <f>Q155*H155</f>
        <v>15.455727</v>
      </c>
      <c r="S155" s="231">
        <v>0</v>
      </c>
      <c r="T155" s="232">
        <f>S155*H155</f>
        <v>0</v>
      </c>
      <c r="AR155" s="23" t="s">
        <v>152</v>
      </c>
      <c r="AT155" s="23" t="s">
        <v>147</v>
      </c>
      <c r="AU155" s="23" t="s">
        <v>24</v>
      </c>
      <c r="AY155" s="23" t="s">
        <v>145</v>
      </c>
      <c r="BE155" s="233">
        <f>IF(N155="základní",J155,0)</f>
        <v>0</v>
      </c>
      <c r="BF155" s="233">
        <f>IF(N155="snížená",J155,0)</f>
        <v>0</v>
      </c>
      <c r="BG155" s="233">
        <f>IF(N155="zákl. přenesená",J155,0)</f>
        <v>0</v>
      </c>
      <c r="BH155" s="233">
        <f>IF(N155="sníž. přenesená",J155,0)</f>
        <v>0</v>
      </c>
      <c r="BI155" s="233">
        <f>IF(N155="nulová",J155,0)</f>
        <v>0</v>
      </c>
      <c r="BJ155" s="23" t="s">
        <v>25</v>
      </c>
      <c r="BK155" s="233">
        <f>ROUND(I155*H155,2)</f>
        <v>0</v>
      </c>
      <c r="BL155" s="23" t="s">
        <v>152</v>
      </c>
      <c r="BM155" s="23" t="s">
        <v>1502</v>
      </c>
    </row>
    <row r="156" s="1" customFormat="1">
      <c r="B156" s="46"/>
      <c r="C156" s="74"/>
      <c r="D156" s="234" t="s">
        <v>170</v>
      </c>
      <c r="E156" s="74"/>
      <c r="F156" s="235" t="s">
        <v>1458</v>
      </c>
      <c r="G156" s="74"/>
      <c r="H156" s="74"/>
      <c r="I156" s="192"/>
      <c r="J156" s="74"/>
      <c r="K156" s="74"/>
      <c r="L156" s="72"/>
      <c r="M156" s="236"/>
      <c r="N156" s="47"/>
      <c r="O156" s="47"/>
      <c r="P156" s="47"/>
      <c r="Q156" s="47"/>
      <c r="R156" s="47"/>
      <c r="S156" s="47"/>
      <c r="T156" s="95"/>
      <c r="AT156" s="23" t="s">
        <v>170</v>
      </c>
      <c r="AU156" s="23" t="s">
        <v>24</v>
      </c>
    </row>
    <row r="157" s="11" customFormat="1">
      <c r="B157" s="237"/>
      <c r="C157" s="238"/>
      <c r="D157" s="234" t="s">
        <v>176</v>
      </c>
      <c r="E157" s="239" t="s">
        <v>38</v>
      </c>
      <c r="F157" s="240" t="s">
        <v>1503</v>
      </c>
      <c r="G157" s="238"/>
      <c r="H157" s="241">
        <v>6.2999999999999998</v>
      </c>
      <c r="I157" s="242"/>
      <c r="J157" s="238"/>
      <c r="K157" s="238"/>
      <c r="L157" s="243"/>
      <c r="M157" s="244"/>
      <c r="N157" s="245"/>
      <c r="O157" s="245"/>
      <c r="P157" s="245"/>
      <c r="Q157" s="245"/>
      <c r="R157" s="245"/>
      <c r="S157" s="245"/>
      <c r="T157" s="246"/>
      <c r="AT157" s="247" t="s">
        <v>176</v>
      </c>
      <c r="AU157" s="247" t="s">
        <v>24</v>
      </c>
      <c r="AV157" s="11" t="s">
        <v>24</v>
      </c>
      <c r="AW157" s="11" t="s">
        <v>45</v>
      </c>
      <c r="AX157" s="11" t="s">
        <v>81</v>
      </c>
      <c r="AY157" s="247" t="s">
        <v>145</v>
      </c>
    </row>
    <row r="158" s="12" customFormat="1">
      <c r="B158" s="248"/>
      <c r="C158" s="249"/>
      <c r="D158" s="234" t="s">
        <v>176</v>
      </c>
      <c r="E158" s="250" t="s">
        <v>38</v>
      </c>
      <c r="F158" s="251" t="s">
        <v>179</v>
      </c>
      <c r="G158" s="249"/>
      <c r="H158" s="252">
        <v>6.2999999999999998</v>
      </c>
      <c r="I158" s="253"/>
      <c r="J158" s="249"/>
      <c r="K158" s="249"/>
      <c r="L158" s="254"/>
      <c r="M158" s="255"/>
      <c r="N158" s="256"/>
      <c r="O158" s="256"/>
      <c r="P158" s="256"/>
      <c r="Q158" s="256"/>
      <c r="R158" s="256"/>
      <c r="S158" s="256"/>
      <c r="T158" s="257"/>
      <c r="AT158" s="258" t="s">
        <v>176</v>
      </c>
      <c r="AU158" s="258" t="s">
        <v>24</v>
      </c>
      <c r="AV158" s="12" t="s">
        <v>152</v>
      </c>
      <c r="AW158" s="12" t="s">
        <v>45</v>
      </c>
      <c r="AX158" s="12" t="s">
        <v>25</v>
      </c>
      <c r="AY158" s="258" t="s">
        <v>145</v>
      </c>
    </row>
    <row r="159" s="1" customFormat="1" ht="16.5" customHeight="1">
      <c r="B159" s="46"/>
      <c r="C159" s="222" t="s">
        <v>309</v>
      </c>
      <c r="D159" s="222" t="s">
        <v>147</v>
      </c>
      <c r="E159" s="223" t="s">
        <v>1504</v>
      </c>
      <c r="F159" s="224" t="s">
        <v>1461</v>
      </c>
      <c r="G159" s="225" t="s">
        <v>150</v>
      </c>
      <c r="H159" s="226">
        <v>42</v>
      </c>
      <c r="I159" s="227"/>
      <c r="J159" s="228">
        <f>ROUND(I159*H159,2)</f>
        <v>0</v>
      </c>
      <c r="K159" s="224" t="s">
        <v>38</v>
      </c>
      <c r="L159" s="72"/>
      <c r="M159" s="229" t="s">
        <v>38</v>
      </c>
      <c r="N159" s="230" t="s">
        <v>52</v>
      </c>
      <c r="O159" s="47"/>
      <c r="P159" s="231">
        <f>O159*H159</f>
        <v>0</v>
      </c>
      <c r="Q159" s="231">
        <v>0</v>
      </c>
      <c r="R159" s="231">
        <f>Q159*H159</f>
        <v>0</v>
      </c>
      <c r="S159" s="231">
        <v>0</v>
      </c>
      <c r="T159" s="232">
        <f>S159*H159</f>
        <v>0</v>
      </c>
      <c r="AR159" s="23" t="s">
        <v>152</v>
      </c>
      <c r="AT159" s="23" t="s">
        <v>147</v>
      </c>
      <c r="AU159" s="23" t="s">
        <v>24</v>
      </c>
      <c r="AY159" s="23" t="s">
        <v>145</v>
      </c>
      <c r="BE159" s="233">
        <f>IF(N159="základní",J159,0)</f>
        <v>0</v>
      </c>
      <c r="BF159" s="233">
        <f>IF(N159="snížená",J159,0)</f>
        <v>0</v>
      </c>
      <c r="BG159" s="233">
        <f>IF(N159="zákl. přenesená",J159,0)</f>
        <v>0</v>
      </c>
      <c r="BH159" s="233">
        <f>IF(N159="sníž. přenesená",J159,0)</f>
        <v>0</v>
      </c>
      <c r="BI159" s="233">
        <f>IF(N159="nulová",J159,0)</f>
        <v>0</v>
      </c>
      <c r="BJ159" s="23" t="s">
        <v>25</v>
      </c>
      <c r="BK159" s="233">
        <f>ROUND(I159*H159,2)</f>
        <v>0</v>
      </c>
      <c r="BL159" s="23" t="s">
        <v>152</v>
      </c>
      <c r="BM159" s="23" t="s">
        <v>1505</v>
      </c>
    </row>
    <row r="160" s="11" customFormat="1">
      <c r="B160" s="237"/>
      <c r="C160" s="238"/>
      <c r="D160" s="234" t="s">
        <v>176</v>
      </c>
      <c r="E160" s="239" t="s">
        <v>38</v>
      </c>
      <c r="F160" s="240" t="s">
        <v>34</v>
      </c>
      <c r="G160" s="238"/>
      <c r="H160" s="241">
        <v>42</v>
      </c>
      <c r="I160" s="242"/>
      <c r="J160" s="238"/>
      <c r="K160" s="238"/>
      <c r="L160" s="243"/>
      <c r="M160" s="244"/>
      <c r="N160" s="245"/>
      <c r="O160" s="245"/>
      <c r="P160" s="245"/>
      <c r="Q160" s="245"/>
      <c r="R160" s="245"/>
      <c r="S160" s="245"/>
      <c r="T160" s="246"/>
      <c r="AT160" s="247" t="s">
        <v>176</v>
      </c>
      <c r="AU160" s="247" t="s">
        <v>24</v>
      </c>
      <c r="AV160" s="11" t="s">
        <v>24</v>
      </c>
      <c r="AW160" s="11" t="s">
        <v>45</v>
      </c>
      <c r="AX160" s="11" t="s">
        <v>25</v>
      </c>
      <c r="AY160" s="247" t="s">
        <v>145</v>
      </c>
    </row>
    <row r="161" s="1" customFormat="1" ht="16.5" customHeight="1">
      <c r="B161" s="46"/>
      <c r="C161" s="222" t="s">
        <v>315</v>
      </c>
      <c r="D161" s="222" t="s">
        <v>147</v>
      </c>
      <c r="E161" s="223" t="s">
        <v>1506</v>
      </c>
      <c r="F161" s="224" t="s">
        <v>1464</v>
      </c>
      <c r="G161" s="225" t="s">
        <v>1465</v>
      </c>
      <c r="H161" s="226">
        <v>1</v>
      </c>
      <c r="I161" s="227"/>
      <c r="J161" s="228">
        <f>ROUND(I161*H161,2)</f>
        <v>0</v>
      </c>
      <c r="K161" s="224" t="s">
        <v>38</v>
      </c>
      <c r="L161" s="72"/>
      <c r="M161" s="229" t="s">
        <v>38</v>
      </c>
      <c r="N161" s="230" t="s">
        <v>52</v>
      </c>
      <c r="O161" s="47"/>
      <c r="P161" s="231">
        <f>O161*H161</f>
        <v>0</v>
      </c>
      <c r="Q161" s="231">
        <v>0</v>
      </c>
      <c r="R161" s="231">
        <f>Q161*H161</f>
        <v>0</v>
      </c>
      <c r="S161" s="231">
        <v>0</v>
      </c>
      <c r="T161" s="232">
        <f>S161*H161</f>
        <v>0</v>
      </c>
      <c r="AR161" s="23" t="s">
        <v>152</v>
      </c>
      <c r="AT161" s="23" t="s">
        <v>147</v>
      </c>
      <c r="AU161" s="23" t="s">
        <v>24</v>
      </c>
      <c r="AY161" s="23" t="s">
        <v>145</v>
      </c>
      <c r="BE161" s="233">
        <f>IF(N161="základní",J161,0)</f>
        <v>0</v>
      </c>
      <c r="BF161" s="233">
        <f>IF(N161="snížená",J161,0)</f>
        <v>0</v>
      </c>
      <c r="BG161" s="233">
        <f>IF(N161="zákl. přenesená",J161,0)</f>
        <v>0</v>
      </c>
      <c r="BH161" s="233">
        <f>IF(N161="sníž. přenesená",J161,0)</f>
        <v>0</v>
      </c>
      <c r="BI161" s="233">
        <f>IF(N161="nulová",J161,0)</f>
        <v>0</v>
      </c>
      <c r="BJ161" s="23" t="s">
        <v>25</v>
      </c>
      <c r="BK161" s="233">
        <f>ROUND(I161*H161,2)</f>
        <v>0</v>
      </c>
      <c r="BL161" s="23" t="s">
        <v>152</v>
      </c>
      <c r="BM161" s="23" t="s">
        <v>1507</v>
      </c>
    </row>
    <row r="162" s="1" customFormat="1" ht="16.5" customHeight="1">
      <c r="B162" s="46"/>
      <c r="C162" s="222" t="s">
        <v>321</v>
      </c>
      <c r="D162" s="222" t="s">
        <v>147</v>
      </c>
      <c r="E162" s="223" t="s">
        <v>1508</v>
      </c>
      <c r="F162" s="224" t="s">
        <v>205</v>
      </c>
      <c r="G162" s="225" t="s">
        <v>206</v>
      </c>
      <c r="H162" s="226">
        <v>20.899999999999999</v>
      </c>
      <c r="I162" s="227"/>
      <c r="J162" s="228">
        <f>ROUND(I162*H162,2)</f>
        <v>0</v>
      </c>
      <c r="K162" s="224" t="s">
        <v>38</v>
      </c>
      <c r="L162" s="72"/>
      <c r="M162" s="229" t="s">
        <v>38</v>
      </c>
      <c r="N162" s="230" t="s">
        <v>52</v>
      </c>
      <c r="O162" s="47"/>
      <c r="P162" s="231">
        <f>O162*H162</f>
        <v>0</v>
      </c>
      <c r="Q162" s="231">
        <v>0</v>
      </c>
      <c r="R162" s="231">
        <f>Q162*H162</f>
        <v>0</v>
      </c>
      <c r="S162" s="231">
        <v>0</v>
      </c>
      <c r="T162" s="232">
        <f>S162*H162</f>
        <v>0</v>
      </c>
      <c r="AR162" s="23" t="s">
        <v>152</v>
      </c>
      <c r="AT162" s="23" t="s">
        <v>147</v>
      </c>
      <c r="AU162" s="23" t="s">
        <v>24</v>
      </c>
      <c r="AY162" s="23" t="s">
        <v>145</v>
      </c>
      <c r="BE162" s="233">
        <f>IF(N162="základní",J162,0)</f>
        <v>0</v>
      </c>
      <c r="BF162" s="233">
        <f>IF(N162="snížená",J162,0)</f>
        <v>0</v>
      </c>
      <c r="BG162" s="233">
        <f>IF(N162="zákl. přenesená",J162,0)</f>
        <v>0</v>
      </c>
      <c r="BH162" s="233">
        <f>IF(N162="sníž. přenesená",J162,0)</f>
        <v>0</v>
      </c>
      <c r="BI162" s="233">
        <f>IF(N162="nulová",J162,0)</f>
        <v>0</v>
      </c>
      <c r="BJ162" s="23" t="s">
        <v>25</v>
      </c>
      <c r="BK162" s="233">
        <f>ROUND(I162*H162,2)</f>
        <v>0</v>
      </c>
      <c r="BL162" s="23" t="s">
        <v>152</v>
      </c>
      <c r="BM162" s="23" t="s">
        <v>1509</v>
      </c>
    </row>
    <row r="163" s="11" customFormat="1">
      <c r="B163" s="237"/>
      <c r="C163" s="238"/>
      <c r="D163" s="234" t="s">
        <v>176</v>
      </c>
      <c r="E163" s="239" t="s">
        <v>38</v>
      </c>
      <c r="F163" s="240" t="s">
        <v>1510</v>
      </c>
      <c r="G163" s="238"/>
      <c r="H163" s="241">
        <v>0.59999999999999998</v>
      </c>
      <c r="I163" s="242"/>
      <c r="J163" s="238"/>
      <c r="K163" s="238"/>
      <c r="L163" s="243"/>
      <c r="M163" s="244"/>
      <c r="N163" s="245"/>
      <c r="O163" s="245"/>
      <c r="P163" s="245"/>
      <c r="Q163" s="245"/>
      <c r="R163" s="245"/>
      <c r="S163" s="245"/>
      <c r="T163" s="246"/>
      <c r="AT163" s="247" t="s">
        <v>176</v>
      </c>
      <c r="AU163" s="247" t="s">
        <v>24</v>
      </c>
      <c r="AV163" s="11" t="s">
        <v>24</v>
      </c>
      <c r="AW163" s="11" t="s">
        <v>45</v>
      </c>
      <c r="AX163" s="11" t="s">
        <v>81</v>
      </c>
      <c r="AY163" s="247" t="s">
        <v>145</v>
      </c>
    </row>
    <row r="164" s="11" customFormat="1">
      <c r="B164" s="237"/>
      <c r="C164" s="238"/>
      <c r="D164" s="234" t="s">
        <v>176</v>
      </c>
      <c r="E164" s="239" t="s">
        <v>38</v>
      </c>
      <c r="F164" s="240" t="s">
        <v>1469</v>
      </c>
      <c r="G164" s="238"/>
      <c r="H164" s="241">
        <v>3.5</v>
      </c>
      <c r="I164" s="242"/>
      <c r="J164" s="238"/>
      <c r="K164" s="238"/>
      <c r="L164" s="243"/>
      <c r="M164" s="244"/>
      <c r="N164" s="245"/>
      <c r="O164" s="245"/>
      <c r="P164" s="245"/>
      <c r="Q164" s="245"/>
      <c r="R164" s="245"/>
      <c r="S164" s="245"/>
      <c r="T164" s="246"/>
      <c r="AT164" s="247" t="s">
        <v>176</v>
      </c>
      <c r="AU164" s="247" t="s">
        <v>24</v>
      </c>
      <c r="AV164" s="11" t="s">
        <v>24</v>
      </c>
      <c r="AW164" s="11" t="s">
        <v>45</v>
      </c>
      <c r="AX164" s="11" t="s">
        <v>81</v>
      </c>
      <c r="AY164" s="247" t="s">
        <v>145</v>
      </c>
    </row>
    <row r="165" s="11" customFormat="1">
      <c r="B165" s="237"/>
      <c r="C165" s="238"/>
      <c r="D165" s="234" t="s">
        <v>176</v>
      </c>
      <c r="E165" s="239" t="s">
        <v>38</v>
      </c>
      <c r="F165" s="240" t="s">
        <v>1511</v>
      </c>
      <c r="G165" s="238"/>
      <c r="H165" s="241">
        <v>16.800000000000001</v>
      </c>
      <c r="I165" s="242"/>
      <c r="J165" s="238"/>
      <c r="K165" s="238"/>
      <c r="L165" s="243"/>
      <c r="M165" s="244"/>
      <c r="N165" s="245"/>
      <c r="O165" s="245"/>
      <c r="P165" s="245"/>
      <c r="Q165" s="245"/>
      <c r="R165" s="245"/>
      <c r="S165" s="245"/>
      <c r="T165" s="246"/>
      <c r="AT165" s="247" t="s">
        <v>176</v>
      </c>
      <c r="AU165" s="247" t="s">
        <v>24</v>
      </c>
      <c r="AV165" s="11" t="s">
        <v>24</v>
      </c>
      <c r="AW165" s="11" t="s">
        <v>45</v>
      </c>
      <c r="AX165" s="11" t="s">
        <v>81</v>
      </c>
      <c r="AY165" s="247" t="s">
        <v>145</v>
      </c>
    </row>
    <row r="166" s="12" customFormat="1">
      <c r="B166" s="248"/>
      <c r="C166" s="249"/>
      <c r="D166" s="234" t="s">
        <v>176</v>
      </c>
      <c r="E166" s="250" t="s">
        <v>38</v>
      </c>
      <c r="F166" s="251" t="s">
        <v>179</v>
      </c>
      <c r="G166" s="249"/>
      <c r="H166" s="252">
        <v>20.899999999999999</v>
      </c>
      <c r="I166" s="253"/>
      <c r="J166" s="249"/>
      <c r="K166" s="249"/>
      <c r="L166" s="254"/>
      <c r="M166" s="255"/>
      <c r="N166" s="256"/>
      <c r="O166" s="256"/>
      <c r="P166" s="256"/>
      <c r="Q166" s="256"/>
      <c r="R166" s="256"/>
      <c r="S166" s="256"/>
      <c r="T166" s="257"/>
      <c r="AT166" s="258" t="s">
        <v>176</v>
      </c>
      <c r="AU166" s="258" t="s">
        <v>24</v>
      </c>
      <c r="AV166" s="12" t="s">
        <v>152</v>
      </c>
      <c r="AW166" s="12" t="s">
        <v>45</v>
      </c>
      <c r="AX166" s="12" t="s">
        <v>25</v>
      </c>
      <c r="AY166" s="258" t="s">
        <v>145</v>
      </c>
    </row>
    <row r="167" s="1" customFormat="1" ht="16.5" customHeight="1">
      <c r="B167" s="46"/>
      <c r="C167" s="222" t="s">
        <v>326</v>
      </c>
      <c r="D167" s="222" t="s">
        <v>147</v>
      </c>
      <c r="E167" s="223" t="s">
        <v>1512</v>
      </c>
      <c r="F167" s="224" t="s">
        <v>210</v>
      </c>
      <c r="G167" s="225" t="s">
        <v>206</v>
      </c>
      <c r="H167" s="226">
        <v>21</v>
      </c>
      <c r="I167" s="227"/>
      <c r="J167" s="228">
        <f>ROUND(I167*H167,2)</f>
        <v>0</v>
      </c>
      <c r="K167" s="224" t="s">
        <v>38</v>
      </c>
      <c r="L167" s="72"/>
      <c r="M167" s="229" t="s">
        <v>38</v>
      </c>
      <c r="N167" s="230" t="s">
        <v>52</v>
      </c>
      <c r="O167" s="47"/>
      <c r="P167" s="231">
        <f>O167*H167</f>
        <v>0</v>
      </c>
      <c r="Q167" s="231">
        <v>0</v>
      </c>
      <c r="R167" s="231">
        <f>Q167*H167</f>
        <v>0</v>
      </c>
      <c r="S167" s="231">
        <v>0</v>
      </c>
      <c r="T167" s="232">
        <f>S167*H167</f>
        <v>0</v>
      </c>
      <c r="AR167" s="23" t="s">
        <v>152</v>
      </c>
      <c r="AT167" s="23" t="s">
        <v>147</v>
      </c>
      <c r="AU167" s="23" t="s">
        <v>24</v>
      </c>
      <c r="AY167" s="23" t="s">
        <v>145</v>
      </c>
      <c r="BE167" s="233">
        <f>IF(N167="základní",J167,0)</f>
        <v>0</v>
      </c>
      <c r="BF167" s="233">
        <f>IF(N167="snížená",J167,0)</f>
        <v>0</v>
      </c>
      <c r="BG167" s="233">
        <f>IF(N167="zákl. přenesená",J167,0)</f>
        <v>0</v>
      </c>
      <c r="BH167" s="233">
        <f>IF(N167="sníž. přenesená",J167,0)</f>
        <v>0</v>
      </c>
      <c r="BI167" s="233">
        <f>IF(N167="nulová",J167,0)</f>
        <v>0</v>
      </c>
      <c r="BJ167" s="23" t="s">
        <v>25</v>
      </c>
      <c r="BK167" s="233">
        <f>ROUND(I167*H167,2)</f>
        <v>0</v>
      </c>
      <c r="BL167" s="23" t="s">
        <v>152</v>
      </c>
      <c r="BM167" s="23" t="s">
        <v>1513</v>
      </c>
    </row>
    <row r="168" s="11" customFormat="1">
      <c r="B168" s="237"/>
      <c r="C168" s="238"/>
      <c r="D168" s="234" t="s">
        <v>176</v>
      </c>
      <c r="E168" s="239" t="s">
        <v>38</v>
      </c>
      <c r="F168" s="240" t="s">
        <v>9</v>
      </c>
      <c r="G168" s="238"/>
      <c r="H168" s="241">
        <v>21</v>
      </c>
      <c r="I168" s="242"/>
      <c r="J168" s="238"/>
      <c r="K168" s="238"/>
      <c r="L168" s="243"/>
      <c r="M168" s="244"/>
      <c r="N168" s="245"/>
      <c r="O168" s="245"/>
      <c r="P168" s="245"/>
      <c r="Q168" s="245"/>
      <c r="R168" s="245"/>
      <c r="S168" s="245"/>
      <c r="T168" s="246"/>
      <c r="AT168" s="247" t="s">
        <v>176</v>
      </c>
      <c r="AU168" s="247" t="s">
        <v>24</v>
      </c>
      <c r="AV168" s="11" t="s">
        <v>24</v>
      </c>
      <c r="AW168" s="11" t="s">
        <v>45</v>
      </c>
      <c r="AX168" s="11" t="s">
        <v>25</v>
      </c>
      <c r="AY168" s="247" t="s">
        <v>145</v>
      </c>
    </row>
    <row r="169" s="1" customFormat="1" ht="16.5" customHeight="1">
      <c r="B169" s="46"/>
      <c r="C169" s="222" t="s">
        <v>330</v>
      </c>
      <c r="D169" s="222" t="s">
        <v>147</v>
      </c>
      <c r="E169" s="223" t="s">
        <v>1514</v>
      </c>
      <c r="F169" s="224" t="s">
        <v>214</v>
      </c>
      <c r="G169" s="225" t="s">
        <v>206</v>
      </c>
      <c r="H169" s="226">
        <v>21</v>
      </c>
      <c r="I169" s="227"/>
      <c r="J169" s="228">
        <f>ROUND(I169*H169,2)</f>
        <v>0</v>
      </c>
      <c r="K169" s="224" t="s">
        <v>38</v>
      </c>
      <c r="L169" s="72"/>
      <c r="M169" s="229" t="s">
        <v>38</v>
      </c>
      <c r="N169" s="230" t="s">
        <v>52</v>
      </c>
      <c r="O169" s="47"/>
      <c r="P169" s="231">
        <f>O169*H169</f>
        <v>0</v>
      </c>
      <c r="Q169" s="231">
        <v>0</v>
      </c>
      <c r="R169" s="231">
        <f>Q169*H169</f>
        <v>0</v>
      </c>
      <c r="S169" s="231">
        <v>0</v>
      </c>
      <c r="T169" s="232">
        <f>S169*H169</f>
        <v>0</v>
      </c>
      <c r="AR169" s="23" t="s">
        <v>152</v>
      </c>
      <c r="AT169" s="23" t="s">
        <v>147</v>
      </c>
      <c r="AU169" s="23" t="s">
        <v>24</v>
      </c>
      <c r="AY169" s="23" t="s">
        <v>145</v>
      </c>
      <c r="BE169" s="233">
        <f>IF(N169="základní",J169,0)</f>
        <v>0</v>
      </c>
      <c r="BF169" s="233">
        <f>IF(N169="snížená",J169,0)</f>
        <v>0</v>
      </c>
      <c r="BG169" s="233">
        <f>IF(N169="zákl. přenesená",J169,0)</f>
        <v>0</v>
      </c>
      <c r="BH169" s="233">
        <f>IF(N169="sníž. přenesená",J169,0)</f>
        <v>0</v>
      </c>
      <c r="BI169" s="233">
        <f>IF(N169="nulová",J169,0)</f>
        <v>0</v>
      </c>
      <c r="BJ169" s="23" t="s">
        <v>25</v>
      </c>
      <c r="BK169" s="233">
        <f>ROUND(I169*H169,2)</f>
        <v>0</v>
      </c>
      <c r="BL169" s="23" t="s">
        <v>152</v>
      </c>
      <c r="BM169" s="23" t="s">
        <v>1515</v>
      </c>
    </row>
    <row r="170" s="11" customFormat="1">
      <c r="B170" s="237"/>
      <c r="C170" s="238"/>
      <c r="D170" s="234" t="s">
        <v>176</v>
      </c>
      <c r="E170" s="239" t="s">
        <v>38</v>
      </c>
      <c r="F170" s="240" t="s">
        <v>9</v>
      </c>
      <c r="G170" s="238"/>
      <c r="H170" s="241">
        <v>21</v>
      </c>
      <c r="I170" s="242"/>
      <c r="J170" s="238"/>
      <c r="K170" s="238"/>
      <c r="L170" s="243"/>
      <c r="M170" s="244"/>
      <c r="N170" s="245"/>
      <c r="O170" s="245"/>
      <c r="P170" s="245"/>
      <c r="Q170" s="245"/>
      <c r="R170" s="245"/>
      <c r="S170" s="245"/>
      <c r="T170" s="246"/>
      <c r="AT170" s="247" t="s">
        <v>176</v>
      </c>
      <c r="AU170" s="247" t="s">
        <v>24</v>
      </c>
      <c r="AV170" s="11" t="s">
        <v>24</v>
      </c>
      <c r="AW170" s="11" t="s">
        <v>45</v>
      </c>
      <c r="AX170" s="11" t="s">
        <v>25</v>
      </c>
      <c r="AY170" s="247" t="s">
        <v>145</v>
      </c>
    </row>
    <row r="171" s="1" customFormat="1" ht="16.5" customHeight="1">
      <c r="B171" s="46"/>
      <c r="C171" s="222" t="s">
        <v>335</v>
      </c>
      <c r="D171" s="222" t="s">
        <v>147</v>
      </c>
      <c r="E171" s="223" t="s">
        <v>1516</v>
      </c>
      <c r="F171" s="224" t="s">
        <v>219</v>
      </c>
      <c r="G171" s="225" t="s">
        <v>206</v>
      </c>
      <c r="H171" s="226">
        <v>21</v>
      </c>
      <c r="I171" s="227"/>
      <c r="J171" s="228">
        <f>ROUND(I171*H171,2)</f>
        <v>0</v>
      </c>
      <c r="K171" s="224" t="s">
        <v>38</v>
      </c>
      <c r="L171" s="72"/>
      <c r="M171" s="229" t="s">
        <v>38</v>
      </c>
      <c r="N171" s="230" t="s">
        <v>52</v>
      </c>
      <c r="O171" s="47"/>
      <c r="P171" s="231">
        <f>O171*H171</f>
        <v>0</v>
      </c>
      <c r="Q171" s="231">
        <v>0</v>
      </c>
      <c r="R171" s="231">
        <f>Q171*H171</f>
        <v>0</v>
      </c>
      <c r="S171" s="231">
        <v>0</v>
      </c>
      <c r="T171" s="232">
        <f>S171*H171</f>
        <v>0</v>
      </c>
      <c r="AR171" s="23" t="s">
        <v>152</v>
      </c>
      <c r="AT171" s="23" t="s">
        <v>147</v>
      </c>
      <c r="AU171" s="23" t="s">
        <v>24</v>
      </c>
      <c r="AY171" s="23" t="s">
        <v>145</v>
      </c>
      <c r="BE171" s="233">
        <f>IF(N171="základní",J171,0)</f>
        <v>0</v>
      </c>
      <c r="BF171" s="233">
        <f>IF(N171="snížená",J171,0)</f>
        <v>0</v>
      </c>
      <c r="BG171" s="233">
        <f>IF(N171="zákl. přenesená",J171,0)</f>
        <v>0</v>
      </c>
      <c r="BH171" s="233">
        <f>IF(N171="sníž. přenesená",J171,0)</f>
        <v>0</v>
      </c>
      <c r="BI171" s="233">
        <f>IF(N171="nulová",J171,0)</f>
        <v>0</v>
      </c>
      <c r="BJ171" s="23" t="s">
        <v>25</v>
      </c>
      <c r="BK171" s="233">
        <f>ROUND(I171*H171,2)</f>
        <v>0</v>
      </c>
      <c r="BL171" s="23" t="s">
        <v>152</v>
      </c>
      <c r="BM171" s="23" t="s">
        <v>1517</v>
      </c>
    </row>
    <row r="172" s="11" customFormat="1">
      <c r="B172" s="237"/>
      <c r="C172" s="238"/>
      <c r="D172" s="234" t="s">
        <v>176</v>
      </c>
      <c r="E172" s="239" t="s">
        <v>38</v>
      </c>
      <c r="F172" s="240" t="s">
        <v>9</v>
      </c>
      <c r="G172" s="238"/>
      <c r="H172" s="241">
        <v>21</v>
      </c>
      <c r="I172" s="242"/>
      <c r="J172" s="238"/>
      <c r="K172" s="238"/>
      <c r="L172" s="243"/>
      <c r="M172" s="244"/>
      <c r="N172" s="245"/>
      <c r="O172" s="245"/>
      <c r="P172" s="245"/>
      <c r="Q172" s="245"/>
      <c r="R172" s="245"/>
      <c r="S172" s="245"/>
      <c r="T172" s="246"/>
      <c r="AT172" s="247" t="s">
        <v>176</v>
      </c>
      <c r="AU172" s="247" t="s">
        <v>24</v>
      </c>
      <c r="AV172" s="11" t="s">
        <v>24</v>
      </c>
      <c r="AW172" s="11" t="s">
        <v>45</v>
      </c>
      <c r="AX172" s="11" t="s">
        <v>25</v>
      </c>
      <c r="AY172" s="247" t="s">
        <v>145</v>
      </c>
    </row>
    <row r="173" s="1" customFormat="1" ht="16.5" customHeight="1">
      <c r="B173" s="46"/>
      <c r="C173" s="222" t="s">
        <v>339</v>
      </c>
      <c r="D173" s="222" t="s">
        <v>147</v>
      </c>
      <c r="E173" s="223" t="s">
        <v>1518</v>
      </c>
      <c r="F173" s="224" t="s">
        <v>291</v>
      </c>
      <c r="G173" s="225" t="s">
        <v>224</v>
      </c>
      <c r="H173" s="226">
        <v>37.799999999999997</v>
      </c>
      <c r="I173" s="227"/>
      <c r="J173" s="228">
        <f>ROUND(I173*H173,2)</f>
        <v>0</v>
      </c>
      <c r="K173" s="224" t="s">
        <v>38</v>
      </c>
      <c r="L173" s="72"/>
      <c r="M173" s="229" t="s">
        <v>38</v>
      </c>
      <c r="N173" s="230" t="s">
        <v>52</v>
      </c>
      <c r="O173" s="47"/>
      <c r="P173" s="231">
        <f>O173*H173</f>
        <v>0</v>
      </c>
      <c r="Q173" s="231">
        <v>0</v>
      </c>
      <c r="R173" s="231">
        <f>Q173*H173</f>
        <v>0</v>
      </c>
      <c r="S173" s="231">
        <v>0</v>
      </c>
      <c r="T173" s="232">
        <f>S173*H173</f>
        <v>0</v>
      </c>
      <c r="AR173" s="23" t="s">
        <v>152</v>
      </c>
      <c r="AT173" s="23" t="s">
        <v>147</v>
      </c>
      <c r="AU173" s="23" t="s">
        <v>24</v>
      </c>
      <c r="AY173" s="23" t="s">
        <v>145</v>
      </c>
      <c r="BE173" s="233">
        <f>IF(N173="základní",J173,0)</f>
        <v>0</v>
      </c>
      <c r="BF173" s="233">
        <f>IF(N173="snížená",J173,0)</f>
        <v>0</v>
      </c>
      <c r="BG173" s="233">
        <f>IF(N173="zákl. přenesená",J173,0)</f>
        <v>0</v>
      </c>
      <c r="BH173" s="233">
        <f>IF(N173="sníž. přenesená",J173,0)</f>
        <v>0</v>
      </c>
      <c r="BI173" s="233">
        <f>IF(N173="nulová",J173,0)</f>
        <v>0</v>
      </c>
      <c r="BJ173" s="23" t="s">
        <v>25</v>
      </c>
      <c r="BK173" s="233">
        <f>ROUND(I173*H173,2)</f>
        <v>0</v>
      </c>
      <c r="BL173" s="23" t="s">
        <v>152</v>
      </c>
      <c r="BM173" s="23" t="s">
        <v>1519</v>
      </c>
    </row>
    <row r="174" s="11" customFormat="1">
      <c r="B174" s="237"/>
      <c r="C174" s="238"/>
      <c r="D174" s="234" t="s">
        <v>176</v>
      </c>
      <c r="E174" s="239" t="s">
        <v>38</v>
      </c>
      <c r="F174" s="240" t="s">
        <v>1520</v>
      </c>
      <c r="G174" s="238"/>
      <c r="H174" s="241">
        <v>37.799999999999997</v>
      </c>
      <c r="I174" s="242"/>
      <c r="J174" s="238"/>
      <c r="K174" s="238"/>
      <c r="L174" s="243"/>
      <c r="M174" s="244"/>
      <c r="N174" s="245"/>
      <c r="O174" s="245"/>
      <c r="P174" s="245"/>
      <c r="Q174" s="245"/>
      <c r="R174" s="245"/>
      <c r="S174" s="245"/>
      <c r="T174" s="246"/>
      <c r="AT174" s="247" t="s">
        <v>176</v>
      </c>
      <c r="AU174" s="247" t="s">
        <v>24</v>
      </c>
      <c r="AV174" s="11" t="s">
        <v>24</v>
      </c>
      <c r="AW174" s="11" t="s">
        <v>45</v>
      </c>
      <c r="AX174" s="11" t="s">
        <v>81</v>
      </c>
      <c r="AY174" s="247" t="s">
        <v>145</v>
      </c>
    </row>
    <row r="175" s="12" customFormat="1">
      <c r="B175" s="248"/>
      <c r="C175" s="249"/>
      <c r="D175" s="234" t="s">
        <v>176</v>
      </c>
      <c r="E175" s="250" t="s">
        <v>38</v>
      </c>
      <c r="F175" s="251" t="s">
        <v>179</v>
      </c>
      <c r="G175" s="249"/>
      <c r="H175" s="252">
        <v>37.799999999999997</v>
      </c>
      <c r="I175" s="253"/>
      <c r="J175" s="249"/>
      <c r="K175" s="249"/>
      <c r="L175" s="254"/>
      <c r="M175" s="255"/>
      <c r="N175" s="256"/>
      <c r="O175" s="256"/>
      <c r="P175" s="256"/>
      <c r="Q175" s="256"/>
      <c r="R175" s="256"/>
      <c r="S175" s="256"/>
      <c r="T175" s="257"/>
      <c r="AT175" s="258" t="s">
        <v>176</v>
      </c>
      <c r="AU175" s="258" t="s">
        <v>24</v>
      </c>
      <c r="AV175" s="12" t="s">
        <v>152</v>
      </c>
      <c r="AW175" s="12" t="s">
        <v>45</v>
      </c>
      <c r="AX175" s="12" t="s">
        <v>25</v>
      </c>
      <c r="AY175" s="258" t="s">
        <v>145</v>
      </c>
    </row>
    <row r="176" s="10" customFormat="1" ht="29.88" customHeight="1">
      <c r="B176" s="206"/>
      <c r="C176" s="207"/>
      <c r="D176" s="208" t="s">
        <v>80</v>
      </c>
      <c r="E176" s="220" t="s">
        <v>1521</v>
      </c>
      <c r="F176" s="220" t="s">
        <v>96</v>
      </c>
      <c r="G176" s="207"/>
      <c r="H176" s="207"/>
      <c r="I176" s="210"/>
      <c r="J176" s="221">
        <f>BK176</f>
        <v>0</v>
      </c>
      <c r="K176" s="207"/>
      <c r="L176" s="212"/>
      <c r="M176" s="213"/>
      <c r="N176" s="214"/>
      <c r="O176" s="214"/>
      <c r="P176" s="215">
        <f>SUM(P177:P197)</f>
        <v>0</v>
      </c>
      <c r="Q176" s="214"/>
      <c r="R176" s="215">
        <f>SUM(R177:R197)</f>
        <v>0.70654751999999998</v>
      </c>
      <c r="S176" s="214"/>
      <c r="T176" s="216">
        <f>SUM(T177:T197)</f>
        <v>0</v>
      </c>
      <c r="AR176" s="217" t="s">
        <v>152</v>
      </c>
      <c r="AT176" s="218" t="s">
        <v>80</v>
      </c>
      <c r="AU176" s="218" t="s">
        <v>25</v>
      </c>
      <c r="AY176" s="217" t="s">
        <v>145</v>
      </c>
      <c r="BK176" s="219">
        <f>SUM(BK177:BK197)</f>
        <v>0</v>
      </c>
    </row>
    <row r="177" s="1" customFormat="1" ht="16.5" customHeight="1">
      <c r="B177" s="46"/>
      <c r="C177" s="222" t="s">
        <v>343</v>
      </c>
      <c r="D177" s="222" t="s">
        <v>147</v>
      </c>
      <c r="E177" s="223" t="s">
        <v>1522</v>
      </c>
      <c r="F177" s="224" t="s">
        <v>1523</v>
      </c>
      <c r="G177" s="225" t="s">
        <v>161</v>
      </c>
      <c r="H177" s="226">
        <v>1</v>
      </c>
      <c r="I177" s="227"/>
      <c r="J177" s="228">
        <f>ROUND(I177*H177,2)</f>
        <v>0</v>
      </c>
      <c r="K177" s="224" t="s">
        <v>38</v>
      </c>
      <c r="L177" s="72"/>
      <c r="M177" s="229" t="s">
        <v>38</v>
      </c>
      <c r="N177" s="230" t="s">
        <v>52</v>
      </c>
      <c r="O177" s="47"/>
      <c r="P177" s="231">
        <f>O177*H177</f>
        <v>0</v>
      </c>
      <c r="Q177" s="231">
        <v>0</v>
      </c>
      <c r="R177" s="231">
        <f>Q177*H177</f>
        <v>0</v>
      </c>
      <c r="S177" s="231">
        <v>0</v>
      </c>
      <c r="T177" s="232">
        <f>S177*H177</f>
        <v>0</v>
      </c>
      <c r="AR177" s="23" t="s">
        <v>1524</v>
      </c>
      <c r="AT177" s="23" t="s">
        <v>147</v>
      </c>
      <c r="AU177" s="23" t="s">
        <v>24</v>
      </c>
      <c r="AY177" s="23" t="s">
        <v>145</v>
      </c>
      <c r="BE177" s="233">
        <f>IF(N177="základní",J177,0)</f>
        <v>0</v>
      </c>
      <c r="BF177" s="233">
        <f>IF(N177="snížená",J177,0)</f>
        <v>0</v>
      </c>
      <c r="BG177" s="233">
        <f>IF(N177="zákl. přenesená",J177,0)</f>
        <v>0</v>
      </c>
      <c r="BH177" s="233">
        <f>IF(N177="sníž. přenesená",J177,0)</f>
        <v>0</v>
      </c>
      <c r="BI177" s="233">
        <f>IF(N177="nulová",J177,0)</f>
        <v>0</v>
      </c>
      <c r="BJ177" s="23" t="s">
        <v>25</v>
      </c>
      <c r="BK177" s="233">
        <f>ROUND(I177*H177,2)</f>
        <v>0</v>
      </c>
      <c r="BL177" s="23" t="s">
        <v>1524</v>
      </c>
      <c r="BM177" s="23" t="s">
        <v>1525</v>
      </c>
    </row>
    <row r="178" s="1" customFormat="1">
      <c r="B178" s="46"/>
      <c r="C178" s="74"/>
      <c r="D178" s="234" t="s">
        <v>170</v>
      </c>
      <c r="E178" s="74"/>
      <c r="F178" s="235" t="s">
        <v>1526</v>
      </c>
      <c r="G178" s="74"/>
      <c r="H178" s="74"/>
      <c r="I178" s="192"/>
      <c r="J178" s="74"/>
      <c r="K178" s="74"/>
      <c r="L178" s="72"/>
      <c r="M178" s="236"/>
      <c r="N178" s="47"/>
      <c r="O178" s="47"/>
      <c r="P178" s="47"/>
      <c r="Q178" s="47"/>
      <c r="R178" s="47"/>
      <c r="S178" s="47"/>
      <c r="T178" s="95"/>
      <c r="AT178" s="23" t="s">
        <v>170</v>
      </c>
      <c r="AU178" s="23" t="s">
        <v>24</v>
      </c>
    </row>
    <row r="179" s="1" customFormat="1" ht="16.5" customHeight="1">
      <c r="B179" s="46"/>
      <c r="C179" s="222" t="s">
        <v>348</v>
      </c>
      <c r="D179" s="222" t="s">
        <v>147</v>
      </c>
      <c r="E179" s="223" t="s">
        <v>1527</v>
      </c>
      <c r="F179" s="224" t="s">
        <v>1528</v>
      </c>
      <c r="G179" s="225" t="s">
        <v>206</v>
      </c>
      <c r="H179" s="226">
        <v>0.28799999999999998</v>
      </c>
      <c r="I179" s="227"/>
      <c r="J179" s="228">
        <f>ROUND(I179*H179,2)</f>
        <v>0</v>
      </c>
      <c r="K179" s="224" t="s">
        <v>38</v>
      </c>
      <c r="L179" s="72"/>
      <c r="M179" s="229" t="s">
        <v>38</v>
      </c>
      <c r="N179" s="230" t="s">
        <v>52</v>
      </c>
      <c r="O179" s="47"/>
      <c r="P179" s="231">
        <f>O179*H179</f>
        <v>0</v>
      </c>
      <c r="Q179" s="231">
        <v>2.45329</v>
      </c>
      <c r="R179" s="231">
        <f>Q179*H179</f>
        <v>0.70654751999999998</v>
      </c>
      <c r="S179" s="231">
        <v>0</v>
      </c>
      <c r="T179" s="232">
        <f>S179*H179</f>
        <v>0</v>
      </c>
      <c r="AR179" s="23" t="s">
        <v>152</v>
      </c>
      <c r="AT179" s="23" t="s">
        <v>147</v>
      </c>
      <c r="AU179" s="23" t="s">
        <v>24</v>
      </c>
      <c r="AY179" s="23" t="s">
        <v>145</v>
      </c>
      <c r="BE179" s="233">
        <f>IF(N179="základní",J179,0)</f>
        <v>0</v>
      </c>
      <c r="BF179" s="233">
        <f>IF(N179="snížená",J179,0)</f>
        <v>0</v>
      </c>
      <c r="BG179" s="233">
        <f>IF(N179="zákl. přenesená",J179,0)</f>
        <v>0</v>
      </c>
      <c r="BH179" s="233">
        <f>IF(N179="sníž. přenesená",J179,0)</f>
        <v>0</v>
      </c>
      <c r="BI179" s="233">
        <f>IF(N179="nulová",J179,0)</f>
        <v>0</v>
      </c>
      <c r="BJ179" s="23" t="s">
        <v>25</v>
      </c>
      <c r="BK179" s="233">
        <f>ROUND(I179*H179,2)</f>
        <v>0</v>
      </c>
      <c r="BL179" s="23" t="s">
        <v>152</v>
      </c>
      <c r="BM179" s="23" t="s">
        <v>1529</v>
      </c>
    </row>
    <row r="180" s="1" customFormat="1">
      <c r="B180" s="46"/>
      <c r="C180" s="74"/>
      <c r="D180" s="234" t="s">
        <v>170</v>
      </c>
      <c r="E180" s="74"/>
      <c r="F180" s="235" t="s">
        <v>1427</v>
      </c>
      <c r="G180" s="74"/>
      <c r="H180" s="74"/>
      <c r="I180" s="192"/>
      <c r="J180" s="74"/>
      <c r="K180" s="74"/>
      <c r="L180" s="72"/>
      <c r="M180" s="236"/>
      <c r="N180" s="47"/>
      <c r="O180" s="47"/>
      <c r="P180" s="47"/>
      <c r="Q180" s="47"/>
      <c r="R180" s="47"/>
      <c r="S180" s="47"/>
      <c r="T180" s="95"/>
      <c r="AT180" s="23" t="s">
        <v>170</v>
      </c>
      <c r="AU180" s="23" t="s">
        <v>24</v>
      </c>
    </row>
    <row r="181" s="11" customFormat="1">
      <c r="B181" s="237"/>
      <c r="C181" s="238"/>
      <c r="D181" s="234" t="s">
        <v>176</v>
      </c>
      <c r="E181" s="239" t="s">
        <v>38</v>
      </c>
      <c r="F181" s="240" t="s">
        <v>1530</v>
      </c>
      <c r="G181" s="238"/>
      <c r="H181" s="241">
        <v>0.28799999999999998</v>
      </c>
      <c r="I181" s="242"/>
      <c r="J181" s="238"/>
      <c r="K181" s="238"/>
      <c r="L181" s="243"/>
      <c r="M181" s="244"/>
      <c r="N181" s="245"/>
      <c r="O181" s="245"/>
      <c r="P181" s="245"/>
      <c r="Q181" s="245"/>
      <c r="R181" s="245"/>
      <c r="S181" s="245"/>
      <c r="T181" s="246"/>
      <c r="AT181" s="247" t="s">
        <v>176</v>
      </c>
      <c r="AU181" s="247" t="s">
        <v>24</v>
      </c>
      <c r="AV181" s="11" t="s">
        <v>24</v>
      </c>
      <c r="AW181" s="11" t="s">
        <v>45</v>
      </c>
      <c r="AX181" s="11" t="s">
        <v>81</v>
      </c>
      <c r="AY181" s="247" t="s">
        <v>145</v>
      </c>
    </row>
    <row r="182" s="12" customFormat="1">
      <c r="B182" s="248"/>
      <c r="C182" s="249"/>
      <c r="D182" s="234" t="s">
        <v>176</v>
      </c>
      <c r="E182" s="250" t="s">
        <v>38</v>
      </c>
      <c r="F182" s="251" t="s">
        <v>179</v>
      </c>
      <c r="G182" s="249"/>
      <c r="H182" s="252">
        <v>0.28799999999999998</v>
      </c>
      <c r="I182" s="253"/>
      <c r="J182" s="249"/>
      <c r="K182" s="249"/>
      <c r="L182" s="254"/>
      <c r="M182" s="255"/>
      <c r="N182" s="256"/>
      <c r="O182" s="256"/>
      <c r="P182" s="256"/>
      <c r="Q182" s="256"/>
      <c r="R182" s="256"/>
      <c r="S182" s="256"/>
      <c r="T182" s="257"/>
      <c r="AT182" s="258" t="s">
        <v>176</v>
      </c>
      <c r="AU182" s="258" t="s">
        <v>24</v>
      </c>
      <c r="AV182" s="12" t="s">
        <v>152</v>
      </c>
      <c r="AW182" s="12" t="s">
        <v>45</v>
      </c>
      <c r="AX182" s="12" t="s">
        <v>25</v>
      </c>
      <c r="AY182" s="258" t="s">
        <v>145</v>
      </c>
    </row>
    <row r="183" s="1" customFormat="1" ht="16.5" customHeight="1">
      <c r="B183" s="46"/>
      <c r="C183" s="222" t="s">
        <v>353</v>
      </c>
      <c r="D183" s="222" t="s">
        <v>147</v>
      </c>
      <c r="E183" s="223" t="s">
        <v>1531</v>
      </c>
      <c r="F183" s="224" t="s">
        <v>1532</v>
      </c>
      <c r="G183" s="225" t="s">
        <v>150</v>
      </c>
      <c r="H183" s="226">
        <v>0.32000000000000001</v>
      </c>
      <c r="I183" s="227"/>
      <c r="J183" s="228">
        <f>ROUND(I183*H183,2)</f>
        <v>0</v>
      </c>
      <c r="K183" s="224" t="s">
        <v>38</v>
      </c>
      <c r="L183" s="72"/>
      <c r="M183" s="229" t="s">
        <v>38</v>
      </c>
      <c r="N183" s="230" t="s">
        <v>52</v>
      </c>
      <c r="O183" s="47"/>
      <c r="P183" s="231">
        <f>O183*H183</f>
        <v>0</v>
      </c>
      <c r="Q183" s="231">
        <v>0</v>
      </c>
      <c r="R183" s="231">
        <f>Q183*H183</f>
        <v>0</v>
      </c>
      <c r="S183" s="231">
        <v>0</v>
      </c>
      <c r="T183" s="232">
        <f>S183*H183</f>
        <v>0</v>
      </c>
      <c r="AR183" s="23" t="s">
        <v>152</v>
      </c>
      <c r="AT183" s="23" t="s">
        <v>147</v>
      </c>
      <c r="AU183" s="23" t="s">
        <v>24</v>
      </c>
      <c r="AY183" s="23" t="s">
        <v>145</v>
      </c>
      <c r="BE183" s="233">
        <f>IF(N183="základní",J183,0)</f>
        <v>0</v>
      </c>
      <c r="BF183" s="233">
        <f>IF(N183="snížená",J183,0)</f>
        <v>0</v>
      </c>
      <c r="BG183" s="233">
        <f>IF(N183="zákl. přenesená",J183,0)</f>
        <v>0</v>
      </c>
      <c r="BH183" s="233">
        <f>IF(N183="sníž. přenesená",J183,0)</f>
        <v>0</v>
      </c>
      <c r="BI183" s="233">
        <f>IF(N183="nulová",J183,0)</f>
        <v>0</v>
      </c>
      <c r="BJ183" s="23" t="s">
        <v>25</v>
      </c>
      <c r="BK183" s="233">
        <f>ROUND(I183*H183,2)</f>
        <v>0</v>
      </c>
      <c r="BL183" s="23" t="s">
        <v>152</v>
      </c>
      <c r="BM183" s="23" t="s">
        <v>1533</v>
      </c>
    </row>
    <row r="184" s="11" customFormat="1">
      <c r="B184" s="237"/>
      <c r="C184" s="238"/>
      <c r="D184" s="234" t="s">
        <v>176</v>
      </c>
      <c r="E184" s="239" t="s">
        <v>38</v>
      </c>
      <c r="F184" s="240" t="s">
        <v>1494</v>
      </c>
      <c r="G184" s="238"/>
      <c r="H184" s="241">
        <v>0.32000000000000001</v>
      </c>
      <c r="I184" s="242"/>
      <c r="J184" s="238"/>
      <c r="K184" s="238"/>
      <c r="L184" s="243"/>
      <c r="M184" s="244"/>
      <c r="N184" s="245"/>
      <c r="O184" s="245"/>
      <c r="P184" s="245"/>
      <c r="Q184" s="245"/>
      <c r="R184" s="245"/>
      <c r="S184" s="245"/>
      <c r="T184" s="246"/>
      <c r="AT184" s="247" t="s">
        <v>176</v>
      </c>
      <c r="AU184" s="247" t="s">
        <v>24</v>
      </c>
      <c r="AV184" s="11" t="s">
        <v>24</v>
      </c>
      <c r="AW184" s="11" t="s">
        <v>45</v>
      </c>
      <c r="AX184" s="11" t="s">
        <v>81</v>
      </c>
      <c r="AY184" s="247" t="s">
        <v>145</v>
      </c>
    </row>
    <row r="185" s="12" customFormat="1">
      <c r="B185" s="248"/>
      <c r="C185" s="249"/>
      <c r="D185" s="234" t="s">
        <v>176</v>
      </c>
      <c r="E185" s="250" t="s">
        <v>38</v>
      </c>
      <c r="F185" s="251" t="s">
        <v>179</v>
      </c>
      <c r="G185" s="249"/>
      <c r="H185" s="252">
        <v>0.32000000000000001</v>
      </c>
      <c r="I185" s="253"/>
      <c r="J185" s="249"/>
      <c r="K185" s="249"/>
      <c r="L185" s="254"/>
      <c r="M185" s="255"/>
      <c r="N185" s="256"/>
      <c r="O185" s="256"/>
      <c r="P185" s="256"/>
      <c r="Q185" s="256"/>
      <c r="R185" s="256"/>
      <c r="S185" s="256"/>
      <c r="T185" s="257"/>
      <c r="AT185" s="258" t="s">
        <v>176</v>
      </c>
      <c r="AU185" s="258" t="s">
        <v>24</v>
      </c>
      <c r="AV185" s="12" t="s">
        <v>152</v>
      </c>
      <c r="AW185" s="12" t="s">
        <v>45</v>
      </c>
      <c r="AX185" s="12" t="s">
        <v>25</v>
      </c>
      <c r="AY185" s="258" t="s">
        <v>145</v>
      </c>
    </row>
    <row r="186" s="1" customFormat="1" ht="16.5" customHeight="1">
      <c r="B186" s="46"/>
      <c r="C186" s="222" t="s">
        <v>358</v>
      </c>
      <c r="D186" s="222" t="s">
        <v>147</v>
      </c>
      <c r="E186" s="223" t="s">
        <v>1534</v>
      </c>
      <c r="F186" s="224" t="s">
        <v>205</v>
      </c>
      <c r="G186" s="225" t="s">
        <v>206</v>
      </c>
      <c r="H186" s="226">
        <v>0.45000000000000001</v>
      </c>
      <c r="I186" s="227"/>
      <c r="J186" s="228">
        <f>ROUND(I186*H186,2)</f>
        <v>0</v>
      </c>
      <c r="K186" s="224" t="s">
        <v>38</v>
      </c>
      <c r="L186" s="72"/>
      <c r="M186" s="229" t="s">
        <v>38</v>
      </c>
      <c r="N186" s="230" t="s">
        <v>52</v>
      </c>
      <c r="O186" s="47"/>
      <c r="P186" s="231">
        <f>O186*H186</f>
        <v>0</v>
      </c>
      <c r="Q186" s="231">
        <v>0</v>
      </c>
      <c r="R186" s="231">
        <f>Q186*H186</f>
        <v>0</v>
      </c>
      <c r="S186" s="231">
        <v>0</v>
      </c>
      <c r="T186" s="232">
        <f>S186*H186</f>
        <v>0</v>
      </c>
      <c r="AR186" s="23" t="s">
        <v>152</v>
      </c>
      <c r="AT186" s="23" t="s">
        <v>147</v>
      </c>
      <c r="AU186" s="23" t="s">
        <v>24</v>
      </c>
      <c r="AY186" s="23" t="s">
        <v>145</v>
      </c>
      <c r="BE186" s="233">
        <f>IF(N186="základní",J186,0)</f>
        <v>0</v>
      </c>
      <c r="BF186" s="233">
        <f>IF(N186="snížená",J186,0)</f>
        <v>0</v>
      </c>
      <c r="BG186" s="233">
        <f>IF(N186="zákl. přenesená",J186,0)</f>
        <v>0</v>
      </c>
      <c r="BH186" s="233">
        <f>IF(N186="sníž. přenesená",J186,0)</f>
        <v>0</v>
      </c>
      <c r="BI186" s="233">
        <f>IF(N186="nulová",J186,0)</f>
        <v>0</v>
      </c>
      <c r="BJ186" s="23" t="s">
        <v>25</v>
      </c>
      <c r="BK186" s="233">
        <f>ROUND(I186*H186,2)</f>
        <v>0</v>
      </c>
      <c r="BL186" s="23" t="s">
        <v>152</v>
      </c>
      <c r="BM186" s="23" t="s">
        <v>1535</v>
      </c>
    </row>
    <row r="187" s="11" customFormat="1">
      <c r="B187" s="237"/>
      <c r="C187" s="238"/>
      <c r="D187" s="234" t="s">
        <v>176</v>
      </c>
      <c r="E187" s="239" t="s">
        <v>38</v>
      </c>
      <c r="F187" s="240" t="s">
        <v>1536</v>
      </c>
      <c r="G187" s="238"/>
      <c r="H187" s="241">
        <v>0.45000000000000001</v>
      </c>
      <c r="I187" s="242"/>
      <c r="J187" s="238"/>
      <c r="K187" s="238"/>
      <c r="L187" s="243"/>
      <c r="M187" s="244"/>
      <c r="N187" s="245"/>
      <c r="O187" s="245"/>
      <c r="P187" s="245"/>
      <c r="Q187" s="245"/>
      <c r="R187" s="245"/>
      <c r="S187" s="245"/>
      <c r="T187" s="246"/>
      <c r="AT187" s="247" t="s">
        <v>176</v>
      </c>
      <c r="AU187" s="247" t="s">
        <v>24</v>
      </c>
      <c r="AV187" s="11" t="s">
        <v>24</v>
      </c>
      <c r="AW187" s="11" t="s">
        <v>45</v>
      </c>
      <c r="AX187" s="11" t="s">
        <v>81</v>
      </c>
      <c r="AY187" s="247" t="s">
        <v>145</v>
      </c>
    </row>
    <row r="188" s="12" customFormat="1">
      <c r="B188" s="248"/>
      <c r="C188" s="249"/>
      <c r="D188" s="234" t="s">
        <v>176</v>
      </c>
      <c r="E188" s="250" t="s">
        <v>38</v>
      </c>
      <c r="F188" s="251" t="s">
        <v>179</v>
      </c>
      <c r="G188" s="249"/>
      <c r="H188" s="252">
        <v>0.45000000000000001</v>
      </c>
      <c r="I188" s="253"/>
      <c r="J188" s="249"/>
      <c r="K188" s="249"/>
      <c r="L188" s="254"/>
      <c r="M188" s="255"/>
      <c r="N188" s="256"/>
      <c r="O188" s="256"/>
      <c r="P188" s="256"/>
      <c r="Q188" s="256"/>
      <c r="R188" s="256"/>
      <c r="S188" s="256"/>
      <c r="T188" s="257"/>
      <c r="AT188" s="258" t="s">
        <v>176</v>
      </c>
      <c r="AU188" s="258" t="s">
        <v>24</v>
      </c>
      <c r="AV188" s="12" t="s">
        <v>152</v>
      </c>
      <c r="AW188" s="12" t="s">
        <v>45</v>
      </c>
      <c r="AX188" s="12" t="s">
        <v>25</v>
      </c>
      <c r="AY188" s="258" t="s">
        <v>145</v>
      </c>
    </row>
    <row r="189" s="1" customFormat="1" ht="16.5" customHeight="1">
      <c r="B189" s="46"/>
      <c r="C189" s="222" t="s">
        <v>357</v>
      </c>
      <c r="D189" s="222" t="s">
        <v>147</v>
      </c>
      <c r="E189" s="223" t="s">
        <v>1537</v>
      </c>
      <c r="F189" s="224" t="s">
        <v>210</v>
      </c>
      <c r="G189" s="225" t="s">
        <v>206</v>
      </c>
      <c r="H189" s="226">
        <v>0.45000000000000001</v>
      </c>
      <c r="I189" s="227"/>
      <c r="J189" s="228">
        <f>ROUND(I189*H189,2)</f>
        <v>0</v>
      </c>
      <c r="K189" s="224" t="s">
        <v>38</v>
      </c>
      <c r="L189" s="72"/>
      <c r="M189" s="229" t="s">
        <v>38</v>
      </c>
      <c r="N189" s="230" t="s">
        <v>52</v>
      </c>
      <c r="O189" s="47"/>
      <c r="P189" s="231">
        <f>O189*H189</f>
        <v>0</v>
      </c>
      <c r="Q189" s="231">
        <v>0</v>
      </c>
      <c r="R189" s="231">
        <f>Q189*H189</f>
        <v>0</v>
      </c>
      <c r="S189" s="231">
        <v>0</v>
      </c>
      <c r="T189" s="232">
        <f>S189*H189</f>
        <v>0</v>
      </c>
      <c r="AR189" s="23" t="s">
        <v>152</v>
      </c>
      <c r="AT189" s="23" t="s">
        <v>147</v>
      </c>
      <c r="AU189" s="23" t="s">
        <v>24</v>
      </c>
      <c r="AY189" s="23" t="s">
        <v>145</v>
      </c>
      <c r="BE189" s="233">
        <f>IF(N189="základní",J189,0)</f>
        <v>0</v>
      </c>
      <c r="BF189" s="233">
        <f>IF(N189="snížená",J189,0)</f>
        <v>0</v>
      </c>
      <c r="BG189" s="233">
        <f>IF(N189="zákl. přenesená",J189,0)</f>
        <v>0</v>
      </c>
      <c r="BH189" s="233">
        <f>IF(N189="sníž. přenesená",J189,0)</f>
        <v>0</v>
      </c>
      <c r="BI189" s="233">
        <f>IF(N189="nulová",J189,0)</f>
        <v>0</v>
      </c>
      <c r="BJ189" s="23" t="s">
        <v>25</v>
      </c>
      <c r="BK189" s="233">
        <f>ROUND(I189*H189,2)</f>
        <v>0</v>
      </c>
      <c r="BL189" s="23" t="s">
        <v>152</v>
      </c>
      <c r="BM189" s="23" t="s">
        <v>1538</v>
      </c>
    </row>
    <row r="190" s="11" customFormat="1">
      <c r="B190" s="237"/>
      <c r="C190" s="238"/>
      <c r="D190" s="234" t="s">
        <v>176</v>
      </c>
      <c r="E190" s="239" t="s">
        <v>38</v>
      </c>
      <c r="F190" s="240" t="s">
        <v>1539</v>
      </c>
      <c r="G190" s="238"/>
      <c r="H190" s="241">
        <v>0.45000000000000001</v>
      </c>
      <c r="I190" s="242"/>
      <c r="J190" s="238"/>
      <c r="K190" s="238"/>
      <c r="L190" s="243"/>
      <c r="M190" s="244"/>
      <c r="N190" s="245"/>
      <c r="O190" s="245"/>
      <c r="P190" s="245"/>
      <c r="Q190" s="245"/>
      <c r="R190" s="245"/>
      <c r="S190" s="245"/>
      <c r="T190" s="246"/>
      <c r="AT190" s="247" t="s">
        <v>176</v>
      </c>
      <c r="AU190" s="247" t="s">
        <v>24</v>
      </c>
      <c r="AV190" s="11" t="s">
        <v>24</v>
      </c>
      <c r="AW190" s="11" t="s">
        <v>45</v>
      </c>
      <c r="AX190" s="11" t="s">
        <v>25</v>
      </c>
      <c r="AY190" s="247" t="s">
        <v>145</v>
      </c>
    </row>
    <row r="191" s="1" customFormat="1" ht="16.5" customHeight="1">
      <c r="B191" s="46"/>
      <c r="C191" s="222" t="s">
        <v>34</v>
      </c>
      <c r="D191" s="222" t="s">
        <v>147</v>
      </c>
      <c r="E191" s="223" t="s">
        <v>1540</v>
      </c>
      <c r="F191" s="224" t="s">
        <v>214</v>
      </c>
      <c r="G191" s="225" t="s">
        <v>206</v>
      </c>
      <c r="H191" s="226">
        <v>0.45000000000000001</v>
      </c>
      <c r="I191" s="227"/>
      <c r="J191" s="228">
        <f>ROUND(I191*H191,2)</f>
        <v>0</v>
      </c>
      <c r="K191" s="224" t="s">
        <v>38</v>
      </c>
      <c r="L191" s="72"/>
      <c r="M191" s="229" t="s">
        <v>38</v>
      </c>
      <c r="N191" s="230" t="s">
        <v>52</v>
      </c>
      <c r="O191" s="47"/>
      <c r="P191" s="231">
        <f>O191*H191</f>
        <v>0</v>
      </c>
      <c r="Q191" s="231">
        <v>0</v>
      </c>
      <c r="R191" s="231">
        <f>Q191*H191</f>
        <v>0</v>
      </c>
      <c r="S191" s="231">
        <v>0</v>
      </c>
      <c r="T191" s="232">
        <f>S191*H191</f>
        <v>0</v>
      </c>
      <c r="AR191" s="23" t="s">
        <v>152</v>
      </c>
      <c r="AT191" s="23" t="s">
        <v>147</v>
      </c>
      <c r="AU191" s="23" t="s">
        <v>24</v>
      </c>
      <c r="AY191" s="23" t="s">
        <v>145</v>
      </c>
      <c r="BE191" s="233">
        <f>IF(N191="základní",J191,0)</f>
        <v>0</v>
      </c>
      <c r="BF191" s="233">
        <f>IF(N191="snížená",J191,0)</f>
        <v>0</v>
      </c>
      <c r="BG191" s="233">
        <f>IF(N191="zákl. přenesená",J191,0)</f>
        <v>0</v>
      </c>
      <c r="BH191" s="233">
        <f>IF(N191="sníž. přenesená",J191,0)</f>
        <v>0</v>
      </c>
      <c r="BI191" s="233">
        <f>IF(N191="nulová",J191,0)</f>
        <v>0</v>
      </c>
      <c r="BJ191" s="23" t="s">
        <v>25</v>
      </c>
      <c r="BK191" s="233">
        <f>ROUND(I191*H191,2)</f>
        <v>0</v>
      </c>
      <c r="BL191" s="23" t="s">
        <v>152</v>
      </c>
      <c r="BM191" s="23" t="s">
        <v>1541</v>
      </c>
    </row>
    <row r="192" s="11" customFormat="1">
      <c r="B192" s="237"/>
      <c r="C192" s="238"/>
      <c r="D192" s="234" t="s">
        <v>176</v>
      </c>
      <c r="E192" s="239" t="s">
        <v>38</v>
      </c>
      <c r="F192" s="240" t="s">
        <v>1539</v>
      </c>
      <c r="G192" s="238"/>
      <c r="H192" s="241">
        <v>0.45000000000000001</v>
      </c>
      <c r="I192" s="242"/>
      <c r="J192" s="238"/>
      <c r="K192" s="238"/>
      <c r="L192" s="243"/>
      <c r="M192" s="244"/>
      <c r="N192" s="245"/>
      <c r="O192" s="245"/>
      <c r="P192" s="245"/>
      <c r="Q192" s="245"/>
      <c r="R192" s="245"/>
      <c r="S192" s="245"/>
      <c r="T192" s="246"/>
      <c r="AT192" s="247" t="s">
        <v>176</v>
      </c>
      <c r="AU192" s="247" t="s">
        <v>24</v>
      </c>
      <c r="AV192" s="11" t="s">
        <v>24</v>
      </c>
      <c r="AW192" s="11" t="s">
        <v>45</v>
      </c>
      <c r="AX192" s="11" t="s">
        <v>25</v>
      </c>
      <c r="AY192" s="247" t="s">
        <v>145</v>
      </c>
    </row>
    <row r="193" s="1" customFormat="1" ht="16.5" customHeight="1">
      <c r="B193" s="46"/>
      <c r="C193" s="222" t="s">
        <v>368</v>
      </c>
      <c r="D193" s="222" t="s">
        <v>147</v>
      </c>
      <c r="E193" s="223" t="s">
        <v>1542</v>
      </c>
      <c r="F193" s="224" t="s">
        <v>219</v>
      </c>
      <c r="G193" s="225" t="s">
        <v>206</v>
      </c>
      <c r="H193" s="226">
        <v>0.45000000000000001</v>
      </c>
      <c r="I193" s="227"/>
      <c r="J193" s="228">
        <f>ROUND(I193*H193,2)</f>
        <v>0</v>
      </c>
      <c r="K193" s="224" t="s">
        <v>38</v>
      </c>
      <c r="L193" s="72"/>
      <c r="M193" s="229" t="s">
        <v>38</v>
      </c>
      <c r="N193" s="230" t="s">
        <v>52</v>
      </c>
      <c r="O193" s="47"/>
      <c r="P193" s="231">
        <f>O193*H193</f>
        <v>0</v>
      </c>
      <c r="Q193" s="231">
        <v>0</v>
      </c>
      <c r="R193" s="231">
        <f>Q193*H193</f>
        <v>0</v>
      </c>
      <c r="S193" s="231">
        <v>0</v>
      </c>
      <c r="T193" s="232">
        <f>S193*H193</f>
        <v>0</v>
      </c>
      <c r="AR193" s="23" t="s">
        <v>152</v>
      </c>
      <c r="AT193" s="23" t="s">
        <v>147</v>
      </c>
      <c r="AU193" s="23" t="s">
        <v>24</v>
      </c>
      <c r="AY193" s="23" t="s">
        <v>145</v>
      </c>
      <c r="BE193" s="233">
        <f>IF(N193="základní",J193,0)</f>
        <v>0</v>
      </c>
      <c r="BF193" s="233">
        <f>IF(N193="snížená",J193,0)</f>
        <v>0</v>
      </c>
      <c r="BG193" s="233">
        <f>IF(N193="zákl. přenesená",J193,0)</f>
        <v>0</v>
      </c>
      <c r="BH193" s="233">
        <f>IF(N193="sníž. přenesená",J193,0)</f>
        <v>0</v>
      </c>
      <c r="BI193" s="233">
        <f>IF(N193="nulová",J193,0)</f>
        <v>0</v>
      </c>
      <c r="BJ193" s="23" t="s">
        <v>25</v>
      </c>
      <c r="BK193" s="233">
        <f>ROUND(I193*H193,2)</f>
        <v>0</v>
      </c>
      <c r="BL193" s="23" t="s">
        <v>152</v>
      </c>
      <c r="BM193" s="23" t="s">
        <v>1543</v>
      </c>
    </row>
    <row r="194" s="11" customFormat="1">
      <c r="B194" s="237"/>
      <c r="C194" s="238"/>
      <c r="D194" s="234" t="s">
        <v>176</v>
      </c>
      <c r="E194" s="239" t="s">
        <v>38</v>
      </c>
      <c r="F194" s="240" t="s">
        <v>1539</v>
      </c>
      <c r="G194" s="238"/>
      <c r="H194" s="241">
        <v>0.45000000000000001</v>
      </c>
      <c r="I194" s="242"/>
      <c r="J194" s="238"/>
      <c r="K194" s="238"/>
      <c r="L194" s="243"/>
      <c r="M194" s="244"/>
      <c r="N194" s="245"/>
      <c r="O194" s="245"/>
      <c r="P194" s="245"/>
      <c r="Q194" s="245"/>
      <c r="R194" s="245"/>
      <c r="S194" s="245"/>
      <c r="T194" s="246"/>
      <c r="AT194" s="247" t="s">
        <v>176</v>
      </c>
      <c r="AU194" s="247" t="s">
        <v>24</v>
      </c>
      <c r="AV194" s="11" t="s">
        <v>24</v>
      </c>
      <c r="AW194" s="11" t="s">
        <v>45</v>
      </c>
      <c r="AX194" s="11" t="s">
        <v>25</v>
      </c>
      <c r="AY194" s="247" t="s">
        <v>145</v>
      </c>
    </row>
    <row r="195" s="1" customFormat="1" ht="16.5" customHeight="1">
      <c r="B195" s="46"/>
      <c r="C195" s="222" t="s">
        <v>374</v>
      </c>
      <c r="D195" s="222" t="s">
        <v>147</v>
      </c>
      <c r="E195" s="223" t="s">
        <v>1544</v>
      </c>
      <c r="F195" s="224" t="s">
        <v>291</v>
      </c>
      <c r="G195" s="225" t="s">
        <v>224</v>
      </c>
      <c r="H195" s="226">
        <v>0.81000000000000005</v>
      </c>
      <c r="I195" s="227"/>
      <c r="J195" s="228">
        <f>ROUND(I195*H195,2)</f>
        <v>0</v>
      </c>
      <c r="K195" s="224" t="s">
        <v>38</v>
      </c>
      <c r="L195" s="72"/>
      <c r="M195" s="229" t="s">
        <v>38</v>
      </c>
      <c r="N195" s="230" t="s">
        <v>52</v>
      </c>
      <c r="O195" s="47"/>
      <c r="P195" s="231">
        <f>O195*H195</f>
        <v>0</v>
      </c>
      <c r="Q195" s="231">
        <v>0</v>
      </c>
      <c r="R195" s="231">
        <f>Q195*H195</f>
        <v>0</v>
      </c>
      <c r="S195" s="231">
        <v>0</v>
      </c>
      <c r="T195" s="232">
        <f>S195*H195</f>
        <v>0</v>
      </c>
      <c r="AR195" s="23" t="s">
        <v>152</v>
      </c>
      <c r="AT195" s="23" t="s">
        <v>147</v>
      </c>
      <c r="AU195" s="23" t="s">
        <v>24</v>
      </c>
      <c r="AY195" s="23" t="s">
        <v>145</v>
      </c>
      <c r="BE195" s="233">
        <f>IF(N195="základní",J195,0)</f>
        <v>0</v>
      </c>
      <c r="BF195" s="233">
        <f>IF(N195="snížená",J195,0)</f>
        <v>0</v>
      </c>
      <c r="BG195" s="233">
        <f>IF(N195="zákl. přenesená",J195,0)</f>
        <v>0</v>
      </c>
      <c r="BH195" s="233">
        <f>IF(N195="sníž. přenesená",J195,0)</f>
        <v>0</v>
      </c>
      <c r="BI195" s="233">
        <f>IF(N195="nulová",J195,0)</f>
        <v>0</v>
      </c>
      <c r="BJ195" s="23" t="s">
        <v>25</v>
      </c>
      <c r="BK195" s="233">
        <f>ROUND(I195*H195,2)</f>
        <v>0</v>
      </c>
      <c r="BL195" s="23" t="s">
        <v>152</v>
      </c>
      <c r="BM195" s="23" t="s">
        <v>1545</v>
      </c>
    </row>
    <row r="196" s="11" customFormat="1">
      <c r="B196" s="237"/>
      <c r="C196" s="238"/>
      <c r="D196" s="234" t="s">
        <v>176</v>
      </c>
      <c r="E196" s="239" t="s">
        <v>38</v>
      </c>
      <c r="F196" s="240" t="s">
        <v>1546</v>
      </c>
      <c r="G196" s="238"/>
      <c r="H196" s="241">
        <v>0.81000000000000005</v>
      </c>
      <c r="I196" s="242"/>
      <c r="J196" s="238"/>
      <c r="K196" s="238"/>
      <c r="L196" s="243"/>
      <c r="M196" s="244"/>
      <c r="N196" s="245"/>
      <c r="O196" s="245"/>
      <c r="P196" s="245"/>
      <c r="Q196" s="245"/>
      <c r="R196" s="245"/>
      <c r="S196" s="245"/>
      <c r="T196" s="246"/>
      <c r="AT196" s="247" t="s">
        <v>176</v>
      </c>
      <c r="AU196" s="247" t="s">
        <v>24</v>
      </c>
      <c r="AV196" s="11" t="s">
        <v>24</v>
      </c>
      <c r="AW196" s="11" t="s">
        <v>45</v>
      </c>
      <c r="AX196" s="11" t="s">
        <v>81</v>
      </c>
      <c r="AY196" s="247" t="s">
        <v>145</v>
      </c>
    </row>
    <row r="197" s="12" customFormat="1">
      <c r="B197" s="248"/>
      <c r="C197" s="249"/>
      <c r="D197" s="234" t="s">
        <v>176</v>
      </c>
      <c r="E197" s="250" t="s">
        <v>38</v>
      </c>
      <c r="F197" s="251" t="s">
        <v>179</v>
      </c>
      <c r="G197" s="249"/>
      <c r="H197" s="252">
        <v>0.81000000000000005</v>
      </c>
      <c r="I197" s="253"/>
      <c r="J197" s="249"/>
      <c r="K197" s="249"/>
      <c r="L197" s="254"/>
      <c r="M197" s="286"/>
      <c r="N197" s="287"/>
      <c r="O197" s="287"/>
      <c r="P197" s="287"/>
      <c r="Q197" s="287"/>
      <c r="R197" s="287"/>
      <c r="S197" s="287"/>
      <c r="T197" s="288"/>
      <c r="AT197" s="258" t="s">
        <v>176</v>
      </c>
      <c r="AU197" s="258" t="s">
        <v>24</v>
      </c>
      <c r="AV197" s="12" t="s">
        <v>152</v>
      </c>
      <c r="AW197" s="12" t="s">
        <v>45</v>
      </c>
      <c r="AX197" s="12" t="s">
        <v>25</v>
      </c>
      <c r="AY197" s="258" t="s">
        <v>145</v>
      </c>
    </row>
    <row r="198" s="1" customFormat="1" ht="6.96" customHeight="1">
      <c r="B198" s="67"/>
      <c r="C198" s="68"/>
      <c r="D198" s="68"/>
      <c r="E198" s="68"/>
      <c r="F198" s="68"/>
      <c r="G198" s="68"/>
      <c r="H198" s="68"/>
      <c r="I198" s="167"/>
      <c r="J198" s="68"/>
      <c r="K198" s="68"/>
      <c r="L198" s="72"/>
    </row>
  </sheetData>
  <sheetProtection sheet="1" autoFilter="0" formatColumns="0" formatRows="0" objects="1" scenarios="1" spinCount="100000" saltValue="BAYUYY3n1fkTXSYeEqkMBqzBtdlAt3sK8VtZmbLcnKfuHCD2UiTcEQaVaUk8+nKfmIlW4e4MIUp6cbEdNnQrIg==" hashValue="V5iC/O1ugTosqISqqRPG4X4or7NPwKrHectVZj7MoKN0b7YpXDsbIrDpd+0uk3wBzkPK/LqLiZKqoFcz3v6/Bw==" algorithmName="SHA-512" password="CC35"/>
  <autoFilter ref="C79:K197"/>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108</v>
      </c>
      <c r="G1" s="139" t="s">
        <v>109</v>
      </c>
      <c r="H1" s="139"/>
      <c r="I1" s="140"/>
      <c r="J1" s="139" t="s">
        <v>110</v>
      </c>
      <c r="K1" s="138" t="s">
        <v>111</v>
      </c>
      <c r="L1" s="139" t="s">
        <v>112</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107</v>
      </c>
    </row>
    <row r="3" ht="6.96" customHeight="1">
      <c r="B3" s="24"/>
      <c r="C3" s="25"/>
      <c r="D3" s="25"/>
      <c r="E3" s="25"/>
      <c r="F3" s="25"/>
      <c r="G3" s="25"/>
      <c r="H3" s="25"/>
      <c r="I3" s="141"/>
      <c r="J3" s="25"/>
      <c r="K3" s="26"/>
      <c r="AT3" s="23" t="s">
        <v>24</v>
      </c>
    </row>
    <row r="4" ht="36.96" customHeight="1">
      <c r="B4" s="27"/>
      <c r="C4" s="28"/>
      <c r="D4" s="29" t="s">
        <v>113</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Slavkovský les, úsek 113 Cyklotrasa P 1 - Dolní Rychnov - Sokolov</v>
      </c>
      <c r="F7" s="39"/>
      <c r="G7" s="39"/>
      <c r="H7" s="39"/>
      <c r="I7" s="142"/>
      <c r="J7" s="28"/>
      <c r="K7" s="30"/>
    </row>
    <row r="8" s="1" customFormat="1">
      <c r="B8" s="46"/>
      <c r="C8" s="47"/>
      <c r="D8" s="39" t="s">
        <v>114</v>
      </c>
      <c r="E8" s="47"/>
      <c r="F8" s="47"/>
      <c r="G8" s="47"/>
      <c r="H8" s="47"/>
      <c r="I8" s="144"/>
      <c r="J8" s="47"/>
      <c r="K8" s="51"/>
    </row>
    <row r="9" s="1" customFormat="1" ht="36.96" customHeight="1">
      <c r="B9" s="46"/>
      <c r="C9" s="47"/>
      <c r="D9" s="47"/>
      <c r="E9" s="145" t="s">
        <v>1547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38</v>
      </c>
      <c r="K11" s="51"/>
    </row>
    <row r="12" s="1" customFormat="1" ht="14.4" customHeight="1">
      <c r="B12" s="46"/>
      <c r="C12" s="47"/>
      <c r="D12" s="39" t="s">
        <v>26</v>
      </c>
      <c r="E12" s="47"/>
      <c r="F12" s="34" t="s">
        <v>1066</v>
      </c>
      <c r="G12" s="47"/>
      <c r="H12" s="47"/>
      <c r="I12" s="146" t="s">
        <v>28</v>
      </c>
      <c r="J12" s="147" t="str">
        <f>'Rekapitulace stavby'!AN8</f>
        <v>5. 4. 2016</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38</v>
      </c>
      <c r="K15" s="51"/>
    </row>
    <row r="16" s="1" customFormat="1" ht="6.96" customHeight="1">
      <c r="B16" s="46"/>
      <c r="C16" s="47"/>
      <c r="D16" s="47"/>
      <c r="E16" s="47"/>
      <c r="F16" s="47"/>
      <c r="G16" s="47"/>
      <c r="H16" s="47"/>
      <c r="I16" s="144"/>
      <c r="J16" s="47"/>
      <c r="K16" s="51"/>
    </row>
    <row r="17" s="1" customFormat="1" ht="14.4" customHeight="1">
      <c r="B17" s="46"/>
      <c r="C17" s="47"/>
      <c r="D17" s="39" t="s">
        <v>41</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43</v>
      </c>
      <c r="E20" s="47"/>
      <c r="F20" s="47"/>
      <c r="G20" s="47"/>
      <c r="H20" s="47"/>
      <c r="I20" s="146" t="s">
        <v>37</v>
      </c>
      <c r="J20" s="34" t="s">
        <v>38</v>
      </c>
      <c r="K20" s="51"/>
    </row>
    <row r="21" s="1" customFormat="1" ht="18" customHeight="1">
      <c r="B21" s="46"/>
      <c r="C21" s="47"/>
      <c r="D21" s="47"/>
      <c r="E21" s="34" t="s">
        <v>44</v>
      </c>
      <c r="F21" s="47"/>
      <c r="G21" s="47"/>
      <c r="H21" s="47"/>
      <c r="I21" s="146" t="s">
        <v>40</v>
      </c>
      <c r="J21" s="34" t="s">
        <v>38</v>
      </c>
      <c r="K21" s="51"/>
    </row>
    <row r="22" s="1" customFormat="1" ht="6.96" customHeight="1">
      <c r="B22" s="46"/>
      <c r="C22" s="47"/>
      <c r="D22" s="47"/>
      <c r="E22" s="47"/>
      <c r="F22" s="47"/>
      <c r="G22" s="47"/>
      <c r="H22" s="47"/>
      <c r="I22" s="144"/>
      <c r="J22" s="47"/>
      <c r="K22" s="51"/>
    </row>
    <row r="23" s="1" customFormat="1" ht="14.4" customHeight="1">
      <c r="B23" s="46"/>
      <c r="C23" s="47"/>
      <c r="D23" s="39" t="s">
        <v>46</v>
      </c>
      <c r="E23" s="47"/>
      <c r="F23" s="47"/>
      <c r="G23" s="47"/>
      <c r="H23" s="47"/>
      <c r="I23" s="144"/>
      <c r="J23" s="47"/>
      <c r="K23" s="51"/>
    </row>
    <row r="24" s="6" customFormat="1" ht="16.5" customHeight="1">
      <c r="B24" s="149"/>
      <c r="C24" s="150"/>
      <c r="D24" s="150"/>
      <c r="E24" s="44" t="s">
        <v>38</v>
      </c>
      <c r="F24" s="44"/>
      <c r="G24" s="44"/>
      <c r="H24" s="44"/>
      <c r="I24" s="151"/>
      <c r="J24" s="150"/>
      <c r="K24" s="152"/>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4"/>
      <c r="J27" s="156">
        <f>ROUND(J79,2)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ROUND(SUM(BE79:BE108), 2)</f>
        <v>0</v>
      </c>
      <c r="G30" s="47"/>
      <c r="H30" s="47"/>
      <c r="I30" s="159">
        <v>0.20999999999999999</v>
      </c>
      <c r="J30" s="158">
        <f>ROUND(ROUND((SUM(BE79:BE108)), 2)*I30, 2)</f>
        <v>0</v>
      </c>
      <c r="K30" s="51"/>
    </row>
    <row r="31" s="1" customFormat="1" ht="14.4" customHeight="1">
      <c r="B31" s="46"/>
      <c r="C31" s="47"/>
      <c r="D31" s="47"/>
      <c r="E31" s="55" t="s">
        <v>53</v>
      </c>
      <c r="F31" s="158">
        <f>ROUND(SUM(BF79:BF108), 2)</f>
        <v>0</v>
      </c>
      <c r="G31" s="47"/>
      <c r="H31" s="47"/>
      <c r="I31" s="159">
        <v>0.14999999999999999</v>
      </c>
      <c r="J31" s="158">
        <f>ROUND(ROUND((SUM(BF79:BF108)), 2)*I31, 2)</f>
        <v>0</v>
      </c>
      <c r="K31" s="51"/>
    </row>
    <row r="32" hidden="1" s="1" customFormat="1" ht="14.4" customHeight="1">
      <c r="B32" s="46"/>
      <c r="C32" s="47"/>
      <c r="D32" s="47"/>
      <c r="E32" s="55" t="s">
        <v>54</v>
      </c>
      <c r="F32" s="158">
        <f>ROUND(SUM(BG79:BG108), 2)</f>
        <v>0</v>
      </c>
      <c r="G32" s="47"/>
      <c r="H32" s="47"/>
      <c r="I32" s="159">
        <v>0.20999999999999999</v>
      </c>
      <c r="J32" s="158">
        <v>0</v>
      </c>
      <c r="K32" s="51"/>
    </row>
    <row r="33" hidden="1" s="1" customFormat="1" ht="14.4" customHeight="1">
      <c r="B33" s="46"/>
      <c r="C33" s="47"/>
      <c r="D33" s="47"/>
      <c r="E33" s="55" t="s">
        <v>55</v>
      </c>
      <c r="F33" s="158">
        <f>ROUND(SUM(BH79:BH108), 2)</f>
        <v>0</v>
      </c>
      <c r="G33" s="47"/>
      <c r="H33" s="47"/>
      <c r="I33" s="159">
        <v>0.14999999999999999</v>
      </c>
      <c r="J33" s="158">
        <v>0</v>
      </c>
      <c r="K33" s="51"/>
    </row>
    <row r="34" hidden="1" s="1" customFormat="1" ht="14.4" customHeight="1">
      <c r="B34" s="46"/>
      <c r="C34" s="47"/>
      <c r="D34" s="47"/>
      <c r="E34" s="55" t="s">
        <v>56</v>
      </c>
      <c r="F34" s="158">
        <f>ROUND(SUM(BI79:BI108), 2)</f>
        <v>0</v>
      </c>
      <c r="G34" s="47"/>
      <c r="H34" s="47"/>
      <c r="I34" s="159">
        <v>0</v>
      </c>
      <c r="J34" s="158">
        <v>0</v>
      </c>
      <c r="K34" s="51"/>
    </row>
    <row r="35" s="1" customFormat="1" ht="6.96" customHeight="1">
      <c r="B35" s="46"/>
      <c r="C35" s="47"/>
      <c r="D35" s="47"/>
      <c r="E35" s="47"/>
      <c r="F35" s="47"/>
      <c r="G35" s="47"/>
      <c r="H35" s="47"/>
      <c r="I35" s="144"/>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29" t="s">
        <v>116</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Slavkovský les, úsek 113 Cyklotrasa P 1 - Dolní Rychnov - Sokolov</v>
      </c>
      <c r="F45" s="39"/>
      <c r="G45" s="39"/>
      <c r="H45" s="39"/>
      <c r="I45" s="144"/>
      <c r="J45" s="47"/>
      <c r="K45" s="51"/>
    </row>
    <row r="46" s="1" customFormat="1" ht="14.4" customHeight="1">
      <c r="B46" s="46"/>
      <c r="C46" s="39" t="s">
        <v>114</v>
      </c>
      <c r="D46" s="47"/>
      <c r="E46" s="47"/>
      <c r="F46" s="47"/>
      <c r="G46" s="47"/>
      <c r="H46" s="47"/>
      <c r="I46" s="144"/>
      <c r="J46" s="47"/>
      <c r="K46" s="51"/>
    </row>
    <row r="47" s="1" customFormat="1" ht="17.25" customHeight="1">
      <c r="B47" s="46"/>
      <c r="C47" s="47"/>
      <c r="D47" s="47"/>
      <c r="E47" s="145" t="str">
        <f>E9</f>
        <v>VRN - VRN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 xml:space="preserve">Sokolov       Cen. soustava: ÚRS I/2016</v>
      </c>
      <c r="G49" s="47"/>
      <c r="H49" s="47"/>
      <c r="I49" s="146" t="s">
        <v>28</v>
      </c>
      <c r="J49" s="147" t="str">
        <f>IF(J12="","",J12)</f>
        <v>5. 4. 2016</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Město Sokolov</v>
      </c>
      <c r="G51" s="47"/>
      <c r="H51" s="47"/>
      <c r="I51" s="146" t="s">
        <v>43</v>
      </c>
      <c r="J51" s="44" t="str">
        <f>E21</f>
        <v>DSVA s.r.o.</v>
      </c>
      <c r="K51" s="51"/>
    </row>
    <row r="52" s="1" customFormat="1" ht="14.4" customHeight="1">
      <c r="B52" s="46"/>
      <c r="C52" s="39" t="s">
        <v>41</v>
      </c>
      <c r="D52" s="47"/>
      <c r="E52" s="47"/>
      <c r="F52" s="34" t="str">
        <f>IF(E18="","",E18)</f>
        <v/>
      </c>
      <c r="G52" s="47"/>
      <c r="H52" s="47"/>
      <c r="I52" s="144"/>
      <c r="J52" s="172"/>
      <c r="K52" s="51"/>
    </row>
    <row r="53" s="1" customFormat="1" ht="10.32" customHeight="1">
      <c r="B53" s="46"/>
      <c r="C53" s="47"/>
      <c r="D53" s="47"/>
      <c r="E53" s="47"/>
      <c r="F53" s="47"/>
      <c r="G53" s="47"/>
      <c r="H53" s="47"/>
      <c r="I53" s="144"/>
      <c r="J53" s="47"/>
      <c r="K53" s="51"/>
    </row>
    <row r="54" s="1" customFormat="1" ht="29.28" customHeight="1">
      <c r="B54" s="46"/>
      <c r="C54" s="173" t="s">
        <v>117</v>
      </c>
      <c r="D54" s="160"/>
      <c r="E54" s="160"/>
      <c r="F54" s="160"/>
      <c r="G54" s="160"/>
      <c r="H54" s="160"/>
      <c r="I54" s="174"/>
      <c r="J54" s="175" t="s">
        <v>118</v>
      </c>
      <c r="K54" s="176"/>
    </row>
    <row r="55" s="1" customFormat="1" ht="10.32" customHeight="1">
      <c r="B55" s="46"/>
      <c r="C55" s="47"/>
      <c r="D55" s="47"/>
      <c r="E55" s="47"/>
      <c r="F55" s="47"/>
      <c r="G55" s="47"/>
      <c r="H55" s="47"/>
      <c r="I55" s="144"/>
      <c r="J55" s="47"/>
      <c r="K55" s="51"/>
    </row>
    <row r="56" s="1" customFormat="1" ht="29.28" customHeight="1">
      <c r="B56" s="46"/>
      <c r="C56" s="177" t="s">
        <v>119</v>
      </c>
      <c r="D56" s="47"/>
      <c r="E56" s="47"/>
      <c r="F56" s="47"/>
      <c r="G56" s="47"/>
      <c r="H56" s="47"/>
      <c r="I56" s="144"/>
      <c r="J56" s="156">
        <f>J79</f>
        <v>0</v>
      </c>
      <c r="K56" s="51"/>
      <c r="AU56" s="23" t="s">
        <v>120</v>
      </c>
    </row>
    <row r="57" s="7" customFormat="1" ht="24.96" customHeight="1">
      <c r="B57" s="178"/>
      <c r="C57" s="179"/>
      <c r="D57" s="180" t="s">
        <v>1548</v>
      </c>
      <c r="E57" s="181"/>
      <c r="F57" s="181"/>
      <c r="G57" s="181"/>
      <c r="H57" s="181"/>
      <c r="I57" s="182"/>
      <c r="J57" s="183">
        <f>J80</f>
        <v>0</v>
      </c>
      <c r="K57" s="184"/>
    </row>
    <row r="58" s="8" customFormat="1" ht="19.92" customHeight="1">
      <c r="B58" s="185"/>
      <c r="C58" s="186"/>
      <c r="D58" s="187" t="s">
        <v>1549</v>
      </c>
      <c r="E58" s="188"/>
      <c r="F58" s="188"/>
      <c r="G58" s="188"/>
      <c r="H58" s="188"/>
      <c r="I58" s="189"/>
      <c r="J58" s="190">
        <f>J81</f>
        <v>0</v>
      </c>
      <c r="K58" s="191"/>
    </row>
    <row r="59" s="8" customFormat="1" ht="19.92" customHeight="1">
      <c r="B59" s="185"/>
      <c r="C59" s="186"/>
      <c r="D59" s="187" t="s">
        <v>1550</v>
      </c>
      <c r="E59" s="188"/>
      <c r="F59" s="188"/>
      <c r="G59" s="188"/>
      <c r="H59" s="188"/>
      <c r="I59" s="189"/>
      <c r="J59" s="190">
        <f>J93</f>
        <v>0</v>
      </c>
      <c r="K59" s="191"/>
    </row>
    <row r="60" s="1" customFormat="1" ht="21.84" customHeight="1">
      <c r="B60" s="46"/>
      <c r="C60" s="47"/>
      <c r="D60" s="47"/>
      <c r="E60" s="47"/>
      <c r="F60" s="47"/>
      <c r="G60" s="47"/>
      <c r="H60" s="47"/>
      <c r="I60" s="144"/>
      <c r="J60" s="47"/>
      <c r="K60" s="51"/>
    </row>
    <row r="61" s="1" customFormat="1" ht="6.96" customHeight="1">
      <c r="B61" s="67"/>
      <c r="C61" s="68"/>
      <c r="D61" s="68"/>
      <c r="E61" s="68"/>
      <c r="F61" s="68"/>
      <c r="G61" s="68"/>
      <c r="H61" s="68"/>
      <c r="I61" s="167"/>
      <c r="J61" s="68"/>
      <c r="K61" s="69"/>
    </row>
    <row r="65" s="1" customFormat="1" ht="6.96" customHeight="1">
      <c r="B65" s="70"/>
      <c r="C65" s="71"/>
      <c r="D65" s="71"/>
      <c r="E65" s="71"/>
      <c r="F65" s="71"/>
      <c r="G65" s="71"/>
      <c r="H65" s="71"/>
      <c r="I65" s="170"/>
      <c r="J65" s="71"/>
      <c r="K65" s="71"/>
      <c r="L65" s="72"/>
    </row>
    <row r="66" s="1" customFormat="1" ht="36.96" customHeight="1">
      <c r="B66" s="46"/>
      <c r="C66" s="73" t="s">
        <v>129</v>
      </c>
      <c r="D66" s="74"/>
      <c r="E66" s="74"/>
      <c r="F66" s="74"/>
      <c r="G66" s="74"/>
      <c r="H66" s="74"/>
      <c r="I66" s="192"/>
      <c r="J66" s="74"/>
      <c r="K66" s="74"/>
      <c r="L66" s="72"/>
    </row>
    <row r="67" s="1" customFormat="1" ht="6.96" customHeight="1">
      <c r="B67" s="46"/>
      <c r="C67" s="74"/>
      <c r="D67" s="74"/>
      <c r="E67" s="74"/>
      <c r="F67" s="74"/>
      <c r="G67" s="74"/>
      <c r="H67" s="74"/>
      <c r="I67" s="192"/>
      <c r="J67" s="74"/>
      <c r="K67" s="74"/>
      <c r="L67" s="72"/>
    </row>
    <row r="68" s="1" customFormat="1" ht="14.4" customHeight="1">
      <c r="B68" s="46"/>
      <c r="C68" s="76" t="s">
        <v>18</v>
      </c>
      <c r="D68" s="74"/>
      <c r="E68" s="74"/>
      <c r="F68" s="74"/>
      <c r="G68" s="74"/>
      <c r="H68" s="74"/>
      <c r="I68" s="192"/>
      <c r="J68" s="74"/>
      <c r="K68" s="74"/>
      <c r="L68" s="72"/>
    </row>
    <row r="69" s="1" customFormat="1" ht="16.5" customHeight="1">
      <c r="B69" s="46"/>
      <c r="C69" s="74"/>
      <c r="D69" s="74"/>
      <c r="E69" s="193" t="str">
        <f>E7</f>
        <v>Slavkovský les, úsek 113 Cyklotrasa P 1 - Dolní Rychnov - Sokolov</v>
      </c>
      <c r="F69" s="76"/>
      <c r="G69" s="76"/>
      <c r="H69" s="76"/>
      <c r="I69" s="192"/>
      <c r="J69" s="74"/>
      <c r="K69" s="74"/>
      <c r="L69" s="72"/>
    </row>
    <row r="70" s="1" customFormat="1" ht="14.4" customHeight="1">
      <c r="B70" s="46"/>
      <c r="C70" s="76" t="s">
        <v>114</v>
      </c>
      <c r="D70" s="74"/>
      <c r="E70" s="74"/>
      <c r="F70" s="74"/>
      <c r="G70" s="74"/>
      <c r="H70" s="74"/>
      <c r="I70" s="192"/>
      <c r="J70" s="74"/>
      <c r="K70" s="74"/>
      <c r="L70" s="72"/>
    </row>
    <row r="71" s="1" customFormat="1" ht="17.25" customHeight="1">
      <c r="B71" s="46"/>
      <c r="C71" s="74"/>
      <c r="D71" s="74"/>
      <c r="E71" s="82" t="str">
        <f>E9</f>
        <v>VRN - VRN Vedlejší rozpočtové náklady</v>
      </c>
      <c r="F71" s="74"/>
      <c r="G71" s="74"/>
      <c r="H71" s="74"/>
      <c r="I71" s="192"/>
      <c r="J71" s="74"/>
      <c r="K71" s="74"/>
      <c r="L71" s="72"/>
    </row>
    <row r="72" s="1" customFormat="1" ht="6.96" customHeight="1">
      <c r="B72" s="46"/>
      <c r="C72" s="74"/>
      <c r="D72" s="74"/>
      <c r="E72" s="74"/>
      <c r="F72" s="74"/>
      <c r="G72" s="74"/>
      <c r="H72" s="74"/>
      <c r="I72" s="192"/>
      <c r="J72" s="74"/>
      <c r="K72" s="74"/>
      <c r="L72" s="72"/>
    </row>
    <row r="73" s="1" customFormat="1" ht="18" customHeight="1">
      <c r="B73" s="46"/>
      <c r="C73" s="76" t="s">
        <v>26</v>
      </c>
      <c r="D73" s="74"/>
      <c r="E73" s="74"/>
      <c r="F73" s="194" t="str">
        <f>F12</f>
        <v xml:space="preserve">Sokolov       Cen. soustava: ÚRS I/2016</v>
      </c>
      <c r="G73" s="74"/>
      <c r="H73" s="74"/>
      <c r="I73" s="195" t="s">
        <v>28</v>
      </c>
      <c r="J73" s="85" t="str">
        <f>IF(J12="","",J12)</f>
        <v>5. 4. 2016</v>
      </c>
      <c r="K73" s="74"/>
      <c r="L73" s="72"/>
    </row>
    <row r="74" s="1" customFormat="1" ht="6.96" customHeight="1">
      <c r="B74" s="46"/>
      <c r="C74" s="74"/>
      <c r="D74" s="74"/>
      <c r="E74" s="74"/>
      <c r="F74" s="74"/>
      <c r="G74" s="74"/>
      <c r="H74" s="74"/>
      <c r="I74" s="192"/>
      <c r="J74" s="74"/>
      <c r="K74" s="74"/>
      <c r="L74" s="72"/>
    </row>
    <row r="75" s="1" customFormat="1">
      <c r="B75" s="46"/>
      <c r="C75" s="76" t="s">
        <v>36</v>
      </c>
      <c r="D75" s="74"/>
      <c r="E75" s="74"/>
      <c r="F75" s="194" t="str">
        <f>E15</f>
        <v>Město Sokolov</v>
      </c>
      <c r="G75" s="74"/>
      <c r="H75" s="74"/>
      <c r="I75" s="195" t="s">
        <v>43</v>
      </c>
      <c r="J75" s="194" t="str">
        <f>E21</f>
        <v>DSVA s.r.o.</v>
      </c>
      <c r="K75" s="74"/>
      <c r="L75" s="72"/>
    </row>
    <row r="76" s="1" customFormat="1" ht="14.4" customHeight="1">
      <c r="B76" s="46"/>
      <c r="C76" s="76" t="s">
        <v>41</v>
      </c>
      <c r="D76" s="74"/>
      <c r="E76" s="74"/>
      <c r="F76" s="194" t="str">
        <f>IF(E18="","",E18)</f>
        <v/>
      </c>
      <c r="G76" s="74"/>
      <c r="H76" s="74"/>
      <c r="I76" s="192"/>
      <c r="J76" s="74"/>
      <c r="K76" s="74"/>
      <c r="L76" s="72"/>
    </row>
    <row r="77" s="1" customFormat="1" ht="10.32" customHeight="1">
      <c r="B77" s="46"/>
      <c r="C77" s="74"/>
      <c r="D77" s="74"/>
      <c r="E77" s="74"/>
      <c r="F77" s="74"/>
      <c r="G77" s="74"/>
      <c r="H77" s="74"/>
      <c r="I77" s="192"/>
      <c r="J77" s="74"/>
      <c r="K77" s="74"/>
      <c r="L77" s="72"/>
    </row>
    <row r="78" s="9" customFormat="1" ht="29.28" customHeight="1">
      <c r="B78" s="196"/>
      <c r="C78" s="197" t="s">
        <v>130</v>
      </c>
      <c r="D78" s="198" t="s">
        <v>66</v>
      </c>
      <c r="E78" s="198" t="s">
        <v>62</v>
      </c>
      <c r="F78" s="198" t="s">
        <v>131</v>
      </c>
      <c r="G78" s="198" t="s">
        <v>132</v>
      </c>
      <c r="H78" s="198" t="s">
        <v>133</v>
      </c>
      <c r="I78" s="199" t="s">
        <v>134</v>
      </c>
      <c r="J78" s="198" t="s">
        <v>118</v>
      </c>
      <c r="K78" s="200" t="s">
        <v>135</v>
      </c>
      <c r="L78" s="201"/>
      <c r="M78" s="102" t="s">
        <v>136</v>
      </c>
      <c r="N78" s="103" t="s">
        <v>51</v>
      </c>
      <c r="O78" s="103" t="s">
        <v>137</v>
      </c>
      <c r="P78" s="103" t="s">
        <v>138</v>
      </c>
      <c r="Q78" s="103" t="s">
        <v>139</v>
      </c>
      <c r="R78" s="103" t="s">
        <v>140</v>
      </c>
      <c r="S78" s="103" t="s">
        <v>141</v>
      </c>
      <c r="T78" s="104" t="s">
        <v>142</v>
      </c>
    </row>
    <row r="79" s="1" customFormat="1" ht="29.28" customHeight="1">
      <c r="B79" s="46"/>
      <c r="C79" s="108" t="s">
        <v>119</v>
      </c>
      <c r="D79" s="74"/>
      <c r="E79" s="74"/>
      <c r="F79" s="74"/>
      <c r="G79" s="74"/>
      <c r="H79" s="74"/>
      <c r="I79" s="192"/>
      <c r="J79" s="202">
        <f>BK79</f>
        <v>0</v>
      </c>
      <c r="K79" s="74"/>
      <c r="L79" s="72"/>
      <c r="M79" s="105"/>
      <c r="N79" s="106"/>
      <c r="O79" s="106"/>
      <c r="P79" s="203">
        <f>P80</f>
        <v>0</v>
      </c>
      <c r="Q79" s="106"/>
      <c r="R79" s="203">
        <f>R80</f>
        <v>0</v>
      </c>
      <c r="S79" s="106"/>
      <c r="T79" s="204">
        <f>T80</f>
        <v>0</v>
      </c>
      <c r="AT79" s="23" t="s">
        <v>80</v>
      </c>
      <c r="AU79" s="23" t="s">
        <v>120</v>
      </c>
      <c r="BK79" s="205">
        <f>BK80</f>
        <v>0</v>
      </c>
    </row>
    <row r="80" s="10" customFormat="1" ht="37.44001" customHeight="1">
      <c r="B80" s="206"/>
      <c r="C80" s="207"/>
      <c r="D80" s="208" t="s">
        <v>80</v>
      </c>
      <c r="E80" s="209" t="s">
        <v>143</v>
      </c>
      <c r="F80" s="209" t="s">
        <v>1551</v>
      </c>
      <c r="G80" s="207"/>
      <c r="H80" s="207"/>
      <c r="I80" s="210"/>
      <c r="J80" s="211">
        <f>BK80</f>
        <v>0</v>
      </c>
      <c r="K80" s="207"/>
      <c r="L80" s="212"/>
      <c r="M80" s="213"/>
      <c r="N80" s="214"/>
      <c r="O80" s="214"/>
      <c r="P80" s="215">
        <f>P81+P93</f>
        <v>0</v>
      </c>
      <c r="Q80" s="214"/>
      <c r="R80" s="215">
        <f>R81+R93</f>
        <v>0</v>
      </c>
      <c r="S80" s="214"/>
      <c r="T80" s="216">
        <f>T81+T93</f>
        <v>0</v>
      </c>
      <c r="AR80" s="217" t="s">
        <v>25</v>
      </c>
      <c r="AT80" s="218" t="s">
        <v>80</v>
      </c>
      <c r="AU80" s="218" t="s">
        <v>81</v>
      </c>
      <c r="AY80" s="217" t="s">
        <v>145</v>
      </c>
      <c r="BK80" s="219">
        <f>BK81+BK93</f>
        <v>0</v>
      </c>
    </row>
    <row r="81" s="10" customFormat="1" ht="19.92" customHeight="1">
      <c r="B81" s="206"/>
      <c r="C81" s="207"/>
      <c r="D81" s="208" t="s">
        <v>80</v>
      </c>
      <c r="E81" s="220" t="s">
        <v>1552</v>
      </c>
      <c r="F81" s="220" t="s">
        <v>1553</v>
      </c>
      <c r="G81" s="207"/>
      <c r="H81" s="207"/>
      <c r="I81" s="210"/>
      <c r="J81" s="221">
        <f>BK81</f>
        <v>0</v>
      </c>
      <c r="K81" s="207"/>
      <c r="L81" s="212"/>
      <c r="M81" s="213"/>
      <c r="N81" s="214"/>
      <c r="O81" s="214"/>
      <c r="P81" s="215">
        <f>SUM(P82:P92)</f>
        <v>0</v>
      </c>
      <c r="Q81" s="214"/>
      <c r="R81" s="215">
        <f>SUM(R82:R92)</f>
        <v>0</v>
      </c>
      <c r="S81" s="214"/>
      <c r="T81" s="216">
        <f>SUM(T82:T92)</f>
        <v>0</v>
      </c>
      <c r="AR81" s="217" t="s">
        <v>172</v>
      </c>
      <c r="AT81" s="218" t="s">
        <v>80</v>
      </c>
      <c r="AU81" s="218" t="s">
        <v>25</v>
      </c>
      <c r="AY81" s="217" t="s">
        <v>145</v>
      </c>
      <c r="BK81" s="219">
        <f>SUM(BK82:BK92)</f>
        <v>0</v>
      </c>
    </row>
    <row r="82" s="1" customFormat="1" ht="16.5" customHeight="1">
      <c r="B82" s="46"/>
      <c r="C82" s="222" t="s">
        <v>25</v>
      </c>
      <c r="D82" s="222" t="s">
        <v>147</v>
      </c>
      <c r="E82" s="223" t="s">
        <v>1554</v>
      </c>
      <c r="F82" s="224" t="s">
        <v>1555</v>
      </c>
      <c r="G82" s="225" t="s">
        <v>161</v>
      </c>
      <c r="H82" s="226">
        <v>1</v>
      </c>
      <c r="I82" s="227"/>
      <c r="J82" s="228">
        <f>ROUND(I82*H82,2)</f>
        <v>0</v>
      </c>
      <c r="K82" s="224" t="s">
        <v>38</v>
      </c>
      <c r="L82" s="72"/>
      <c r="M82" s="229" t="s">
        <v>38</v>
      </c>
      <c r="N82" s="230" t="s">
        <v>52</v>
      </c>
      <c r="O82" s="47"/>
      <c r="P82" s="231">
        <f>O82*H82</f>
        <v>0</v>
      </c>
      <c r="Q82" s="231">
        <v>0</v>
      </c>
      <c r="R82" s="231">
        <f>Q82*H82</f>
        <v>0</v>
      </c>
      <c r="S82" s="231">
        <v>0</v>
      </c>
      <c r="T82" s="232">
        <f>S82*H82</f>
        <v>0</v>
      </c>
      <c r="AR82" s="23" t="s">
        <v>1524</v>
      </c>
      <c r="AT82" s="23" t="s">
        <v>147</v>
      </c>
      <c r="AU82" s="23" t="s">
        <v>24</v>
      </c>
      <c r="AY82" s="23" t="s">
        <v>145</v>
      </c>
      <c r="BE82" s="233">
        <f>IF(N82="základní",J82,0)</f>
        <v>0</v>
      </c>
      <c r="BF82" s="233">
        <f>IF(N82="snížená",J82,0)</f>
        <v>0</v>
      </c>
      <c r="BG82" s="233">
        <f>IF(N82="zákl. přenesená",J82,0)</f>
        <v>0</v>
      </c>
      <c r="BH82" s="233">
        <f>IF(N82="sníž. přenesená",J82,0)</f>
        <v>0</v>
      </c>
      <c r="BI82" s="233">
        <f>IF(N82="nulová",J82,0)</f>
        <v>0</v>
      </c>
      <c r="BJ82" s="23" t="s">
        <v>25</v>
      </c>
      <c r="BK82" s="233">
        <f>ROUND(I82*H82,2)</f>
        <v>0</v>
      </c>
      <c r="BL82" s="23" t="s">
        <v>1524</v>
      </c>
      <c r="BM82" s="23" t="s">
        <v>1556</v>
      </c>
    </row>
    <row r="83" s="1" customFormat="1">
      <c r="B83" s="46"/>
      <c r="C83" s="74"/>
      <c r="D83" s="234" t="s">
        <v>170</v>
      </c>
      <c r="E83" s="74"/>
      <c r="F83" s="235" t="s">
        <v>1557</v>
      </c>
      <c r="G83" s="74"/>
      <c r="H83" s="74"/>
      <c r="I83" s="192"/>
      <c r="J83" s="74"/>
      <c r="K83" s="74"/>
      <c r="L83" s="72"/>
      <c r="M83" s="236"/>
      <c r="N83" s="47"/>
      <c r="O83" s="47"/>
      <c r="P83" s="47"/>
      <c r="Q83" s="47"/>
      <c r="R83" s="47"/>
      <c r="S83" s="47"/>
      <c r="T83" s="95"/>
      <c r="AT83" s="23" t="s">
        <v>170</v>
      </c>
      <c r="AU83" s="23" t="s">
        <v>24</v>
      </c>
    </row>
    <row r="84" s="1" customFormat="1" ht="16.5" customHeight="1">
      <c r="B84" s="46"/>
      <c r="C84" s="222" t="s">
        <v>24</v>
      </c>
      <c r="D84" s="222" t="s">
        <v>147</v>
      </c>
      <c r="E84" s="223" t="s">
        <v>1558</v>
      </c>
      <c r="F84" s="224" t="s">
        <v>1559</v>
      </c>
      <c r="G84" s="225" t="s">
        <v>161</v>
      </c>
      <c r="H84" s="226">
        <v>1</v>
      </c>
      <c r="I84" s="227"/>
      <c r="J84" s="228">
        <f>ROUND(I84*H84,2)</f>
        <v>0</v>
      </c>
      <c r="K84" s="224" t="s">
        <v>38</v>
      </c>
      <c r="L84" s="72"/>
      <c r="M84" s="229" t="s">
        <v>38</v>
      </c>
      <c r="N84" s="230" t="s">
        <v>52</v>
      </c>
      <c r="O84" s="47"/>
      <c r="P84" s="231">
        <f>O84*H84</f>
        <v>0</v>
      </c>
      <c r="Q84" s="231">
        <v>0</v>
      </c>
      <c r="R84" s="231">
        <f>Q84*H84</f>
        <v>0</v>
      </c>
      <c r="S84" s="231">
        <v>0</v>
      </c>
      <c r="T84" s="232">
        <f>S84*H84</f>
        <v>0</v>
      </c>
      <c r="AR84" s="23" t="s">
        <v>1524</v>
      </c>
      <c r="AT84" s="23" t="s">
        <v>147</v>
      </c>
      <c r="AU84" s="23" t="s">
        <v>24</v>
      </c>
      <c r="AY84" s="23" t="s">
        <v>145</v>
      </c>
      <c r="BE84" s="233">
        <f>IF(N84="základní",J84,0)</f>
        <v>0</v>
      </c>
      <c r="BF84" s="233">
        <f>IF(N84="snížená",J84,0)</f>
        <v>0</v>
      </c>
      <c r="BG84" s="233">
        <f>IF(N84="zákl. přenesená",J84,0)</f>
        <v>0</v>
      </c>
      <c r="BH84" s="233">
        <f>IF(N84="sníž. přenesená",J84,0)</f>
        <v>0</v>
      </c>
      <c r="BI84" s="233">
        <f>IF(N84="nulová",J84,0)</f>
        <v>0</v>
      </c>
      <c r="BJ84" s="23" t="s">
        <v>25</v>
      </c>
      <c r="BK84" s="233">
        <f>ROUND(I84*H84,2)</f>
        <v>0</v>
      </c>
      <c r="BL84" s="23" t="s">
        <v>1524</v>
      </c>
      <c r="BM84" s="23" t="s">
        <v>1560</v>
      </c>
    </row>
    <row r="85" s="1" customFormat="1">
      <c r="B85" s="46"/>
      <c r="C85" s="74"/>
      <c r="D85" s="234" t="s">
        <v>170</v>
      </c>
      <c r="E85" s="74"/>
      <c r="F85" s="235" t="s">
        <v>1561</v>
      </c>
      <c r="G85" s="74"/>
      <c r="H85" s="74"/>
      <c r="I85" s="192"/>
      <c r="J85" s="74"/>
      <c r="K85" s="74"/>
      <c r="L85" s="72"/>
      <c r="M85" s="236"/>
      <c r="N85" s="47"/>
      <c r="O85" s="47"/>
      <c r="P85" s="47"/>
      <c r="Q85" s="47"/>
      <c r="R85" s="47"/>
      <c r="S85" s="47"/>
      <c r="T85" s="95"/>
      <c r="AT85" s="23" t="s">
        <v>170</v>
      </c>
      <c r="AU85" s="23" t="s">
        <v>24</v>
      </c>
    </row>
    <row r="86" s="1" customFormat="1" ht="16.5" customHeight="1">
      <c r="B86" s="46"/>
      <c r="C86" s="222" t="s">
        <v>158</v>
      </c>
      <c r="D86" s="222" t="s">
        <v>147</v>
      </c>
      <c r="E86" s="223" t="s">
        <v>1562</v>
      </c>
      <c r="F86" s="224" t="s">
        <v>1563</v>
      </c>
      <c r="G86" s="225" t="s">
        <v>161</v>
      </c>
      <c r="H86" s="226">
        <v>1</v>
      </c>
      <c r="I86" s="227"/>
      <c r="J86" s="228">
        <f>ROUND(I86*H86,2)</f>
        <v>0</v>
      </c>
      <c r="K86" s="224" t="s">
        <v>38</v>
      </c>
      <c r="L86" s="72"/>
      <c r="M86" s="229" t="s">
        <v>38</v>
      </c>
      <c r="N86" s="230" t="s">
        <v>52</v>
      </c>
      <c r="O86" s="47"/>
      <c r="P86" s="231">
        <f>O86*H86</f>
        <v>0</v>
      </c>
      <c r="Q86" s="231">
        <v>0</v>
      </c>
      <c r="R86" s="231">
        <f>Q86*H86</f>
        <v>0</v>
      </c>
      <c r="S86" s="231">
        <v>0</v>
      </c>
      <c r="T86" s="232">
        <f>S86*H86</f>
        <v>0</v>
      </c>
      <c r="AR86" s="23" t="s">
        <v>1524</v>
      </c>
      <c r="AT86" s="23" t="s">
        <v>147</v>
      </c>
      <c r="AU86" s="23" t="s">
        <v>24</v>
      </c>
      <c r="AY86" s="23" t="s">
        <v>145</v>
      </c>
      <c r="BE86" s="233">
        <f>IF(N86="základní",J86,0)</f>
        <v>0</v>
      </c>
      <c r="BF86" s="233">
        <f>IF(N86="snížená",J86,0)</f>
        <v>0</v>
      </c>
      <c r="BG86" s="233">
        <f>IF(N86="zákl. přenesená",J86,0)</f>
        <v>0</v>
      </c>
      <c r="BH86" s="233">
        <f>IF(N86="sníž. přenesená",J86,0)</f>
        <v>0</v>
      </c>
      <c r="BI86" s="233">
        <f>IF(N86="nulová",J86,0)</f>
        <v>0</v>
      </c>
      <c r="BJ86" s="23" t="s">
        <v>25</v>
      </c>
      <c r="BK86" s="233">
        <f>ROUND(I86*H86,2)</f>
        <v>0</v>
      </c>
      <c r="BL86" s="23" t="s">
        <v>1524</v>
      </c>
      <c r="BM86" s="23" t="s">
        <v>1564</v>
      </c>
    </row>
    <row r="87" s="1" customFormat="1">
      <c r="B87" s="46"/>
      <c r="C87" s="74"/>
      <c r="D87" s="234" t="s">
        <v>170</v>
      </c>
      <c r="E87" s="74"/>
      <c r="F87" s="235" t="s">
        <v>1565</v>
      </c>
      <c r="G87" s="74"/>
      <c r="H87" s="74"/>
      <c r="I87" s="192"/>
      <c r="J87" s="74"/>
      <c r="K87" s="74"/>
      <c r="L87" s="72"/>
      <c r="M87" s="236"/>
      <c r="N87" s="47"/>
      <c r="O87" s="47"/>
      <c r="P87" s="47"/>
      <c r="Q87" s="47"/>
      <c r="R87" s="47"/>
      <c r="S87" s="47"/>
      <c r="T87" s="95"/>
      <c r="AT87" s="23" t="s">
        <v>170</v>
      </c>
      <c r="AU87" s="23" t="s">
        <v>24</v>
      </c>
    </row>
    <row r="88" s="1" customFormat="1" ht="16.5" customHeight="1">
      <c r="B88" s="46"/>
      <c r="C88" s="222" t="s">
        <v>152</v>
      </c>
      <c r="D88" s="222" t="s">
        <v>147</v>
      </c>
      <c r="E88" s="223" t="s">
        <v>1566</v>
      </c>
      <c r="F88" s="224" t="s">
        <v>1567</v>
      </c>
      <c r="G88" s="225" t="s">
        <v>1465</v>
      </c>
      <c r="H88" s="226">
        <v>10</v>
      </c>
      <c r="I88" s="227"/>
      <c r="J88" s="228">
        <f>ROUND(I88*H88,2)</f>
        <v>0</v>
      </c>
      <c r="K88" s="224" t="s">
        <v>38</v>
      </c>
      <c r="L88" s="72"/>
      <c r="M88" s="229" t="s">
        <v>38</v>
      </c>
      <c r="N88" s="230" t="s">
        <v>52</v>
      </c>
      <c r="O88" s="47"/>
      <c r="P88" s="231">
        <f>O88*H88</f>
        <v>0</v>
      </c>
      <c r="Q88" s="231">
        <v>0</v>
      </c>
      <c r="R88" s="231">
        <f>Q88*H88</f>
        <v>0</v>
      </c>
      <c r="S88" s="231">
        <v>0</v>
      </c>
      <c r="T88" s="232">
        <f>S88*H88</f>
        <v>0</v>
      </c>
      <c r="AR88" s="23" t="s">
        <v>1524</v>
      </c>
      <c r="AT88" s="23" t="s">
        <v>147</v>
      </c>
      <c r="AU88" s="23" t="s">
        <v>24</v>
      </c>
      <c r="AY88" s="23" t="s">
        <v>145</v>
      </c>
      <c r="BE88" s="233">
        <f>IF(N88="základní",J88,0)</f>
        <v>0</v>
      </c>
      <c r="BF88" s="233">
        <f>IF(N88="snížená",J88,0)</f>
        <v>0</v>
      </c>
      <c r="BG88" s="233">
        <f>IF(N88="zákl. přenesená",J88,0)</f>
        <v>0</v>
      </c>
      <c r="BH88" s="233">
        <f>IF(N88="sníž. přenesená",J88,0)</f>
        <v>0</v>
      </c>
      <c r="BI88" s="233">
        <f>IF(N88="nulová",J88,0)</f>
        <v>0</v>
      </c>
      <c r="BJ88" s="23" t="s">
        <v>25</v>
      </c>
      <c r="BK88" s="233">
        <f>ROUND(I88*H88,2)</f>
        <v>0</v>
      </c>
      <c r="BL88" s="23" t="s">
        <v>1524</v>
      </c>
      <c r="BM88" s="23" t="s">
        <v>1568</v>
      </c>
    </row>
    <row r="89" s="1" customFormat="1">
      <c r="B89" s="46"/>
      <c r="C89" s="74"/>
      <c r="D89" s="234" t="s">
        <v>170</v>
      </c>
      <c r="E89" s="74"/>
      <c r="F89" s="235" t="s">
        <v>1569</v>
      </c>
      <c r="G89" s="74"/>
      <c r="H89" s="74"/>
      <c r="I89" s="192"/>
      <c r="J89" s="74"/>
      <c r="K89" s="74"/>
      <c r="L89" s="72"/>
      <c r="M89" s="236"/>
      <c r="N89" s="47"/>
      <c r="O89" s="47"/>
      <c r="P89" s="47"/>
      <c r="Q89" s="47"/>
      <c r="R89" s="47"/>
      <c r="S89" s="47"/>
      <c r="T89" s="95"/>
      <c r="AT89" s="23" t="s">
        <v>170</v>
      </c>
      <c r="AU89" s="23" t="s">
        <v>24</v>
      </c>
    </row>
    <row r="90" s="1" customFormat="1" ht="16.5" customHeight="1">
      <c r="B90" s="46"/>
      <c r="C90" s="222" t="s">
        <v>172</v>
      </c>
      <c r="D90" s="222" t="s">
        <v>147</v>
      </c>
      <c r="E90" s="223" t="s">
        <v>1570</v>
      </c>
      <c r="F90" s="224" t="s">
        <v>1571</v>
      </c>
      <c r="G90" s="225" t="s">
        <v>1572</v>
      </c>
      <c r="H90" s="226">
        <v>180</v>
      </c>
      <c r="I90" s="227"/>
      <c r="J90" s="228">
        <f>ROUND(I90*H90,2)</f>
        <v>0</v>
      </c>
      <c r="K90" s="224" t="s">
        <v>38</v>
      </c>
      <c r="L90" s="72"/>
      <c r="M90" s="229" t="s">
        <v>38</v>
      </c>
      <c r="N90" s="230" t="s">
        <v>52</v>
      </c>
      <c r="O90" s="47"/>
      <c r="P90" s="231">
        <f>O90*H90</f>
        <v>0</v>
      </c>
      <c r="Q90" s="231">
        <v>0</v>
      </c>
      <c r="R90" s="231">
        <f>Q90*H90</f>
        <v>0</v>
      </c>
      <c r="S90" s="231">
        <v>0</v>
      </c>
      <c r="T90" s="232">
        <f>S90*H90</f>
        <v>0</v>
      </c>
      <c r="AR90" s="23" t="s">
        <v>1524</v>
      </c>
      <c r="AT90" s="23" t="s">
        <v>147</v>
      </c>
      <c r="AU90" s="23" t="s">
        <v>24</v>
      </c>
      <c r="AY90" s="23" t="s">
        <v>145</v>
      </c>
      <c r="BE90" s="233">
        <f>IF(N90="základní",J90,0)</f>
        <v>0</v>
      </c>
      <c r="BF90" s="233">
        <f>IF(N90="snížená",J90,0)</f>
        <v>0</v>
      </c>
      <c r="BG90" s="233">
        <f>IF(N90="zákl. přenesená",J90,0)</f>
        <v>0</v>
      </c>
      <c r="BH90" s="233">
        <f>IF(N90="sníž. přenesená",J90,0)</f>
        <v>0</v>
      </c>
      <c r="BI90" s="233">
        <f>IF(N90="nulová",J90,0)</f>
        <v>0</v>
      </c>
      <c r="BJ90" s="23" t="s">
        <v>25</v>
      </c>
      <c r="BK90" s="233">
        <f>ROUND(I90*H90,2)</f>
        <v>0</v>
      </c>
      <c r="BL90" s="23" t="s">
        <v>1524</v>
      </c>
      <c r="BM90" s="23" t="s">
        <v>1573</v>
      </c>
    </row>
    <row r="91" s="1" customFormat="1" ht="16.5" customHeight="1">
      <c r="B91" s="46"/>
      <c r="C91" s="222" t="s">
        <v>180</v>
      </c>
      <c r="D91" s="222" t="s">
        <v>147</v>
      </c>
      <c r="E91" s="223" t="s">
        <v>1574</v>
      </c>
      <c r="F91" s="224" t="s">
        <v>1575</v>
      </c>
      <c r="G91" s="225" t="s">
        <v>1465</v>
      </c>
      <c r="H91" s="226">
        <v>10</v>
      </c>
      <c r="I91" s="227"/>
      <c r="J91" s="228">
        <f>ROUND(I91*H91,2)</f>
        <v>0</v>
      </c>
      <c r="K91" s="224" t="s">
        <v>38</v>
      </c>
      <c r="L91" s="72"/>
      <c r="M91" s="229" t="s">
        <v>38</v>
      </c>
      <c r="N91" s="230" t="s">
        <v>52</v>
      </c>
      <c r="O91" s="47"/>
      <c r="P91" s="231">
        <f>O91*H91</f>
        <v>0</v>
      </c>
      <c r="Q91" s="231">
        <v>0</v>
      </c>
      <c r="R91" s="231">
        <f>Q91*H91</f>
        <v>0</v>
      </c>
      <c r="S91" s="231">
        <v>0</v>
      </c>
      <c r="T91" s="232">
        <f>S91*H91</f>
        <v>0</v>
      </c>
      <c r="AR91" s="23" t="s">
        <v>1524</v>
      </c>
      <c r="AT91" s="23" t="s">
        <v>147</v>
      </c>
      <c r="AU91" s="23" t="s">
        <v>24</v>
      </c>
      <c r="AY91" s="23" t="s">
        <v>145</v>
      </c>
      <c r="BE91" s="233">
        <f>IF(N91="základní",J91,0)</f>
        <v>0</v>
      </c>
      <c r="BF91" s="233">
        <f>IF(N91="snížená",J91,0)</f>
        <v>0</v>
      </c>
      <c r="BG91" s="233">
        <f>IF(N91="zákl. přenesená",J91,0)</f>
        <v>0</v>
      </c>
      <c r="BH91" s="233">
        <f>IF(N91="sníž. přenesená",J91,0)</f>
        <v>0</v>
      </c>
      <c r="BI91" s="233">
        <f>IF(N91="nulová",J91,0)</f>
        <v>0</v>
      </c>
      <c r="BJ91" s="23" t="s">
        <v>25</v>
      </c>
      <c r="BK91" s="233">
        <f>ROUND(I91*H91,2)</f>
        <v>0</v>
      </c>
      <c r="BL91" s="23" t="s">
        <v>1524</v>
      </c>
      <c r="BM91" s="23" t="s">
        <v>1576</v>
      </c>
    </row>
    <row r="92" s="1" customFormat="1">
      <c r="B92" s="46"/>
      <c r="C92" s="74"/>
      <c r="D92" s="234" t="s">
        <v>170</v>
      </c>
      <c r="E92" s="74"/>
      <c r="F92" s="235" t="s">
        <v>1577</v>
      </c>
      <c r="G92" s="74"/>
      <c r="H92" s="74"/>
      <c r="I92" s="192"/>
      <c r="J92" s="74"/>
      <c r="K92" s="74"/>
      <c r="L92" s="72"/>
      <c r="M92" s="236"/>
      <c r="N92" s="47"/>
      <c r="O92" s="47"/>
      <c r="P92" s="47"/>
      <c r="Q92" s="47"/>
      <c r="R92" s="47"/>
      <c r="S92" s="47"/>
      <c r="T92" s="95"/>
      <c r="AT92" s="23" t="s">
        <v>170</v>
      </c>
      <c r="AU92" s="23" t="s">
        <v>24</v>
      </c>
    </row>
    <row r="93" s="10" customFormat="1" ht="29.88" customHeight="1">
      <c r="B93" s="206"/>
      <c r="C93" s="207"/>
      <c r="D93" s="208" t="s">
        <v>80</v>
      </c>
      <c r="E93" s="220" t="s">
        <v>1379</v>
      </c>
      <c r="F93" s="220" t="s">
        <v>1578</v>
      </c>
      <c r="G93" s="207"/>
      <c r="H93" s="207"/>
      <c r="I93" s="210"/>
      <c r="J93" s="221">
        <f>BK93</f>
        <v>0</v>
      </c>
      <c r="K93" s="207"/>
      <c r="L93" s="212"/>
      <c r="M93" s="213"/>
      <c r="N93" s="214"/>
      <c r="O93" s="214"/>
      <c r="P93" s="215">
        <f>SUM(P94:P108)</f>
        <v>0</v>
      </c>
      <c r="Q93" s="214"/>
      <c r="R93" s="215">
        <f>SUM(R94:R108)</f>
        <v>0</v>
      </c>
      <c r="S93" s="214"/>
      <c r="T93" s="216">
        <f>SUM(T94:T108)</f>
        <v>0</v>
      </c>
      <c r="AR93" s="217" t="s">
        <v>152</v>
      </c>
      <c r="AT93" s="218" t="s">
        <v>80</v>
      </c>
      <c r="AU93" s="218" t="s">
        <v>25</v>
      </c>
      <c r="AY93" s="217" t="s">
        <v>145</v>
      </c>
      <c r="BK93" s="219">
        <f>SUM(BK94:BK108)</f>
        <v>0</v>
      </c>
    </row>
    <row r="94" s="1" customFormat="1" ht="16.5" customHeight="1">
      <c r="B94" s="46"/>
      <c r="C94" s="222" t="s">
        <v>186</v>
      </c>
      <c r="D94" s="222" t="s">
        <v>147</v>
      </c>
      <c r="E94" s="223" t="s">
        <v>1579</v>
      </c>
      <c r="F94" s="224" t="s">
        <v>1580</v>
      </c>
      <c r="G94" s="225" t="s">
        <v>161</v>
      </c>
      <c r="H94" s="226">
        <v>1</v>
      </c>
      <c r="I94" s="227"/>
      <c r="J94" s="228">
        <f>ROUND(I94*H94,2)</f>
        <v>0</v>
      </c>
      <c r="K94" s="224" t="s">
        <v>38</v>
      </c>
      <c r="L94" s="72"/>
      <c r="M94" s="229" t="s">
        <v>38</v>
      </c>
      <c r="N94" s="230" t="s">
        <v>52</v>
      </c>
      <c r="O94" s="47"/>
      <c r="P94" s="231">
        <f>O94*H94</f>
        <v>0</v>
      </c>
      <c r="Q94" s="231">
        <v>0</v>
      </c>
      <c r="R94" s="231">
        <f>Q94*H94</f>
        <v>0</v>
      </c>
      <c r="S94" s="231">
        <v>0</v>
      </c>
      <c r="T94" s="232">
        <f>S94*H94</f>
        <v>0</v>
      </c>
      <c r="AR94" s="23" t="s">
        <v>152</v>
      </c>
      <c r="AT94" s="23" t="s">
        <v>147</v>
      </c>
      <c r="AU94" s="23" t="s">
        <v>24</v>
      </c>
      <c r="AY94" s="23" t="s">
        <v>145</v>
      </c>
      <c r="BE94" s="233">
        <f>IF(N94="základní",J94,0)</f>
        <v>0</v>
      </c>
      <c r="BF94" s="233">
        <f>IF(N94="snížená",J94,0)</f>
        <v>0</v>
      </c>
      <c r="BG94" s="233">
        <f>IF(N94="zákl. přenesená",J94,0)</f>
        <v>0</v>
      </c>
      <c r="BH94" s="233">
        <f>IF(N94="sníž. přenesená",J94,0)</f>
        <v>0</v>
      </c>
      <c r="BI94" s="233">
        <f>IF(N94="nulová",J94,0)</f>
        <v>0</v>
      </c>
      <c r="BJ94" s="23" t="s">
        <v>25</v>
      </c>
      <c r="BK94" s="233">
        <f>ROUND(I94*H94,2)</f>
        <v>0</v>
      </c>
      <c r="BL94" s="23" t="s">
        <v>152</v>
      </c>
      <c r="BM94" s="23" t="s">
        <v>1581</v>
      </c>
    </row>
    <row r="95" s="1" customFormat="1">
      <c r="B95" s="46"/>
      <c r="C95" s="74"/>
      <c r="D95" s="234" t="s">
        <v>170</v>
      </c>
      <c r="E95" s="74"/>
      <c r="F95" s="235" t="s">
        <v>1582</v>
      </c>
      <c r="G95" s="74"/>
      <c r="H95" s="74"/>
      <c r="I95" s="192"/>
      <c r="J95" s="74"/>
      <c r="K95" s="74"/>
      <c r="L95" s="72"/>
      <c r="M95" s="236"/>
      <c r="N95" s="47"/>
      <c r="O95" s="47"/>
      <c r="P95" s="47"/>
      <c r="Q95" s="47"/>
      <c r="R95" s="47"/>
      <c r="S95" s="47"/>
      <c r="T95" s="95"/>
      <c r="AT95" s="23" t="s">
        <v>170</v>
      </c>
      <c r="AU95" s="23" t="s">
        <v>24</v>
      </c>
    </row>
    <row r="96" s="1" customFormat="1" ht="16.5" customHeight="1">
      <c r="B96" s="46"/>
      <c r="C96" s="222" t="s">
        <v>194</v>
      </c>
      <c r="D96" s="222" t="s">
        <v>147</v>
      </c>
      <c r="E96" s="223" t="s">
        <v>1583</v>
      </c>
      <c r="F96" s="224" t="s">
        <v>1584</v>
      </c>
      <c r="G96" s="225" t="s">
        <v>161</v>
      </c>
      <c r="H96" s="226">
        <v>1</v>
      </c>
      <c r="I96" s="227"/>
      <c r="J96" s="228">
        <f>ROUND(I96*H96,2)</f>
        <v>0</v>
      </c>
      <c r="K96" s="224" t="s">
        <v>38</v>
      </c>
      <c r="L96" s="72"/>
      <c r="M96" s="229" t="s">
        <v>38</v>
      </c>
      <c r="N96" s="230" t="s">
        <v>52</v>
      </c>
      <c r="O96" s="47"/>
      <c r="P96" s="231">
        <f>O96*H96</f>
        <v>0</v>
      </c>
      <c r="Q96" s="231">
        <v>0</v>
      </c>
      <c r="R96" s="231">
        <f>Q96*H96</f>
        <v>0</v>
      </c>
      <c r="S96" s="231">
        <v>0</v>
      </c>
      <c r="T96" s="232">
        <f>S96*H96</f>
        <v>0</v>
      </c>
      <c r="AR96" s="23" t="s">
        <v>1524</v>
      </c>
      <c r="AT96" s="23" t="s">
        <v>147</v>
      </c>
      <c r="AU96" s="23" t="s">
        <v>24</v>
      </c>
      <c r="AY96" s="23" t="s">
        <v>145</v>
      </c>
      <c r="BE96" s="233">
        <f>IF(N96="základní",J96,0)</f>
        <v>0</v>
      </c>
      <c r="BF96" s="233">
        <f>IF(N96="snížená",J96,0)</f>
        <v>0</v>
      </c>
      <c r="BG96" s="233">
        <f>IF(N96="zákl. přenesená",J96,0)</f>
        <v>0</v>
      </c>
      <c r="BH96" s="233">
        <f>IF(N96="sníž. přenesená",J96,0)</f>
        <v>0</v>
      </c>
      <c r="BI96" s="233">
        <f>IF(N96="nulová",J96,0)</f>
        <v>0</v>
      </c>
      <c r="BJ96" s="23" t="s">
        <v>25</v>
      </c>
      <c r="BK96" s="233">
        <f>ROUND(I96*H96,2)</f>
        <v>0</v>
      </c>
      <c r="BL96" s="23" t="s">
        <v>1524</v>
      </c>
      <c r="BM96" s="23" t="s">
        <v>1585</v>
      </c>
    </row>
    <row r="97" s="1" customFormat="1">
      <c r="B97" s="46"/>
      <c r="C97" s="74"/>
      <c r="D97" s="234" t="s">
        <v>170</v>
      </c>
      <c r="E97" s="74"/>
      <c r="F97" s="235" t="s">
        <v>1586</v>
      </c>
      <c r="G97" s="74"/>
      <c r="H97" s="74"/>
      <c r="I97" s="192"/>
      <c r="J97" s="74"/>
      <c r="K97" s="74"/>
      <c r="L97" s="72"/>
      <c r="M97" s="236"/>
      <c r="N97" s="47"/>
      <c r="O97" s="47"/>
      <c r="P97" s="47"/>
      <c r="Q97" s="47"/>
      <c r="R97" s="47"/>
      <c r="S97" s="47"/>
      <c r="T97" s="95"/>
      <c r="AT97" s="23" t="s">
        <v>170</v>
      </c>
      <c r="AU97" s="23" t="s">
        <v>24</v>
      </c>
    </row>
    <row r="98" s="1" customFormat="1" ht="16.5" customHeight="1">
      <c r="B98" s="46"/>
      <c r="C98" s="222" t="s">
        <v>203</v>
      </c>
      <c r="D98" s="222" t="s">
        <v>147</v>
      </c>
      <c r="E98" s="223" t="s">
        <v>1587</v>
      </c>
      <c r="F98" s="224" t="s">
        <v>1588</v>
      </c>
      <c r="G98" s="225" t="s">
        <v>161</v>
      </c>
      <c r="H98" s="226">
        <v>1</v>
      </c>
      <c r="I98" s="227"/>
      <c r="J98" s="228">
        <f>ROUND(I98*H98,2)</f>
        <v>0</v>
      </c>
      <c r="K98" s="224" t="s">
        <v>38</v>
      </c>
      <c r="L98" s="72"/>
      <c r="M98" s="229" t="s">
        <v>38</v>
      </c>
      <c r="N98" s="230" t="s">
        <v>52</v>
      </c>
      <c r="O98" s="47"/>
      <c r="P98" s="231">
        <f>O98*H98</f>
        <v>0</v>
      </c>
      <c r="Q98" s="231">
        <v>0</v>
      </c>
      <c r="R98" s="231">
        <f>Q98*H98</f>
        <v>0</v>
      </c>
      <c r="S98" s="231">
        <v>0</v>
      </c>
      <c r="T98" s="232">
        <f>S98*H98</f>
        <v>0</v>
      </c>
      <c r="AR98" s="23" t="s">
        <v>1524</v>
      </c>
      <c r="AT98" s="23" t="s">
        <v>147</v>
      </c>
      <c r="AU98" s="23" t="s">
        <v>24</v>
      </c>
      <c r="AY98" s="23" t="s">
        <v>145</v>
      </c>
      <c r="BE98" s="233">
        <f>IF(N98="základní",J98,0)</f>
        <v>0</v>
      </c>
      <c r="BF98" s="233">
        <f>IF(N98="snížená",J98,0)</f>
        <v>0</v>
      </c>
      <c r="BG98" s="233">
        <f>IF(N98="zákl. přenesená",J98,0)</f>
        <v>0</v>
      </c>
      <c r="BH98" s="233">
        <f>IF(N98="sníž. přenesená",J98,0)</f>
        <v>0</v>
      </c>
      <c r="BI98" s="233">
        <f>IF(N98="nulová",J98,0)</f>
        <v>0</v>
      </c>
      <c r="BJ98" s="23" t="s">
        <v>25</v>
      </c>
      <c r="BK98" s="233">
        <f>ROUND(I98*H98,2)</f>
        <v>0</v>
      </c>
      <c r="BL98" s="23" t="s">
        <v>1524</v>
      </c>
      <c r="BM98" s="23" t="s">
        <v>1589</v>
      </c>
    </row>
    <row r="99" s="1" customFormat="1">
      <c r="B99" s="46"/>
      <c r="C99" s="74"/>
      <c r="D99" s="234" t="s">
        <v>170</v>
      </c>
      <c r="E99" s="74"/>
      <c r="F99" s="235" t="s">
        <v>1590</v>
      </c>
      <c r="G99" s="74"/>
      <c r="H99" s="74"/>
      <c r="I99" s="192"/>
      <c r="J99" s="74"/>
      <c r="K99" s="74"/>
      <c r="L99" s="72"/>
      <c r="M99" s="236"/>
      <c r="N99" s="47"/>
      <c r="O99" s="47"/>
      <c r="P99" s="47"/>
      <c r="Q99" s="47"/>
      <c r="R99" s="47"/>
      <c r="S99" s="47"/>
      <c r="T99" s="95"/>
      <c r="AT99" s="23" t="s">
        <v>170</v>
      </c>
      <c r="AU99" s="23" t="s">
        <v>24</v>
      </c>
    </row>
    <row r="100" s="1" customFormat="1" ht="16.5" customHeight="1">
      <c r="B100" s="46"/>
      <c r="C100" s="222" t="s">
        <v>30</v>
      </c>
      <c r="D100" s="222" t="s">
        <v>147</v>
      </c>
      <c r="E100" s="223" t="s">
        <v>1381</v>
      </c>
      <c r="F100" s="224" t="s">
        <v>1591</v>
      </c>
      <c r="G100" s="225" t="s">
        <v>161</v>
      </c>
      <c r="H100" s="226">
        <v>1</v>
      </c>
      <c r="I100" s="227"/>
      <c r="J100" s="228">
        <f>ROUND(I100*H100,2)</f>
        <v>0</v>
      </c>
      <c r="K100" s="224" t="s">
        <v>38</v>
      </c>
      <c r="L100" s="72"/>
      <c r="M100" s="229" t="s">
        <v>38</v>
      </c>
      <c r="N100" s="230" t="s">
        <v>52</v>
      </c>
      <c r="O100" s="47"/>
      <c r="P100" s="231">
        <f>O100*H100</f>
        <v>0</v>
      </c>
      <c r="Q100" s="231">
        <v>0</v>
      </c>
      <c r="R100" s="231">
        <f>Q100*H100</f>
        <v>0</v>
      </c>
      <c r="S100" s="231">
        <v>0</v>
      </c>
      <c r="T100" s="232">
        <f>S100*H100</f>
        <v>0</v>
      </c>
      <c r="AR100" s="23" t="s">
        <v>1524</v>
      </c>
      <c r="AT100" s="23" t="s">
        <v>147</v>
      </c>
      <c r="AU100" s="23" t="s">
        <v>24</v>
      </c>
      <c r="AY100" s="23" t="s">
        <v>145</v>
      </c>
      <c r="BE100" s="233">
        <f>IF(N100="základní",J100,0)</f>
        <v>0</v>
      </c>
      <c r="BF100" s="233">
        <f>IF(N100="snížená",J100,0)</f>
        <v>0</v>
      </c>
      <c r="BG100" s="233">
        <f>IF(N100="zákl. přenesená",J100,0)</f>
        <v>0</v>
      </c>
      <c r="BH100" s="233">
        <f>IF(N100="sníž. přenesená",J100,0)</f>
        <v>0</v>
      </c>
      <c r="BI100" s="233">
        <f>IF(N100="nulová",J100,0)</f>
        <v>0</v>
      </c>
      <c r="BJ100" s="23" t="s">
        <v>25</v>
      </c>
      <c r="BK100" s="233">
        <f>ROUND(I100*H100,2)</f>
        <v>0</v>
      </c>
      <c r="BL100" s="23" t="s">
        <v>1524</v>
      </c>
      <c r="BM100" s="23" t="s">
        <v>1592</v>
      </c>
    </row>
    <row r="101" s="1" customFormat="1">
      <c r="B101" s="46"/>
      <c r="C101" s="74"/>
      <c r="D101" s="234" t="s">
        <v>170</v>
      </c>
      <c r="E101" s="74"/>
      <c r="F101" s="235" t="s">
        <v>1593</v>
      </c>
      <c r="G101" s="74"/>
      <c r="H101" s="74"/>
      <c r="I101" s="192"/>
      <c r="J101" s="74"/>
      <c r="K101" s="74"/>
      <c r="L101" s="72"/>
      <c r="M101" s="236"/>
      <c r="N101" s="47"/>
      <c r="O101" s="47"/>
      <c r="P101" s="47"/>
      <c r="Q101" s="47"/>
      <c r="R101" s="47"/>
      <c r="S101" s="47"/>
      <c r="T101" s="95"/>
      <c r="AT101" s="23" t="s">
        <v>170</v>
      </c>
      <c r="AU101" s="23" t="s">
        <v>24</v>
      </c>
    </row>
    <row r="102" s="1" customFormat="1" ht="16.5" customHeight="1">
      <c r="B102" s="46"/>
      <c r="C102" s="222" t="s">
        <v>212</v>
      </c>
      <c r="D102" s="222" t="s">
        <v>147</v>
      </c>
      <c r="E102" s="223" t="s">
        <v>1594</v>
      </c>
      <c r="F102" s="224" t="s">
        <v>1595</v>
      </c>
      <c r="G102" s="225" t="s">
        <v>161</v>
      </c>
      <c r="H102" s="226">
        <v>1</v>
      </c>
      <c r="I102" s="227"/>
      <c r="J102" s="228">
        <f>ROUND(I102*H102,2)</f>
        <v>0</v>
      </c>
      <c r="K102" s="224" t="s">
        <v>38</v>
      </c>
      <c r="L102" s="72"/>
      <c r="M102" s="229" t="s">
        <v>38</v>
      </c>
      <c r="N102" s="230" t="s">
        <v>52</v>
      </c>
      <c r="O102" s="47"/>
      <c r="P102" s="231">
        <f>O102*H102</f>
        <v>0</v>
      </c>
      <c r="Q102" s="231">
        <v>0</v>
      </c>
      <c r="R102" s="231">
        <f>Q102*H102</f>
        <v>0</v>
      </c>
      <c r="S102" s="231">
        <v>0</v>
      </c>
      <c r="T102" s="232">
        <f>S102*H102</f>
        <v>0</v>
      </c>
      <c r="AR102" s="23" t="s">
        <v>1524</v>
      </c>
      <c r="AT102" s="23" t="s">
        <v>147</v>
      </c>
      <c r="AU102" s="23" t="s">
        <v>24</v>
      </c>
      <c r="AY102" s="23" t="s">
        <v>145</v>
      </c>
      <c r="BE102" s="233">
        <f>IF(N102="základní",J102,0)</f>
        <v>0</v>
      </c>
      <c r="BF102" s="233">
        <f>IF(N102="snížená",J102,0)</f>
        <v>0</v>
      </c>
      <c r="BG102" s="233">
        <f>IF(N102="zákl. přenesená",J102,0)</f>
        <v>0</v>
      </c>
      <c r="BH102" s="233">
        <f>IF(N102="sníž. přenesená",J102,0)</f>
        <v>0</v>
      </c>
      <c r="BI102" s="233">
        <f>IF(N102="nulová",J102,0)</f>
        <v>0</v>
      </c>
      <c r="BJ102" s="23" t="s">
        <v>25</v>
      </c>
      <c r="BK102" s="233">
        <f>ROUND(I102*H102,2)</f>
        <v>0</v>
      </c>
      <c r="BL102" s="23" t="s">
        <v>1524</v>
      </c>
      <c r="BM102" s="23" t="s">
        <v>1596</v>
      </c>
    </row>
    <row r="103" s="1" customFormat="1">
      <c r="B103" s="46"/>
      <c r="C103" s="74"/>
      <c r="D103" s="234" t="s">
        <v>170</v>
      </c>
      <c r="E103" s="74"/>
      <c r="F103" s="235" t="s">
        <v>1593</v>
      </c>
      <c r="G103" s="74"/>
      <c r="H103" s="74"/>
      <c r="I103" s="192"/>
      <c r="J103" s="74"/>
      <c r="K103" s="74"/>
      <c r="L103" s="72"/>
      <c r="M103" s="236"/>
      <c r="N103" s="47"/>
      <c r="O103" s="47"/>
      <c r="P103" s="47"/>
      <c r="Q103" s="47"/>
      <c r="R103" s="47"/>
      <c r="S103" s="47"/>
      <c r="T103" s="95"/>
      <c r="AT103" s="23" t="s">
        <v>170</v>
      </c>
      <c r="AU103" s="23" t="s">
        <v>24</v>
      </c>
    </row>
    <row r="104" s="1" customFormat="1" ht="16.5" customHeight="1">
      <c r="B104" s="46"/>
      <c r="C104" s="222" t="s">
        <v>217</v>
      </c>
      <c r="D104" s="222" t="s">
        <v>147</v>
      </c>
      <c r="E104" s="223" t="s">
        <v>1597</v>
      </c>
      <c r="F104" s="224" t="s">
        <v>1598</v>
      </c>
      <c r="G104" s="225" t="s">
        <v>161</v>
      </c>
      <c r="H104" s="226">
        <v>1</v>
      </c>
      <c r="I104" s="227"/>
      <c r="J104" s="228">
        <f>ROUND(I104*H104,2)</f>
        <v>0</v>
      </c>
      <c r="K104" s="224" t="s">
        <v>38</v>
      </c>
      <c r="L104" s="72"/>
      <c r="M104" s="229" t="s">
        <v>38</v>
      </c>
      <c r="N104" s="230" t="s">
        <v>52</v>
      </c>
      <c r="O104" s="47"/>
      <c r="P104" s="231">
        <f>O104*H104</f>
        <v>0</v>
      </c>
      <c r="Q104" s="231">
        <v>0</v>
      </c>
      <c r="R104" s="231">
        <f>Q104*H104</f>
        <v>0</v>
      </c>
      <c r="S104" s="231">
        <v>0</v>
      </c>
      <c r="T104" s="232">
        <f>S104*H104</f>
        <v>0</v>
      </c>
      <c r="AR104" s="23" t="s">
        <v>1524</v>
      </c>
      <c r="AT104" s="23" t="s">
        <v>147</v>
      </c>
      <c r="AU104" s="23" t="s">
        <v>24</v>
      </c>
      <c r="AY104" s="23" t="s">
        <v>145</v>
      </c>
      <c r="BE104" s="233">
        <f>IF(N104="základní",J104,0)</f>
        <v>0</v>
      </c>
      <c r="BF104" s="233">
        <f>IF(N104="snížená",J104,0)</f>
        <v>0</v>
      </c>
      <c r="BG104" s="233">
        <f>IF(N104="zákl. přenesená",J104,0)</f>
        <v>0</v>
      </c>
      <c r="BH104" s="233">
        <f>IF(N104="sníž. přenesená",J104,0)</f>
        <v>0</v>
      </c>
      <c r="BI104" s="233">
        <f>IF(N104="nulová",J104,0)</f>
        <v>0</v>
      </c>
      <c r="BJ104" s="23" t="s">
        <v>25</v>
      </c>
      <c r="BK104" s="233">
        <f>ROUND(I104*H104,2)</f>
        <v>0</v>
      </c>
      <c r="BL104" s="23" t="s">
        <v>1524</v>
      </c>
      <c r="BM104" s="23" t="s">
        <v>1599</v>
      </c>
    </row>
    <row r="105" s="1" customFormat="1" ht="16.5" customHeight="1">
      <c r="B105" s="46"/>
      <c r="C105" s="222" t="s">
        <v>221</v>
      </c>
      <c r="D105" s="222" t="s">
        <v>147</v>
      </c>
      <c r="E105" s="223" t="s">
        <v>1600</v>
      </c>
      <c r="F105" s="224" t="s">
        <v>1601</v>
      </c>
      <c r="G105" s="225" t="s">
        <v>161</v>
      </c>
      <c r="H105" s="226">
        <v>1</v>
      </c>
      <c r="I105" s="227"/>
      <c r="J105" s="228">
        <f>ROUND(I105*H105,2)</f>
        <v>0</v>
      </c>
      <c r="K105" s="224" t="s">
        <v>38</v>
      </c>
      <c r="L105" s="72"/>
      <c r="M105" s="229" t="s">
        <v>38</v>
      </c>
      <c r="N105" s="230" t="s">
        <v>52</v>
      </c>
      <c r="O105" s="47"/>
      <c r="P105" s="231">
        <f>O105*H105</f>
        <v>0</v>
      </c>
      <c r="Q105" s="231">
        <v>0</v>
      </c>
      <c r="R105" s="231">
        <f>Q105*H105</f>
        <v>0</v>
      </c>
      <c r="S105" s="231">
        <v>0</v>
      </c>
      <c r="T105" s="232">
        <f>S105*H105</f>
        <v>0</v>
      </c>
      <c r="AR105" s="23" t="s">
        <v>1524</v>
      </c>
      <c r="AT105" s="23" t="s">
        <v>147</v>
      </c>
      <c r="AU105" s="23" t="s">
        <v>24</v>
      </c>
      <c r="AY105" s="23" t="s">
        <v>145</v>
      </c>
      <c r="BE105" s="233">
        <f>IF(N105="základní",J105,0)</f>
        <v>0</v>
      </c>
      <c r="BF105" s="233">
        <f>IF(N105="snížená",J105,0)</f>
        <v>0</v>
      </c>
      <c r="BG105" s="233">
        <f>IF(N105="zákl. přenesená",J105,0)</f>
        <v>0</v>
      </c>
      <c r="BH105" s="233">
        <f>IF(N105="sníž. přenesená",J105,0)</f>
        <v>0</v>
      </c>
      <c r="BI105" s="233">
        <f>IF(N105="nulová",J105,0)</f>
        <v>0</v>
      </c>
      <c r="BJ105" s="23" t="s">
        <v>25</v>
      </c>
      <c r="BK105" s="233">
        <f>ROUND(I105*H105,2)</f>
        <v>0</v>
      </c>
      <c r="BL105" s="23" t="s">
        <v>1524</v>
      </c>
      <c r="BM105" s="23" t="s">
        <v>1602</v>
      </c>
    </row>
    <row r="106" s="1" customFormat="1">
      <c r="B106" s="46"/>
      <c r="C106" s="74"/>
      <c r="D106" s="234" t="s">
        <v>170</v>
      </c>
      <c r="E106" s="74"/>
      <c r="F106" s="235" t="s">
        <v>1603</v>
      </c>
      <c r="G106" s="74"/>
      <c r="H106" s="74"/>
      <c r="I106" s="192"/>
      <c r="J106" s="74"/>
      <c r="K106" s="74"/>
      <c r="L106" s="72"/>
      <c r="M106" s="236"/>
      <c r="N106" s="47"/>
      <c r="O106" s="47"/>
      <c r="P106" s="47"/>
      <c r="Q106" s="47"/>
      <c r="R106" s="47"/>
      <c r="S106" s="47"/>
      <c r="T106" s="95"/>
      <c r="AT106" s="23" t="s">
        <v>170</v>
      </c>
      <c r="AU106" s="23" t="s">
        <v>24</v>
      </c>
    </row>
    <row r="107" s="1" customFormat="1" ht="16.5" customHeight="1">
      <c r="B107" s="46"/>
      <c r="C107" s="222" t="s">
        <v>227</v>
      </c>
      <c r="D107" s="222" t="s">
        <v>147</v>
      </c>
      <c r="E107" s="223" t="s">
        <v>1604</v>
      </c>
      <c r="F107" s="224" t="s">
        <v>1605</v>
      </c>
      <c r="G107" s="225" t="s">
        <v>161</v>
      </c>
      <c r="H107" s="226">
        <v>1</v>
      </c>
      <c r="I107" s="227"/>
      <c r="J107" s="228">
        <f>ROUND(I107*H107,2)</f>
        <v>0</v>
      </c>
      <c r="K107" s="224" t="s">
        <v>38</v>
      </c>
      <c r="L107" s="72"/>
      <c r="M107" s="229" t="s">
        <v>38</v>
      </c>
      <c r="N107" s="230" t="s">
        <v>52</v>
      </c>
      <c r="O107" s="47"/>
      <c r="P107" s="231">
        <f>O107*H107</f>
        <v>0</v>
      </c>
      <c r="Q107" s="231">
        <v>0</v>
      </c>
      <c r="R107" s="231">
        <f>Q107*H107</f>
        <v>0</v>
      </c>
      <c r="S107" s="231">
        <v>0</v>
      </c>
      <c r="T107" s="232">
        <f>S107*H107</f>
        <v>0</v>
      </c>
      <c r="AR107" s="23" t="s">
        <v>152</v>
      </c>
      <c r="AT107" s="23" t="s">
        <v>147</v>
      </c>
      <c r="AU107" s="23" t="s">
        <v>24</v>
      </c>
      <c r="AY107" s="23" t="s">
        <v>145</v>
      </c>
      <c r="BE107" s="233">
        <f>IF(N107="základní",J107,0)</f>
        <v>0</v>
      </c>
      <c r="BF107" s="233">
        <f>IF(N107="snížená",J107,0)</f>
        <v>0</v>
      </c>
      <c r="BG107" s="233">
        <f>IF(N107="zákl. přenesená",J107,0)</f>
        <v>0</v>
      </c>
      <c r="BH107" s="233">
        <f>IF(N107="sníž. přenesená",J107,0)</f>
        <v>0</v>
      </c>
      <c r="BI107" s="233">
        <f>IF(N107="nulová",J107,0)</f>
        <v>0</v>
      </c>
      <c r="BJ107" s="23" t="s">
        <v>25</v>
      </c>
      <c r="BK107" s="233">
        <f>ROUND(I107*H107,2)</f>
        <v>0</v>
      </c>
      <c r="BL107" s="23" t="s">
        <v>152</v>
      </c>
      <c r="BM107" s="23" t="s">
        <v>1606</v>
      </c>
    </row>
    <row r="108" s="1" customFormat="1">
      <c r="B108" s="46"/>
      <c r="C108" s="74"/>
      <c r="D108" s="234" t="s">
        <v>170</v>
      </c>
      <c r="E108" s="74"/>
      <c r="F108" s="235" t="s">
        <v>1607</v>
      </c>
      <c r="G108" s="74"/>
      <c r="H108" s="74"/>
      <c r="I108" s="192"/>
      <c r="J108" s="74"/>
      <c r="K108" s="74"/>
      <c r="L108" s="72"/>
      <c r="M108" s="272"/>
      <c r="N108" s="273"/>
      <c r="O108" s="273"/>
      <c r="P108" s="273"/>
      <c r="Q108" s="273"/>
      <c r="R108" s="273"/>
      <c r="S108" s="273"/>
      <c r="T108" s="274"/>
      <c r="AT108" s="23" t="s">
        <v>170</v>
      </c>
      <c r="AU108" s="23" t="s">
        <v>24</v>
      </c>
    </row>
    <row r="109" s="1" customFormat="1" ht="6.96" customHeight="1">
      <c r="B109" s="67"/>
      <c r="C109" s="68"/>
      <c r="D109" s="68"/>
      <c r="E109" s="68"/>
      <c r="F109" s="68"/>
      <c r="G109" s="68"/>
      <c r="H109" s="68"/>
      <c r="I109" s="167"/>
      <c r="J109" s="68"/>
      <c r="K109" s="68"/>
      <c r="L109" s="72"/>
    </row>
  </sheetData>
  <sheetProtection sheet="1" autoFilter="0" formatColumns="0" formatRows="0" objects="1" scenarios="1" spinCount="100000" saltValue="XAi+oFcWlns81XVMQ7PHXOneRac69oAc0jbbtz1ATvva8BFa7NqXQlSFL8vb+uGhZVvXIDnXxFBJ8kI4L1FSnA==" hashValue="nwTgnMgGMWiTwKhAO/OyepvnfKIkuSsqz0qgCgUE1yVGWoQdwvpkt6RoK1A+i9FQ232ciBfElVJl6VA+nBsJfw==" algorithmName="SHA-512" password="CC35"/>
  <autoFilter ref="C78:K108"/>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9" customWidth="1"/>
    <col min="2" max="2" width="1.664063" style="289" customWidth="1"/>
    <col min="3" max="4" width="5" style="289" customWidth="1"/>
    <col min="5" max="5" width="11.67" style="289" customWidth="1"/>
    <col min="6" max="6" width="9.17" style="289" customWidth="1"/>
    <col min="7" max="7" width="5" style="289" customWidth="1"/>
    <col min="8" max="8" width="77.83" style="289" customWidth="1"/>
    <col min="9" max="10" width="20" style="289" customWidth="1"/>
    <col min="11" max="11" width="1.664063" style="289" customWidth="1"/>
  </cols>
  <sheetData>
    <row r="1" ht="37.5" customHeight="1"/>
    <row r="2" ht="7.5" customHeight="1">
      <c r="B2" s="290"/>
      <c r="C2" s="291"/>
      <c r="D2" s="291"/>
      <c r="E2" s="291"/>
      <c r="F2" s="291"/>
      <c r="G2" s="291"/>
      <c r="H2" s="291"/>
      <c r="I2" s="291"/>
      <c r="J2" s="291"/>
      <c r="K2" s="292"/>
    </row>
    <row r="3" s="14" customFormat="1" ht="45" customHeight="1">
      <c r="B3" s="293"/>
      <c r="C3" s="294" t="s">
        <v>1608</v>
      </c>
      <c r="D3" s="294"/>
      <c r="E3" s="294"/>
      <c r="F3" s="294"/>
      <c r="G3" s="294"/>
      <c r="H3" s="294"/>
      <c r="I3" s="294"/>
      <c r="J3" s="294"/>
      <c r="K3" s="295"/>
    </row>
    <row r="4" ht="25.5" customHeight="1">
      <c r="B4" s="296"/>
      <c r="C4" s="297" t="s">
        <v>1609</v>
      </c>
      <c r="D4" s="297"/>
      <c r="E4" s="297"/>
      <c r="F4" s="297"/>
      <c r="G4" s="297"/>
      <c r="H4" s="297"/>
      <c r="I4" s="297"/>
      <c r="J4" s="297"/>
      <c r="K4" s="298"/>
    </row>
    <row r="5" ht="5.25" customHeight="1">
      <c r="B5" s="296"/>
      <c r="C5" s="299"/>
      <c r="D5" s="299"/>
      <c r="E5" s="299"/>
      <c r="F5" s="299"/>
      <c r="G5" s="299"/>
      <c r="H5" s="299"/>
      <c r="I5" s="299"/>
      <c r="J5" s="299"/>
      <c r="K5" s="298"/>
    </row>
    <row r="6" ht="15" customHeight="1">
      <c r="B6" s="296"/>
      <c r="C6" s="300" t="s">
        <v>1610</v>
      </c>
      <c r="D6" s="300"/>
      <c r="E6" s="300"/>
      <c r="F6" s="300"/>
      <c r="G6" s="300"/>
      <c r="H6" s="300"/>
      <c r="I6" s="300"/>
      <c r="J6" s="300"/>
      <c r="K6" s="298"/>
    </row>
    <row r="7" ht="15" customHeight="1">
      <c r="B7" s="301"/>
      <c r="C7" s="300" t="s">
        <v>1611</v>
      </c>
      <c r="D7" s="300"/>
      <c r="E7" s="300"/>
      <c r="F7" s="300"/>
      <c r="G7" s="300"/>
      <c r="H7" s="300"/>
      <c r="I7" s="300"/>
      <c r="J7" s="300"/>
      <c r="K7" s="298"/>
    </row>
    <row r="8" ht="12.75" customHeight="1">
      <c r="B8" s="301"/>
      <c r="C8" s="300"/>
      <c r="D8" s="300"/>
      <c r="E8" s="300"/>
      <c r="F8" s="300"/>
      <c r="G8" s="300"/>
      <c r="H8" s="300"/>
      <c r="I8" s="300"/>
      <c r="J8" s="300"/>
      <c r="K8" s="298"/>
    </row>
    <row r="9" ht="15" customHeight="1">
      <c r="B9" s="301"/>
      <c r="C9" s="300" t="s">
        <v>1612</v>
      </c>
      <c r="D9" s="300"/>
      <c r="E9" s="300"/>
      <c r="F9" s="300"/>
      <c r="G9" s="300"/>
      <c r="H9" s="300"/>
      <c r="I9" s="300"/>
      <c r="J9" s="300"/>
      <c r="K9" s="298"/>
    </row>
    <row r="10" ht="15" customHeight="1">
      <c r="B10" s="301"/>
      <c r="C10" s="300"/>
      <c r="D10" s="300" t="s">
        <v>1613</v>
      </c>
      <c r="E10" s="300"/>
      <c r="F10" s="300"/>
      <c r="G10" s="300"/>
      <c r="H10" s="300"/>
      <c r="I10" s="300"/>
      <c r="J10" s="300"/>
      <c r="K10" s="298"/>
    </row>
    <row r="11" ht="15" customHeight="1">
      <c r="B11" s="301"/>
      <c r="C11" s="302"/>
      <c r="D11" s="300" t="s">
        <v>1614</v>
      </c>
      <c r="E11" s="300"/>
      <c r="F11" s="300"/>
      <c r="G11" s="300"/>
      <c r="H11" s="300"/>
      <c r="I11" s="300"/>
      <c r="J11" s="300"/>
      <c r="K11" s="298"/>
    </row>
    <row r="12" ht="12.75" customHeight="1">
      <c r="B12" s="301"/>
      <c r="C12" s="302"/>
      <c r="D12" s="302"/>
      <c r="E12" s="302"/>
      <c r="F12" s="302"/>
      <c r="G12" s="302"/>
      <c r="H12" s="302"/>
      <c r="I12" s="302"/>
      <c r="J12" s="302"/>
      <c r="K12" s="298"/>
    </row>
    <row r="13" ht="15" customHeight="1">
      <c r="B13" s="301"/>
      <c r="C13" s="302"/>
      <c r="D13" s="300" t="s">
        <v>1615</v>
      </c>
      <c r="E13" s="300"/>
      <c r="F13" s="300"/>
      <c r="G13" s="300"/>
      <c r="H13" s="300"/>
      <c r="I13" s="300"/>
      <c r="J13" s="300"/>
      <c r="K13" s="298"/>
    </row>
    <row r="14" ht="15" customHeight="1">
      <c r="B14" s="301"/>
      <c r="C14" s="302"/>
      <c r="D14" s="300" t="s">
        <v>1616</v>
      </c>
      <c r="E14" s="300"/>
      <c r="F14" s="300"/>
      <c r="G14" s="300"/>
      <c r="H14" s="300"/>
      <c r="I14" s="300"/>
      <c r="J14" s="300"/>
      <c r="K14" s="298"/>
    </row>
    <row r="15" ht="15" customHeight="1">
      <c r="B15" s="301"/>
      <c r="C15" s="302"/>
      <c r="D15" s="300" t="s">
        <v>1617</v>
      </c>
      <c r="E15" s="300"/>
      <c r="F15" s="300"/>
      <c r="G15" s="300"/>
      <c r="H15" s="300"/>
      <c r="I15" s="300"/>
      <c r="J15" s="300"/>
      <c r="K15" s="298"/>
    </row>
    <row r="16" ht="15" customHeight="1">
      <c r="B16" s="301"/>
      <c r="C16" s="302"/>
      <c r="D16" s="302"/>
      <c r="E16" s="303" t="s">
        <v>88</v>
      </c>
      <c r="F16" s="300" t="s">
        <v>1618</v>
      </c>
      <c r="G16" s="300"/>
      <c r="H16" s="300"/>
      <c r="I16" s="300"/>
      <c r="J16" s="300"/>
      <c r="K16" s="298"/>
    </row>
    <row r="17" ht="15" customHeight="1">
      <c r="B17" s="301"/>
      <c r="C17" s="302"/>
      <c r="D17" s="302"/>
      <c r="E17" s="303" t="s">
        <v>1619</v>
      </c>
      <c r="F17" s="300" t="s">
        <v>1620</v>
      </c>
      <c r="G17" s="300"/>
      <c r="H17" s="300"/>
      <c r="I17" s="300"/>
      <c r="J17" s="300"/>
      <c r="K17" s="298"/>
    </row>
    <row r="18" ht="15" customHeight="1">
      <c r="B18" s="301"/>
      <c r="C18" s="302"/>
      <c r="D18" s="302"/>
      <c r="E18" s="303" t="s">
        <v>1621</v>
      </c>
      <c r="F18" s="300" t="s">
        <v>1622</v>
      </c>
      <c r="G18" s="300"/>
      <c r="H18" s="300"/>
      <c r="I18" s="300"/>
      <c r="J18" s="300"/>
      <c r="K18" s="298"/>
    </row>
    <row r="19" ht="15" customHeight="1">
      <c r="B19" s="301"/>
      <c r="C19" s="302"/>
      <c r="D19" s="302"/>
      <c r="E19" s="303" t="s">
        <v>1623</v>
      </c>
      <c r="F19" s="300" t="s">
        <v>1624</v>
      </c>
      <c r="G19" s="300"/>
      <c r="H19" s="300"/>
      <c r="I19" s="300"/>
      <c r="J19" s="300"/>
      <c r="K19" s="298"/>
    </row>
    <row r="20" ht="15" customHeight="1">
      <c r="B20" s="301"/>
      <c r="C20" s="302"/>
      <c r="D20" s="302"/>
      <c r="E20" s="303" t="s">
        <v>1379</v>
      </c>
      <c r="F20" s="300" t="s">
        <v>1380</v>
      </c>
      <c r="G20" s="300"/>
      <c r="H20" s="300"/>
      <c r="I20" s="300"/>
      <c r="J20" s="300"/>
      <c r="K20" s="298"/>
    </row>
    <row r="21" ht="15" customHeight="1">
      <c r="B21" s="301"/>
      <c r="C21" s="302"/>
      <c r="D21" s="302"/>
      <c r="E21" s="303" t="s">
        <v>1625</v>
      </c>
      <c r="F21" s="300" t="s">
        <v>1626</v>
      </c>
      <c r="G21" s="300"/>
      <c r="H21" s="300"/>
      <c r="I21" s="300"/>
      <c r="J21" s="300"/>
      <c r="K21" s="298"/>
    </row>
    <row r="22" ht="12.75" customHeight="1">
      <c r="B22" s="301"/>
      <c r="C22" s="302"/>
      <c r="D22" s="302"/>
      <c r="E22" s="302"/>
      <c r="F22" s="302"/>
      <c r="G22" s="302"/>
      <c r="H22" s="302"/>
      <c r="I22" s="302"/>
      <c r="J22" s="302"/>
      <c r="K22" s="298"/>
    </row>
    <row r="23" ht="15" customHeight="1">
      <c r="B23" s="301"/>
      <c r="C23" s="300" t="s">
        <v>1627</v>
      </c>
      <c r="D23" s="300"/>
      <c r="E23" s="300"/>
      <c r="F23" s="300"/>
      <c r="G23" s="300"/>
      <c r="H23" s="300"/>
      <c r="I23" s="300"/>
      <c r="J23" s="300"/>
      <c r="K23" s="298"/>
    </row>
    <row r="24" ht="15" customHeight="1">
      <c r="B24" s="301"/>
      <c r="C24" s="300" t="s">
        <v>1628</v>
      </c>
      <c r="D24" s="300"/>
      <c r="E24" s="300"/>
      <c r="F24" s="300"/>
      <c r="G24" s="300"/>
      <c r="H24" s="300"/>
      <c r="I24" s="300"/>
      <c r="J24" s="300"/>
      <c r="K24" s="298"/>
    </row>
    <row r="25" ht="15" customHeight="1">
      <c r="B25" s="301"/>
      <c r="C25" s="300"/>
      <c r="D25" s="300" t="s">
        <v>1629</v>
      </c>
      <c r="E25" s="300"/>
      <c r="F25" s="300"/>
      <c r="G25" s="300"/>
      <c r="H25" s="300"/>
      <c r="I25" s="300"/>
      <c r="J25" s="300"/>
      <c r="K25" s="298"/>
    </row>
    <row r="26" ht="15" customHeight="1">
      <c r="B26" s="301"/>
      <c r="C26" s="302"/>
      <c r="D26" s="300" t="s">
        <v>1630</v>
      </c>
      <c r="E26" s="300"/>
      <c r="F26" s="300"/>
      <c r="G26" s="300"/>
      <c r="H26" s="300"/>
      <c r="I26" s="300"/>
      <c r="J26" s="300"/>
      <c r="K26" s="298"/>
    </row>
    <row r="27" ht="12.75" customHeight="1">
      <c r="B27" s="301"/>
      <c r="C27" s="302"/>
      <c r="D27" s="302"/>
      <c r="E27" s="302"/>
      <c r="F27" s="302"/>
      <c r="G27" s="302"/>
      <c r="H27" s="302"/>
      <c r="I27" s="302"/>
      <c r="J27" s="302"/>
      <c r="K27" s="298"/>
    </row>
    <row r="28" ht="15" customHeight="1">
      <c r="B28" s="301"/>
      <c r="C28" s="302"/>
      <c r="D28" s="300" t="s">
        <v>1631</v>
      </c>
      <c r="E28" s="300"/>
      <c r="F28" s="300"/>
      <c r="G28" s="300"/>
      <c r="H28" s="300"/>
      <c r="I28" s="300"/>
      <c r="J28" s="300"/>
      <c r="K28" s="298"/>
    </row>
    <row r="29" ht="15" customHeight="1">
      <c r="B29" s="301"/>
      <c r="C29" s="302"/>
      <c r="D29" s="300" t="s">
        <v>1632</v>
      </c>
      <c r="E29" s="300"/>
      <c r="F29" s="300"/>
      <c r="G29" s="300"/>
      <c r="H29" s="300"/>
      <c r="I29" s="300"/>
      <c r="J29" s="300"/>
      <c r="K29" s="298"/>
    </row>
    <row r="30" ht="12.75" customHeight="1">
      <c r="B30" s="301"/>
      <c r="C30" s="302"/>
      <c r="D30" s="302"/>
      <c r="E30" s="302"/>
      <c r="F30" s="302"/>
      <c r="G30" s="302"/>
      <c r="H30" s="302"/>
      <c r="I30" s="302"/>
      <c r="J30" s="302"/>
      <c r="K30" s="298"/>
    </row>
    <row r="31" ht="15" customHeight="1">
      <c r="B31" s="301"/>
      <c r="C31" s="302"/>
      <c r="D31" s="300" t="s">
        <v>1633</v>
      </c>
      <c r="E31" s="300"/>
      <c r="F31" s="300"/>
      <c r="G31" s="300"/>
      <c r="H31" s="300"/>
      <c r="I31" s="300"/>
      <c r="J31" s="300"/>
      <c r="K31" s="298"/>
    </row>
    <row r="32" ht="15" customHeight="1">
      <c r="B32" s="301"/>
      <c r="C32" s="302"/>
      <c r="D32" s="300" t="s">
        <v>1634</v>
      </c>
      <c r="E32" s="300"/>
      <c r="F32" s="300"/>
      <c r="G32" s="300"/>
      <c r="H32" s="300"/>
      <c r="I32" s="300"/>
      <c r="J32" s="300"/>
      <c r="K32" s="298"/>
    </row>
    <row r="33" ht="15" customHeight="1">
      <c r="B33" s="301"/>
      <c r="C33" s="302"/>
      <c r="D33" s="300" t="s">
        <v>1635</v>
      </c>
      <c r="E33" s="300"/>
      <c r="F33" s="300"/>
      <c r="G33" s="300"/>
      <c r="H33" s="300"/>
      <c r="I33" s="300"/>
      <c r="J33" s="300"/>
      <c r="K33" s="298"/>
    </row>
    <row r="34" ht="15" customHeight="1">
      <c r="B34" s="301"/>
      <c r="C34" s="302"/>
      <c r="D34" s="300"/>
      <c r="E34" s="304" t="s">
        <v>130</v>
      </c>
      <c r="F34" s="300"/>
      <c r="G34" s="300" t="s">
        <v>1636</v>
      </c>
      <c r="H34" s="300"/>
      <c r="I34" s="300"/>
      <c r="J34" s="300"/>
      <c r="K34" s="298"/>
    </row>
    <row r="35" ht="30.75" customHeight="1">
      <c r="B35" s="301"/>
      <c r="C35" s="302"/>
      <c r="D35" s="300"/>
      <c r="E35" s="304" t="s">
        <v>1637</v>
      </c>
      <c r="F35" s="300"/>
      <c r="G35" s="300" t="s">
        <v>1638</v>
      </c>
      <c r="H35" s="300"/>
      <c r="I35" s="300"/>
      <c r="J35" s="300"/>
      <c r="K35" s="298"/>
    </row>
    <row r="36" ht="15" customHeight="1">
      <c r="B36" s="301"/>
      <c r="C36" s="302"/>
      <c r="D36" s="300"/>
      <c r="E36" s="304" t="s">
        <v>62</v>
      </c>
      <c r="F36" s="300"/>
      <c r="G36" s="300" t="s">
        <v>1639</v>
      </c>
      <c r="H36" s="300"/>
      <c r="I36" s="300"/>
      <c r="J36" s="300"/>
      <c r="K36" s="298"/>
    </row>
    <row r="37" ht="15" customHeight="1">
      <c r="B37" s="301"/>
      <c r="C37" s="302"/>
      <c r="D37" s="300"/>
      <c r="E37" s="304" t="s">
        <v>131</v>
      </c>
      <c r="F37" s="300"/>
      <c r="G37" s="300" t="s">
        <v>1640</v>
      </c>
      <c r="H37" s="300"/>
      <c r="I37" s="300"/>
      <c r="J37" s="300"/>
      <c r="K37" s="298"/>
    </row>
    <row r="38" ht="15" customHeight="1">
      <c r="B38" s="301"/>
      <c r="C38" s="302"/>
      <c r="D38" s="300"/>
      <c r="E38" s="304" t="s">
        <v>132</v>
      </c>
      <c r="F38" s="300"/>
      <c r="G38" s="300" t="s">
        <v>1641</v>
      </c>
      <c r="H38" s="300"/>
      <c r="I38" s="300"/>
      <c r="J38" s="300"/>
      <c r="K38" s="298"/>
    </row>
    <row r="39" ht="15" customHeight="1">
      <c r="B39" s="301"/>
      <c r="C39" s="302"/>
      <c r="D39" s="300"/>
      <c r="E39" s="304" t="s">
        <v>133</v>
      </c>
      <c r="F39" s="300"/>
      <c r="G39" s="300" t="s">
        <v>1642</v>
      </c>
      <c r="H39" s="300"/>
      <c r="I39" s="300"/>
      <c r="J39" s="300"/>
      <c r="K39" s="298"/>
    </row>
    <row r="40" ht="15" customHeight="1">
      <c r="B40" s="301"/>
      <c r="C40" s="302"/>
      <c r="D40" s="300"/>
      <c r="E40" s="304" t="s">
        <v>1643</v>
      </c>
      <c r="F40" s="300"/>
      <c r="G40" s="300" t="s">
        <v>1644</v>
      </c>
      <c r="H40" s="300"/>
      <c r="I40" s="300"/>
      <c r="J40" s="300"/>
      <c r="K40" s="298"/>
    </row>
    <row r="41" ht="15" customHeight="1">
      <c r="B41" s="301"/>
      <c r="C41" s="302"/>
      <c r="D41" s="300"/>
      <c r="E41" s="304"/>
      <c r="F41" s="300"/>
      <c r="G41" s="300" t="s">
        <v>1645</v>
      </c>
      <c r="H41" s="300"/>
      <c r="I41" s="300"/>
      <c r="J41" s="300"/>
      <c r="K41" s="298"/>
    </row>
    <row r="42" ht="15" customHeight="1">
      <c r="B42" s="301"/>
      <c r="C42" s="302"/>
      <c r="D42" s="300"/>
      <c r="E42" s="304" t="s">
        <v>1646</v>
      </c>
      <c r="F42" s="300"/>
      <c r="G42" s="300" t="s">
        <v>1647</v>
      </c>
      <c r="H42" s="300"/>
      <c r="I42" s="300"/>
      <c r="J42" s="300"/>
      <c r="K42" s="298"/>
    </row>
    <row r="43" ht="15" customHeight="1">
      <c r="B43" s="301"/>
      <c r="C43" s="302"/>
      <c r="D43" s="300"/>
      <c r="E43" s="304" t="s">
        <v>135</v>
      </c>
      <c r="F43" s="300"/>
      <c r="G43" s="300" t="s">
        <v>1648</v>
      </c>
      <c r="H43" s="300"/>
      <c r="I43" s="300"/>
      <c r="J43" s="300"/>
      <c r="K43" s="298"/>
    </row>
    <row r="44" ht="12.75" customHeight="1">
      <c r="B44" s="301"/>
      <c r="C44" s="302"/>
      <c r="D44" s="300"/>
      <c r="E44" s="300"/>
      <c r="F44" s="300"/>
      <c r="G44" s="300"/>
      <c r="H44" s="300"/>
      <c r="I44" s="300"/>
      <c r="J44" s="300"/>
      <c r="K44" s="298"/>
    </row>
    <row r="45" ht="15" customHeight="1">
      <c r="B45" s="301"/>
      <c r="C45" s="302"/>
      <c r="D45" s="300" t="s">
        <v>1649</v>
      </c>
      <c r="E45" s="300"/>
      <c r="F45" s="300"/>
      <c r="G45" s="300"/>
      <c r="H45" s="300"/>
      <c r="I45" s="300"/>
      <c r="J45" s="300"/>
      <c r="K45" s="298"/>
    </row>
    <row r="46" ht="15" customHeight="1">
      <c r="B46" s="301"/>
      <c r="C46" s="302"/>
      <c r="D46" s="302"/>
      <c r="E46" s="300" t="s">
        <v>1650</v>
      </c>
      <c r="F46" s="300"/>
      <c r="G46" s="300"/>
      <c r="H46" s="300"/>
      <c r="I46" s="300"/>
      <c r="J46" s="300"/>
      <c r="K46" s="298"/>
    </row>
    <row r="47" ht="15" customHeight="1">
      <c r="B47" s="301"/>
      <c r="C47" s="302"/>
      <c r="D47" s="302"/>
      <c r="E47" s="300" t="s">
        <v>1651</v>
      </c>
      <c r="F47" s="300"/>
      <c r="G47" s="300"/>
      <c r="H47" s="300"/>
      <c r="I47" s="300"/>
      <c r="J47" s="300"/>
      <c r="K47" s="298"/>
    </row>
    <row r="48" ht="15" customHeight="1">
      <c r="B48" s="301"/>
      <c r="C48" s="302"/>
      <c r="D48" s="302"/>
      <c r="E48" s="300" t="s">
        <v>1652</v>
      </c>
      <c r="F48" s="300"/>
      <c r="G48" s="300"/>
      <c r="H48" s="300"/>
      <c r="I48" s="300"/>
      <c r="J48" s="300"/>
      <c r="K48" s="298"/>
    </row>
    <row r="49" ht="15" customHeight="1">
      <c r="B49" s="301"/>
      <c r="C49" s="302"/>
      <c r="D49" s="300" t="s">
        <v>1653</v>
      </c>
      <c r="E49" s="300"/>
      <c r="F49" s="300"/>
      <c r="G49" s="300"/>
      <c r="H49" s="300"/>
      <c r="I49" s="300"/>
      <c r="J49" s="300"/>
      <c r="K49" s="298"/>
    </row>
    <row r="50" ht="25.5" customHeight="1">
      <c r="B50" s="296"/>
      <c r="C50" s="297" t="s">
        <v>1654</v>
      </c>
      <c r="D50" s="297"/>
      <c r="E50" s="297"/>
      <c r="F50" s="297"/>
      <c r="G50" s="297"/>
      <c r="H50" s="297"/>
      <c r="I50" s="297"/>
      <c r="J50" s="297"/>
      <c r="K50" s="298"/>
    </row>
    <row r="51" ht="5.25" customHeight="1">
      <c r="B51" s="296"/>
      <c r="C51" s="299"/>
      <c r="D51" s="299"/>
      <c r="E51" s="299"/>
      <c r="F51" s="299"/>
      <c r="G51" s="299"/>
      <c r="H51" s="299"/>
      <c r="I51" s="299"/>
      <c r="J51" s="299"/>
      <c r="K51" s="298"/>
    </row>
    <row r="52" ht="15" customHeight="1">
      <c r="B52" s="296"/>
      <c r="C52" s="300" t="s">
        <v>1655</v>
      </c>
      <c r="D52" s="300"/>
      <c r="E52" s="300"/>
      <c r="F52" s="300"/>
      <c r="G52" s="300"/>
      <c r="H52" s="300"/>
      <c r="I52" s="300"/>
      <c r="J52" s="300"/>
      <c r="K52" s="298"/>
    </row>
    <row r="53" ht="15" customHeight="1">
      <c r="B53" s="296"/>
      <c r="C53" s="300" t="s">
        <v>1656</v>
      </c>
      <c r="D53" s="300"/>
      <c r="E53" s="300"/>
      <c r="F53" s="300"/>
      <c r="G53" s="300"/>
      <c r="H53" s="300"/>
      <c r="I53" s="300"/>
      <c r="J53" s="300"/>
      <c r="K53" s="298"/>
    </row>
    <row r="54" ht="12.75" customHeight="1">
      <c r="B54" s="296"/>
      <c r="C54" s="300"/>
      <c r="D54" s="300"/>
      <c r="E54" s="300"/>
      <c r="F54" s="300"/>
      <c r="G54" s="300"/>
      <c r="H54" s="300"/>
      <c r="I54" s="300"/>
      <c r="J54" s="300"/>
      <c r="K54" s="298"/>
    </row>
    <row r="55" ht="15" customHeight="1">
      <c r="B55" s="296"/>
      <c r="C55" s="300" t="s">
        <v>1657</v>
      </c>
      <c r="D55" s="300"/>
      <c r="E55" s="300"/>
      <c r="F55" s="300"/>
      <c r="G55" s="300"/>
      <c r="H55" s="300"/>
      <c r="I55" s="300"/>
      <c r="J55" s="300"/>
      <c r="K55" s="298"/>
    </row>
    <row r="56" ht="15" customHeight="1">
      <c r="B56" s="296"/>
      <c r="C56" s="302"/>
      <c r="D56" s="300" t="s">
        <v>1658</v>
      </c>
      <c r="E56" s="300"/>
      <c r="F56" s="300"/>
      <c r="G56" s="300"/>
      <c r="H56" s="300"/>
      <c r="I56" s="300"/>
      <c r="J56" s="300"/>
      <c r="K56" s="298"/>
    </row>
    <row r="57" ht="15" customHeight="1">
      <c r="B57" s="296"/>
      <c r="C57" s="302"/>
      <c r="D57" s="300" t="s">
        <v>1659</v>
      </c>
      <c r="E57" s="300"/>
      <c r="F57" s="300"/>
      <c r="G57" s="300"/>
      <c r="H57" s="300"/>
      <c r="I57" s="300"/>
      <c r="J57" s="300"/>
      <c r="K57" s="298"/>
    </row>
    <row r="58" ht="15" customHeight="1">
      <c r="B58" s="296"/>
      <c r="C58" s="302"/>
      <c r="D58" s="300" t="s">
        <v>1660</v>
      </c>
      <c r="E58" s="300"/>
      <c r="F58" s="300"/>
      <c r="G58" s="300"/>
      <c r="H58" s="300"/>
      <c r="I58" s="300"/>
      <c r="J58" s="300"/>
      <c r="K58" s="298"/>
    </row>
    <row r="59" ht="15" customHeight="1">
      <c r="B59" s="296"/>
      <c r="C59" s="302"/>
      <c r="D59" s="300" t="s">
        <v>1661</v>
      </c>
      <c r="E59" s="300"/>
      <c r="F59" s="300"/>
      <c r="G59" s="300"/>
      <c r="H59" s="300"/>
      <c r="I59" s="300"/>
      <c r="J59" s="300"/>
      <c r="K59" s="298"/>
    </row>
    <row r="60" ht="15" customHeight="1">
      <c r="B60" s="296"/>
      <c r="C60" s="302"/>
      <c r="D60" s="305" t="s">
        <v>1662</v>
      </c>
      <c r="E60" s="305"/>
      <c r="F60" s="305"/>
      <c r="G60" s="305"/>
      <c r="H60" s="305"/>
      <c r="I60" s="305"/>
      <c r="J60" s="305"/>
      <c r="K60" s="298"/>
    </row>
    <row r="61" ht="15" customHeight="1">
      <c r="B61" s="296"/>
      <c r="C61" s="302"/>
      <c r="D61" s="300" t="s">
        <v>1663</v>
      </c>
      <c r="E61" s="300"/>
      <c r="F61" s="300"/>
      <c r="G61" s="300"/>
      <c r="H61" s="300"/>
      <c r="I61" s="300"/>
      <c r="J61" s="300"/>
      <c r="K61" s="298"/>
    </row>
    <row r="62" ht="12.75" customHeight="1">
      <c r="B62" s="296"/>
      <c r="C62" s="302"/>
      <c r="D62" s="302"/>
      <c r="E62" s="306"/>
      <c r="F62" s="302"/>
      <c r="G62" s="302"/>
      <c r="H62" s="302"/>
      <c r="I62" s="302"/>
      <c r="J62" s="302"/>
      <c r="K62" s="298"/>
    </row>
    <row r="63" ht="15" customHeight="1">
      <c r="B63" s="296"/>
      <c r="C63" s="302"/>
      <c r="D63" s="300" t="s">
        <v>1664</v>
      </c>
      <c r="E63" s="300"/>
      <c r="F63" s="300"/>
      <c r="G63" s="300"/>
      <c r="H63" s="300"/>
      <c r="I63" s="300"/>
      <c r="J63" s="300"/>
      <c r="K63" s="298"/>
    </row>
    <row r="64" ht="15" customHeight="1">
      <c r="B64" s="296"/>
      <c r="C64" s="302"/>
      <c r="D64" s="305" t="s">
        <v>1665</v>
      </c>
      <c r="E64" s="305"/>
      <c r="F64" s="305"/>
      <c r="G64" s="305"/>
      <c r="H64" s="305"/>
      <c r="I64" s="305"/>
      <c r="J64" s="305"/>
      <c r="K64" s="298"/>
    </row>
    <row r="65" ht="15" customHeight="1">
      <c r="B65" s="296"/>
      <c r="C65" s="302"/>
      <c r="D65" s="300" t="s">
        <v>1666</v>
      </c>
      <c r="E65" s="300"/>
      <c r="F65" s="300"/>
      <c r="G65" s="300"/>
      <c r="H65" s="300"/>
      <c r="I65" s="300"/>
      <c r="J65" s="300"/>
      <c r="K65" s="298"/>
    </row>
    <row r="66" ht="15" customHeight="1">
      <c r="B66" s="296"/>
      <c r="C66" s="302"/>
      <c r="D66" s="300" t="s">
        <v>1667</v>
      </c>
      <c r="E66" s="300"/>
      <c r="F66" s="300"/>
      <c r="G66" s="300"/>
      <c r="H66" s="300"/>
      <c r="I66" s="300"/>
      <c r="J66" s="300"/>
      <c r="K66" s="298"/>
    </row>
    <row r="67" ht="15" customHeight="1">
      <c r="B67" s="296"/>
      <c r="C67" s="302"/>
      <c r="D67" s="300" t="s">
        <v>1668</v>
      </c>
      <c r="E67" s="300"/>
      <c r="F67" s="300"/>
      <c r="G67" s="300"/>
      <c r="H67" s="300"/>
      <c r="I67" s="300"/>
      <c r="J67" s="300"/>
      <c r="K67" s="298"/>
    </row>
    <row r="68" ht="15" customHeight="1">
      <c r="B68" s="296"/>
      <c r="C68" s="302"/>
      <c r="D68" s="300" t="s">
        <v>1669</v>
      </c>
      <c r="E68" s="300"/>
      <c r="F68" s="300"/>
      <c r="G68" s="300"/>
      <c r="H68" s="300"/>
      <c r="I68" s="300"/>
      <c r="J68" s="300"/>
      <c r="K68" s="298"/>
    </row>
    <row r="69" ht="12.75" customHeight="1">
      <c r="B69" s="307"/>
      <c r="C69" s="308"/>
      <c r="D69" s="308"/>
      <c r="E69" s="308"/>
      <c r="F69" s="308"/>
      <c r="G69" s="308"/>
      <c r="H69" s="308"/>
      <c r="I69" s="308"/>
      <c r="J69" s="308"/>
      <c r="K69" s="309"/>
    </row>
    <row r="70" ht="18.75" customHeight="1">
      <c r="B70" s="310"/>
      <c r="C70" s="310"/>
      <c r="D70" s="310"/>
      <c r="E70" s="310"/>
      <c r="F70" s="310"/>
      <c r="G70" s="310"/>
      <c r="H70" s="310"/>
      <c r="I70" s="310"/>
      <c r="J70" s="310"/>
      <c r="K70" s="311"/>
    </row>
    <row r="71" ht="18.75" customHeight="1">
      <c r="B71" s="311"/>
      <c r="C71" s="311"/>
      <c r="D71" s="311"/>
      <c r="E71" s="311"/>
      <c r="F71" s="311"/>
      <c r="G71" s="311"/>
      <c r="H71" s="311"/>
      <c r="I71" s="311"/>
      <c r="J71" s="311"/>
      <c r="K71" s="311"/>
    </row>
    <row r="72" ht="7.5" customHeight="1">
      <c r="B72" s="312"/>
      <c r="C72" s="313"/>
      <c r="D72" s="313"/>
      <c r="E72" s="313"/>
      <c r="F72" s="313"/>
      <c r="G72" s="313"/>
      <c r="H72" s="313"/>
      <c r="I72" s="313"/>
      <c r="J72" s="313"/>
      <c r="K72" s="314"/>
    </row>
    <row r="73" ht="45" customHeight="1">
      <c r="B73" s="315"/>
      <c r="C73" s="316" t="s">
        <v>112</v>
      </c>
      <c r="D73" s="316"/>
      <c r="E73" s="316"/>
      <c r="F73" s="316"/>
      <c r="G73" s="316"/>
      <c r="H73" s="316"/>
      <c r="I73" s="316"/>
      <c r="J73" s="316"/>
      <c r="K73" s="317"/>
    </row>
    <row r="74" ht="17.25" customHeight="1">
      <c r="B74" s="315"/>
      <c r="C74" s="318" t="s">
        <v>1670</v>
      </c>
      <c r="D74" s="318"/>
      <c r="E74" s="318"/>
      <c r="F74" s="318" t="s">
        <v>1671</v>
      </c>
      <c r="G74" s="319"/>
      <c r="H74" s="318" t="s">
        <v>131</v>
      </c>
      <c r="I74" s="318" t="s">
        <v>66</v>
      </c>
      <c r="J74" s="318" t="s">
        <v>1672</v>
      </c>
      <c r="K74" s="317"/>
    </row>
    <row r="75" ht="17.25" customHeight="1">
      <c r="B75" s="315"/>
      <c r="C75" s="320" t="s">
        <v>1673</v>
      </c>
      <c r="D75" s="320"/>
      <c r="E75" s="320"/>
      <c r="F75" s="321" t="s">
        <v>1674</v>
      </c>
      <c r="G75" s="322"/>
      <c r="H75" s="320"/>
      <c r="I75" s="320"/>
      <c r="J75" s="320" t="s">
        <v>1675</v>
      </c>
      <c r="K75" s="317"/>
    </row>
    <row r="76" ht="5.25" customHeight="1">
      <c r="B76" s="315"/>
      <c r="C76" s="323"/>
      <c r="D76" s="323"/>
      <c r="E76" s="323"/>
      <c r="F76" s="323"/>
      <c r="G76" s="324"/>
      <c r="H76" s="323"/>
      <c r="I76" s="323"/>
      <c r="J76" s="323"/>
      <c r="K76" s="317"/>
    </row>
    <row r="77" ht="15" customHeight="1">
      <c r="B77" s="315"/>
      <c r="C77" s="304" t="s">
        <v>62</v>
      </c>
      <c r="D77" s="323"/>
      <c r="E77" s="323"/>
      <c r="F77" s="325" t="s">
        <v>1676</v>
      </c>
      <c r="G77" s="324"/>
      <c r="H77" s="304" t="s">
        <v>1677</v>
      </c>
      <c r="I77" s="304" t="s">
        <v>1678</v>
      </c>
      <c r="J77" s="304">
        <v>20</v>
      </c>
      <c r="K77" s="317"/>
    </row>
    <row r="78" ht="15" customHeight="1">
      <c r="B78" s="315"/>
      <c r="C78" s="304" t="s">
        <v>1679</v>
      </c>
      <c r="D78" s="304"/>
      <c r="E78" s="304"/>
      <c r="F78" s="325" t="s">
        <v>1676</v>
      </c>
      <c r="G78" s="324"/>
      <c r="H78" s="304" t="s">
        <v>1680</v>
      </c>
      <c r="I78" s="304" t="s">
        <v>1678</v>
      </c>
      <c r="J78" s="304">
        <v>120</v>
      </c>
      <c r="K78" s="317"/>
    </row>
    <row r="79" ht="15" customHeight="1">
      <c r="B79" s="326"/>
      <c r="C79" s="304" t="s">
        <v>1681</v>
      </c>
      <c r="D79" s="304"/>
      <c r="E79" s="304"/>
      <c r="F79" s="325" t="s">
        <v>1682</v>
      </c>
      <c r="G79" s="324"/>
      <c r="H79" s="304" t="s">
        <v>1683</v>
      </c>
      <c r="I79" s="304" t="s">
        <v>1678</v>
      </c>
      <c r="J79" s="304">
        <v>50</v>
      </c>
      <c r="K79" s="317"/>
    </row>
    <row r="80" ht="15" customHeight="1">
      <c r="B80" s="326"/>
      <c r="C80" s="304" t="s">
        <v>1684</v>
      </c>
      <c r="D80" s="304"/>
      <c r="E80" s="304"/>
      <c r="F80" s="325" t="s">
        <v>1676</v>
      </c>
      <c r="G80" s="324"/>
      <c r="H80" s="304" t="s">
        <v>1685</v>
      </c>
      <c r="I80" s="304" t="s">
        <v>1686</v>
      </c>
      <c r="J80" s="304"/>
      <c r="K80" s="317"/>
    </row>
    <row r="81" ht="15" customHeight="1">
      <c r="B81" s="326"/>
      <c r="C81" s="327" t="s">
        <v>1687</v>
      </c>
      <c r="D81" s="327"/>
      <c r="E81" s="327"/>
      <c r="F81" s="328" t="s">
        <v>1682</v>
      </c>
      <c r="G81" s="327"/>
      <c r="H81" s="327" t="s">
        <v>1688</v>
      </c>
      <c r="I81" s="327" t="s">
        <v>1678</v>
      </c>
      <c r="J81" s="327">
        <v>15</v>
      </c>
      <c r="K81" s="317"/>
    </row>
    <row r="82" ht="15" customHeight="1">
      <c r="B82" s="326"/>
      <c r="C82" s="327" t="s">
        <v>1689</v>
      </c>
      <c r="D82" s="327"/>
      <c r="E82" s="327"/>
      <c r="F82" s="328" t="s">
        <v>1682</v>
      </c>
      <c r="G82" s="327"/>
      <c r="H82" s="327" t="s">
        <v>1690</v>
      </c>
      <c r="I82" s="327" t="s">
        <v>1678</v>
      </c>
      <c r="J82" s="327">
        <v>15</v>
      </c>
      <c r="K82" s="317"/>
    </row>
    <row r="83" ht="15" customHeight="1">
      <c r="B83" s="326"/>
      <c r="C83" s="327" t="s">
        <v>1691</v>
      </c>
      <c r="D83" s="327"/>
      <c r="E83" s="327"/>
      <c r="F83" s="328" t="s">
        <v>1682</v>
      </c>
      <c r="G83" s="327"/>
      <c r="H83" s="327" t="s">
        <v>1692</v>
      </c>
      <c r="I83" s="327" t="s">
        <v>1678</v>
      </c>
      <c r="J83" s="327">
        <v>20</v>
      </c>
      <c r="K83" s="317"/>
    </row>
    <row r="84" ht="15" customHeight="1">
      <c r="B84" s="326"/>
      <c r="C84" s="327" t="s">
        <v>1693</v>
      </c>
      <c r="D84" s="327"/>
      <c r="E84" s="327"/>
      <c r="F84" s="328" t="s">
        <v>1682</v>
      </c>
      <c r="G84" s="327"/>
      <c r="H84" s="327" t="s">
        <v>1694</v>
      </c>
      <c r="I84" s="327" t="s">
        <v>1678</v>
      </c>
      <c r="J84" s="327">
        <v>20</v>
      </c>
      <c r="K84" s="317"/>
    </row>
    <row r="85" ht="15" customHeight="1">
      <c r="B85" s="326"/>
      <c r="C85" s="304" t="s">
        <v>1695</v>
      </c>
      <c r="D85" s="304"/>
      <c r="E85" s="304"/>
      <c r="F85" s="325" t="s">
        <v>1682</v>
      </c>
      <c r="G85" s="324"/>
      <c r="H85" s="304" t="s">
        <v>1696</v>
      </c>
      <c r="I85" s="304" t="s">
        <v>1678</v>
      </c>
      <c r="J85" s="304">
        <v>50</v>
      </c>
      <c r="K85" s="317"/>
    </row>
    <row r="86" ht="15" customHeight="1">
      <c r="B86" s="326"/>
      <c r="C86" s="304" t="s">
        <v>1697</v>
      </c>
      <c r="D86" s="304"/>
      <c r="E86" s="304"/>
      <c r="F86" s="325" t="s">
        <v>1682</v>
      </c>
      <c r="G86" s="324"/>
      <c r="H86" s="304" t="s">
        <v>1698</v>
      </c>
      <c r="I86" s="304" t="s">
        <v>1678</v>
      </c>
      <c r="J86" s="304">
        <v>20</v>
      </c>
      <c r="K86" s="317"/>
    </row>
    <row r="87" ht="15" customHeight="1">
      <c r="B87" s="326"/>
      <c r="C87" s="304" t="s">
        <v>1699</v>
      </c>
      <c r="D87" s="304"/>
      <c r="E87" s="304"/>
      <c r="F87" s="325" t="s">
        <v>1682</v>
      </c>
      <c r="G87" s="324"/>
      <c r="H87" s="304" t="s">
        <v>1700</v>
      </c>
      <c r="I87" s="304" t="s">
        <v>1678</v>
      </c>
      <c r="J87" s="304">
        <v>20</v>
      </c>
      <c r="K87" s="317"/>
    </row>
    <row r="88" ht="15" customHeight="1">
      <c r="B88" s="326"/>
      <c r="C88" s="304" t="s">
        <v>1701</v>
      </c>
      <c r="D88" s="304"/>
      <c r="E88" s="304"/>
      <c r="F88" s="325" t="s">
        <v>1682</v>
      </c>
      <c r="G88" s="324"/>
      <c r="H88" s="304" t="s">
        <v>1702</v>
      </c>
      <c r="I88" s="304" t="s">
        <v>1678</v>
      </c>
      <c r="J88" s="304">
        <v>50</v>
      </c>
      <c r="K88" s="317"/>
    </row>
    <row r="89" ht="15" customHeight="1">
      <c r="B89" s="326"/>
      <c r="C89" s="304" t="s">
        <v>1703</v>
      </c>
      <c r="D89" s="304"/>
      <c r="E89" s="304"/>
      <c r="F89" s="325" t="s">
        <v>1682</v>
      </c>
      <c r="G89" s="324"/>
      <c r="H89" s="304" t="s">
        <v>1703</v>
      </c>
      <c r="I89" s="304" t="s">
        <v>1678</v>
      </c>
      <c r="J89" s="304">
        <v>50</v>
      </c>
      <c r="K89" s="317"/>
    </row>
    <row r="90" ht="15" customHeight="1">
      <c r="B90" s="326"/>
      <c r="C90" s="304" t="s">
        <v>136</v>
      </c>
      <c r="D90" s="304"/>
      <c r="E90" s="304"/>
      <c r="F90" s="325" t="s">
        <v>1682</v>
      </c>
      <c r="G90" s="324"/>
      <c r="H90" s="304" t="s">
        <v>1704</v>
      </c>
      <c r="I90" s="304" t="s">
        <v>1678</v>
      </c>
      <c r="J90" s="304">
        <v>255</v>
      </c>
      <c r="K90" s="317"/>
    </row>
    <row r="91" ht="15" customHeight="1">
      <c r="B91" s="326"/>
      <c r="C91" s="304" t="s">
        <v>1705</v>
      </c>
      <c r="D91" s="304"/>
      <c r="E91" s="304"/>
      <c r="F91" s="325" t="s">
        <v>1676</v>
      </c>
      <c r="G91" s="324"/>
      <c r="H91" s="304" t="s">
        <v>1706</v>
      </c>
      <c r="I91" s="304" t="s">
        <v>1707</v>
      </c>
      <c r="J91" s="304"/>
      <c r="K91" s="317"/>
    </row>
    <row r="92" ht="15" customHeight="1">
      <c r="B92" s="326"/>
      <c r="C92" s="304" t="s">
        <v>1708</v>
      </c>
      <c r="D92" s="304"/>
      <c r="E92" s="304"/>
      <c r="F92" s="325" t="s">
        <v>1676</v>
      </c>
      <c r="G92" s="324"/>
      <c r="H92" s="304" t="s">
        <v>1709</v>
      </c>
      <c r="I92" s="304" t="s">
        <v>1710</v>
      </c>
      <c r="J92" s="304"/>
      <c r="K92" s="317"/>
    </row>
    <row r="93" ht="15" customHeight="1">
      <c r="B93" s="326"/>
      <c r="C93" s="304" t="s">
        <v>1711</v>
      </c>
      <c r="D93" s="304"/>
      <c r="E93" s="304"/>
      <c r="F93" s="325" t="s">
        <v>1676</v>
      </c>
      <c r="G93" s="324"/>
      <c r="H93" s="304" t="s">
        <v>1711</v>
      </c>
      <c r="I93" s="304" t="s">
        <v>1710</v>
      </c>
      <c r="J93" s="304"/>
      <c r="K93" s="317"/>
    </row>
    <row r="94" ht="15" customHeight="1">
      <c r="B94" s="326"/>
      <c r="C94" s="304" t="s">
        <v>47</v>
      </c>
      <c r="D94" s="304"/>
      <c r="E94" s="304"/>
      <c r="F94" s="325" t="s">
        <v>1676</v>
      </c>
      <c r="G94" s="324"/>
      <c r="H94" s="304" t="s">
        <v>1712</v>
      </c>
      <c r="I94" s="304" t="s">
        <v>1710</v>
      </c>
      <c r="J94" s="304"/>
      <c r="K94" s="317"/>
    </row>
    <row r="95" ht="15" customHeight="1">
      <c r="B95" s="326"/>
      <c r="C95" s="304" t="s">
        <v>57</v>
      </c>
      <c r="D95" s="304"/>
      <c r="E95" s="304"/>
      <c r="F95" s="325" t="s">
        <v>1676</v>
      </c>
      <c r="G95" s="324"/>
      <c r="H95" s="304" t="s">
        <v>1713</v>
      </c>
      <c r="I95" s="304" t="s">
        <v>1710</v>
      </c>
      <c r="J95" s="304"/>
      <c r="K95" s="317"/>
    </row>
    <row r="96" ht="15" customHeight="1">
      <c r="B96" s="329"/>
      <c r="C96" s="330"/>
      <c r="D96" s="330"/>
      <c r="E96" s="330"/>
      <c r="F96" s="330"/>
      <c r="G96" s="330"/>
      <c r="H96" s="330"/>
      <c r="I96" s="330"/>
      <c r="J96" s="330"/>
      <c r="K96" s="331"/>
    </row>
    <row r="97" ht="18.75" customHeight="1">
      <c r="B97" s="332"/>
      <c r="C97" s="333"/>
      <c r="D97" s="333"/>
      <c r="E97" s="333"/>
      <c r="F97" s="333"/>
      <c r="G97" s="333"/>
      <c r="H97" s="333"/>
      <c r="I97" s="333"/>
      <c r="J97" s="333"/>
      <c r="K97" s="332"/>
    </row>
    <row r="98" ht="18.75" customHeight="1">
      <c r="B98" s="311"/>
      <c r="C98" s="311"/>
      <c r="D98" s="311"/>
      <c r="E98" s="311"/>
      <c r="F98" s="311"/>
      <c r="G98" s="311"/>
      <c r="H98" s="311"/>
      <c r="I98" s="311"/>
      <c r="J98" s="311"/>
      <c r="K98" s="311"/>
    </row>
    <row r="99" ht="7.5" customHeight="1">
      <c r="B99" s="312"/>
      <c r="C99" s="313"/>
      <c r="D99" s="313"/>
      <c r="E99" s="313"/>
      <c r="F99" s="313"/>
      <c r="G99" s="313"/>
      <c r="H99" s="313"/>
      <c r="I99" s="313"/>
      <c r="J99" s="313"/>
      <c r="K99" s="314"/>
    </row>
    <row r="100" ht="45" customHeight="1">
      <c r="B100" s="315"/>
      <c r="C100" s="316" t="s">
        <v>1714</v>
      </c>
      <c r="D100" s="316"/>
      <c r="E100" s="316"/>
      <c r="F100" s="316"/>
      <c r="G100" s="316"/>
      <c r="H100" s="316"/>
      <c r="I100" s="316"/>
      <c r="J100" s="316"/>
      <c r="K100" s="317"/>
    </row>
    <row r="101" ht="17.25" customHeight="1">
      <c r="B101" s="315"/>
      <c r="C101" s="318" t="s">
        <v>1670</v>
      </c>
      <c r="D101" s="318"/>
      <c r="E101" s="318"/>
      <c r="F101" s="318" t="s">
        <v>1671</v>
      </c>
      <c r="G101" s="319"/>
      <c r="H101" s="318" t="s">
        <v>131</v>
      </c>
      <c r="I101" s="318" t="s">
        <v>66</v>
      </c>
      <c r="J101" s="318" t="s">
        <v>1672</v>
      </c>
      <c r="K101" s="317"/>
    </row>
    <row r="102" ht="17.25" customHeight="1">
      <c r="B102" s="315"/>
      <c r="C102" s="320" t="s">
        <v>1673</v>
      </c>
      <c r="D102" s="320"/>
      <c r="E102" s="320"/>
      <c r="F102" s="321" t="s">
        <v>1674</v>
      </c>
      <c r="G102" s="322"/>
      <c r="H102" s="320"/>
      <c r="I102" s="320"/>
      <c r="J102" s="320" t="s">
        <v>1675</v>
      </c>
      <c r="K102" s="317"/>
    </row>
    <row r="103" ht="5.25" customHeight="1">
      <c r="B103" s="315"/>
      <c r="C103" s="318"/>
      <c r="D103" s="318"/>
      <c r="E103" s="318"/>
      <c r="F103" s="318"/>
      <c r="G103" s="334"/>
      <c r="H103" s="318"/>
      <c r="I103" s="318"/>
      <c r="J103" s="318"/>
      <c r="K103" s="317"/>
    </row>
    <row r="104" ht="15" customHeight="1">
      <c r="B104" s="315"/>
      <c r="C104" s="304" t="s">
        <v>62</v>
      </c>
      <c r="D104" s="323"/>
      <c r="E104" s="323"/>
      <c r="F104" s="325" t="s">
        <v>1676</v>
      </c>
      <c r="G104" s="334"/>
      <c r="H104" s="304" t="s">
        <v>1715</v>
      </c>
      <c r="I104" s="304" t="s">
        <v>1678</v>
      </c>
      <c r="J104" s="304">
        <v>20</v>
      </c>
      <c r="K104" s="317"/>
    </row>
    <row r="105" ht="15" customHeight="1">
      <c r="B105" s="315"/>
      <c r="C105" s="304" t="s">
        <v>1679</v>
      </c>
      <c r="D105" s="304"/>
      <c r="E105" s="304"/>
      <c r="F105" s="325" t="s">
        <v>1676</v>
      </c>
      <c r="G105" s="304"/>
      <c r="H105" s="304" t="s">
        <v>1715</v>
      </c>
      <c r="I105" s="304" t="s">
        <v>1678</v>
      </c>
      <c r="J105" s="304">
        <v>120</v>
      </c>
      <c r="K105" s="317"/>
    </row>
    <row r="106" ht="15" customHeight="1">
      <c r="B106" s="326"/>
      <c r="C106" s="304" t="s">
        <v>1681</v>
      </c>
      <c r="D106" s="304"/>
      <c r="E106" s="304"/>
      <c r="F106" s="325" t="s">
        <v>1682</v>
      </c>
      <c r="G106" s="304"/>
      <c r="H106" s="304" t="s">
        <v>1715</v>
      </c>
      <c r="I106" s="304" t="s">
        <v>1678</v>
      </c>
      <c r="J106" s="304">
        <v>50</v>
      </c>
      <c r="K106" s="317"/>
    </row>
    <row r="107" ht="15" customHeight="1">
      <c r="B107" s="326"/>
      <c r="C107" s="304" t="s">
        <v>1684</v>
      </c>
      <c r="D107" s="304"/>
      <c r="E107" s="304"/>
      <c r="F107" s="325" t="s">
        <v>1676</v>
      </c>
      <c r="G107" s="304"/>
      <c r="H107" s="304" t="s">
        <v>1715</v>
      </c>
      <c r="I107" s="304" t="s">
        <v>1686</v>
      </c>
      <c r="J107" s="304"/>
      <c r="K107" s="317"/>
    </row>
    <row r="108" ht="15" customHeight="1">
      <c r="B108" s="326"/>
      <c r="C108" s="304" t="s">
        <v>1695</v>
      </c>
      <c r="D108" s="304"/>
      <c r="E108" s="304"/>
      <c r="F108" s="325" t="s">
        <v>1682</v>
      </c>
      <c r="G108" s="304"/>
      <c r="H108" s="304" t="s">
        <v>1715</v>
      </c>
      <c r="I108" s="304" t="s">
        <v>1678</v>
      </c>
      <c r="J108" s="304">
        <v>50</v>
      </c>
      <c r="K108" s="317"/>
    </row>
    <row r="109" ht="15" customHeight="1">
      <c r="B109" s="326"/>
      <c r="C109" s="304" t="s">
        <v>1703</v>
      </c>
      <c r="D109" s="304"/>
      <c r="E109" s="304"/>
      <c r="F109" s="325" t="s">
        <v>1682</v>
      </c>
      <c r="G109" s="304"/>
      <c r="H109" s="304" t="s">
        <v>1715</v>
      </c>
      <c r="I109" s="304" t="s">
        <v>1678</v>
      </c>
      <c r="J109" s="304">
        <v>50</v>
      </c>
      <c r="K109" s="317"/>
    </row>
    <row r="110" ht="15" customHeight="1">
      <c r="B110" s="326"/>
      <c r="C110" s="304" t="s">
        <v>1701</v>
      </c>
      <c r="D110" s="304"/>
      <c r="E110" s="304"/>
      <c r="F110" s="325" t="s">
        <v>1682</v>
      </c>
      <c r="G110" s="304"/>
      <c r="H110" s="304" t="s">
        <v>1715</v>
      </c>
      <c r="I110" s="304" t="s">
        <v>1678</v>
      </c>
      <c r="J110" s="304">
        <v>50</v>
      </c>
      <c r="K110" s="317"/>
    </row>
    <row r="111" ht="15" customHeight="1">
      <c r="B111" s="326"/>
      <c r="C111" s="304" t="s">
        <v>62</v>
      </c>
      <c r="D111" s="304"/>
      <c r="E111" s="304"/>
      <c r="F111" s="325" t="s">
        <v>1676</v>
      </c>
      <c r="G111" s="304"/>
      <c r="H111" s="304" t="s">
        <v>1716</v>
      </c>
      <c r="I111" s="304" t="s">
        <v>1678</v>
      </c>
      <c r="J111" s="304">
        <v>20</v>
      </c>
      <c r="K111" s="317"/>
    </row>
    <row r="112" ht="15" customHeight="1">
      <c r="B112" s="326"/>
      <c r="C112" s="304" t="s">
        <v>1717</v>
      </c>
      <c r="D112" s="304"/>
      <c r="E112" s="304"/>
      <c r="F112" s="325" t="s">
        <v>1676</v>
      </c>
      <c r="G112" s="304"/>
      <c r="H112" s="304" t="s">
        <v>1718</v>
      </c>
      <c r="I112" s="304" t="s">
        <v>1678</v>
      </c>
      <c r="J112" s="304">
        <v>120</v>
      </c>
      <c r="K112" s="317"/>
    </row>
    <row r="113" ht="15" customHeight="1">
      <c r="B113" s="326"/>
      <c r="C113" s="304" t="s">
        <v>47</v>
      </c>
      <c r="D113" s="304"/>
      <c r="E113" s="304"/>
      <c r="F113" s="325" t="s">
        <v>1676</v>
      </c>
      <c r="G113" s="304"/>
      <c r="H113" s="304" t="s">
        <v>1719</v>
      </c>
      <c r="I113" s="304" t="s">
        <v>1710</v>
      </c>
      <c r="J113" s="304"/>
      <c r="K113" s="317"/>
    </row>
    <row r="114" ht="15" customHeight="1">
      <c r="B114" s="326"/>
      <c r="C114" s="304" t="s">
        <v>57</v>
      </c>
      <c r="D114" s="304"/>
      <c r="E114" s="304"/>
      <c r="F114" s="325" t="s">
        <v>1676</v>
      </c>
      <c r="G114" s="304"/>
      <c r="H114" s="304" t="s">
        <v>1720</v>
      </c>
      <c r="I114" s="304" t="s">
        <v>1710</v>
      </c>
      <c r="J114" s="304"/>
      <c r="K114" s="317"/>
    </row>
    <row r="115" ht="15" customHeight="1">
      <c r="B115" s="326"/>
      <c r="C115" s="304" t="s">
        <v>66</v>
      </c>
      <c r="D115" s="304"/>
      <c r="E115" s="304"/>
      <c r="F115" s="325" t="s">
        <v>1676</v>
      </c>
      <c r="G115" s="304"/>
      <c r="H115" s="304" t="s">
        <v>1721</v>
      </c>
      <c r="I115" s="304" t="s">
        <v>1722</v>
      </c>
      <c r="J115" s="304"/>
      <c r="K115" s="317"/>
    </row>
    <row r="116" ht="15" customHeight="1">
      <c r="B116" s="329"/>
      <c r="C116" s="335"/>
      <c r="D116" s="335"/>
      <c r="E116" s="335"/>
      <c r="F116" s="335"/>
      <c r="G116" s="335"/>
      <c r="H116" s="335"/>
      <c r="I116" s="335"/>
      <c r="J116" s="335"/>
      <c r="K116" s="331"/>
    </row>
    <row r="117" ht="18.75" customHeight="1">
      <c r="B117" s="336"/>
      <c r="C117" s="300"/>
      <c r="D117" s="300"/>
      <c r="E117" s="300"/>
      <c r="F117" s="337"/>
      <c r="G117" s="300"/>
      <c r="H117" s="300"/>
      <c r="I117" s="300"/>
      <c r="J117" s="300"/>
      <c r="K117" s="336"/>
    </row>
    <row r="118" ht="18.75" customHeight="1">
      <c r="B118" s="311"/>
      <c r="C118" s="311"/>
      <c r="D118" s="311"/>
      <c r="E118" s="311"/>
      <c r="F118" s="311"/>
      <c r="G118" s="311"/>
      <c r="H118" s="311"/>
      <c r="I118" s="311"/>
      <c r="J118" s="311"/>
      <c r="K118" s="311"/>
    </row>
    <row r="119" ht="7.5" customHeight="1">
      <c r="B119" s="338"/>
      <c r="C119" s="339"/>
      <c r="D119" s="339"/>
      <c r="E119" s="339"/>
      <c r="F119" s="339"/>
      <c r="G119" s="339"/>
      <c r="H119" s="339"/>
      <c r="I119" s="339"/>
      <c r="J119" s="339"/>
      <c r="K119" s="340"/>
    </row>
    <row r="120" ht="45" customHeight="1">
      <c r="B120" s="341"/>
      <c r="C120" s="294" t="s">
        <v>1723</v>
      </c>
      <c r="D120" s="294"/>
      <c r="E120" s="294"/>
      <c r="F120" s="294"/>
      <c r="G120" s="294"/>
      <c r="H120" s="294"/>
      <c r="I120" s="294"/>
      <c r="J120" s="294"/>
      <c r="K120" s="342"/>
    </row>
    <row r="121" ht="17.25" customHeight="1">
      <c r="B121" s="343"/>
      <c r="C121" s="318" t="s">
        <v>1670</v>
      </c>
      <c r="D121" s="318"/>
      <c r="E121" s="318"/>
      <c r="F121" s="318" t="s">
        <v>1671</v>
      </c>
      <c r="G121" s="319"/>
      <c r="H121" s="318" t="s">
        <v>131</v>
      </c>
      <c r="I121" s="318" t="s">
        <v>66</v>
      </c>
      <c r="J121" s="318" t="s">
        <v>1672</v>
      </c>
      <c r="K121" s="344"/>
    </row>
    <row r="122" ht="17.25" customHeight="1">
      <c r="B122" s="343"/>
      <c r="C122" s="320" t="s">
        <v>1673</v>
      </c>
      <c r="D122" s="320"/>
      <c r="E122" s="320"/>
      <c r="F122" s="321" t="s">
        <v>1674</v>
      </c>
      <c r="G122" s="322"/>
      <c r="H122" s="320"/>
      <c r="I122" s="320"/>
      <c r="J122" s="320" t="s">
        <v>1675</v>
      </c>
      <c r="K122" s="344"/>
    </row>
    <row r="123" ht="5.25" customHeight="1">
      <c r="B123" s="345"/>
      <c r="C123" s="323"/>
      <c r="D123" s="323"/>
      <c r="E123" s="323"/>
      <c r="F123" s="323"/>
      <c r="G123" s="304"/>
      <c r="H123" s="323"/>
      <c r="I123" s="323"/>
      <c r="J123" s="323"/>
      <c r="K123" s="346"/>
    </row>
    <row r="124" ht="15" customHeight="1">
      <c r="B124" s="345"/>
      <c r="C124" s="304" t="s">
        <v>1679</v>
      </c>
      <c r="D124" s="323"/>
      <c r="E124" s="323"/>
      <c r="F124" s="325" t="s">
        <v>1676</v>
      </c>
      <c r="G124" s="304"/>
      <c r="H124" s="304" t="s">
        <v>1715</v>
      </c>
      <c r="I124" s="304" t="s">
        <v>1678</v>
      </c>
      <c r="J124" s="304">
        <v>120</v>
      </c>
      <c r="K124" s="347"/>
    </row>
    <row r="125" ht="15" customHeight="1">
      <c r="B125" s="345"/>
      <c r="C125" s="304" t="s">
        <v>1724</v>
      </c>
      <c r="D125" s="304"/>
      <c r="E125" s="304"/>
      <c r="F125" s="325" t="s">
        <v>1676</v>
      </c>
      <c r="G125" s="304"/>
      <c r="H125" s="304" t="s">
        <v>1725</v>
      </c>
      <c r="I125" s="304" t="s">
        <v>1678</v>
      </c>
      <c r="J125" s="304" t="s">
        <v>1726</v>
      </c>
      <c r="K125" s="347"/>
    </row>
    <row r="126" ht="15" customHeight="1">
      <c r="B126" s="345"/>
      <c r="C126" s="304" t="s">
        <v>1625</v>
      </c>
      <c r="D126" s="304"/>
      <c r="E126" s="304"/>
      <c r="F126" s="325" t="s">
        <v>1676</v>
      </c>
      <c r="G126" s="304"/>
      <c r="H126" s="304" t="s">
        <v>1727</v>
      </c>
      <c r="I126" s="304" t="s">
        <v>1678</v>
      </c>
      <c r="J126" s="304" t="s">
        <v>1726</v>
      </c>
      <c r="K126" s="347"/>
    </row>
    <row r="127" ht="15" customHeight="1">
      <c r="B127" s="345"/>
      <c r="C127" s="304" t="s">
        <v>1687</v>
      </c>
      <c r="D127" s="304"/>
      <c r="E127" s="304"/>
      <c r="F127" s="325" t="s">
        <v>1682</v>
      </c>
      <c r="G127" s="304"/>
      <c r="H127" s="304" t="s">
        <v>1688</v>
      </c>
      <c r="I127" s="304" t="s">
        <v>1678</v>
      </c>
      <c r="J127" s="304">
        <v>15</v>
      </c>
      <c r="K127" s="347"/>
    </row>
    <row r="128" ht="15" customHeight="1">
      <c r="B128" s="345"/>
      <c r="C128" s="327" t="s">
        <v>1689</v>
      </c>
      <c r="D128" s="327"/>
      <c r="E128" s="327"/>
      <c r="F128" s="328" t="s">
        <v>1682</v>
      </c>
      <c r="G128" s="327"/>
      <c r="H128" s="327" t="s">
        <v>1690</v>
      </c>
      <c r="I128" s="327" t="s">
        <v>1678</v>
      </c>
      <c r="J128" s="327">
        <v>15</v>
      </c>
      <c r="K128" s="347"/>
    </row>
    <row r="129" ht="15" customHeight="1">
      <c r="B129" s="345"/>
      <c r="C129" s="327" t="s">
        <v>1691</v>
      </c>
      <c r="D129" s="327"/>
      <c r="E129" s="327"/>
      <c r="F129" s="328" t="s">
        <v>1682</v>
      </c>
      <c r="G129" s="327"/>
      <c r="H129" s="327" t="s">
        <v>1692</v>
      </c>
      <c r="I129" s="327" t="s">
        <v>1678</v>
      </c>
      <c r="J129" s="327">
        <v>20</v>
      </c>
      <c r="K129" s="347"/>
    </row>
    <row r="130" ht="15" customHeight="1">
      <c r="B130" s="345"/>
      <c r="C130" s="327" t="s">
        <v>1693</v>
      </c>
      <c r="D130" s="327"/>
      <c r="E130" s="327"/>
      <c r="F130" s="328" t="s">
        <v>1682</v>
      </c>
      <c r="G130" s="327"/>
      <c r="H130" s="327" t="s">
        <v>1694</v>
      </c>
      <c r="I130" s="327" t="s">
        <v>1678</v>
      </c>
      <c r="J130" s="327">
        <v>20</v>
      </c>
      <c r="K130" s="347"/>
    </row>
    <row r="131" ht="15" customHeight="1">
      <c r="B131" s="345"/>
      <c r="C131" s="304" t="s">
        <v>1681</v>
      </c>
      <c r="D131" s="304"/>
      <c r="E131" s="304"/>
      <c r="F131" s="325" t="s">
        <v>1682</v>
      </c>
      <c r="G131" s="304"/>
      <c r="H131" s="304" t="s">
        <v>1715</v>
      </c>
      <c r="I131" s="304" t="s">
        <v>1678</v>
      </c>
      <c r="J131" s="304">
        <v>50</v>
      </c>
      <c r="K131" s="347"/>
    </row>
    <row r="132" ht="15" customHeight="1">
      <c r="B132" s="345"/>
      <c r="C132" s="304" t="s">
        <v>1695</v>
      </c>
      <c r="D132" s="304"/>
      <c r="E132" s="304"/>
      <c r="F132" s="325" t="s">
        <v>1682</v>
      </c>
      <c r="G132" s="304"/>
      <c r="H132" s="304" t="s">
        <v>1715</v>
      </c>
      <c r="I132" s="304" t="s">
        <v>1678</v>
      </c>
      <c r="J132" s="304">
        <v>50</v>
      </c>
      <c r="K132" s="347"/>
    </row>
    <row r="133" ht="15" customHeight="1">
      <c r="B133" s="345"/>
      <c r="C133" s="304" t="s">
        <v>1701</v>
      </c>
      <c r="D133" s="304"/>
      <c r="E133" s="304"/>
      <c r="F133" s="325" t="s">
        <v>1682</v>
      </c>
      <c r="G133" s="304"/>
      <c r="H133" s="304" t="s">
        <v>1715</v>
      </c>
      <c r="I133" s="304" t="s">
        <v>1678</v>
      </c>
      <c r="J133" s="304">
        <v>50</v>
      </c>
      <c r="K133" s="347"/>
    </row>
    <row r="134" ht="15" customHeight="1">
      <c r="B134" s="345"/>
      <c r="C134" s="304" t="s">
        <v>1703</v>
      </c>
      <c r="D134" s="304"/>
      <c r="E134" s="304"/>
      <c r="F134" s="325" t="s">
        <v>1682</v>
      </c>
      <c r="G134" s="304"/>
      <c r="H134" s="304" t="s">
        <v>1715</v>
      </c>
      <c r="I134" s="304" t="s">
        <v>1678</v>
      </c>
      <c r="J134" s="304">
        <v>50</v>
      </c>
      <c r="K134" s="347"/>
    </row>
    <row r="135" ht="15" customHeight="1">
      <c r="B135" s="345"/>
      <c r="C135" s="304" t="s">
        <v>136</v>
      </c>
      <c r="D135" s="304"/>
      <c r="E135" s="304"/>
      <c r="F135" s="325" t="s">
        <v>1682</v>
      </c>
      <c r="G135" s="304"/>
      <c r="H135" s="304" t="s">
        <v>1728</v>
      </c>
      <c r="I135" s="304" t="s">
        <v>1678</v>
      </c>
      <c r="J135" s="304">
        <v>255</v>
      </c>
      <c r="K135" s="347"/>
    </row>
    <row r="136" ht="15" customHeight="1">
      <c r="B136" s="345"/>
      <c r="C136" s="304" t="s">
        <v>1705</v>
      </c>
      <c r="D136" s="304"/>
      <c r="E136" s="304"/>
      <c r="F136" s="325" t="s">
        <v>1676</v>
      </c>
      <c r="G136" s="304"/>
      <c r="H136" s="304" t="s">
        <v>1729</v>
      </c>
      <c r="I136" s="304" t="s">
        <v>1707</v>
      </c>
      <c r="J136" s="304"/>
      <c r="K136" s="347"/>
    </row>
    <row r="137" ht="15" customHeight="1">
      <c r="B137" s="345"/>
      <c r="C137" s="304" t="s">
        <v>1708</v>
      </c>
      <c r="D137" s="304"/>
      <c r="E137" s="304"/>
      <c r="F137" s="325" t="s">
        <v>1676</v>
      </c>
      <c r="G137" s="304"/>
      <c r="H137" s="304" t="s">
        <v>1730</v>
      </c>
      <c r="I137" s="304" t="s">
        <v>1710</v>
      </c>
      <c r="J137" s="304"/>
      <c r="K137" s="347"/>
    </row>
    <row r="138" ht="15" customHeight="1">
      <c r="B138" s="345"/>
      <c r="C138" s="304" t="s">
        <v>1711</v>
      </c>
      <c r="D138" s="304"/>
      <c r="E138" s="304"/>
      <c r="F138" s="325" t="s">
        <v>1676</v>
      </c>
      <c r="G138" s="304"/>
      <c r="H138" s="304" t="s">
        <v>1711</v>
      </c>
      <c r="I138" s="304" t="s">
        <v>1710</v>
      </c>
      <c r="J138" s="304"/>
      <c r="K138" s="347"/>
    </row>
    <row r="139" ht="15" customHeight="1">
      <c r="B139" s="345"/>
      <c r="C139" s="304" t="s">
        <v>47</v>
      </c>
      <c r="D139" s="304"/>
      <c r="E139" s="304"/>
      <c r="F139" s="325" t="s">
        <v>1676</v>
      </c>
      <c r="G139" s="304"/>
      <c r="H139" s="304" t="s">
        <v>1731</v>
      </c>
      <c r="I139" s="304" t="s">
        <v>1710</v>
      </c>
      <c r="J139" s="304"/>
      <c r="K139" s="347"/>
    </row>
    <row r="140" ht="15" customHeight="1">
      <c r="B140" s="345"/>
      <c r="C140" s="304" t="s">
        <v>1732</v>
      </c>
      <c r="D140" s="304"/>
      <c r="E140" s="304"/>
      <c r="F140" s="325" t="s">
        <v>1676</v>
      </c>
      <c r="G140" s="304"/>
      <c r="H140" s="304" t="s">
        <v>1733</v>
      </c>
      <c r="I140" s="304" t="s">
        <v>1710</v>
      </c>
      <c r="J140" s="304"/>
      <c r="K140" s="347"/>
    </row>
    <row r="141" ht="15" customHeight="1">
      <c r="B141" s="348"/>
      <c r="C141" s="349"/>
      <c r="D141" s="349"/>
      <c r="E141" s="349"/>
      <c r="F141" s="349"/>
      <c r="G141" s="349"/>
      <c r="H141" s="349"/>
      <c r="I141" s="349"/>
      <c r="J141" s="349"/>
      <c r="K141" s="350"/>
    </row>
    <row r="142" ht="18.75" customHeight="1">
      <c r="B142" s="300"/>
      <c r="C142" s="300"/>
      <c r="D142" s="300"/>
      <c r="E142" s="300"/>
      <c r="F142" s="337"/>
      <c r="G142" s="300"/>
      <c r="H142" s="300"/>
      <c r="I142" s="300"/>
      <c r="J142" s="300"/>
      <c r="K142" s="300"/>
    </row>
    <row r="143" ht="18.75" customHeight="1">
      <c r="B143" s="311"/>
      <c r="C143" s="311"/>
      <c r="D143" s="311"/>
      <c r="E143" s="311"/>
      <c r="F143" s="311"/>
      <c r="G143" s="311"/>
      <c r="H143" s="311"/>
      <c r="I143" s="311"/>
      <c r="J143" s="311"/>
      <c r="K143" s="311"/>
    </row>
    <row r="144" ht="7.5" customHeight="1">
      <c r="B144" s="312"/>
      <c r="C144" s="313"/>
      <c r="D144" s="313"/>
      <c r="E144" s="313"/>
      <c r="F144" s="313"/>
      <c r="G144" s="313"/>
      <c r="H144" s="313"/>
      <c r="I144" s="313"/>
      <c r="J144" s="313"/>
      <c r="K144" s="314"/>
    </row>
    <row r="145" ht="45" customHeight="1">
      <c r="B145" s="315"/>
      <c r="C145" s="316" t="s">
        <v>1734</v>
      </c>
      <c r="D145" s="316"/>
      <c r="E145" s="316"/>
      <c r="F145" s="316"/>
      <c r="G145" s="316"/>
      <c r="H145" s="316"/>
      <c r="I145" s="316"/>
      <c r="J145" s="316"/>
      <c r="K145" s="317"/>
    </row>
    <row r="146" ht="17.25" customHeight="1">
      <c r="B146" s="315"/>
      <c r="C146" s="318" t="s">
        <v>1670</v>
      </c>
      <c r="D146" s="318"/>
      <c r="E146" s="318"/>
      <c r="F146" s="318" t="s">
        <v>1671</v>
      </c>
      <c r="G146" s="319"/>
      <c r="H146" s="318" t="s">
        <v>131</v>
      </c>
      <c r="I146" s="318" t="s">
        <v>66</v>
      </c>
      <c r="J146" s="318" t="s">
        <v>1672</v>
      </c>
      <c r="K146" s="317"/>
    </row>
    <row r="147" ht="17.25" customHeight="1">
      <c r="B147" s="315"/>
      <c r="C147" s="320" t="s">
        <v>1673</v>
      </c>
      <c r="D147" s="320"/>
      <c r="E147" s="320"/>
      <c r="F147" s="321" t="s">
        <v>1674</v>
      </c>
      <c r="G147" s="322"/>
      <c r="H147" s="320"/>
      <c r="I147" s="320"/>
      <c r="J147" s="320" t="s">
        <v>1675</v>
      </c>
      <c r="K147" s="317"/>
    </row>
    <row r="148" ht="5.25" customHeight="1">
      <c r="B148" s="326"/>
      <c r="C148" s="323"/>
      <c r="D148" s="323"/>
      <c r="E148" s="323"/>
      <c r="F148" s="323"/>
      <c r="G148" s="324"/>
      <c r="H148" s="323"/>
      <c r="I148" s="323"/>
      <c r="J148" s="323"/>
      <c r="K148" s="347"/>
    </row>
    <row r="149" ht="15" customHeight="1">
      <c r="B149" s="326"/>
      <c r="C149" s="351" t="s">
        <v>1679</v>
      </c>
      <c r="D149" s="304"/>
      <c r="E149" s="304"/>
      <c r="F149" s="352" t="s">
        <v>1676</v>
      </c>
      <c r="G149" s="304"/>
      <c r="H149" s="351" t="s">
        <v>1715</v>
      </c>
      <c r="I149" s="351" t="s">
        <v>1678</v>
      </c>
      <c r="J149" s="351">
        <v>120</v>
      </c>
      <c r="K149" s="347"/>
    </row>
    <row r="150" ht="15" customHeight="1">
      <c r="B150" s="326"/>
      <c r="C150" s="351" t="s">
        <v>1724</v>
      </c>
      <c r="D150" s="304"/>
      <c r="E150" s="304"/>
      <c r="F150" s="352" t="s">
        <v>1676</v>
      </c>
      <c r="G150" s="304"/>
      <c r="H150" s="351" t="s">
        <v>1735</v>
      </c>
      <c r="I150" s="351" t="s">
        <v>1678</v>
      </c>
      <c r="J150" s="351" t="s">
        <v>1726</v>
      </c>
      <c r="K150" s="347"/>
    </row>
    <row r="151" ht="15" customHeight="1">
      <c r="B151" s="326"/>
      <c r="C151" s="351" t="s">
        <v>1625</v>
      </c>
      <c r="D151" s="304"/>
      <c r="E151" s="304"/>
      <c r="F151" s="352" t="s">
        <v>1676</v>
      </c>
      <c r="G151" s="304"/>
      <c r="H151" s="351" t="s">
        <v>1736</v>
      </c>
      <c r="I151" s="351" t="s">
        <v>1678</v>
      </c>
      <c r="J151" s="351" t="s">
        <v>1726</v>
      </c>
      <c r="K151" s="347"/>
    </row>
    <row r="152" ht="15" customHeight="1">
      <c r="B152" s="326"/>
      <c r="C152" s="351" t="s">
        <v>1681</v>
      </c>
      <c r="D152" s="304"/>
      <c r="E152" s="304"/>
      <c r="F152" s="352" t="s">
        <v>1682</v>
      </c>
      <c r="G152" s="304"/>
      <c r="H152" s="351" t="s">
        <v>1715</v>
      </c>
      <c r="I152" s="351" t="s">
        <v>1678</v>
      </c>
      <c r="J152" s="351">
        <v>50</v>
      </c>
      <c r="K152" s="347"/>
    </row>
    <row r="153" ht="15" customHeight="1">
      <c r="B153" s="326"/>
      <c r="C153" s="351" t="s">
        <v>1684</v>
      </c>
      <c r="D153" s="304"/>
      <c r="E153" s="304"/>
      <c r="F153" s="352" t="s">
        <v>1676</v>
      </c>
      <c r="G153" s="304"/>
      <c r="H153" s="351" t="s">
        <v>1715</v>
      </c>
      <c r="I153" s="351" t="s">
        <v>1686</v>
      </c>
      <c r="J153" s="351"/>
      <c r="K153" s="347"/>
    </row>
    <row r="154" ht="15" customHeight="1">
      <c r="B154" s="326"/>
      <c r="C154" s="351" t="s">
        <v>1695</v>
      </c>
      <c r="D154" s="304"/>
      <c r="E154" s="304"/>
      <c r="F154" s="352" t="s">
        <v>1682</v>
      </c>
      <c r="G154" s="304"/>
      <c r="H154" s="351" t="s">
        <v>1715</v>
      </c>
      <c r="I154" s="351" t="s">
        <v>1678</v>
      </c>
      <c r="J154" s="351">
        <v>50</v>
      </c>
      <c r="K154" s="347"/>
    </row>
    <row r="155" ht="15" customHeight="1">
      <c r="B155" s="326"/>
      <c r="C155" s="351" t="s">
        <v>1703</v>
      </c>
      <c r="D155" s="304"/>
      <c r="E155" s="304"/>
      <c r="F155" s="352" t="s">
        <v>1682</v>
      </c>
      <c r="G155" s="304"/>
      <c r="H155" s="351" t="s">
        <v>1715</v>
      </c>
      <c r="I155" s="351" t="s">
        <v>1678</v>
      </c>
      <c r="J155" s="351">
        <v>50</v>
      </c>
      <c r="K155" s="347"/>
    </row>
    <row r="156" ht="15" customHeight="1">
      <c r="B156" s="326"/>
      <c r="C156" s="351" t="s">
        <v>1701</v>
      </c>
      <c r="D156" s="304"/>
      <c r="E156" s="304"/>
      <c r="F156" s="352" t="s">
        <v>1682</v>
      </c>
      <c r="G156" s="304"/>
      <c r="H156" s="351" t="s">
        <v>1715</v>
      </c>
      <c r="I156" s="351" t="s">
        <v>1678</v>
      </c>
      <c r="J156" s="351">
        <v>50</v>
      </c>
      <c r="K156" s="347"/>
    </row>
    <row r="157" ht="15" customHeight="1">
      <c r="B157" s="326"/>
      <c r="C157" s="351" t="s">
        <v>117</v>
      </c>
      <c r="D157" s="304"/>
      <c r="E157" s="304"/>
      <c r="F157" s="352" t="s">
        <v>1676</v>
      </c>
      <c r="G157" s="304"/>
      <c r="H157" s="351" t="s">
        <v>1737</v>
      </c>
      <c r="I157" s="351" t="s">
        <v>1678</v>
      </c>
      <c r="J157" s="351" t="s">
        <v>1738</v>
      </c>
      <c r="K157" s="347"/>
    </row>
    <row r="158" ht="15" customHeight="1">
      <c r="B158" s="326"/>
      <c r="C158" s="351" t="s">
        <v>1739</v>
      </c>
      <c r="D158" s="304"/>
      <c r="E158" s="304"/>
      <c r="F158" s="352" t="s">
        <v>1676</v>
      </c>
      <c r="G158" s="304"/>
      <c r="H158" s="351" t="s">
        <v>1740</v>
      </c>
      <c r="I158" s="351" t="s">
        <v>1710</v>
      </c>
      <c r="J158" s="351"/>
      <c r="K158" s="347"/>
    </row>
    <row r="159" ht="15" customHeight="1">
      <c r="B159" s="353"/>
      <c r="C159" s="335"/>
      <c r="D159" s="335"/>
      <c r="E159" s="335"/>
      <c r="F159" s="335"/>
      <c r="G159" s="335"/>
      <c r="H159" s="335"/>
      <c r="I159" s="335"/>
      <c r="J159" s="335"/>
      <c r="K159" s="354"/>
    </row>
    <row r="160" ht="18.75" customHeight="1">
      <c r="B160" s="300"/>
      <c r="C160" s="304"/>
      <c r="D160" s="304"/>
      <c r="E160" s="304"/>
      <c r="F160" s="325"/>
      <c r="G160" s="304"/>
      <c r="H160" s="304"/>
      <c r="I160" s="304"/>
      <c r="J160" s="304"/>
      <c r="K160" s="300"/>
    </row>
    <row r="161" ht="18.75" customHeight="1">
      <c r="B161" s="311"/>
      <c r="C161" s="311"/>
      <c r="D161" s="311"/>
      <c r="E161" s="311"/>
      <c r="F161" s="311"/>
      <c r="G161" s="311"/>
      <c r="H161" s="311"/>
      <c r="I161" s="311"/>
      <c r="J161" s="311"/>
      <c r="K161" s="311"/>
    </row>
    <row r="162" ht="7.5" customHeight="1">
      <c r="B162" s="290"/>
      <c r="C162" s="291"/>
      <c r="D162" s="291"/>
      <c r="E162" s="291"/>
      <c r="F162" s="291"/>
      <c r="G162" s="291"/>
      <c r="H162" s="291"/>
      <c r="I162" s="291"/>
      <c r="J162" s="291"/>
      <c r="K162" s="292"/>
    </row>
    <row r="163" ht="45" customHeight="1">
      <c r="B163" s="293"/>
      <c r="C163" s="294" t="s">
        <v>1741</v>
      </c>
      <c r="D163" s="294"/>
      <c r="E163" s="294"/>
      <c r="F163" s="294"/>
      <c r="G163" s="294"/>
      <c r="H163" s="294"/>
      <c r="I163" s="294"/>
      <c r="J163" s="294"/>
      <c r="K163" s="295"/>
    </row>
    <row r="164" ht="17.25" customHeight="1">
      <c r="B164" s="293"/>
      <c r="C164" s="318" t="s">
        <v>1670</v>
      </c>
      <c r="D164" s="318"/>
      <c r="E164" s="318"/>
      <c r="F164" s="318" t="s">
        <v>1671</v>
      </c>
      <c r="G164" s="355"/>
      <c r="H164" s="356" t="s">
        <v>131</v>
      </c>
      <c r="I164" s="356" t="s">
        <v>66</v>
      </c>
      <c r="J164" s="318" t="s">
        <v>1672</v>
      </c>
      <c r="K164" s="295"/>
    </row>
    <row r="165" ht="17.25" customHeight="1">
      <c r="B165" s="296"/>
      <c r="C165" s="320" t="s">
        <v>1673</v>
      </c>
      <c r="D165" s="320"/>
      <c r="E165" s="320"/>
      <c r="F165" s="321" t="s">
        <v>1674</v>
      </c>
      <c r="G165" s="357"/>
      <c r="H165" s="358"/>
      <c r="I165" s="358"/>
      <c r="J165" s="320" t="s">
        <v>1675</v>
      </c>
      <c r="K165" s="298"/>
    </row>
    <row r="166" ht="5.25" customHeight="1">
      <c r="B166" s="326"/>
      <c r="C166" s="323"/>
      <c r="D166" s="323"/>
      <c r="E166" s="323"/>
      <c r="F166" s="323"/>
      <c r="G166" s="324"/>
      <c r="H166" s="323"/>
      <c r="I166" s="323"/>
      <c r="J166" s="323"/>
      <c r="K166" s="347"/>
    </row>
    <row r="167" ht="15" customHeight="1">
      <c r="B167" s="326"/>
      <c r="C167" s="304" t="s">
        <v>1679</v>
      </c>
      <c r="D167" s="304"/>
      <c r="E167" s="304"/>
      <c r="F167" s="325" t="s">
        <v>1676</v>
      </c>
      <c r="G167" s="304"/>
      <c r="H167" s="304" t="s">
        <v>1715</v>
      </c>
      <c r="I167" s="304" t="s">
        <v>1678</v>
      </c>
      <c r="J167" s="304">
        <v>120</v>
      </c>
      <c r="K167" s="347"/>
    </row>
    <row r="168" ht="15" customHeight="1">
      <c r="B168" s="326"/>
      <c r="C168" s="304" t="s">
        <v>1724</v>
      </c>
      <c r="D168" s="304"/>
      <c r="E168" s="304"/>
      <c r="F168" s="325" t="s">
        <v>1676</v>
      </c>
      <c r="G168" s="304"/>
      <c r="H168" s="304" t="s">
        <v>1725</v>
      </c>
      <c r="I168" s="304" t="s">
        <v>1678</v>
      </c>
      <c r="J168" s="304" t="s">
        <v>1726</v>
      </c>
      <c r="K168" s="347"/>
    </row>
    <row r="169" ht="15" customHeight="1">
      <c r="B169" s="326"/>
      <c r="C169" s="304" t="s">
        <v>1625</v>
      </c>
      <c r="D169" s="304"/>
      <c r="E169" s="304"/>
      <c r="F169" s="325" t="s">
        <v>1676</v>
      </c>
      <c r="G169" s="304"/>
      <c r="H169" s="304" t="s">
        <v>1742</v>
      </c>
      <c r="I169" s="304" t="s">
        <v>1678</v>
      </c>
      <c r="J169" s="304" t="s">
        <v>1726</v>
      </c>
      <c r="K169" s="347"/>
    </row>
    <row r="170" ht="15" customHeight="1">
      <c r="B170" s="326"/>
      <c r="C170" s="304" t="s">
        <v>1681</v>
      </c>
      <c r="D170" s="304"/>
      <c r="E170" s="304"/>
      <c r="F170" s="325" t="s">
        <v>1682</v>
      </c>
      <c r="G170" s="304"/>
      <c r="H170" s="304" t="s">
        <v>1742</v>
      </c>
      <c r="I170" s="304" t="s">
        <v>1678</v>
      </c>
      <c r="J170" s="304">
        <v>50</v>
      </c>
      <c r="K170" s="347"/>
    </row>
    <row r="171" ht="15" customHeight="1">
      <c r="B171" s="326"/>
      <c r="C171" s="304" t="s">
        <v>1684</v>
      </c>
      <c r="D171" s="304"/>
      <c r="E171" s="304"/>
      <c r="F171" s="325" t="s">
        <v>1676</v>
      </c>
      <c r="G171" s="304"/>
      <c r="H171" s="304" t="s">
        <v>1742</v>
      </c>
      <c r="I171" s="304" t="s">
        <v>1686</v>
      </c>
      <c r="J171" s="304"/>
      <c r="K171" s="347"/>
    </row>
    <row r="172" ht="15" customHeight="1">
      <c r="B172" s="326"/>
      <c r="C172" s="304" t="s">
        <v>1695</v>
      </c>
      <c r="D172" s="304"/>
      <c r="E172" s="304"/>
      <c r="F172" s="325" t="s">
        <v>1682</v>
      </c>
      <c r="G172" s="304"/>
      <c r="H172" s="304" t="s">
        <v>1742</v>
      </c>
      <c r="I172" s="304" t="s">
        <v>1678</v>
      </c>
      <c r="J172" s="304">
        <v>50</v>
      </c>
      <c r="K172" s="347"/>
    </row>
    <row r="173" ht="15" customHeight="1">
      <c r="B173" s="326"/>
      <c r="C173" s="304" t="s">
        <v>1703</v>
      </c>
      <c r="D173" s="304"/>
      <c r="E173" s="304"/>
      <c r="F173" s="325" t="s">
        <v>1682</v>
      </c>
      <c r="G173" s="304"/>
      <c r="H173" s="304" t="s">
        <v>1742</v>
      </c>
      <c r="I173" s="304" t="s">
        <v>1678</v>
      </c>
      <c r="J173" s="304">
        <v>50</v>
      </c>
      <c r="K173" s="347"/>
    </row>
    <row r="174" ht="15" customHeight="1">
      <c r="B174" s="326"/>
      <c r="C174" s="304" t="s">
        <v>1701</v>
      </c>
      <c r="D174" s="304"/>
      <c r="E174" s="304"/>
      <c r="F174" s="325" t="s">
        <v>1682</v>
      </c>
      <c r="G174" s="304"/>
      <c r="H174" s="304" t="s">
        <v>1742</v>
      </c>
      <c r="I174" s="304" t="s">
        <v>1678</v>
      </c>
      <c r="J174" s="304">
        <v>50</v>
      </c>
      <c r="K174" s="347"/>
    </row>
    <row r="175" ht="15" customHeight="1">
      <c r="B175" s="326"/>
      <c r="C175" s="304" t="s">
        <v>130</v>
      </c>
      <c r="D175" s="304"/>
      <c r="E175" s="304"/>
      <c r="F175" s="325" t="s">
        <v>1676</v>
      </c>
      <c r="G175" s="304"/>
      <c r="H175" s="304" t="s">
        <v>1743</v>
      </c>
      <c r="I175" s="304" t="s">
        <v>1744</v>
      </c>
      <c r="J175" s="304"/>
      <c r="K175" s="347"/>
    </row>
    <row r="176" ht="15" customHeight="1">
      <c r="B176" s="326"/>
      <c r="C176" s="304" t="s">
        <v>66</v>
      </c>
      <c r="D176" s="304"/>
      <c r="E176" s="304"/>
      <c r="F176" s="325" t="s">
        <v>1676</v>
      </c>
      <c r="G176" s="304"/>
      <c r="H176" s="304" t="s">
        <v>1745</v>
      </c>
      <c r="I176" s="304" t="s">
        <v>1746</v>
      </c>
      <c r="J176" s="304">
        <v>1</v>
      </c>
      <c r="K176" s="347"/>
    </row>
    <row r="177" ht="15" customHeight="1">
      <c r="B177" s="326"/>
      <c r="C177" s="304" t="s">
        <v>62</v>
      </c>
      <c r="D177" s="304"/>
      <c r="E177" s="304"/>
      <c r="F177" s="325" t="s">
        <v>1676</v>
      </c>
      <c r="G177" s="304"/>
      <c r="H177" s="304" t="s">
        <v>1747</v>
      </c>
      <c r="I177" s="304" t="s">
        <v>1678</v>
      </c>
      <c r="J177" s="304">
        <v>20</v>
      </c>
      <c r="K177" s="347"/>
    </row>
    <row r="178" ht="15" customHeight="1">
      <c r="B178" s="326"/>
      <c r="C178" s="304" t="s">
        <v>131</v>
      </c>
      <c r="D178" s="304"/>
      <c r="E178" s="304"/>
      <c r="F178" s="325" t="s">
        <v>1676</v>
      </c>
      <c r="G178" s="304"/>
      <c r="H178" s="304" t="s">
        <v>1748</v>
      </c>
      <c r="I178" s="304" t="s">
        <v>1678</v>
      </c>
      <c r="J178" s="304">
        <v>255</v>
      </c>
      <c r="K178" s="347"/>
    </row>
    <row r="179" ht="15" customHeight="1">
      <c r="B179" s="326"/>
      <c r="C179" s="304" t="s">
        <v>132</v>
      </c>
      <c r="D179" s="304"/>
      <c r="E179" s="304"/>
      <c r="F179" s="325" t="s">
        <v>1676</v>
      </c>
      <c r="G179" s="304"/>
      <c r="H179" s="304" t="s">
        <v>1641</v>
      </c>
      <c r="I179" s="304" t="s">
        <v>1678</v>
      </c>
      <c r="J179" s="304">
        <v>10</v>
      </c>
      <c r="K179" s="347"/>
    </row>
    <row r="180" ht="15" customHeight="1">
      <c r="B180" s="326"/>
      <c r="C180" s="304" t="s">
        <v>133</v>
      </c>
      <c r="D180" s="304"/>
      <c r="E180" s="304"/>
      <c r="F180" s="325" t="s">
        <v>1676</v>
      </c>
      <c r="G180" s="304"/>
      <c r="H180" s="304" t="s">
        <v>1749</v>
      </c>
      <c r="I180" s="304" t="s">
        <v>1710</v>
      </c>
      <c r="J180" s="304"/>
      <c r="K180" s="347"/>
    </row>
    <row r="181" ht="15" customHeight="1">
      <c r="B181" s="326"/>
      <c r="C181" s="304" t="s">
        <v>1750</v>
      </c>
      <c r="D181" s="304"/>
      <c r="E181" s="304"/>
      <c r="F181" s="325" t="s">
        <v>1676</v>
      </c>
      <c r="G181" s="304"/>
      <c r="H181" s="304" t="s">
        <v>1751</v>
      </c>
      <c r="I181" s="304" t="s">
        <v>1710</v>
      </c>
      <c r="J181" s="304"/>
      <c r="K181" s="347"/>
    </row>
    <row r="182" ht="15" customHeight="1">
      <c r="B182" s="326"/>
      <c r="C182" s="304" t="s">
        <v>1739</v>
      </c>
      <c r="D182" s="304"/>
      <c r="E182" s="304"/>
      <c r="F182" s="325" t="s">
        <v>1676</v>
      </c>
      <c r="G182" s="304"/>
      <c r="H182" s="304" t="s">
        <v>1752</v>
      </c>
      <c r="I182" s="304" t="s">
        <v>1710</v>
      </c>
      <c r="J182" s="304"/>
      <c r="K182" s="347"/>
    </row>
    <row r="183" ht="15" customHeight="1">
      <c r="B183" s="326"/>
      <c r="C183" s="304" t="s">
        <v>135</v>
      </c>
      <c r="D183" s="304"/>
      <c r="E183" s="304"/>
      <c r="F183" s="325" t="s">
        <v>1682</v>
      </c>
      <c r="G183" s="304"/>
      <c r="H183" s="304" t="s">
        <v>1753</v>
      </c>
      <c r="I183" s="304" t="s">
        <v>1678</v>
      </c>
      <c r="J183" s="304">
        <v>50</v>
      </c>
      <c r="K183" s="347"/>
    </row>
    <row r="184" ht="15" customHeight="1">
      <c r="B184" s="326"/>
      <c r="C184" s="304" t="s">
        <v>1754</v>
      </c>
      <c r="D184" s="304"/>
      <c r="E184" s="304"/>
      <c r="F184" s="325" t="s">
        <v>1682</v>
      </c>
      <c r="G184" s="304"/>
      <c r="H184" s="304" t="s">
        <v>1755</v>
      </c>
      <c r="I184" s="304" t="s">
        <v>1756</v>
      </c>
      <c r="J184" s="304"/>
      <c r="K184" s="347"/>
    </row>
    <row r="185" ht="15" customHeight="1">
      <c r="B185" s="326"/>
      <c r="C185" s="304" t="s">
        <v>1757</v>
      </c>
      <c r="D185" s="304"/>
      <c r="E185" s="304"/>
      <c r="F185" s="325" t="s">
        <v>1682</v>
      </c>
      <c r="G185" s="304"/>
      <c r="H185" s="304" t="s">
        <v>1758</v>
      </c>
      <c r="I185" s="304" t="s">
        <v>1756</v>
      </c>
      <c r="J185" s="304"/>
      <c r="K185" s="347"/>
    </row>
    <row r="186" ht="15" customHeight="1">
      <c r="B186" s="326"/>
      <c r="C186" s="304" t="s">
        <v>1759</v>
      </c>
      <c r="D186" s="304"/>
      <c r="E186" s="304"/>
      <c r="F186" s="325" t="s">
        <v>1682</v>
      </c>
      <c r="G186" s="304"/>
      <c r="H186" s="304" t="s">
        <v>1760</v>
      </c>
      <c r="I186" s="304" t="s">
        <v>1756</v>
      </c>
      <c r="J186" s="304"/>
      <c r="K186" s="347"/>
    </row>
    <row r="187" ht="15" customHeight="1">
      <c r="B187" s="326"/>
      <c r="C187" s="359" t="s">
        <v>1761</v>
      </c>
      <c r="D187" s="304"/>
      <c r="E187" s="304"/>
      <c r="F187" s="325" t="s">
        <v>1682</v>
      </c>
      <c r="G187" s="304"/>
      <c r="H187" s="304" t="s">
        <v>1762</v>
      </c>
      <c r="I187" s="304" t="s">
        <v>1763</v>
      </c>
      <c r="J187" s="360" t="s">
        <v>1764</v>
      </c>
      <c r="K187" s="347"/>
    </row>
    <row r="188" ht="15" customHeight="1">
      <c r="B188" s="326"/>
      <c r="C188" s="310" t="s">
        <v>51</v>
      </c>
      <c r="D188" s="304"/>
      <c r="E188" s="304"/>
      <c r="F188" s="325" t="s">
        <v>1676</v>
      </c>
      <c r="G188" s="304"/>
      <c r="H188" s="300" t="s">
        <v>1765</v>
      </c>
      <c r="I188" s="304" t="s">
        <v>1766</v>
      </c>
      <c r="J188" s="304"/>
      <c r="K188" s="347"/>
    </row>
    <row r="189" ht="15" customHeight="1">
      <c r="B189" s="326"/>
      <c r="C189" s="310" t="s">
        <v>1767</v>
      </c>
      <c r="D189" s="304"/>
      <c r="E189" s="304"/>
      <c r="F189" s="325" t="s">
        <v>1676</v>
      </c>
      <c r="G189" s="304"/>
      <c r="H189" s="304" t="s">
        <v>1768</v>
      </c>
      <c r="I189" s="304" t="s">
        <v>1710</v>
      </c>
      <c r="J189" s="304"/>
      <c r="K189" s="347"/>
    </row>
    <row r="190" ht="15" customHeight="1">
      <c r="B190" s="326"/>
      <c r="C190" s="310" t="s">
        <v>1218</v>
      </c>
      <c r="D190" s="304"/>
      <c r="E190" s="304"/>
      <c r="F190" s="325" t="s">
        <v>1676</v>
      </c>
      <c r="G190" s="304"/>
      <c r="H190" s="304" t="s">
        <v>1769</v>
      </c>
      <c r="I190" s="304" t="s">
        <v>1710</v>
      </c>
      <c r="J190" s="304"/>
      <c r="K190" s="347"/>
    </row>
    <row r="191" ht="15" customHeight="1">
      <c r="B191" s="326"/>
      <c r="C191" s="310" t="s">
        <v>1770</v>
      </c>
      <c r="D191" s="304"/>
      <c r="E191" s="304"/>
      <c r="F191" s="325" t="s">
        <v>1682</v>
      </c>
      <c r="G191" s="304"/>
      <c r="H191" s="304" t="s">
        <v>1771</v>
      </c>
      <c r="I191" s="304" t="s">
        <v>1710</v>
      </c>
      <c r="J191" s="304"/>
      <c r="K191" s="347"/>
    </row>
    <row r="192" ht="15" customHeight="1">
      <c r="B192" s="353"/>
      <c r="C192" s="361"/>
      <c r="D192" s="335"/>
      <c r="E192" s="335"/>
      <c r="F192" s="335"/>
      <c r="G192" s="335"/>
      <c r="H192" s="335"/>
      <c r="I192" s="335"/>
      <c r="J192" s="335"/>
      <c r="K192" s="354"/>
    </row>
    <row r="193" ht="18.75" customHeight="1">
      <c r="B193" s="300"/>
      <c r="C193" s="304"/>
      <c r="D193" s="304"/>
      <c r="E193" s="304"/>
      <c r="F193" s="325"/>
      <c r="G193" s="304"/>
      <c r="H193" s="304"/>
      <c r="I193" s="304"/>
      <c r="J193" s="304"/>
      <c r="K193" s="300"/>
    </row>
    <row r="194" ht="18.75" customHeight="1">
      <c r="B194" s="300"/>
      <c r="C194" s="304"/>
      <c r="D194" s="304"/>
      <c r="E194" s="304"/>
      <c r="F194" s="325"/>
      <c r="G194" s="304"/>
      <c r="H194" s="304"/>
      <c r="I194" s="304"/>
      <c r="J194" s="304"/>
      <c r="K194" s="300"/>
    </row>
    <row r="195" ht="18.75" customHeight="1">
      <c r="B195" s="311"/>
      <c r="C195" s="311"/>
      <c r="D195" s="311"/>
      <c r="E195" s="311"/>
      <c r="F195" s="311"/>
      <c r="G195" s="311"/>
      <c r="H195" s="311"/>
      <c r="I195" s="311"/>
      <c r="J195" s="311"/>
      <c r="K195" s="311"/>
    </row>
    <row r="196" ht="13.5">
      <c r="B196" s="290"/>
      <c r="C196" s="291"/>
      <c r="D196" s="291"/>
      <c r="E196" s="291"/>
      <c r="F196" s="291"/>
      <c r="G196" s="291"/>
      <c r="H196" s="291"/>
      <c r="I196" s="291"/>
      <c r="J196" s="291"/>
      <c r="K196" s="292"/>
    </row>
    <row r="197" ht="21">
      <c r="B197" s="293"/>
      <c r="C197" s="294" t="s">
        <v>1772</v>
      </c>
      <c r="D197" s="294"/>
      <c r="E197" s="294"/>
      <c r="F197" s="294"/>
      <c r="G197" s="294"/>
      <c r="H197" s="294"/>
      <c r="I197" s="294"/>
      <c r="J197" s="294"/>
      <c r="K197" s="295"/>
    </row>
    <row r="198" ht="25.5" customHeight="1">
      <c r="B198" s="293"/>
      <c r="C198" s="362" t="s">
        <v>1773</v>
      </c>
      <c r="D198" s="362"/>
      <c r="E198" s="362"/>
      <c r="F198" s="362" t="s">
        <v>1774</v>
      </c>
      <c r="G198" s="363"/>
      <c r="H198" s="362" t="s">
        <v>1775</v>
      </c>
      <c r="I198" s="362"/>
      <c r="J198" s="362"/>
      <c r="K198" s="295"/>
    </row>
    <row r="199" ht="5.25" customHeight="1">
      <c r="B199" s="326"/>
      <c r="C199" s="323"/>
      <c r="D199" s="323"/>
      <c r="E199" s="323"/>
      <c r="F199" s="323"/>
      <c r="G199" s="304"/>
      <c r="H199" s="323"/>
      <c r="I199" s="323"/>
      <c r="J199" s="323"/>
      <c r="K199" s="347"/>
    </row>
    <row r="200" ht="15" customHeight="1">
      <c r="B200" s="326"/>
      <c r="C200" s="304" t="s">
        <v>1766</v>
      </c>
      <c r="D200" s="304"/>
      <c r="E200" s="304"/>
      <c r="F200" s="325" t="s">
        <v>52</v>
      </c>
      <c r="G200" s="304"/>
      <c r="H200" s="304" t="s">
        <v>1776</v>
      </c>
      <c r="I200" s="304"/>
      <c r="J200" s="304"/>
      <c r="K200" s="347"/>
    </row>
    <row r="201" ht="15" customHeight="1">
      <c r="B201" s="326"/>
      <c r="C201" s="332"/>
      <c r="D201" s="304"/>
      <c r="E201" s="304"/>
      <c r="F201" s="325" t="s">
        <v>53</v>
      </c>
      <c r="G201" s="304"/>
      <c r="H201" s="304" t="s">
        <v>1777</v>
      </c>
      <c r="I201" s="304"/>
      <c r="J201" s="304"/>
      <c r="K201" s="347"/>
    </row>
    <row r="202" ht="15" customHeight="1">
      <c r="B202" s="326"/>
      <c r="C202" s="332"/>
      <c r="D202" s="304"/>
      <c r="E202" s="304"/>
      <c r="F202" s="325" t="s">
        <v>56</v>
      </c>
      <c r="G202" s="304"/>
      <c r="H202" s="304" t="s">
        <v>1778</v>
      </c>
      <c r="I202" s="304"/>
      <c r="J202" s="304"/>
      <c r="K202" s="347"/>
    </row>
    <row r="203" ht="15" customHeight="1">
      <c r="B203" s="326"/>
      <c r="C203" s="304"/>
      <c r="D203" s="304"/>
      <c r="E203" s="304"/>
      <c r="F203" s="325" t="s">
        <v>54</v>
      </c>
      <c r="G203" s="304"/>
      <c r="H203" s="304" t="s">
        <v>1779</v>
      </c>
      <c r="I203" s="304"/>
      <c r="J203" s="304"/>
      <c r="K203" s="347"/>
    </row>
    <row r="204" ht="15" customHeight="1">
      <c r="B204" s="326"/>
      <c r="C204" s="304"/>
      <c r="D204" s="304"/>
      <c r="E204" s="304"/>
      <c r="F204" s="325" t="s">
        <v>55</v>
      </c>
      <c r="G204" s="304"/>
      <c r="H204" s="304" t="s">
        <v>1780</v>
      </c>
      <c r="I204" s="304"/>
      <c r="J204" s="304"/>
      <c r="K204" s="347"/>
    </row>
    <row r="205" ht="15" customHeight="1">
      <c r="B205" s="326"/>
      <c r="C205" s="304"/>
      <c r="D205" s="304"/>
      <c r="E205" s="304"/>
      <c r="F205" s="325"/>
      <c r="G205" s="304"/>
      <c r="H205" s="304"/>
      <c r="I205" s="304"/>
      <c r="J205" s="304"/>
      <c r="K205" s="347"/>
    </row>
    <row r="206" ht="15" customHeight="1">
      <c r="B206" s="326"/>
      <c r="C206" s="304" t="s">
        <v>1722</v>
      </c>
      <c r="D206" s="304"/>
      <c r="E206" s="304"/>
      <c r="F206" s="325" t="s">
        <v>88</v>
      </c>
      <c r="G206" s="304"/>
      <c r="H206" s="304" t="s">
        <v>1781</v>
      </c>
      <c r="I206" s="304"/>
      <c r="J206" s="304"/>
      <c r="K206" s="347"/>
    </row>
    <row r="207" ht="15" customHeight="1">
      <c r="B207" s="326"/>
      <c r="C207" s="332"/>
      <c r="D207" s="304"/>
      <c r="E207" s="304"/>
      <c r="F207" s="325" t="s">
        <v>1621</v>
      </c>
      <c r="G207" s="304"/>
      <c r="H207" s="304" t="s">
        <v>1622</v>
      </c>
      <c r="I207" s="304"/>
      <c r="J207" s="304"/>
      <c r="K207" s="347"/>
    </row>
    <row r="208" ht="15" customHeight="1">
      <c r="B208" s="326"/>
      <c r="C208" s="304"/>
      <c r="D208" s="304"/>
      <c r="E208" s="304"/>
      <c r="F208" s="325" t="s">
        <v>1619</v>
      </c>
      <c r="G208" s="304"/>
      <c r="H208" s="304" t="s">
        <v>1782</v>
      </c>
      <c r="I208" s="304"/>
      <c r="J208" s="304"/>
      <c r="K208" s="347"/>
    </row>
    <row r="209" ht="15" customHeight="1">
      <c r="B209" s="364"/>
      <c r="C209" s="332"/>
      <c r="D209" s="332"/>
      <c r="E209" s="332"/>
      <c r="F209" s="325" t="s">
        <v>1623</v>
      </c>
      <c r="G209" s="310"/>
      <c r="H209" s="351" t="s">
        <v>1624</v>
      </c>
      <c r="I209" s="351"/>
      <c r="J209" s="351"/>
      <c r="K209" s="365"/>
    </row>
    <row r="210" ht="15" customHeight="1">
      <c r="B210" s="364"/>
      <c r="C210" s="332"/>
      <c r="D210" s="332"/>
      <c r="E210" s="332"/>
      <c r="F210" s="325" t="s">
        <v>1379</v>
      </c>
      <c r="G210" s="310"/>
      <c r="H210" s="351" t="s">
        <v>1783</v>
      </c>
      <c r="I210" s="351"/>
      <c r="J210" s="351"/>
      <c r="K210" s="365"/>
    </row>
    <row r="211" ht="15" customHeight="1">
      <c r="B211" s="364"/>
      <c r="C211" s="332"/>
      <c r="D211" s="332"/>
      <c r="E211" s="332"/>
      <c r="F211" s="366"/>
      <c r="G211" s="310"/>
      <c r="H211" s="367"/>
      <c r="I211" s="367"/>
      <c r="J211" s="367"/>
      <c r="K211" s="365"/>
    </row>
    <row r="212" ht="15" customHeight="1">
      <c r="B212" s="364"/>
      <c r="C212" s="304" t="s">
        <v>1746</v>
      </c>
      <c r="D212" s="332"/>
      <c r="E212" s="332"/>
      <c r="F212" s="325">
        <v>1</v>
      </c>
      <c r="G212" s="310"/>
      <c r="H212" s="351" t="s">
        <v>1784</v>
      </c>
      <c r="I212" s="351"/>
      <c r="J212" s="351"/>
      <c r="K212" s="365"/>
    </row>
    <row r="213" ht="15" customHeight="1">
      <c r="B213" s="364"/>
      <c r="C213" s="332"/>
      <c r="D213" s="332"/>
      <c r="E213" s="332"/>
      <c r="F213" s="325">
        <v>2</v>
      </c>
      <c r="G213" s="310"/>
      <c r="H213" s="351" t="s">
        <v>1785</v>
      </c>
      <c r="I213" s="351"/>
      <c r="J213" s="351"/>
      <c r="K213" s="365"/>
    </row>
    <row r="214" ht="15" customHeight="1">
      <c r="B214" s="364"/>
      <c r="C214" s="332"/>
      <c r="D214" s="332"/>
      <c r="E214" s="332"/>
      <c r="F214" s="325">
        <v>3</v>
      </c>
      <c r="G214" s="310"/>
      <c r="H214" s="351" t="s">
        <v>1786</v>
      </c>
      <c r="I214" s="351"/>
      <c r="J214" s="351"/>
      <c r="K214" s="365"/>
    </row>
    <row r="215" ht="15" customHeight="1">
      <c r="B215" s="364"/>
      <c r="C215" s="332"/>
      <c r="D215" s="332"/>
      <c r="E215" s="332"/>
      <c r="F215" s="325">
        <v>4</v>
      </c>
      <c r="G215" s="310"/>
      <c r="H215" s="351" t="s">
        <v>1787</v>
      </c>
      <c r="I215" s="351"/>
      <c r="J215" s="351"/>
      <c r="K215" s="365"/>
    </row>
    <row r="216" ht="12.75" customHeight="1">
      <c r="B216" s="368"/>
      <c r="C216" s="369"/>
      <c r="D216" s="369"/>
      <c r="E216" s="369"/>
      <c r="F216" s="369"/>
      <c r="G216" s="369"/>
      <c r="H216" s="369"/>
      <c r="I216" s="369"/>
      <c r="J216" s="369"/>
      <c r="K216" s="370"/>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2019-01-17T11:56:19Z</dcterms:created>
  <dcterms:modified xsi:type="dcterms:W3CDTF">2019-01-17T11:56:30Z</dcterms:modified>
</cp:coreProperties>
</file>