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 - Bourací práce" sheetId="3" r:id="rId3"/>
    <sheet name="03.01 - D.1.1, D1.2, D1.3..." sheetId="4" r:id="rId4"/>
    <sheet name="03.02 - D.4.1.a - Vytápění" sheetId="5" r:id="rId5"/>
    <sheet name="03.03 - D.1.4.c - Vzducho..." sheetId="6" r:id="rId6"/>
    <sheet name="03.04 - D.1.4.e - ZTI" sheetId="7" r:id="rId7"/>
    <sheet name="03.05.1 - D.1.4.f - Děšťo..." sheetId="8" r:id="rId8"/>
    <sheet name="03.05.2 - D.1.4.f - Splaš..." sheetId="9" r:id="rId9"/>
    <sheet name="03.05.3 - D.1.4.f - Vodov..." sheetId="10" r:id="rId10"/>
    <sheet name="03.06 - D.1.4.g - Silnoproud" sheetId="11" r:id="rId11"/>
    <sheet name="03.07.1 - D.1.4.h - EZS" sheetId="12" r:id="rId12"/>
    <sheet name="03.07.2 - D.1.4.h - Struk..." sheetId="13" r:id="rId13"/>
    <sheet name="03.07.3 - D.1.4.h - CCTV" sheetId="14" r:id="rId14"/>
    <sheet name="03.07.4 - D.1.4.h - Přípr..." sheetId="15" r:id="rId15"/>
    <sheet name="03.07.5 - D.1.4.h - EPS" sheetId="16" r:id="rId16"/>
    <sheet name="03.08 - D.1.4.j - Měření ..." sheetId="17" r:id="rId17"/>
    <sheet name="04 - Zimní zahrada" sheetId="18" r:id="rId18"/>
    <sheet name="05.01 - Zpevněné plochy" sheetId="19" r:id="rId19"/>
    <sheet name="Pokyny pro vyplnění" sheetId="20" r:id="rId20"/>
  </sheets>
  <definedNames>
    <definedName name="_xlnm.Print_Area" localSheetId="0">'Rekapitulace stavby'!$D$4:$AO$33,'Rekapitulace stavby'!$C$39:$AQ$74</definedName>
    <definedName name="_xlnm._FilterDatabase" localSheetId="1" hidden="1">'01 - Vedlejší rozpočtové ...'!$C$79:$K$89</definedName>
    <definedName name="_xlnm.Print_Area" localSheetId="1">'01 - Vedlejší rozpočtové ...'!$C$4:$J$36,'01 - Vedlejší rozpočtové ...'!$C$42:$J$61,'01 - Vedlejší rozpočtové ...'!$C$67:$K$89</definedName>
    <definedName name="_xlnm._FilterDatabase" localSheetId="2" hidden="1">'02 - Bourací práce'!$C$88:$K$212</definedName>
    <definedName name="_xlnm.Print_Area" localSheetId="2">'02 - Bourací práce'!$C$4:$J$36,'02 - Bourací práce'!$C$42:$J$70,'02 - Bourací práce'!$C$76:$K$212</definedName>
    <definedName name="_xlnm._FilterDatabase" localSheetId="3" hidden="1">'03.01 - D.1.1, D1.2, D1.3...'!$C$120:$K$1478</definedName>
    <definedName name="_xlnm.Print_Area" localSheetId="3">'03.01 - D.1.1, D1.2, D1.3...'!$C$4:$J$38,'03.01 - D.1.1, D1.2, D1.3...'!$C$44:$J$100,'03.01 - D.1.1, D1.2, D1.3...'!$C$106:$K$1478</definedName>
    <definedName name="_xlnm._FilterDatabase" localSheetId="4" hidden="1">'03.02 - D.4.1.a - Vytápění'!$C$90:$K$186</definedName>
    <definedName name="_xlnm.Print_Area" localSheetId="4">'03.02 - D.4.1.a - Vytápění'!$C$4:$J$38,'03.02 - D.4.1.a - Vytápění'!$C$44:$J$70,'03.02 - D.4.1.a - Vytápění'!$C$76:$K$186</definedName>
    <definedName name="_xlnm._FilterDatabase" localSheetId="5" hidden="1">'03.03 - D.1.4.c - Vzducho...'!$C$98:$K$508</definedName>
    <definedName name="_xlnm.Print_Area" localSheetId="5">'03.03 - D.1.4.c - Vzducho...'!$C$4:$J$38,'03.03 - D.1.4.c - Vzducho...'!$C$44:$J$78,'03.03 - D.1.4.c - Vzducho...'!$C$84:$K$508</definedName>
    <definedName name="_xlnm._FilterDatabase" localSheetId="6" hidden="1">'03.04 - D.1.4.e - ZTI'!$C$94:$K$196</definedName>
    <definedName name="_xlnm.Print_Area" localSheetId="6">'03.04 - D.1.4.e - ZTI'!$C$4:$J$38,'03.04 - D.1.4.e - ZTI'!$C$44:$J$74,'03.04 - D.1.4.e - ZTI'!$C$80:$K$196</definedName>
    <definedName name="_xlnm._FilterDatabase" localSheetId="7" hidden="1">'03.05.1 - D.1.4.f - Děšťo...'!$C$99:$K$408</definedName>
    <definedName name="_xlnm.Print_Area" localSheetId="7">'03.05.1 - D.1.4.f - Děšťo...'!$C$4:$J$40,'03.05.1 - D.1.4.f - Děšťo...'!$C$46:$J$77,'03.05.1 - D.1.4.f - Děšťo...'!$C$83:$K$408</definedName>
    <definedName name="_xlnm._FilterDatabase" localSheetId="8" hidden="1">'03.05.2 - D.1.4.f - Splaš...'!$C$97:$K$218</definedName>
    <definedName name="_xlnm.Print_Area" localSheetId="8">'03.05.2 - D.1.4.f - Splaš...'!$C$4:$J$40,'03.05.2 - D.1.4.f - Splaš...'!$C$46:$J$75,'03.05.2 - D.1.4.f - Splaš...'!$C$81:$K$218</definedName>
    <definedName name="_xlnm._FilterDatabase" localSheetId="9" hidden="1">'03.05.3 - D.1.4.f - Vodov...'!$C$99:$K$238</definedName>
    <definedName name="_xlnm.Print_Area" localSheetId="9">'03.05.3 - D.1.4.f - Vodov...'!$C$4:$J$40,'03.05.3 - D.1.4.f - Vodov...'!$C$46:$J$77,'03.05.3 - D.1.4.f - Vodov...'!$C$83:$K$238</definedName>
    <definedName name="_xlnm._FilterDatabase" localSheetId="10" hidden="1">'03.06 - D.1.4.g - Silnoproud'!$C$96:$K$256</definedName>
    <definedName name="_xlnm.Print_Area" localSheetId="10">'03.06 - D.1.4.g - Silnoproud'!$C$4:$J$38,'03.06 - D.1.4.g - Silnoproud'!$C$44:$J$76,'03.06 - D.1.4.g - Silnoproud'!$C$82:$K$256</definedName>
    <definedName name="_xlnm._FilterDatabase" localSheetId="11" hidden="1">'03.07.1 - D.1.4.h - EZS'!$C$92:$K$132</definedName>
    <definedName name="_xlnm.Print_Area" localSheetId="11">'03.07.1 - D.1.4.h - EZS'!$C$4:$J$40,'03.07.1 - D.1.4.h - EZS'!$C$46:$J$70,'03.07.1 - D.1.4.h - EZS'!$C$76:$K$132</definedName>
    <definedName name="_xlnm._FilterDatabase" localSheetId="12" hidden="1">'03.07.2 - D.1.4.h - Struk...'!$C$93:$K$143</definedName>
    <definedName name="_xlnm.Print_Area" localSheetId="12">'03.07.2 - D.1.4.h - Struk...'!$C$4:$J$40,'03.07.2 - D.1.4.h - Struk...'!$C$46:$J$71,'03.07.2 - D.1.4.h - Struk...'!$C$77:$K$143</definedName>
    <definedName name="_xlnm._FilterDatabase" localSheetId="13" hidden="1">'03.07.3 - D.1.4.h - CCTV'!$C$92:$K$113</definedName>
    <definedName name="_xlnm.Print_Area" localSheetId="13">'03.07.3 - D.1.4.h - CCTV'!$C$4:$J$40,'03.07.3 - D.1.4.h - CCTV'!$C$46:$J$70,'03.07.3 - D.1.4.h - CCTV'!$C$76:$K$113</definedName>
    <definedName name="_xlnm._FilterDatabase" localSheetId="14" hidden="1">'03.07.4 - D.1.4.h - Přípr...'!$C$91:$K$100</definedName>
    <definedName name="_xlnm.Print_Area" localSheetId="14">'03.07.4 - D.1.4.h - Přípr...'!$C$4:$J$40,'03.07.4 - D.1.4.h - Přípr...'!$C$46:$J$69,'03.07.4 - D.1.4.h - Přípr...'!$C$75:$K$100</definedName>
    <definedName name="_xlnm._FilterDatabase" localSheetId="15" hidden="1">'03.07.5 - D.1.4.h - EPS'!$C$92:$K$137</definedName>
    <definedName name="_xlnm.Print_Area" localSheetId="15">'03.07.5 - D.1.4.h - EPS'!$C$4:$J$40,'03.07.5 - D.1.4.h - EPS'!$C$46:$J$70,'03.07.5 - D.1.4.h - EPS'!$C$76:$K$137</definedName>
    <definedName name="_xlnm._FilterDatabase" localSheetId="16" hidden="1">'03.08 - D.1.4.j - Měření ...'!$C$86:$K$104</definedName>
    <definedName name="_xlnm.Print_Area" localSheetId="16">'03.08 - D.1.4.j - Měření ...'!$C$4:$J$38,'03.08 - D.1.4.j - Měření ...'!$C$44:$J$66,'03.08 - D.1.4.j - Měření ...'!$C$72:$K$104</definedName>
    <definedName name="_xlnm._FilterDatabase" localSheetId="17" hidden="1">'04 - Zimní zahrada'!$C$77:$K$86</definedName>
    <definedName name="_xlnm.Print_Area" localSheetId="17">'04 - Zimní zahrada'!$C$4:$J$36,'04 - Zimní zahrada'!$C$42:$J$59,'04 - Zimní zahrada'!$C$65:$K$86</definedName>
    <definedName name="_xlnm._FilterDatabase" localSheetId="18" hidden="1">'05.01 - Zpevněné plochy'!$C$92:$K$139</definedName>
    <definedName name="_xlnm.Print_Area" localSheetId="18">'05.01 - Zpevněné plochy'!$C$4:$J$38,'05.01 - Zpevněné plochy'!$C$44:$J$72,'05.01 - Zpevněné plochy'!$C$78:$K$139</definedName>
    <definedName name="_xlnm.Print_Area" localSheetId="19">'Pokyny pro vyplnění'!$B$2:$K$69,'Pokyny pro vyplnění'!$B$72:$K$116,'Pokyny pro vyplnění'!$B$119:$K$188,'Pokyny pro vyplnění'!$B$196:$K$216</definedName>
    <definedName name="_xlnm.Print_Titles" localSheetId="0">'Rekapitulace stavby'!$49:$49</definedName>
    <definedName name="_xlnm.Print_Titles" localSheetId="1">'01 - Vedlejší rozpočtové ...'!$79:$79</definedName>
    <definedName name="_xlnm.Print_Titles" localSheetId="2">'02 - Bourací práce'!$88:$88</definedName>
    <definedName name="_xlnm.Print_Titles" localSheetId="4">'03.02 - D.4.1.a - Vytápění'!$90:$90</definedName>
    <definedName name="_xlnm.Print_Titles" localSheetId="5">'03.03 - D.1.4.c - Vzducho...'!$98:$98</definedName>
    <definedName name="_xlnm.Print_Titles" localSheetId="6">'03.04 - D.1.4.e - ZTI'!$94:$94</definedName>
    <definedName name="_xlnm.Print_Titles" localSheetId="7">'03.05.1 - D.1.4.f - Děšťo...'!$99:$99</definedName>
    <definedName name="_xlnm.Print_Titles" localSheetId="8">'03.05.2 - D.1.4.f - Splaš...'!$97:$97</definedName>
    <definedName name="_xlnm.Print_Titles" localSheetId="9">'03.05.3 - D.1.4.f - Vodov...'!$99:$99</definedName>
    <definedName name="_xlnm.Print_Titles" localSheetId="10">'03.06 - D.1.4.g - Silnoproud'!$96:$96</definedName>
    <definedName name="_xlnm.Print_Titles" localSheetId="11">'03.07.1 - D.1.4.h - EZS'!$92:$92</definedName>
    <definedName name="_xlnm.Print_Titles" localSheetId="12">'03.07.2 - D.1.4.h - Struk...'!$93:$93</definedName>
    <definedName name="_xlnm.Print_Titles" localSheetId="13">'03.07.3 - D.1.4.h - CCTV'!$92:$92</definedName>
    <definedName name="_xlnm.Print_Titles" localSheetId="14">'03.07.4 - D.1.4.h - Přípr...'!$91:$91</definedName>
    <definedName name="_xlnm.Print_Titles" localSheetId="15">'03.07.5 - D.1.4.h - EPS'!$92:$92</definedName>
    <definedName name="_xlnm.Print_Titles" localSheetId="16">'03.08 - D.1.4.j - Měření ...'!$86:$86</definedName>
    <definedName name="_xlnm.Print_Titles" localSheetId="17">'04 - Zimní zahrada'!$77:$77</definedName>
    <definedName name="_xlnm.Print_Titles" localSheetId="18">'05.01 - Zpevněné plochy'!$92:$92</definedName>
  </definedNames>
  <calcPr fullCalcOnLoad="1"/>
</workbook>
</file>

<file path=xl/sharedStrings.xml><?xml version="1.0" encoding="utf-8"?>
<sst xmlns="http://schemas.openxmlformats.org/spreadsheetml/2006/main" count="35126" uniqueCount="4368">
  <si>
    <t>Export VZ</t>
  </si>
  <si>
    <t>List obsahuje:</t>
  </si>
  <si>
    <t>1) Rekapitulace stavby</t>
  </si>
  <si>
    <t>2) Rekapitulace objektů stavby a soupisů prací</t>
  </si>
  <si>
    <t>3.0</t>
  </si>
  <si>
    <t>ZAMOK</t>
  </si>
  <si>
    <t>False</t>
  </si>
  <si>
    <t>{cae2cdb5-4761-494c-b7ef-938ca1ce0280}</t>
  </si>
  <si>
    <t>0,01</t>
  </si>
  <si>
    <t>21</t>
  </si>
  <si>
    <t>15</t>
  </si>
  <si>
    <t>REKAPITULACE STAVBY</t>
  </si>
  <si>
    <t>v ---  níže se nacházejí doplnkové a pomocné údaje k sestavám  --- v</t>
  </si>
  <si>
    <t>Návod na vyplnění</t>
  </si>
  <si>
    <t>0,001</t>
  </si>
  <si>
    <t>Kód:</t>
  </si>
  <si>
    <t>2018031R1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</si>
  <si>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</si>
  <si>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</si>
  <si>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Městská knihovna</t>
  </si>
  <si>
    <t>KSO:</t>
  </si>
  <si>
    <t>801 46 16</t>
  </si>
  <si>
    <t>CC-CZ:</t>
  </si>
  <si>
    <t>1262</t>
  </si>
  <si>
    <t>Místo:</t>
  </si>
  <si>
    <t>Staré nám. 134 a 135, Sokolov</t>
  </si>
  <si>
    <t>Datum:</t>
  </si>
  <si>
    <t>14. 9. 2018</t>
  </si>
  <si>
    <t>CZ-CPV:</t>
  </si>
  <si>
    <t>45000000-7</t>
  </si>
  <si>
    <t>CZ-CPA:</t>
  </si>
  <si>
    <t>41.00.28</t>
  </si>
  <si>
    <t>Zadavatel:</t>
  </si>
  <si>
    <t>IČ:</t>
  </si>
  <si>
    <t/>
  </si>
  <si>
    <t>Město Sokolov</t>
  </si>
  <si>
    <t>DIČ:</t>
  </si>
  <si>
    <t>Uchazeč:</t>
  </si>
  <si>
    <t>Vyplň údaj</t>
  </si>
  <si>
    <t>Projektant:</t>
  </si>
  <si>
    <t>Ing. Arch Olga Růžičková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</si>
  <si>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</si>
  <si>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</si>
  <si>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</si>
  <si>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</si>
  <si>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</si>
  <si>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</si>
  <si>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</si>
  <si>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</si>
  <si>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</si>
  <si>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</si>
  <si>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</si>
  <si>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</si>
  <si>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</si>
  <si>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</si>
  <si>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</si>
  <si>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</si>
  <si>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</si>
  <si>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</si>
  <si>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</si>
  <si>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</si>
  <si>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</si>
  <si>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</si>
  <si>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</si>
  <si>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</si>
  <si>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</si>
  <si>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</si>
  <si>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</si>
  <si>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</si>
  <si>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</si>
  <si>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</si>
  <si>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</si>
  <si>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</si>
  <si>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</si>
  <si>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</si>
  <si>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</si>
  <si>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</si>
  <si>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</si>
  <si>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</si>
  <si>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</si>
  <si>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</si>
  <si>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</si>
  <si>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</si>
  <si>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</si>
  <si>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</si>
  <si>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</si>
  <si>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</si>
  <si>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{b2f3a1dd-4819-45ec-bfac-238f46acca22}</t>
  </si>
  <si>
    <t>2</t>
  </si>
  <si>
    <t>02</t>
  </si>
  <si>
    <t>Bourací práce</t>
  </si>
  <si>
    <t>{b2ba06f7-18dd-47e8-9e27-fc613bc1aff9}</t>
  </si>
  <si>
    <t>03</t>
  </si>
  <si>
    <t>Rekonstrukce a rozšíření</t>
  </si>
  <si>
    <t>{d08041e5-c257-4bdf-8427-f5565b9939b8}</t>
  </si>
  <si>
    <t>03.01</t>
  </si>
  <si>
    <t>D.1.1, D1.2, D1.3 - Stavebně konstrukční část</t>
  </si>
  <si>
    <t>Soupis</t>
  </si>
  <si>
    <t>{2feb87f9-2b7d-4387-8f6f-42d3ef119722}</t>
  </si>
  <si>
    <t>03.02</t>
  </si>
  <si>
    <t>D.4.1.a - Vytápění</t>
  </si>
  <si>
    <t>{dbeb2e0d-60f5-4ec3-a341-a2d700c59962}</t>
  </si>
  <si>
    <t>03.03</t>
  </si>
  <si>
    <t>D.1.4.c - Vzduchotechnika</t>
  </si>
  <si>
    <t>{0324dcf9-fe22-4d3c-a161-ddcafb4f7c21}</t>
  </si>
  <si>
    <t>03.04</t>
  </si>
  <si>
    <t>D.1.4.e - ZTI</t>
  </si>
  <si>
    <t>{67a4ed30-a8fd-41b3-82d6-c97bb4cac5ae}</t>
  </si>
  <si>
    <t>03.05</t>
  </si>
  <si>
    <t>D.1.4.f - ZTI venkovní</t>
  </si>
  <si>
    <t>{0e26be49-be3a-4406-9aa0-e1103ae8aa92}</t>
  </si>
  <si>
    <t>03.05.1</t>
  </si>
  <si>
    <t>D.1.4.f - Děšťová kanalizace</t>
  </si>
  <si>
    <t>3</t>
  </si>
  <si>
    <t>{74a1d1f4-5494-428a-a638-0277d7f7b0bb}</t>
  </si>
  <si>
    <t>03.05.2</t>
  </si>
  <si>
    <t>D.1.4.f - Splašková kanalizace</t>
  </si>
  <si>
    <t>{62bc1a95-7c66-4c21-8906-909e21664bf8}</t>
  </si>
  <si>
    <t>03.05.3</t>
  </si>
  <si>
    <t>D.1.4.f - Vodovodní přípojka</t>
  </si>
  <si>
    <t>{d5e0b899-ec05-4b4c-ac43-d910f5759eb4}</t>
  </si>
  <si>
    <t>03.06</t>
  </si>
  <si>
    <t>D.1.4.g - Silnoproud</t>
  </si>
  <si>
    <t>{c80344e2-7eea-4ed3-a374-8aa47616457c}</t>
  </si>
  <si>
    <t>03.07</t>
  </si>
  <si>
    <t>D.1.4.h - Elektronické komunikace, slaboproud</t>
  </si>
  <si>
    <t>{c1317e42-8ce6-49a8-81e6-56e030c07e88}</t>
  </si>
  <si>
    <t>03.07.1</t>
  </si>
  <si>
    <t>D.1.4.h - EZS</t>
  </si>
  <si>
    <t>{78a01c64-f071-4199-9656-fb8f2ddb1924}</t>
  </si>
  <si>
    <t>03.07.2</t>
  </si>
  <si>
    <t>D.1.4.h - Strukturovaná kabeláž</t>
  </si>
  <si>
    <t>{a8fe95fc-54ee-465c-96fa-78421fbdc6d0}</t>
  </si>
  <si>
    <t>03.07.3</t>
  </si>
  <si>
    <t>D.1.4.h - CCTV</t>
  </si>
  <si>
    <t>{f039e8b7-d1c6-456a-9aa6-1da653b81507}</t>
  </si>
  <si>
    <t>03.07.4</t>
  </si>
  <si>
    <t>D.1.4.h - Příprava pro ozvučení</t>
  </si>
  <si>
    <t>{800422fb-94c8-4076-a629-14c7ecfda64e}</t>
  </si>
  <si>
    <t>03.07.5</t>
  </si>
  <si>
    <t>D.1.4.h - EPS</t>
  </si>
  <si>
    <t>{30951f96-ac23-4057-a7f6-bc10d71104f4}</t>
  </si>
  <si>
    <t>03.08</t>
  </si>
  <si>
    <t xml:space="preserve">D.1.4.j - Měření a regulace </t>
  </si>
  <si>
    <t>{d05cfb98-7363-4114-8cf0-77ca54340b22}</t>
  </si>
  <si>
    <t>04</t>
  </si>
  <si>
    <t>Zimní zahrada</t>
  </si>
  <si>
    <t>{af0b8c8a-b042-45e2-b0d1-2be4b4a057d4}</t>
  </si>
  <si>
    <t>05</t>
  </si>
  <si>
    <t>Venkovní úpravy</t>
  </si>
  <si>
    <t>{7179b735-c9ec-4aca-97d1-36be508b114d}</t>
  </si>
  <si>
    <t>05.01</t>
  </si>
  <si>
    <t>Zpevněné plochy</t>
  </si>
  <si>
    <t>{6175f499-f4df-4a6d-b2b2-2d9472cc37e3}</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</si>
  <si>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</si>
  <si>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</si>
  <si>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</si>
  <si>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</si>
  <si>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</si>
  <si>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</si>
  <si>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</si>
  <si>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</si>
  <si>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</si>
  <si>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</si>
  <si>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</si>
  <si>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</si>
  <si>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</si>
  <si>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</si>
  <si>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</si>
  <si>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</si>
  <si>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VRN6 - Územní vlivy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</si>
  <si>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</si>
  <si>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</si>
  <si>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</si>
  <si>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</si>
  <si>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</si>
  <si>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</si>
  <si>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</si>
  <si>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</si>
  <si>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</si>
  <si>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</si>
  <si>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</si>
  <si>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</si>
  <si>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</si>
  <si>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</si>
  <si>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</si>
  <si>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</si>
  <si>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</si>
  <si>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</si>
  <si>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</si>
  <si>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</si>
  <si>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012002000</t>
  </si>
  <si>
    <t>Geodetické práce</t>
  </si>
  <si>
    <t>Kč</t>
  </si>
  <si>
    <t>CS ÚRS 2018 02</t>
  </si>
  <si>
    <t>1024</t>
  </si>
  <si>
    <t>814348806</t>
  </si>
  <si>
    <t>013254000</t>
  </si>
  <si>
    <t>Dokumentace skutečného provedení stavby</t>
  </si>
  <si>
    <t>1547956295</t>
  </si>
  <si>
    <t>VRN3</t>
  </si>
  <si>
    <t>Zařízení staveniště</t>
  </si>
  <si>
    <t>030001000</t>
  </si>
  <si>
    <t>-1589926304</t>
  </si>
  <si>
    <t>4</t>
  </si>
  <si>
    <t>034503000</t>
  </si>
  <si>
    <t>Informační tabule na staveništi</t>
  </si>
  <si>
    <t>2139251827</t>
  </si>
  <si>
    <t>VRN6</t>
  </si>
  <si>
    <t>Územní vlivy</t>
  </si>
  <si>
    <t>06200200R</t>
  </si>
  <si>
    <t>Ztížené dopravní podmínky
- DIO + DIR</t>
  </si>
  <si>
    <t>-1532445839</t>
  </si>
  <si>
    <t>02 - Bourací práce</t>
  </si>
  <si>
    <t>HSV - Práce a dodávky HSV</t>
  </si>
  <si>
    <t xml:space="preserve">    9 - Ostatní konstrukce a práce, bourání</t>
  </si>
  <si>
    <t xml:space="preserve">      94 - Lešení a stavební výtahy</t>
  </si>
  <si>
    <t xml:space="preserve">      96 - Bourání konstrukcí</t>
  </si>
  <si>
    <t xml:space="preserve">      97 - Prorážení otvorů a ostatní bourací práce</t>
  </si>
  <si>
    <t xml:space="preserve">    997 - Přesun sutě</t>
  </si>
  <si>
    <t>PSV - Práce a dodávky PSV</t>
  </si>
  <si>
    <t xml:space="preserve">    725 - Zdravotechnika - zařizovací předměty</t>
  </si>
  <si>
    <t xml:space="preserve">    751 - Vzduchotechnika</t>
  </si>
  <si>
    <t xml:space="preserve">    762 - Konstrukce tesařské</t>
  </si>
  <si>
    <t xml:space="preserve">    767 - Konstrukce zámečnické</t>
  </si>
  <si>
    <t xml:space="preserve">    771 - Podlahy z dlaždic</t>
  </si>
  <si>
    <t xml:space="preserve">    784 - Dokončovací práce - malby a tapety</t>
  </si>
  <si>
    <t>HSV</t>
  </si>
  <si>
    <t>Práce a dodávky HSV</t>
  </si>
  <si>
    <t>9</t>
  </si>
  <si>
    <t>Ostatní konstrukce a práce, bourání</t>
  </si>
  <si>
    <t>94</t>
  </si>
  <si>
    <t>Lešení a stavební výtahy</t>
  </si>
  <si>
    <t>949101112</t>
  </si>
  <si>
    <t>Lešení pomocné pracovní pro objekty pozemních staveb pro zatížení do 150 kg/m2, o výšce lešeňové podlahy přes 1,9 do 3,5 m</t>
  </si>
  <si>
    <t>m2</t>
  </si>
  <si>
    <t>-187225887</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</si>
  <si>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</si>
  <si>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</si>
  <si>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96</t>
  </si>
  <si>
    <t>Bourání konstrukcí</t>
  </si>
  <si>
    <t>962031133</t>
  </si>
  <si>
    <t>Bourání příček z cihel, tvárnic nebo příčkovek z cihel pálených, plných nebo dutých na maltu vápennou nebo vápenocementovou, tl. do 150 mm</t>
  </si>
  <si>
    <t>-1027943988</t>
  </si>
  <si>
    <t>VV</t>
  </si>
  <si>
    <t>"1.NP</t>
  </si>
  <si>
    <t>(2,35*2+1,1+62,85+1,3+1,3+2,35)*3,95</t>
  </si>
  <si>
    <t>"2.NP</t>
  </si>
  <si>
    <t>(5+3,5+1,8*2+1,8+1,6+2,35+3+3,5)*2,85</t>
  </si>
  <si>
    <t>"3.NP</t>
  </si>
  <si>
    <t>(5,4+3,35+3,85+2,3+4,55*3+2,1+2,35*4)*2,95</t>
  </si>
  <si>
    <t>Součet</t>
  </si>
  <si>
    <t>962032231</t>
  </si>
  <si>
    <t>Bourání zdiva nadzákladového z cihel nebo tvárnic z cihel pálených nebo vápenopískových, na maltu vápennou nebo vápenocementovou, objemu přes 1 m3</t>
  </si>
  <si>
    <t>m3</t>
  </si>
  <si>
    <t>-1018102470</t>
  </si>
  <si>
    <t xml:space="preserve">Poznámka k souboru cen:
1. Bourání pilířů o průřezu přes 0,36 m2 se oceňuje příslušnými cenami -2230, -2231, -2240, -2241,-2253 a -2254 jako bourání zdiva nadzákladového cihelného.
</t>
  </si>
  <si>
    <t>(2,8*2,4*0,3)</t>
  </si>
  <si>
    <t>(1,8*2,1*0,45)</t>
  </si>
  <si>
    <t>(1,2*2,1*0,45)</t>
  </si>
  <si>
    <t>(1,2*0,4*3,95)</t>
  </si>
  <si>
    <t>(1*2,1*0,3)</t>
  </si>
  <si>
    <t>(0,85*0,4*2,95)</t>
  </si>
  <si>
    <t>(0,6*0,4*2,85)</t>
  </si>
  <si>
    <t>(1,5*2,8*0,3)</t>
  </si>
  <si>
    <t>(1,1*2,02*0,3)</t>
  </si>
  <si>
    <t>(1,1*2,1*0,3)</t>
  </si>
  <si>
    <t>(2,45*2,75*0,45)</t>
  </si>
  <si>
    <t>(1,55*2,5*0,45)*2</t>
  </si>
  <si>
    <t>"4.NP</t>
  </si>
  <si>
    <t>(0,45*0,45*4)*2</t>
  </si>
  <si>
    <t>(1,6*0,6*4)</t>
  </si>
  <si>
    <t>(1,62*2,1*0,4)</t>
  </si>
  <si>
    <t>(1,2*2,1*0,4)</t>
  </si>
  <si>
    <t>(1,3*2*0,4)</t>
  </si>
  <si>
    <t>962081141</t>
  </si>
  <si>
    <t>Bourání zdiva příček nebo vybourání otvorů ze skleněných tvárnic, tl. do 150 mm</t>
  </si>
  <si>
    <t>302693735</t>
  </si>
  <si>
    <t>963011511</t>
  </si>
  <si>
    <t>Bourání stropů z tvárnic pálených do nosníků ocelových, bez jejich vybourání a odklizení, tloušťky do 120 mm</t>
  </si>
  <si>
    <t>418725366</t>
  </si>
  <si>
    <t>391,8</t>
  </si>
  <si>
    <t>6</t>
  </si>
  <si>
    <t>963011513</t>
  </si>
  <si>
    <t>Bourání stropů z tvárnic pálených do nosníků železobetonových, včetně jejich vybourání a odklizení, výšky do 300 mm</t>
  </si>
  <si>
    <t>719968745</t>
  </si>
  <si>
    <t>(7,95*7,95)</t>
  </si>
  <si>
    <t>7</t>
  </si>
  <si>
    <t>963051113</t>
  </si>
  <si>
    <t>Bourání železobetonových stropů deskových, tl. přes 80 mm</t>
  </si>
  <si>
    <t>-172270155</t>
  </si>
  <si>
    <t xml:space="preserve">Poznámka k souboru cen:
1. Cenu -1313 lze použít i pro bourání bedničkových stropů. Množství jednotek se určuje v m3 včetně dutin.
</t>
  </si>
  <si>
    <t>"pergoly</t>
  </si>
  <si>
    <t>(19,75*0,12) "2.NP</t>
  </si>
  <si>
    <t>(9,56*0,12) "3.NP</t>
  </si>
  <si>
    <t>8</t>
  </si>
  <si>
    <t>965043341</t>
  </si>
  <si>
    <t>Bourání mazanin betonových s potěrem nebo teracem tl. do 100 mm, plochy přes 4 m2</t>
  </si>
  <si>
    <t>-1165831174</t>
  </si>
  <si>
    <t>(160,16*0,05) "1.PP</t>
  </si>
  <si>
    <t>(390,2*0,02) "1.NP</t>
  </si>
  <si>
    <t>965083122</t>
  </si>
  <si>
    <t>Odstranění násypu mezi stropními trámy tl. do 200 mm, plochy přes 2 m2</t>
  </si>
  <si>
    <t>783816853</t>
  </si>
  <si>
    <t>(341,7+282,3)*0,8</t>
  </si>
  <si>
    <t>97</t>
  </si>
  <si>
    <t>Prorážení otvorů a ostatní bourací práce</t>
  </si>
  <si>
    <t>10</t>
  </si>
  <si>
    <t>971033561</t>
  </si>
  <si>
    <t>Vybourání otvorů ve zdivu základovém nebo nadzákladovém z cihel, tvárnic, příčkovek z cihel pálených na maltu vápennou nebo vápenocementovou plochy do 1 m2, tl. do 600 mm</t>
  </si>
  <si>
    <t>281339701</t>
  </si>
  <si>
    <t>(30*0,45)</t>
  </si>
  <si>
    <t>11</t>
  </si>
  <si>
    <t>978013191</t>
  </si>
  <si>
    <t>Otlučení vápenných nebo vápenocementových omítek vnitřních ploch stěn s vyškrabáním spar, s očištěním zdiva, v rozsahu přes 50 do 100 %</t>
  </si>
  <si>
    <t>1951336167</t>
  </si>
  <si>
    <t xml:space="preserve">Poznámka k souboru cen:
1. Položky lze použít i pro ocenění otlučení sádrových, hliněných apod. vnitřních omítek.
</t>
  </si>
  <si>
    <t>12</t>
  </si>
  <si>
    <t>978023411</t>
  </si>
  <si>
    <t>Vyškrabání cementové malty ze spár zdiva cihelného mimo komínového</t>
  </si>
  <si>
    <t>29279612</t>
  </si>
  <si>
    <t>997</t>
  </si>
  <si>
    <t>Přesun sutě</t>
  </si>
  <si>
    <t>13</t>
  </si>
  <si>
    <t>997002611</t>
  </si>
  <si>
    <t>Nakládání suti a vybouraných hmot na dopravní prostředek pro vodorovné přemístění</t>
  </si>
  <si>
    <t>t</t>
  </si>
  <si>
    <t>634523468</t>
  </si>
  <si>
    <t xml:space="preserve">Poznámka k souboru cen:
1. Cena platí i pro překládání při lomené dopravě.
2. Cenu nelze použít při dopravě po železnici, po vodě nebo ručně.
</t>
  </si>
  <si>
    <t>14</t>
  </si>
  <si>
    <t>997013112</t>
  </si>
  <si>
    <t>Vnitrostaveništní doprava suti a vybouraných hmot vodorovně do 50 m svisle s použitím mechanizace pro budovy a haly výšky přes 6 do 9 m</t>
  </si>
  <si>
    <t>-676197532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</si>
  <si>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</si>
  <si>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</si>
  <si>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</si>
  <si>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556913166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</si>
  <si>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</si>
  <si>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</si>
  <si>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</si>
  <si>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Odvoz suti a vybouraných hmot na skládku nebo meziskládku se složením, na vzdálenost Příplatek k ceně za každý další i započatý 1 km přes 1 km</t>
  </si>
  <si>
    <t>227118944</t>
  </si>
  <si>
    <t>1134,688*9 'Přepočtené koeficientem množství</t>
  </si>
  <si>
    <t>17</t>
  </si>
  <si>
    <t>997013801</t>
  </si>
  <si>
    <t>Poplatek za uložení stavebního odpadu na skládce (skládkovné) z prostého betonu zatříděného do Katalogu odpadů pod kódem 170 101</t>
  </si>
  <si>
    <t>1430027896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</si>
  <si>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</si>
  <si>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</si>
  <si>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997013803</t>
  </si>
  <si>
    <t>Poplatek za uložení stavebního odpadu na skládce (skládkovné) cihelného zatříděného do Katalogu odpadů pod kódem 170 102</t>
  </si>
  <si>
    <t>-320791064</t>
  </si>
  <si>
    <t>19</t>
  </si>
  <si>
    <t>997013811</t>
  </si>
  <si>
    <t>Poplatek za uložení stavebního odpadu na skládce (skládkovné) dřevěného zatříděného do Katalogu odpadů pod kódem 170 201</t>
  </si>
  <si>
    <t>379520592</t>
  </si>
  <si>
    <t>20</t>
  </si>
  <si>
    <t>997013831</t>
  </si>
  <si>
    <t>Poplatek za uložení stavebního odpadu na skládce (skládkovné) směsného stavebního a demoličního zatříděného do Katalogu odpadů pod kódem 170 904</t>
  </si>
  <si>
    <t>1765204760</t>
  </si>
  <si>
    <t>PSV</t>
  </si>
  <si>
    <t>Práce a dodávky PSV</t>
  </si>
  <si>
    <t>725</t>
  </si>
  <si>
    <t>Zdravotechnika - zařizovací předměty</t>
  </si>
  <si>
    <t>725110814</t>
  </si>
  <si>
    <t>Demontáž klozetů odsávacích nebo kombinačních</t>
  </si>
  <si>
    <t>soubor</t>
  </si>
  <si>
    <t>-1174065774</t>
  </si>
  <si>
    <t>2 "1.NP</t>
  </si>
  <si>
    <t>3 "2.NP</t>
  </si>
  <si>
    <t>2 "3.NP</t>
  </si>
  <si>
    <t>22</t>
  </si>
  <si>
    <t>725210821</t>
  </si>
  <si>
    <t>Demontáž umyvadel bez výtokových armatur umyvadel</t>
  </si>
  <si>
    <t>-1490219114</t>
  </si>
  <si>
    <t>1 "1.NP</t>
  </si>
  <si>
    <t>23</t>
  </si>
  <si>
    <t>725330820</t>
  </si>
  <si>
    <t>Demontáž výlevek bez výtokových armatur a bez nádrže a splachovacího potrubí diturvitových</t>
  </si>
  <si>
    <t>1564733109</t>
  </si>
  <si>
    <t>1 "2.NP</t>
  </si>
  <si>
    <t>1 "3.NP</t>
  </si>
  <si>
    <t>751</t>
  </si>
  <si>
    <t>Vzduchotechnika</t>
  </si>
  <si>
    <t>24</t>
  </si>
  <si>
    <t>751-001</t>
  </si>
  <si>
    <t>Demontáž stáv. vzduchotechnické strojovny a rozvodů vč. likvidace</t>
  </si>
  <si>
    <t>1172657444</t>
  </si>
  <si>
    <t>762</t>
  </si>
  <si>
    <t>Konstrukce tesařské</t>
  </si>
  <si>
    <t>25</t>
  </si>
  <si>
    <t>762331812</t>
  </si>
  <si>
    <t>Demontáž vázaných konstrukcí krovů sklonu do 60° z hranolů, hranolků, fošen, průřezové plochy přes 120 do 224 cm2</t>
  </si>
  <si>
    <t>m</t>
  </si>
  <si>
    <t>-1722573664</t>
  </si>
  <si>
    <t>(11*16)</t>
  </si>
  <si>
    <t>26</t>
  </si>
  <si>
    <t>762341811</t>
  </si>
  <si>
    <t>Demontáž bednění a laťování bednění střech rovných, obloukových, sklonu do 60° se všemi nadstřešními konstrukcemi z prken hrubých, hoblovaných tl. do 32 mm</t>
  </si>
  <si>
    <t>1392943169</t>
  </si>
  <si>
    <t>(7,89+9,62)*7,11 "stará budova</t>
  </si>
  <si>
    <t>(9,07+8,6)*14,51 "hlavní objekt</t>
  </si>
  <si>
    <t>27</t>
  </si>
  <si>
    <t>762521811</t>
  </si>
  <si>
    <t>Demontáž podlah bez polštářů z prken tl. do 32 mm</t>
  </si>
  <si>
    <t>-341513435</t>
  </si>
  <si>
    <t>(341,7+282,3)</t>
  </si>
  <si>
    <t>28</t>
  </si>
  <si>
    <t>762841812</t>
  </si>
  <si>
    <t>Demontáž podbíjení obkladů stropů a střech sklonu do 60° z hrubých prken tl. do 35 mm s omítkou</t>
  </si>
  <si>
    <t>1381779673</t>
  </si>
  <si>
    <t>767</t>
  </si>
  <si>
    <t>Konstrukce zámečnické</t>
  </si>
  <si>
    <t>29</t>
  </si>
  <si>
    <t>767392802</t>
  </si>
  <si>
    <t>Demontáž krytin střech z plechů šroubovaných</t>
  </si>
  <si>
    <t>1966580261</t>
  </si>
  <si>
    <t>771</t>
  </si>
  <si>
    <t>Podlahy z dlaždic</t>
  </si>
  <si>
    <t>30</t>
  </si>
  <si>
    <t>771551810</t>
  </si>
  <si>
    <t>Demontáž podlah z dlaždic teracových kladených do malty</t>
  </si>
  <si>
    <t>44301652</t>
  </si>
  <si>
    <t>390,2 "1.NP</t>
  </si>
  <si>
    <t>784</t>
  </si>
  <si>
    <t>Dokončovací práce - malby a tapety</t>
  </si>
  <si>
    <t>32</t>
  </si>
  <si>
    <t>784121001</t>
  </si>
  <si>
    <t>Oškrabání malby v místnostech výšky do 3,80 m</t>
  </si>
  <si>
    <t>1178409758</t>
  </si>
  <si>
    <t xml:space="preserve">Poznámka k souboru cen:
1. Cenami souboru cen se oceňuje jakýkoli počet současně škrabaných vrstev barvy.
</t>
  </si>
  <si>
    <t>31</t>
  </si>
  <si>
    <t>784121007</t>
  </si>
  <si>
    <t>Oškrabání malby na schodišti o výšce podlaží do 3,80 m</t>
  </si>
  <si>
    <t>1034081435</t>
  </si>
  <si>
    <t>50 "linkrust</t>
  </si>
  <si>
    <t>03 - Rekonstrukce a rozšíření</t>
  </si>
  <si>
    <t>Soupis:</t>
  </si>
  <si>
    <t>03.01 - D.1.1, D1.2, D1.3 - Stavebně konstrukční část</t>
  </si>
  <si>
    <t xml:space="preserve">    1 - Zemní práce</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</si>
  <si>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</si>
  <si>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</si>
  <si>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</si>
  <si>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</si>
  <si>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</si>
  <si>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</si>
  <si>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</si>
  <si>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</si>
  <si>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31 - Zdi pozemních staveb</t>
  </si>
  <si>
    <t xml:space="preserve">      34 - Stěny a příčky</t>
  </si>
  <si>
    <t xml:space="preserve">    4 - Vodorovné konstrukce</t>
  </si>
  <si>
    <t xml:space="preserve">      41 - Stropy a stropní konstrukce pozemních staveb</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</si>
  <si>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</si>
  <si>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</si>
  <si>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</si>
  <si>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</si>
  <si>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95 - Různé dokončovací konstrukce a práce pozemních staveb</t>
  </si>
  <si>
    <t xml:space="preserve">    998 - Přesun hmot</t>
  </si>
  <si>
    <t xml:space="preserve">    711 - Izolace proti vodě, vlhkosti a plynům</t>
  </si>
  <si>
    <t xml:space="preserve">    712 - Povlakové krytiny</t>
  </si>
  <si>
    <t xml:space="preserve">    713 - Izolace tepelné</t>
  </si>
  <si>
    <t xml:space="preserve">    761 - Konstrukce prosvětlovací</t>
  </si>
  <si>
    <t xml:space="preserve">    763 - Konstrukce suché výstavby</t>
  </si>
  <si>
    <t xml:space="preserve">    764 - Konstrukce klempířské</t>
  </si>
  <si>
    <t xml:space="preserve">    765 - Krytina skládaná</t>
  </si>
  <si>
    <t xml:space="preserve">    766 - Konstrukce truhlářské</t>
  </si>
  <si>
    <t xml:space="preserve">    772 - Podlahy z kamene</t>
  </si>
  <si>
    <t xml:space="preserve">    776 - Podlahy povlakové</t>
  </si>
  <si>
    <t xml:space="preserve">    781 - Dokončovací práce - obklady</t>
  </si>
  <si>
    <t xml:space="preserve">    783 - Dokončovací práce - nátěry</t>
  </si>
  <si>
    <t>OST - Ostatní</t>
  </si>
  <si>
    <t>Zemní práce</t>
  </si>
  <si>
    <t>Zemní práce - hloubené vykopávky</t>
  </si>
  <si>
    <t>132212201</t>
  </si>
  <si>
    <t>Hloubení zapažených i nezapažených rýh šířky přes 600 do 2 000 mm ručním nebo pneumatickým nářadím s urovnáním dna do předepsaného profilu a spádu v horninách tř. 3 soudržných</t>
  </si>
  <si>
    <t>-887877314</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</si>
  <si>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</si>
  <si>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"odkop pro sanaci paty domu</t>
  </si>
  <si>
    <t>(21,6*1,6*0,8)</t>
  </si>
  <si>
    <t>(1,86+2,88+7,39+16,15+8,36+2,95)*1,6*0,8</t>
  </si>
  <si>
    <t>139711101</t>
  </si>
  <si>
    <t>Vykopávka v uzavřených prostorách s naložením výkopku na dopravní prostředek v hornině tř. 1 až 4</t>
  </si>
  <si>
    <t>686853719</t>
  </si>
  <si>
    <t xml:space="preserve">Poznámka k souboru cen:
1. V cenách nejsou započteny náklady na podchycení stavebních konstrukcí a případné odvětrávání pracovního prostoru.
</t>
  </si>
  <si>
    <t>(1,4*0,8*0,85) "základ. patka</t>
  </si>
  <si>
    <t>(3,5*0,6*0,5) "pas</t>
  </si>
  <si>
    <t>Zemní práce - zajištění výkopu, násypu a svahu</t>
  </si>
  <si>
    <t>151101101</t>
  </si>
  <si>
    <t>Zřízení pažení a rozepření stěn rýh pro podzemní vedení pro všechny šířky rýhy příložné pro jakoukoliv mezerovitost, hloubky do 2 m</t>
  </si>
  <si>
    <t>863369511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</si>
  <si>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</si>
  <si>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(21,6*1,6)</t>
  </si>
  <si>
    <t>(1,86+2,88+7,39+16,15+8,36+2,95)*1,6</t>
  </si>
  <si>
    <t>151101111</t>
  </si>
  <si>
    <t>Odstranění pažení a rozepření stěn rýh pro podzemní vedení s uložením materiálu na vzdálenost do 3 m od kraje výkopu příložné, hloubky do 2 m</t>
  </si>
  <si>
    <t>-1960942907</t>
  </si>
  <si>
    <t>Zemní práce - přemístění výkopku</t>
  </si>
  <si>
    <t>162701105</t>
  </si>
  <si>
    <t>Vodorovné přemístění výkopku nebo sypaniny po suchu na obvyklém dopravním prostředku, bez naložení výkopku, avšak se složením bez rozhrnutí z horniny tř. 1 až 4 na vzdálenost přes 9 000 do 10 000 m</t>
  </si>
  <si>
    <t>668036509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</si>
  <si>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</si>
  <si>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78,323+2,002 "výkopy</t>
  </si>
  <si>
    <t>-76,982 "zásypy</t>
  </si>
  <si>
    <t>Zemní práce - konstrukce ze zemin</t>
  </si>
  <si>
    <t>171201211</t>
  </si>
  <si>
    <t>Poplatek za uložení stavebního odpadu na skládce (skládkovné) zeminy a kameniva zatříděného do Katalogu odpadů pod kódem 170 504</t>
  </si>
  <si>
    <t>1310495516</t>
  </si>
  <si>
    <t xml:space="preserve">Poznámka k souboru cen:
1. Ceny uvedené v souboru cen lze po dohodě upravit podle místních podmínek.
</t>
  </si>
  <si>
    <t>3,343*1,8 'Přepočtené koeficientem množství</t>
  </si>
  <si>
    <t>174101101</t>
  </si>
  <si>
    <t>Zásyp sypaninou z jakékoliv horniny s uložením výkopku ve vrstvách se zhutněním jam, šachet, rýh nebo kolem objektů v těchto vykopávkách</t>
  </si>
  <si>
    <t>-410662196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</si>
  <si>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</si>
  <si>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"základy v 1.PP</t>
  </si>
  <si>
    <t xml:space="preserve">"drenáž </t>
  </si>
  <si>
    <t>-(21,6+(1,86+2,88+7,39+16,15+8,36+2,95))*0,4*0,3</t>
  </si>
  <si>
    <t>"zásyp sond</t>
  </si>
  <si>
    <t>Zakládání</t>
  </si>
  <si>
    <t>Zakládání - úprava podloží a základové spáry, zlepšování vlastností hornin</t>
  </si>
  <si>
    <t>211561111</t>
  </si>
  <si>
    <t>Výplň kamenivem do rýh odvodňovacích žeber nebo trativodů bez zhutnění, s úpravou povrchu výplně kamenivem hrubým drceným frakce 4 až 16 mm</t>
  </si>
  <si>
    <t>1897631593</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</si>
  <si>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</si>
  <si>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(21,6+(1,86+2,88+7,39+16,15+8,36+2,95))*0,4*0,3</t>
  </si>
  <si>
    <t>(15*0,4) "vnitřní drenáže</t>
  </si>
  <si>
    <t>211971121</t>
  </si>
  <si>
    <t>Zřízení opláštění výplně z geotextilie odvodňovacích žeber nebo trativodů v rýze nebo zářezu se stěnami svislými nebo šikmými o sklonu přes 1:2 při rozvinuté šířce opláštění do 2,5 m</t>
  </si>
  <si>
    <t>-156750617</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</si>
  <si>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</si>
  <si>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"drenáž</t>
  </si>
  <si>
    <t>(21,6+(1,86+2,88+7,39+16,15+8,36+2,95))*(0,4*2+0,3*2+0,2)</t>
  </si>
  <si>
    <t>M</t>
  </si>
  <si>
    <t>69311068</t>
  </si>
  <si>
    <t>geotextilie netkaná PP 300g/m2</t>
  </si>
  <si>
    <t>-45049475</t>
  </si>
  <si>
    <t>97,904*1,15 'Přepočtené koeficientem množství</t>
  </si>
  <si>
    <t>212752212</t>
  </si>
  <si>
    <t>Trativody z drenážních trubek se zřízením štěrkopískového lože pod trubky a s jejich obsypem v průměrném celkovém množství do 0,15 m3/m v otevřeném výkopu z trubek plastových flexibilních D přes 65 do 100 mm</t>
  </si>
  <si>
    <t>-1204936725</t>
  </si>
  <si>
    <t>(21,6+(1,86+2,88+7,39+16,15+8,36+2,95))</t>
  </si>
  <si>
    <t>Zakládání - základy</t>
  </si>
  <si>
    <t>274313511</t>
  </si>
  <si>
    <t>Základy z betonu prostého pasy betonu kamenem neprokládaného tř. C 12/15</t>
  </si>
  <si>
    <t>-862710935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</si>
  <si>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</si>
  <si>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275311511</t>
  </si>
  <si>
    <t>Základy z betonu prostého patky a bloky z betonu kamenem prokládaného tř. C 12/15</t>
  </si>
  <si>
    <t>512698406</t>
  </si>
  <si>
    <t>273321411</t>
  </si>
  <si>
    <t>Základy z betonu železového (bez výztuže) desky z betonu bez zvláštních nároků na prostředí tř. C 20/25</t>
  </si>
  <si>
    <t>-1183525923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</si>
  <si>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</si>
  <si>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(25,6*0,14)</t>
  </si>
  <si>
    <t>(28,7*0,15)</t>
  </si>
  <si>
    <t>Svislé a kompletní konstrukce</t>
  </si>
  <si>
    <t>Zdi pozemních staveb</t>
  </si>
  <si>
    <t>310239211</t>
  </si>
  <si>
    <t>Zazdívka otvorů ve zdivu nadzákladovém cihlami pálenými plochy přes 1 m2 do 4 m2 na maltu vápenocementovou</t>
  </si>
  <si>
    <t>-226464376</t>
  </si>
  <si>
    <t>311113152</t>
  </si>
  <si>
    <t>Nadzákladové zdi z tvárnic ztraceného bednění hladkých, včetně výplně z betonu třídy C 25/30, tloušťky zdiva přes 150 do 200 mm</t>
  </si>
  <si>
    <t>-1446729061</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</si>
  <si>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</si>
  <si>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"výtahová šachta</t>
  </si>
  <si>
    <t>(1,8+1,83)*2,16</t>
  </si>
  <si>
    <t>(3,2+2,05+1,9)*3,68</t>
  </si>
  <si>
    <t>(3,2+2,05+1,9)*2,85</t>
  </si>
  <si>
    <t>(3,2+2,05+1,9)*2,95</t>
  </si>
  <si>
    <t>311234081</t>
  </si>
  <si>
    <t>Zdivo jednovrstvé z cihel děrovaných nebroušených klasických spojených na pero a drážku na maltu M5, pevnost cihel do P10, tl. zdiva 380 mm</t>
  </si>
  <si>
    <t>-1264247006</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</si>
  <si>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</si>
  <si>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(8,36*2+8,68)*2,85</t>
  </si>
  <si>
    <t>-(1,4*2,1)*3</t>
  </si>
  <si>
    <t>-(1,2*0,8)*7</t>
  </si>
  <si>
    <t>-(1,2*0,8)*10</t>
  </si>
  <si>
    <t>317168053</t>
  </si>
  <si>
    <t>Překlady keramické vysoké osazené do maltového lože, šířky překladu 70 mm výšky 238 mm, délky 1500 mm</t>
  </si>
  <si>
    <t>kus</t>
  </si>
  <si>
    <t>427679776</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</si>
  <si>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</si>
  <si>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 xml:space="preserve">"přístavba </t>
  </si>
  <si>
    <t>(5*7) "otvor 1200/800 mm</t>
  </si>
  <si>
    <t>(5*10) "otvor 1200/800 mm</t>
  </si>
  <si>
    <t>317168054</t>
  </si>
  <si>
    <t>Překlady keramické vysoké osazené do maltového lože, šířky překladu 70 mm výšky 238 mm, délky 1750 mm</t>
  </si>
  <si>
    <t>481850303</t>
  </si>
  <si>
    <t>(5*3) "otvor 1400/2100 mm</t>
  </si>
  <si>
    <t>317142422</t>
  </si>
  <si>
    <t>Překlady nenosné z pórobetonu osazené do tenkého maltového lože, výšky do 250 mm, šířky překladu 100 mm, délky překladu přes 1000 do 1250 mm</t>
  </si>
  <si>
    <t>1074728573</t>
  </si>
  <si>
    <t xml:space="preserve">Poznámka k souboru cen:
1. V cenách jsou započteny náklady na dodání a uložení překladu, včetně podmazání ložné plochy tenkovrstvou maltou.
</t>
  </si>
  <si>
    <t>317142424</t>
  </si>
  <si>
    <t>Překlady nenosné z pórobetonu osazené do tenkého maltového lože, výšky do 250 mm, šířky překladu 100 mm, délky překladu přes 1250 do 1500 mm</t>
  </si>
  <si>
    <t>1040501300</t>
  </si>
  <si>
    <t>317142442</t>
  </si>
  <si>
    <t>Překlady nenosné z pórobetonu osazené do tenkého maltového lože, výšky do 250 mm, šířky překladu 150 mm, délky překladu přes 1000 do 1250 mm</t>
  </si>
  <si>
    <t>-248916766</t>
  </si>
  <si>
    <t>317142444</t>
  </si>
  <si>
    <t>Překlady nenosné z pórobetonu osazené do tenkého maltového lože, výšky do 250 mm, šířky překladu 150 mm, délky překladu přes 1250 do 1500 mm</t>
  </si>
  <si>
    <t>-1713336031</t>
  </si>
  <si>
    <t>317142446</t>
  </si>
  <si>
    <t>Překlady nenosné z pórobetonu osazené do tenkého maltového lože, výšky do 250 mm, šířky překladu 150 mm, délky překladu přes 1500 do 2000 mm</t>
  </si>
  <si>
    <t>2058121142</t>
  </si>
  <si>
    <t>34</t>
  </si>
  <si>
    <t>Stěny a příčky</t>
  </si>
  <si>
    <t>342272225</t>
  </si>
  <si>
    <t>Příčky z pórobetonových tvárnic hladkých na tenké maltové lože objemová hmotnost do 500 kg/m3, tloušťka příčky 100 mm</t>
  </si>
  <si>
    <t>-74348143</t>
  </si>
  <si>
    <t>(3,15+2,5+1,79+2,35+1,65*4+2,58+2,5+1,55)*3,95</t>
  </si>
  <si>
    <t>(2,21+5,5)*2,85</t>
  </si>
  <si>
    <t>(3,2+2,75+1,6*2+3,75+1,3+2,4)*2,95</t>
  </si>
  <si>
    <t>(1,6*3+2,5*2+1,62)*2,6</t>
  </si>
  <si>
    <t>"5.NP</t>
  </si>
  <si>
    <t>(5,15+1,4+0,7+3,28*2+1,2)*2,6</t>
  </si>
  <si>
    <t>"odpočet otvorů</t>
  </si>
  <si>
    <t>-(1,2*2,02)*2</t>
  </si>
  <si>
    <t>-(1*2,02)*8</t>
  </si>
  <si>
    <t>-(0,7*2,02)</t>
  </si>
  <si>
    <t>-(0,8*2,02)*24</t>
  </si>
  <si>
    <t>-(0,9*2,02)*9</t>
  </si>
  <si>
    <t>342272245</t>
  </si>
  <si>
    <t>Příčky z pórobetonových tvárnic hladkých na tenké maltové lože objemová hmotnost do 500 kg/m3, tloušťka příčky 150 mm</t>
  </si>
  <si>
    <t>-1499737804</t>
  </si>
  <si>
    <t>(3,15*2+2,7+3,4+1,8+2,28+3,25+3,9*2+2,1)*3,95</t>
  </si>
  <si>
    <t>(1,2+1,69+2,1*2)*2,85</t>
  </si>
  <si>
    <t>(2,1*2+1,13*2+1,69+2,5)*2,95</t>
  </si>
  <si>
    <t>(5,55*2+5,58+3,4+2,8+3,85+4,62*2+5,5+1,85+(2,1+0,5+4,65+0,7)*4)*2,6</t>
  </si>
  <si>
    <t>(3,25*2)*2,2</t>
  </si>
  <si>
    <t>-(1,7*2,02)</t>
  </si>
  <si>
    <t>-(1*2,02)*4</t>
  </si>
  <si>
    <t>-(0,8*2,02)*2</t>
  </si>
  <si>
    <t>-(0,9*2,02)*10</t>
  </si>
  <si>
    <t>-(0,9*0,65)</t>
  </si>
  <si>
    <t>Vodorovné konstrukce</t>
  </si>
  <si>
    <t>41</t>
  </si>
  <si>
    <t>Stropy a stropní konstrukce pozemních staveb</t>
  </si>
  <si>
    <t>417238223</t>
  </si>
  <si>
    <t>Obezdívka ztužujícího věnce keramickými věncovkami včetně tepelné izolace z pěnového polystyrenu tl. 100 mm oboustranná, výška věnce přes 210 do 250 mm</t>
  </si>
  <si>
    <t>-1777300378</t>
  </si>
  <si>
    <t xml:space="preserve">Poznámka k souboru cen:
1. V cenách jsou započteny náklady na navlhčení podkladu a věncovek, podmaltování a kladení věncovek na sraz včetně jejich dodání bez promaltování styčné spáry.
2. Množství jednotek se určuje v m délky obezdívky.
</t>
  </si>
  <si>
    <t>"přístavba</t>
  </si>
  <si>
    <t>(8,28*2+8,2) "2.NP</t>
  </si>
  <si>
    <t>(8,28*2+8,2) "3.NP</t>
  </si>
  <si>
    <t>417321313</t>
  </si>
  <si>
    <t>Ztužující pásy a věnce z betonu železového (bez výztuže) tř. C 16/20</t>
  </si>
  <si>
    <t>-1944100437</t>
  </si>
  <si>
    <t>(8,28*2+8,2)*0,18*0,25 "2.NP</t>
  </si>
  <si>
    <t>(8,28*2+8,2)*0,18*0,25 "3.NP</t>
  </si>
  <si>
    <t>411322424</t>
  </si>
  <si>
    <t>Stropy z betonu železového (bez výztuže) trámových, žebrových, kazetových nebo vložkových z tvárnic nebo z hraněných či zaoblených vln zabudovaného plechového bednění tř. C 25/30</t>
  </si>
  <si>
    <t>1492800475</t>
  </si>
  <si>
    <t xml:space="preserve">Poznámka k souboru cen:
1. V cenách pohledového betonu 411 35-4 a 411 35-5 jsou započteny i náklady na pečlivé hutnění zejména při líci konstrukce pro docílení neporušeného maltového povrchu bez vzhledových kazů.
</t>
  </si>
  <si>
    <t>"1.PP</t>
  </si>
  <si>
    <t>(0,85*2,05)*0,1</t>
  </si>
  <si>
    <t>(320*0,1)</t>
  </si>
  <si>
    <t>(370*0,1)</t>
  </si>
  <si>
    <t>(300*0,1)</t>
  </si>
  <si>
    <t>(160*0,1)</t>
  </si>
  <si>
    <t>"zdvojené podlahy</t>
  </si>
  <si>
    <t>(7,5*3)*0,06 "3.NP</t>
  </si>
  <si>
    <t>(5,75*3)*0,06"4.NP</t>
  </si>
  <si>
    <t>411354233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</si>
  <si>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40 mm, tl. plechu 0,75 mm</t>
  </si>
  <si>
    <t>186450178</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</si>
  <si>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</si>
  <si>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(0,85*2,05)</t>
  </si>
  <si>
    <t>320</t>
  </si>
  <si>
    <t>370</t>
  </si>
  <si>
    <t>300</t>
  </si>
  <si>
    <t>160</t>
  </si>
  <si>
    <t>411354253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</si>
  <si>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92 mm, tl. plechu 0,75 mm</t>
  </si>
  <si>
    <t>-2025331533</t>
  </si>
  <si>
    <t>20 "3.NP</t>
  </si>
  <si>
    <t>20 "4.NP</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</si>
  <si>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</si>
  <si>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</si>
  <si>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-1040862325</t>
  </si>
  <si>
    <t>(3,54/1000) "1.PP</t>
  </si>
  <si>
    <t>(3401,91/1000) "1.NP</t>
  </si>
  <si>
    <t>(3523,7/1000) "2.NP</t>
  </si>
  <si>
    <t>(1061,21/1000) "3.NP</t>
  </si>
  <si>
    <t>(539,87/1000) "4.NP</t>
  </si>
  <si>
    <t>8,531*1,1 'Přepočtené koeficientem množství</t>
  </si>
  <si>
    <t>33</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</si>
  <si>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</si>
  <si>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</si>
  <si>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937065263</t>
  </si>
  <si>
    <t>(231,33/1000) "1.PP</t>
  </si>
  <si>
    <t>(2215,38/1000) "1.NP</t>
  </si>
  <si>
    <t>(2337,17/1000) "2.NP</t>
  </si>
  <si>
    <t>(2110,9/1000) "3.NP</t>
  </si>
  <si>
    <t>(1779,33/1000) "4.NP</t>
  </si>
  <si>
    <t>413941125</t>
  </si>
  <si>
    <t>Osazování ocelových válcovaných nosníků ve stropech I nebo IE nebo U nebo UE nebo L č. 24 a výše nebo výšky přes 220 mm</t>
  </si>
  <si>
    <t>2068954255</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</si>
  <si>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</si>
  <si>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"HEA</t>
  </si>
  <si>
    <t>12,4*(19,9/1000) "HEA 120</t>
  </si>
  <si>
    <t>(21,6+24)*(30,4/1000) "HEA 160</t>
  </si>
  <si>
    <t>4,5*(35,5/1000) "HEA 180</t>
  </si>
  <si>
    <t>(2,1+3,6+4,9+10,8+17,1)*(42,3/1000) "HEA 200</t>
  </si>
  <si>
    <t>(24,8+37,8+37,8+33,6)*(50,5/1000) "HEA 220</t>
  </si>
  <si>
    <t>"HEB</t>
  </si>
  <si>
    <t>24*(26,7/1000) "HEB 120</t>
  </si>
  <si>
    <t>7,6*(33,7/1000) "HEB 140</t>
  </si>
  <si>
    <t>(6+7+70,2)*(71,5/1000) "HEB 220</t>
  </si>
  <si>
    <t>46,8*(93/1000) "HEB 260</t>
  </si>
  <si>
    <t>"IPN</t>
  </si>
  <si>
    <t>(1,1+2+7,8+6+0,9+2+2+2,8+3+2,8+6,4+3,4+4,8)*(8,34/1000) "IPN 100</t>
  </si>
  <si>
    <t>(6,4+8,8+3,6+5,6+3,6+2,8+6+4+4)*(11,1/1000) "IPN 120</t>
  </si>
  <si>
    <t>(8,8+5+8+12)*(14,3/1000) "IPN 140</t>
  </si>
  <si>
    <t>(26+32,9+5,2+24+28,2+5,6+1,25+3+1,6+2,6+22,4+20,4+17,5+30,4)*(17,9/1000) "IPN 160</t>
  </si>
  <si>
    <t>10*(31/1000) "IPN 220</t>
  </si>
  <si>
    <t>"L</t>
  </si>
  <si>
    <t>(3*4)*(3,77/1000) "L50/50/5</t>
  </si>
  <si>
    <t>(12*2)*(7,34/1000) "L80/80/6</t>
  </si>
  <si>
    <t>"U</t>
  </si>
  <si>
    <t>(24+25)*(13,3/1000) "U120</t>
  </si>
  <si>
    <t>72,8*(16/1000) "U140</t>
  </si>
  <si>
    <t>(7,2+2,5+2,6+6,4+3,4+3,5+7,6)*(18,9/1000) "U160</t>
  </si>
  <si>
    <t>46,8*(29,4/1000) "U220</t>
  </si>
  <si>
    <t>"armatura</t>
  </si>
  <si>
    <t>60*(2,47/1000) "R20</t>
  </si>
  <si>
    <t>"P</t>
  </si>
  <si>
    <t>(42,39+84,78+55,64)/1000 "P15</t>
  </si>
  <si>
    <t>(24,73+70,65+17,66)/1000 "P5</t>
  </si>
  <si>
    <t>35</t>
  </si>
  <si>
    <t>13021037</t>
  </si>
  <si>
    <t>tyč ocelová žebírková DIN 488 výztuž do betonu D 20mm</t>
  </si>
  <si>
    <t>-668310542</t>
  </si>
  <si>
    <t>0,148*1,1 'Přepočtené koeficientem množství</t>
  </si>
  <si>
    <t>36</t>
  </si>
  <si>
    <t>13099001</t>
  </si>
  <si>
    <t>plochá ocel P15</t>
  </si>
  <si>
    <t>1353455708</t>
  </si>
  <si>
    <t>37</t>
  </si>
  <si>
    <t>13099002</t>
  </si>
  <si>
    <t>plochá ocel P5</t>
  </si>
  <si>
    <t>1467157546</t>
  </si>
  <si>
    <t>38</t>
  </si>
  <si>
    <t>13010952</t>
  </si>
  <si>
    <t>ocel profilová HE-A 120 jakost 11 375</t>
  </si>
  <si>
    <t>-131649008</t>
  </si>
  <si>
    <t>0,247*1,1 'Přepočtené koeficientem množství</t>
  </si>
  <si>
    <t>39</t>
  </si>
  <si>
    <t>13010956</t>
  </si>
  <si>
    <t>ocel profilová HE-A 160 jakost 11 375</t>
  </si>
  <si>
    <t>826235001</t>
  </si>
  <si>
    <t>1,386*1,1 'Přepočtené koeficientem množství</t>
  </si>
  <si>
    <t>40</t>
  </si>
  <si>
    <t>13010958</t>
  </si>
  <si>
    <t>ocel profilová HE-A 180 jakost 11 375</t>
  </si>
  <si>
    <t>-2035311737</t>
  </si>
  <si>
    <t>0,16*1,1 'Přepočtené koeficientem množství</t>
  </si>
  <si>
    <t>13010960</t>
  </si>
  <si>
    <t>ocel profilová HE-A 200 jakost 11 375</t>
  </si>
  <si>
    <t>1690449022</t>
  </si>
  <si>
    <t>1,629*1,1 'Přepočtené koeficientem množství</t>
  </si>
  <si>
    <t>42</t>
  </si>
  <si>
    <t>13010962</t>
  </si>
  <si>
    <t>ocel profilová HE-A 220 jakost 11 375</t>
  </si>
  <si>
    <t>-1544285083</t>
  </si>
  <si>
    <t>6,767*1,1 'Přepočtené koeficientem množství</t>
  </si>
  <si>
    <t>43</t>
  </si>
  <si>
    <t>13010972</t>
  </si>
  <si>
    <t>ocel profilová HE-B 120 jakost 11 375</t>
  </si>
  <si>
    <t>-752401176</t>
  </si>
  <si>
    <t>0,64*1,1 'Přepočtené koeficientem množství</t>
  </si>
  <si>
    <t>44</t>
  </si>
  <si>
    <t>13010974</t>
  </si>
  <si>
    <t>ocel profilová HE-B 140 jakost 11 375</t>
  </si>
  <si>
    <t>1275612863</t>
  </si>
  <si>
    <t>0,256*1,1 'Přepočtené koeficientem množství</t>
  </si>
  <si>
    <t>45</t>
  </si>
  <si>
    <t>13010982</t>
  </si>
  <si>
    <t>ocel profilová HE-B 220 jakost 11 375</t>
  </si>
  <si>
    <t>1713092964</t>
  </si>
  <si>
    <t>5,949*1,1 'Přepočtené koeficientem množství</t>
  </si>
  <si>
    <t>46</t>
  </si>
  <si>
    <t>13010986</t>
  </si>
  <si>
    <t>ocel profilová HE-B 260 jakost 11 375</t>
  </si>
  <si>
    <t>-156892828</t>
  </si>
  <si>
    <t>4,352*1,1 'Přepočtené koeficientem množství</t>
  </si>
  <si>
    <t>47</t>
  </si>
  <si>
    <t>13010712</t>
  </si>
  <si>
    <t>ocel profilová IPN 100 jakost 11 375</t>
  </si>
  <si>
    <t>797357387</t>
  </si>
  <si>
    <t>0,375*1,1 'Přepočtené koeficientem množství</t>
  </si>
  <si>
    <t>48</t>
  </si>
  <si>
    <t>13010714</t>
  </si>
  <si>
    <t>ocel profilová IPN 120 jakost 11 375</t>
  </si>
  <si>
    <t>-264716545</t>
  </si>
  <si>
    <t>0,497*1,1 'Přepočtené koeficientem množství</t>
  </si>
  <si>
    <t>49</t>
  </si>
  <si>
    <t>13010716</t>
  </si>
  <si>
    <t>ocel profilová IPN 140 jakost 11 375</t>
  </si>
  <si>
    <t>647380725</t>
  </si>
  <si>
    <t>0,483*1,1 'Přepočtené koeficientem množství</t>
  </si>
  <si>
    <t>50</t>
  </si>
  <si>
    <t>13010718</t>
  </si>
  <si>
    <t>ocel profilová IPN 160 jakost 11 375</t>
  </si>
  <si>
    <t>217147358</t>
  </si>
  <si>
    <t>3,957*1,1 'Přepočtené koeficientem množství</t>
  </si>
  <si>
    <t>51</t>
  </si>
  <si>
    <t>13010724</t>
  </si>
  <si>
    <t>ocel profilová IPN 220 jakost 11 375</t>
  </si>
  <si>
    <t>-22144902</t>
  </si>
  <si>
    <t>0,31*1,1 'Přepočtené koeficientem množství</t>
  </si>
  <si>
    <t>52</t>
  </si>
  <si>
    <t>13010420</t>
  </si>
  <si>
    <t>úhelník ocelový rovnostranný jakost 11 375 50x50x5mm</t>
  </si>
  <si>
    <t>1541665586</t>
  </si>
  <si>
    <t>0,045*1,1 'Přepočtené koeficientem množství</t>
  </si>
  <si>
    <t>53</t>
  </si>
  <si>
    <t>13010432</t>
  </si>
  <si>
    <t>úhelník ocelový rovnostranný jakost 11 375 80x80x6mm</t>
  </si>
  <si>
    <t>115679148</t>
  </si>
  <si>
    <t>0,176*1,1 'Přepočtené koeficientem množství</t>
  </si>
  <si>
    <t>54</t>
  </si>
  <si>
    <t>13010818</t>
  </si>
  <si>
    <t>ocel profilová UPN 120 jakost 11 375</t>
  </si>
  <si>
    <t>1317901781</t>
  </si>
  <si>
    <t>0,652*1,1 'Přepočtené koeficientem množství</t>
  </si>
  <si>
    <t>55</t>
  </si>
  <si>
    <t>13010820</t>
  </si>
  <si>
    <t>ocel profilová UPN 140 jakost 11 375</t>
  </si>
  <si>
    <t>-1821003314</t>
  </si>
  <si>
    <t>1,165*1,1 'Přepočtené koeficientem množství</t>
  </si>
  <si>
    <t>56</t>
  </si>
  <si>
    <t>13010822</t>
  </si>
  <si>
    <t>ocel profilová UPN 160 jakost 11 375</t>
  </si>
  <si>
    <t>-1977356259</t>
  </si>
  <si>
    <t>0,627*1,1 'Přepočtené koeficientem množství</t>
  </si>
  <si>
    <t>57</t>
  </si>
  <si>
    <t>13010828</t>
  </si>
  <si>
    <t>ocel profilová UPN 220 jakost 11 375</t>
  </si>
  <si>
    <t>678315419</t>
  </si>
  <si>
    <t>1,376*1,1 'Přepočtené koeficientem množství</t>
  </si>
  <si>
    <t>Úpravy povrchů, podlahy a osazování výplní</t>
  </si>
  <si>
    <t>61</t>
  </si>
  <si>
    <t>Úprava povrchů vnitřních</t>
  </si>
  <si>
    <t>58</t>
  </si>
  <si>
    <t>611321343</t>
  </si>
  <si>
    <t>Omítka vápenocementová vnitřních ploch nanášená strojně dvouvrstvá, tloušťky jádrové omítky do 10 mm a tloušťky štuku do 3 mm štuková vodorovných konstrukcí kleneb nebo skořepin</t>
  </si>
  <si>
    <t>532582450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</si>
  <si>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</si>
  <si>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160,16 "1.PP</t>
  </si>
  <si>
    <t>84 "1.NP</t>
  </si>
  <si>
    <t>35 "2.NP</t>
  </si>
  <si>
    <t>59</t>
  </si>
  <si>
    <t>612315421</t>
  </si>
  <si>
    <t>Oprava vápenné omítky vnitřních ploch štukové dvouvrstvé, tloušťky do 20 mm a tloušťky štuku do 3 mm stěn, v rozsahu opravované plochy do 10%</t>
  </si>
  <si>
    <t>885633852</t>
  </si>
  <si>
    <t xml:space="preserve">Poznámka k souboru cen:
1. Pro ocenění opravy omítek plochy do 4 m2 se použijí ceny souboru cen 61. 31-52.. Vápenná omítka jednotlivých malých ploch.
</t>
  </si>
  <si>
    <t>531 "1.NP</t>
  </si>
  <si>
    <t>541-(90+54) "2.NP</t>
  </si>
  <si>
    <t>404-65 "3.NP</t>
  </si>
  <si>
    <t>120,5 "4.NP</t>
  </si>
  <si>
    <t>17,5 "5.NP</t>
  </si>
  <si>
    <t>60</t>
  </si>
  <si>
    <t>612315423</t>
  </si>
  <si>
    <t>Oprava vápenné omítky vnitřních ploch štukové dvouvrstvé, tloušťky do 20 mm a tloušťky štuku do 3 mm stěn, v rozsahu opravované plochy přes 30 do 50%</t>
  </si>
  <si>
    <t>-92991799</t>
  </si>
  <si>
    <t>(90+54) "2.NP</t>
  </si>
  <si>
    <t>65 "3.NP</t>
  </si>
  <si>
    <t>612321341</t>
  </si>
  <si>
    <t>Omítka vápenocementová vnitřních ploch nanášená strojně dvouvrstvá, tloušťky jádrové omítky do 10 mm a tloušťky štuku do 3 mm štuková svislých konstrukcí stěn</t>
  </si>
  <si>
    <t>-388182391</t>
  </si>
  <si>
    <t>598 "1.NP</t>
  </si>
  <si>
    <t>521 "2.NP</t>
  </si>
  <si>
    <t>531 "3.NP</t>
  </si>
  <si>
    <t>593,5 "4.NP</t>
  </si>
  <si>
    <t>81,5 "5.NP</t>
  </si>
  <si>
    <t>30 "V.01</t>
  </si>
  <si>
    <t>22 "V.02</t>
  </si>
  <si>
    <t>-995,576 "sádrové</t>
  </si>
  <si>
    <t>62</t>
  </si>
  <si>
    <t>612341121</t>
  </si>
  <si>
    <t>Omítka sádrová nebo vápenosádrová vnitřních ploch nanášená ručně jednovrstvá, tloušťky do 10 mm hladká svislých konstrukcí stěn</t>
  </si>
  <si>
    <t>1636520046</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</si>
  <si>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</si>
  <si>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(153,023+344,765)*2</t>
  </si>
  <si>
    <t>Úprava povrchů vnějších</t>
  </si>
  <si>
    <t>63</t>
  </si>
  <si>
    <t>622142001</t>
  </si>
  <si>
    <t>Potažení vnějších ploch pletivem v ploše nebo pruzích, na plném podkladu sklovláknitým vtlačením do tmelu stěn</t>
  </si>
  <si>
    <t>-1329414436</t>
  </si>
  <si>
    <t xml:space="preserve">Poznámka k souboru cen:
1. V cenách -2001 jsou započteny i náklady na tmel.
</t>
  </si>
  <si>
    <t>458+35</t>
  </si>
  <si>
    <t>64</t>
  </si>
  <si>
    <t>622221031</t>
  </si>
  <si>
    <t>Montáž kontaktního zateplení z desek z minerální vlny s podélnou orientací vláken na vnější stěny, tloušťky desek přes 120 do 160 mm</t>
  </si>
  <si>
    <t>-908618384</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</si>
  <si>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</si>
  <si>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"dvorní- zateplená</t>
  </si>
  <si>
    <t>19" keram. sokl</t>
  </si>
  <si>
    <t>229 "zateplená bez obkladu včetně ostění</t>
  </si>
  <si>
    <t>210" zateplená s obkladem včetně ostění</t>
  </si>
  <si>
    <t>65</t>
  </si>
  <si>
    <t>63140327</t>
  </si>
  <si>
    <t>deska tepelně izolační minerální kontaktních fasád kolmé vlákno λ=0,040-0,042 tl 160mm</t>
  </si>
  <si>
    <t>1994556969</t>
  </si>
  <si>
    <t>458*1,02 'Přepočtené koeficientem množství</t>
  </si>
  <si>
    <t>66</t>
  </si>
  <si>
    <t>622521001</t>
  </si>
  <si>
    <t>Omítka tenkovrstvá silikátová vnějších ploch probarvená, včetně penetrace podkladu zrnitá, tloušťky 1,0 mm stěn</t>
  </si>
  <si>
    <t>-2039244832</t>
  </si>
  <si>
    <t>458 "zateplená</t>
  </si>
  <si>
    <t>225 "omítka včetně říms a ostění</t>
  </si>
  <si>
    <t>30 "štíty</t>
  </si>
  <si>
    <t>-198,72 "provětrávaná fasáda</t>
  </si>
  <si>
    <t>67</t>
  </si>
  <si>
    <t>622143004</t>
  </si>
  <si>
    <t>Montáž omítkových profilů plastových nebo pozinkovaných, upevněných vtlačením do podkladní vrstvy nebo přibitím začišťovacích samolepících pro vytvoření dilatujícího spoje s okenním rámem</t>
  </si>
  <si>
    <t>357849900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</si>
  <si>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</si>
  <si>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261,58 "okna bez PO</t>
  </si>
  <si>
    <t>19 "okna s PO</t>
  </si>
  <si>
    <t>68</t>
  </si>
  <si>
    <t>59051476</t>
  </si>
  <si>
    <t>profil okenní začišťovací se sklovláknitou armovací tkaninou 9 mm/2,4 m</t>
  </si>
  <si>
    <t>875536779</t>
  </si>
  <si>
    <t>280,58*1,05 'Přepočtené koeficientem množství</t>
  </si>
  <si>
    <t>69</t>
  </si>
  <si>
    <t>622143002</t>
  </si>
  <si>
    <t>Montáž omítkových profilů plastových nebo pozinkovaných, upevněných vtlačením do podkladní vrstvy nebo přibitím dilatačních s tkaninou</t>
  </si>
  <si>
    <t>620397437</t>
  </si>
  <si>
    <t>33 "ozn 105/Z</t>
  </si>
  <si>
    <t>70</t>
  </si>
  <si>
    <t>55343014</t>
  </si>
  <si>
    <t>profil omítkový dilatační pro omítky venkovní 12 mm</t>
  </si>
  <si>
    <t>1758064732</t>
  </si>
  <si>
    <t>33*1,05 'Přepočtené koeficientem množství</t>
  </si>
  <si>
    <t>71</t>
  </si>
  <si>
    <t>622143003</t>
  </si>
  <si>
    <t>Montáž omítkových profilů plastových nebo pozinkovaných, upevněných vtlačením do podkladní vrstvy nebo přibitím rohových s tkaninou</t>
  </si>
  <si>
    <t>-1594250396</t>
  </si>
  <si>
    <t>(8,82*2) "rohy zateplení</t>
  </si>
  <si>
    <t>72</t>
  </si>
  <si>
    <t>59051480</t>
  </si>
  <si>
    <t>profil rohový Al s tkaninou kontaktního zateplení</t>
  </si>
  <si>
    <t>-1517716498</t>
  </si>
  <si>
    <t>298,22*1,05 'Přepočtené koeficientem množství</t>
  </si>
  <si>
    <t>73</t>
  </si>
  <si>
    <t>629991011</t>
  </si>
  <si>
    <t>Zakrytí vnějších ploch před znečištěním včetně pozdějšího odkrytí výplní otvorů a svislých ploch fólií přilepenou lepící páskou</t>
  </si>
  <si>
    <t>-756633889</t>
  </si>
  <si>
    <t xml:space="preserve">Poznámka k souboru cen:
1. V ceně -1012 nejsou započteny náklady na dodávku a montáž začišťovací lišty; tyto se oceňují cenou 622 14-3004 této části katalogu a materiálem ve specifikaci.
</t>
  </si>
  <si>
    <t>(111,15+7,8)</t>
  </si>
  <si>
    <t>74</t>
  </si>
  <si>
    <t>622325202</t>
  </si>
  <si>
    <t>Oprava vápenocementové omítky vnějších ploch stupně členitosti 1 štukové stěn, v rozsahu opravované plochy přes 10 do 30%</t>
  </si>
  <si>
    <t>-1941403034</t>
  </si>
  <si>
    <t>"fasáda na náměstí</t>
  </si>
  <si>
    <t>256,33</t>
  </si>
  <si>
    <t>-(4,17*8)</t>
  </si>
  <si>
    <t>-(4,08*3)</t>
  </si>
  <si>
    <t>-7,8</t>
  </si>
  <si>
    <t>-(2,04*6)</t>
  </si>
  <si>
    <t>-(1,84*2)</t>
  </si>
  <si>
    <t>-(4,48+0,2+0,31)</t>
  </si>
  <si>
    <t>-(0,42*3)</t>
  </si>
  <si>
    <t>75</t>
  </si>
  <si>
    <t>622811002</t>
  </si>
  <si>
    <t>Omítka tepelně izolační vnějších ploch stěn prováděná ručně v 1 vrstvě, tloušťky přes 20 do 30 mm</t>
  </si>
  <si>
    <t>676794996</t>
  </si>
  <si>
    <t xml:space="preserve">Poznámka k souboru cen:
1. Podkladní a spojovací vrstva se ocení cenami souboru cen 62. 13-1… Podkladní a spojovací vrstva vnějších omítaných ploch.
2. Vkládání výztužné tkaniny se ocení cenami souboru cen 62. 14-20.. Potažení vnějších ploch pletivem.
</t>
  </si>
  <si>
    <t>Podlahy a podlahové konstrukce</t>
  </si>
  <si>
    <t>76</t>
  </si>
  <si>
    <t>631311115</t>
  </si>
  <si>
    <t>Mazanina z betonu prostého bez zvýšených nároků na prostředí tl. přes 50 do 80 mm tř. C 20/25</t>
  </si>
  <si>
    <t>662866346</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</si>
  <si>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</si>
  <si>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"skladba P0.01</t>
  </si>
  <si>
    <t>(154,1*0,05)</t>
  </si>
  <si>
    <t>"skladba P1.08</t>
  </si>
  <si>
    <t>(23,8*0,05)</t>
  </si>
  <si>
    <t>77</t>
  </si>
  <si>
    <t>631311114</t>
  </si>
  <si>
    <t>Mazanina z betonu prostého bez zvýšených nároků na prostředí tl. přes 50 do 80 mm tř. C 16/20</t>
  </si>
  <si>
    <t>-239971187</t>
  </si>
  <si>
    <t>"skladba P2.02</t>
  </si>
  <si>
    <t>(134,78*0,05)</t>
  </si>
  <si>
    <t>"skladba P2.06</t>
  </si>
  <si>
    <t>(43,09*0,05)</t>
  </si>
  <si>
    <t>"skladba P2.07</t>
  </si>
  <si>
    <t>(71,41*0,05)</t>
  </si>
  <si>
    <t>"skladba P2.08</t>
  </si>
  <si>
    <t>(27,3*0,05)</t>
  </si>
  <si>
    <t>"skladba P2.09</t>
  </si>
  <si>
    <t>(12*0,075)</t>
  </si>
  <si>
    <t>"skladba P3.03</t>
  </si>
  <si>
    <t>(4,1*0,06)</t>
  </si>
  <si>
    <t>(4,1*0,05)</t>
  </si>
  <si>
    <t>"skladba P3.04</t>
  </si>
  <si>
    <t>(9,9*0,05)</t>
  </si>
  <si>
    <t>"skladba P3.08</t>
  </si>
  <si>
    <t>(3,9*0,075)</t>
  </si>
  <si>
    <t>"skladba P3.10</t>
  </si>
  <si>
    <t>(39,26*0,05)</t>
  </si>
  <si>
    <t>"skladba P4.07</t>
  </si>
  <si>
    <t>(7,5*0,06)</t>
  </si>
  <si>
    <t>"skladba P4.08</t>
  </si>
  <si>
    <t>(8,2*0,05)*2</t>
  </si>
  <si>
    <t>"skladba P4.10</t>
  </si>
  <si>
    <t>(2,9*0,075)</t>
  </si>
  <si>
    <t>"skladba P5.01</t>
  </si>
  <si>
    <t>(41,1*0,05)</t>
  </si>
  <si>
    <t>"skladba P5.02</t>
  </si>
  <si>
    <t>(42,2*0,05)</t>
  </si>
  <si>
    <t>78</t>
  </si>
  <si>
    <t>631311124</t>
  </si>
  <si>
    <t>Mazanina z betonu prostého bez zvýšených nároků na prostředí tl. přes 80 do 120 mm tř. C 16/20</t>
  </si>
  <si>
    <t>1206072524</t>
  </si>
  <si>
    <t>"skladba P2.03</t>
  </si>
  <si>
    <t>(14,75*0,085)</t>
  </si>
  <si>
    <t>"skladba P2.04</t>
  </si>
  <si>
    <t>(33,5*0,085)</t>
  </si>
  <si>
    <t>"skladba P2.05</t>
  </si>
  <si>
    <t>(26,57*0,1)</t>
  </si>
  <si>
    <t>"skladba P3.02</t>
  </si>
  <si>
    <t>(157,22*0,085)</t>
  </si>
  <si>
    <t>"skladba P3.06</t>
  </si>
  <si>
    <t>(40,87*0,085)</t>
  </si>
  <si>
    <t>"skladba P3.07</t>
  </si>
  <si>
    <t>(41*0,085)</t>
  </si>
  <si>
    <t>"skladba P3.09</t>
  </si>
  <si>
    <t>(19,02*0,1)</t>
  </si>
  <si>
    <t>"skladba P4.01</t>
  </si>
  <si>
    <t>(154,22*0,085)</t>
  </si>
  <si>
    <t>"skladba P4.02</t>
  </si>
  <si>
    <t>(11,9*0,075)</t>
  </si>
  <si>
    <t>"skladba P4.06</t>
  </si>
  <si>
    <t>(38,1*0,085)</t>
  </si>
  <si>
    <t>"skladba P4.09</t>
  </si>
  <si>
    <t>(36,9*0,085)</t>
  </si>
  <si>
    <t>"skladba P4.11</t>
  </si>
  <si>
    <t>(9,65*0,085)</t>
  </si>
  <si>
    <t>79</t>
  </si>
  <si>
    <t>631319011</t>
  </si>
  <si>
    <t>Příplatek k cenám mazanin za úpravu povrchu mazaniny přehlazením, mazanina tl. přes 50 do 80 mm</t>
  </si>
  <si>
    <t>963515072</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</si>
  <si>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</si>
  <si>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80</t>
  </si>
  <si>
    <t>631319012</t>
  </si>
  <si>
    <t>Příplatek k cenám mazanin za úpravu povrchu mazaniny přehlazením, mazanina tl. přes 80 do 120 mm</t>
  </si>
  <si>
    <t>-9534952</t>
  </si>
  <si>
    <t>81</t>
  </si>
  <si>
    <t>631319171</t>
  </si>
  <si>
    <t>Příplatek k cenám mazanin za stržení povrchu spodní vrstvy mazaniny latí před vložením výztuže nebo pletiva pro tl. obou vrstev mazaniny přes 50 do 80 mm</t>
  </si>
  <si>
    <t>-1379038474</t>
  </si>
  <si>
    <t>82</t>
  </si>
  <si>
    <t>631319173</t>
  </si>
  <si>
    <t>Příplatek k cenám mazanin za stržení povrchu spodní vrstvy mazaniny latí před vložením výztuže nebo pletiva pro tl. obou vrstev mazaniny přes 80 do 120 mm</t>
  </si>
  <si>
    <t>-1964837004</t>
  </si>
  <si>
    <t>83</t>
  </si>
  <si>
    <t>631342113</t>
  </si>
  <si>
    <t>Mazanina z betonu lehkého tepelně-izolačního polystyrénového tl. přes 50 do 80 mm, objemové hmotnosti 700 kg/m3</t>
  </si>
  <si>
    <t>-467399825</t>
  </si>
  <si>
    <t xml:space="preserve">Poznámka k souboru cen:
1. Ceny jsou určeny pro výplňové a vyrovnávací vrstvy podlah a spádové vrstvy plochých střech.
</t>
  </si>
  <si>
    <t>(33,5*0,05)</t>
  </si>
  <si>
    <t>84</t>
  </si>
  <si>
    <t>631342123</t>
  </si>
  <si>
    <t>Mazanina z betonu lehkého tepelně-izolačního polystyrénového tl. přes 80 do 120 mm, objemové hmotnosti 700 kg/m3</t>
  </si>
  <si>
    <t>1205923113</t>
  </si>
  <si>
    <t>(14,75*0,09)</t>
  </si>
  <si>
    <t>(41*0,09)</t>
  </si>
  <si>
    <t>(38,1*0,09)</t>
  </si>
  <si>
    <t>85</t>
  </si>
  <si>
    <t>631342133</t>
  </si>
  <si>
    <t>Mazanina z betonu lehkého tepelně-izolačního polystyrénového tl. přes 120 do 240 mm, objemové hmotnosti 700 kg/m3</t>
  </si>
  <si>
    <t>-72458715</t>
  </si>
  <si>
    <t>(134,78*0,15)</t>
  </si>
  <si>
    <t>(157,22*0,15)</t>
  </si>
  <si>
    <t>(154,22*0,15)</t>
  </si>
  <si>
    <t>(11,9*0,15)</t>
  </si>
  <si>
    <t>86</t>
  </si>
  <si>
    <t>631362021</t>
  </si>
  <si>
    <t>Výztuž mazanin ze svařovaných sítí z drátů typu KARI</t>
  </si>
  <si>
    <t>597573167</t>
  </si>
  <si>
    <t>154,1*(3,01/1000)</t>
  </si>
  <si>
    <t>23,8*(3,01/1000)</t>
  </si>
  <si>
    <t>134,78*(3,01/1000)</t>
  </si>
  <si>
    <t>14,75*(3,01/1000)</t>
  </si>
  <si>
    <t>33,5*(3,01/1000)</t>
  </si>
  <si>
    <t>26,57*(3,01/1000)</t>
  </si>
  <si>
    <t>43,09*(3,01/1000)</t>
  </si>
  <si>
    <t>71,41*(3,01/1000)</t>
  </si>
  <si>
    <t>27,3*(3,01/1000)</t>
  </si>
  <si>
    <t>12*(1,36/1000)</t>
  </si>
  <si>
    <t>157,22*(3,01/1000)</t>
  </si>
  <si>
    <t>4,1*(1,36/1000)</t>
  </si>
  <si>
    <t>4,1*(3,01/1000)</t>
  </si>
  <si>
    <t>40,87*(3,01/1000)</t>
  </si>
  <si>
    <t>41*(3,01/1000)</t>
  </si>
  <si>
    <t>3,9*(3,01/1000)</t>
  </si>
  <si>
    <t>19,02*(3,01/1000)</t>
  </si>
  <si>
    <t>39,26*(3,01/1000)</t>
  </si>
  <si>
    <t>11,9*(3,01/1000)</t>
  </si>
  <si>
    <t>38,1*(1,36/1000)</t>
  </si>
  <si>
    <t>7,5*(3,01/1000)</t>
  </si>
  <si>
    <t>8,2*(1,36/1000)</t>
  </si>
  <si>
    <t>8,2*(3,01/1000)</t>
  </si>
  <si>
    <t>36,9*(3,01/1000)</t>
  </si>
  <si>
    <t>2,9*(3,01/1000)</t>
  </si>
  <si>
    <t>9,65*(3,01/1000)</t>
  </si>
  <si>
    <t>41,1*(3,01/1000)</t>
  </si>
  <si>
    <t>42,2*(3,01/1000)</t>
  </si>
  <si>
    <t>87</t>
  </si>
  <si>
    <t>63199001R</t>
  </si>
  <si>
    <t>Očištění a lokální oprava schodišť a dlažeb</t>
  </si>
  <si>
    <t>-1266065656</t>
  </si>
  <si>
    <t>(6,6+41,9+18,4+7,7+33,6+2,1+28,7+8,3+4,1+25,6)</t>
  </si>
  <si>
    <t>88</t>
  </si>
  <si>
    <t>632451103</t>
  </si>
  <si>
    <t>Potěr cementový samonivelační ze suchých směsí tloušťky přes 5 do 10 mm</t>
  </si>
  <si>
    <t>-1372403810</t>
  </si>
  <si>
    <t>"skladba P1.02</t>
  </si>
  <si>
    <t>13,67</t>
  </si>
  <si>
    <t>"skladba P1.09</t>
  </si>
  <si>
    <t>5,77</t>
  </si>
  <si>
    <t>9,9</t>
  </si>
  <si>
    <t>"skladba P4.03</t>
  </si>
  <si>
    <t>3,45</t>
  </si>
  <si>
    <t>89</t>
  </si>
  <si>
    <t>632481213</t>
  </si>
  <si>
    <t>Separační vrstva k oddělení podlahových vrstev z polyetylénové fólie</t>
  </si>
  <si>
    <t>-317643231</t>
  </si>
  <si>
    <t>154,1</t>
  </si>
  <si>
    <t>23,8</t>
  </si>
  <si>
    <t>134,78</t>
  </si>
  <si>
    <t>14,75</t>
  </si>
  <si>
    <t>33,5</t>
  </si>
  <si>
    <t>26,57</t>
  </si>
  <si>
    <t>43,09</t>
  </si>
  <si>
    <t>71,41</t>
  </si>
  <si>
    <t>27,3</t>
  </si>
  <si>
    <t>157,22</t>
  </si>
  <si>
    <t>4,1*2</t>
  </si>
  <si>
    <t>40,87</t>
  </si>
  <si>
    <t>3,9</t>
  </si>
  <si>
    <t>19,02</t>
  </si>
  <si>
    <t>39,26</t>
  </si>
  <si>
    <t>11,9</t>
  </si>
  <si>
    <t>38,1</t>
  </si>
  <si>
    <t>7,5</t>
  </si>
  <si>
    <t>8,2*2</t>
  </si>
  <si>
    <t>36,9</t>
  </si>
  <si>
    <t>2,9</t>
  </si>
  <si>
    <t>9,65</t>
  </si>
  <si>
    <t>41,1</t>
  </si>
  <si>
    <t>42,2</t>
  </si>
  <si>
    <t>90</t>
  </si>
  <si>
    <t>634111113</t>
  </si>
  <si>
    <t>Obvodová dilatace mezi stěnou a mazaninou pružnou těsnicí páskou výšky 80 mm</t>
  </si>
  <si>
    <t>-2116149417</t>
  </si>
  <si>
    <t>95</t>
  </si>
  <si>
    <t>Různé dokončovací konstrukce a práce pozemních staveb</t>
  </si>
  <si>
    <t>91</t>
  </si>
  <si>
    <t>952901111</t>
  </si>
  <si>
    <t>Vyčištění budov nebo objektů před předáním do užívání budov bytové nebo občanské výstavby, světlé výšky podlaží do 4 m</t>
  </si>
  <si>
    <t>-489348593</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</si>
  <si>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</si>
  <si>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17,6 "0.01 Chodba (P0.01)</t>
  </si>
  <si>
    <t>22,2 "0.02 Chodba (P0.01)</t>
  </si>
  <si>
    <t>6 "0.03 Nevyužívaný sklep (P0.01)</t>
  </si>
  <si>
    <t>15,8 "0.04 Nevyužívaný sklep (P0.01)</t>
  </si>
  <si>
    <t>27,3 "0.05 Nevyužívaný sklep (P0.01)</t>
  </si>
  <si>
    <t>37,8 "0.06 Nevyužívaný sklep (P0.01)</t>
  </si>
  <si>
    <t>6,6 "0.07 Schodiště (P0.03)</t>
  </si>
  <si>
    <t>10,5 "0.08 Nevyužívaný sklep (P0.01)</t>
  </si>
  <si>
    <t>16,9 "0.09 Nevyužívaný sklep (P0.01)</t>
  </si>
  <si>
    <t>Mezisoučet 1.PP</t>
  </si>
  <si>
    <t>41,1 "1.01 Vestibul (P1.01, P1.02)</t>
  </si>
  <si>
    <t>71,7 "1.02 Sál (P1.03)</t>
  </si>
  <si>
    <t>59,3 "1.03 Čítárna (P1.03)</t>
  </si>
  <si>
    <t>15,7 "1.04 Počítače (P1.03)</t>
  </si>
  <si>
    <t>33,3 "1.05 Hala-předsálí (P1.03)</t>
  </si>
  <si>
    <t>18,4 "1.06 Schodiště (P1.01, P1.04, P1.05)</t>
  </si>
  <si>
    <t>3,6 "1.07 Rozvodna (P1.06)</t>
  </si>
  <si>
    <t>3,1 "1.08 Kuchyňka (P1.03)</t>
  </si>
  <si>
    <t>8 "1.09 Skříňky (P1.03)</t>
  </si>
  <si>
    <t>7,7 "1.10 Chodba (P1.03)</t>
  </si>
  <si>
    <t>3 "1.11 WC personál (P1.07)</t>
  </si>
  <si>
    <t>5,5 "1.12 WC muži (P1.07)</t>
  </si>
  <si>
    <t>3,7 "1.13 WC ženy (P1.07)</t>
  </si>
  <si>
    <t>3,9 "1.14 WC inv. (P1.07)</t>
  </si>
  <si>
    <t>8 "1.15 Chodba (P1.02, P1.03)</t>
  </si>
  <si>
    <t>16,8 "1.16 Kancelář (P1.03)</t>
  </si>
  <si>
    <t>23,8 "1.17 Sklad (P1.08)</t>
  </si>
  <si>
    <t>2,4 "1.18 Úklid (P1.09)</t>
  </si>
  <si>
    <t>33,1 "1.19 Klubovna (P1.03)</t>
  </si>
  <si>
    <t>19,1 "1.20 Pokoj + KK (P1.03)</t>
  </si>
  <si>
    <t>4,3 "1.21 Chodba (P1.06, P1.09)</t>
  </si>
  <si>
    <t>3,4 "1.22 Koupelna (P1.07)</t>
  </si>
  <si>
    <t>3,1 "1.23 Náhradní zdroj (P1.06)</t>
  </si>
  <si>
    <t>Mezisoučet 1.NP</t>
  </si>
  <si>
    <t>255,7 "2.01 Oddělení pro dospělé (P2.02, P2.03 P2.05, P2.06, P2.07)</t>
  </si>
  <si>
    <t>3,7 "2.02 Individuální studovna (P2.04)</t>
  </si>
  <si>
    <t>2,1 "2.03 Chodba (P2.04)</t>
  </si>
  <si>
    <t>0,4 "2.04 Úklid (P2.09)</t>
  </si>
  <si>
    <t>3,3 "2.05 WC ženy inv (P2.09)</t>
  </si>
  <si>
    <t>5,3 "2.06 WCmuži (P2.09)</t>
  </si>
  <si>
    <t>3 "2.07 WC personál (P2.09)</t>
  </si>
  <si>
    <t>19,2 "2.08 Sklad (P2.04)</t>
  </si>
  <si>
    <t>8,5 "2.09 Sklad (P2.04)</t>
  </si>
  <si>
    <t>9,7 "2.10 Chodba (P2.05)</t>
  </si>
  <si>
    <t>25,2 "2.11 Kancelář (P2.07)</t>
  </si>
  <si>
    <t>27,3 "2.12 Zimní zahrada (P2.08)</t>
  </si>
  <si>
    <t>28,7 "2.13 Schodiště (P2.01. P2.10)</t>
  </si>
  <si>
    <t>Mezisoučet 2.NP</t>
  </si>
  <si>
    <t>108,8 "3.01 Odd pro malé děti (P3.02)</t>
  </si>
  <si>
    <t>9,4 "3.02 Šatna (P3.02)</t>
  </si>
  <si>
    <t>39,7 "3.03 Klubovna (P3.07)</t>
  </si>
  <si>
    <t>1,3 "3.04 Kuchyňka (P3.07)</t>
  </si>
  <si>
    <t>0,8 "3.05 Úklid (P3.05)</t>
  </si>
  <si>
    <t>8,3 "3.06 Chodba (P3.06)</t>
  </si>
  <si>
    <t>4,1 "3.07 Chodba (P3.03)</t>
  </si>
  <si>
    <t>2,7 "3.08 WC inv (P3.04)</t>
  </si>
  <si>
    <t>2,7 "3.09 WC ženy (P.304)</t>
  </si>
  <si>
    <t>4,5 "3.10 WC muži (P.3.04)</t>
  </si>
  <si>
    <t>15,4 "3.11 Sklad (P3.06)</t>
  </si>
  <si>
    <t>3,9 "3.12 WC personál (P3.08)</t>
  </si>
  <si>
    <t>10 "3.13 Kancelář (P3.06)</t>
  </si>
  <si>
    <t>8,2 "3.14 Chodba (P3.02. P3.05, P3.06)</t>
  </si>
  <si>
    <t>97,3 "3.15 Odd pro velké děti (P3.02, P3.09, P3.10)</t>
  </si>
  <si>
    <t>25,6 "3.16 Schodiště (P3.01, P3.11)</t>
  </si>
  <si>
    <t>Mezisoučet 3.NP</t>
  </si>
  <si>
    <t>25,9 "4.01 Chodba (P4.01, P4.05, P4.11)</t>
  </si>
  <si>
    <t>4,6 "4.02 Schodiště (P4.01)</t>
  </si>
  <si>
    <t>20,2 "4.03 Kancelář (P4.01)</t>
  </si>
  <si>
    <t>13,9 "4.04 Kancelář (P4.01)</t>
  </si>
  <si>
    <t>36,6 "4.05 Kancelář (P4.01</t>
  </si>
  <si>
    <t>38,1 "4.06 Zasedací místnost (P4.06)</t>
  </si>
  <si>
    <t>2,9 "4.07 Prádelna (P4.10)</t>
  </si>
  <si>
    <t>5,9 "4.08 Kuchyňka (P4.07)</t>
  </si>
  <si>
    <t>0,6 "4.09 Úklid (P4.08)</t>
  </si>
  <si>
    <t>1,6 "4.10 Chodba (P4.07)</t>
  </si>
  <si>
    <t>3 "4.11 WC ženy (P4.08)</t>
  </si>
  <si>
    <t>4,6 "4.12 WC muži (P4.08)</t>
  </si>
  <si>
    <t>36,9 "4.13 Sklad (P4.09)</t>
  </si>
  <si>
    <t>18,3 "4.14 Chodba (P4.01, P4.05, P4.11)</t>
  </si>
  <si>
    <t>6,4 "4.15 Sklad (P4.01)</t>
  </si>
  <si>
    <t>11,9 "4.16 Sklad, úklid (P4.02)</t>
  </si>
  <si>
    <t>15,8 "4.17 Schodiště (P401, P4.11)</t>
  </si>
  <si>
    <t>8,7 "4.18 Server (P4.01, P4.03)</t>
  </si>
  <si>
    <t>20,6 "4.19 Kancelář (P4.01)</t>
  </si>
  <si>
    <t>5,7 "4.20 VZT (P4.04)</t>
  </si>
  <si>
    <t>Mezisoučet 4.NP</t>
  </si>
  <si>
    <t>9,7 "5.01 Strojovna VZT (P5.02)</t>
  </si>
  <si>
    <t>39,4 "5.02 Sklad (P5.01)</t>
  </si>
  <si>
    <t>32,5 "5.03 Strojovna VZT (P5.02)</t>
  </si>
  <si>
    <t>1,7 "5.04 Chodba (P5.01)</t>
  </si>
  <si>
    <t>Mezisoučet 5.NP</t>
  </si>
  <si>
    <t>998</t>
  </si>
  <si>
    <t>Přesun hmot</t>
  </si>
  <si>
    <t>92</t>
  </si>
  <si>
    <t>998011003</t>
  </si>
  <si>
    <t>Přesun hmot pro budovy občanské výstavby, bydlení, výrobu a služby s nosnou svislou konstrukcí zděnou z cihel, tvárnic nebo kamene vodorovná dopravní vzdálenost do 100 m pro budovy výšky přes 12 do 24 m</t>
  </si>
  <si>
    <t>-1458913593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</si>
  <si>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</si>
  <si>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</si>
  <si>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</si>
  <si>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93</t>
  </si>
  <si>
    <t>711112012</t>
  </si>
  <si>
    <t>Provedení izolace proti zemní vlhkosti natěradly a tmely za studena na ploše svislé S nátěrem tekutou lepenkou</t>
  </si>
  <si>
    <t>-287380550</t>
  </si>
  <si>
    <t xml:space="preserve">Poznámka k souboru cen:
1. Izolace plochy jednotlivě do 10 m2 se oceňují skladebně cenou příslušné izolace a cenou 711 19-9095 Příplatek za plochu do 10 m2.
</t>
  </si>
  <si>
    <t>"sanace paty domu</t>
  </si>
  <si>
    <t>24551030</t>
  </si>
  <si>
    <t>nátěr hydroizolační - tekutá lepenka</t>
  </si>
  <si>
    <t>kg</t>
  </si>
  <si>
    <t>1550917558</t>
  </si>
  <si>
    <t>97,904*1,65 'Přepočtené koeficientem množství</t>
  </si>
  <si>
    <t>711113117</t>
  </si>
  <si>
    <t>Izolace proti zemní vlhkosti natěradly a tmely za studena na ploše vodorovné V těsnicí stěrkou jednosložkovu na bázi cementu</t>
  </si>
  <si>
    <t>-1888474657</t>
  </si>
  <si>
    <t>711161212</t>
  </si>
  <si>
    <t>Izolace proti zemní vlhkosti a beztlakové vodě nopovými fóliemi na ploše svislé S vrstva ochranná, odvětrávací a drenážní výška nopku 8,0 mm, tl. fólie do 0,6 mm</t>
  </si>
  <si>
    <t>-937210517</t>
  </si>
  <si>
    <t>711161383</t>
  </si>
  <si>
    <t>Izolace proti zemní vlhkosti a beztlakové vodě nopovými fóliemi ostatní ukončení izolace lištou</t>
  </si>
  <si>
    <t>-1835970849</t>
  </si>
  <si>
    <t>21,6</t>
  </si>
  <si>
    <t>(1,86+2,88+7,39+16,15+8,36+2,95)</t>
  </si>
  <si>
    <t>98</t>
  </si>
  <si>
    <t>711211134</t>
  </si>
  <si>
    <t>Izolace provětrávaná dutinová proti zemní vlhkosti a plynu radonu z plastových segmentů typu IGLU ztraceného bednění zalitých betonem po výšku segmentu bez betonové desky a armovací sítě výšky segmentů přes 100 do 150 mm</t>
  </si>
  <si>
    <t>2078208514</t>
  </si>
  <si>
    <t xml:space="preserve">Poznámka k souboru cen:
1. V cenách není započteno :
a) zřízení odvětrávacích komínků z plastových trubek, příp. napojení odvětrání na stávající nevyužité komíny.
b) betonová deska s armovací sítí; tyto se oceňují cenami katalogu 801-1 části A05 např. 631 31-1. Mazanina z betonu a 631 36-.. Výztuž mazanin.
</t>
  </si>
  <si>
    <t>"skladba P 0.01</t>
  </si>
  <si>
    <t>"výška 120 mm</t>
  </si>
  <si>
    <t>17,06 "0.01 Chodba</t>
  </si>
  <si>
    <t>22,2 "0.02 Chodba</t>
  </si>
  <si>
    <t>6 "0.03 Sklep</t>
  </si>
  <si>
    <t>15,8 "0.04 Sklep</t>
  </si>
  <si>
    <t>27,3 "0.05 Sklep</t>
  </si>
  <si>
    <t>37,8 "0.06 Sklep</t>
  </si>
  <si>
    <t>6,6 "0.07 Schodiště</t>
  </si>
  <si>
    <t>10,5 "0.08 Sklep</t>
  </si>
  <si>
    <t>16,9 "0.09 Sklep</t>
  </si>
  <si>
    <t>4,3 "V.01 Evakuační výtah</t>
  </si>
  <si>
    <t>99</t>
  </si>
  <si>
    <t>998711101</t>
  </si>
  <si>
    <t>Přesun hmot pro izolace proti vodě, vlhkosti a plynům stanovený z hmotnosti přesunovaného materiálu vodorovná dopravní vzdálenost do 50 m v objektech výšky do 6 m</t>
  </si>
  <si>
    <t>170919017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</si>
  <si>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</si>
  <si>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</si>
  <si>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</si>
  <si>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100</t>
  </si>
  <si>
    <t>712311101</t>
  </si>
  <si>
    <t>Provedení povlakové krytiny střech plochých do 10° natěradly a tmely za studena nátěrem lakem penetračním nebo asfaltovým</t>
  </si>
  <si>
    <t>1682383483</t>
  </si>
  <si>
    <t xml:space="preserve">Poznámka k souboru cen:
1. Povlakové krytiny střech jednotlivě do 10 m2 se oceňují skladebně cenou příslušné izolace a cenou 712 39-9095 Příplatek za plochu do 10 m2.
</t>
  </si>
  <si>
    <t>"skladba na beton, panelech</t>
  </si>
  <si>
    <t xml:space="preserve">(6,75*3,92) </t>
  </si>
  <si>
    <t>101</t>
  </si>
  <si>
    <t>11163150</t>
  </si>
  <si>
    <t>lak asfaltový penetrační</t>
  </si>
  <si>
    <t>-156968817</t>
  </si>
  <si>
    <t>26,46*0,0003 'Přepočtené koeficientem množství</t>
  </si>
  <si>
    <t>102</t>
  </si>
  <si>
    <t>712341559</t>
  </si>
  <si>
    <t>Provedení povlakové krytiny střech plochých do 10° pásy přitavením NAIP v plné ploše</t>
  </si>
  <si>
    <t>-1165976806</t>
  </si>
  <si>
    <t xml:space="preserve">Poznámka k souboru cen:
1. Povlakové krytiny střech jednotlivě do 10 m2 se oceňují skladebně cenou příslušné izolace a cenou 712 39-9097 Příplatek za plochu do 10 m2.
</t>
  </si>
  <si>
    <t>(6,75*3,92)*3</t>
  </si>
  <si>
    <t>103</t>
  </si>
  <si>
    <t>62832001</t>
  </si>
  <si>
    <t>pás těžký asfaltovaný V 60 S 35</t>
  </si>
  <si>
    <t>1678940461</t>
  </si>
  <si>
    <t>79,38*1,15 'Přepočtené koeficientem množství</t>
  </si>
  <si>
    <t>104</t>
  </si>
  <si>
    <t>712331111</t>
  </si>
  <si>
    <t>Provedení povlakové krytiny střech plochých do 10° pásy na sucho podkladní samolepící asfaltový pás</t>
  </si>
  <si>
    <t>-876715442</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</si>
  <si>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</si>
  <si>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"střecha sklon 27,3°a 22°, řez A-A; 1-1</t>
  </si>
  <si>
    <t>(7,49*(7,26+7,11)/2)</t>
  </si>
  <si>
    <t>(9,74*(7,63+7,48)/2)</t>
  </si>
  <si>
    <t>(2,8*0,85)</t>
  </si>
  <si>
    <t>-(0,78*0,98) "střešní okno</t>
  </si>
  <si>
    <t>"střecha sklon 32,5°, řez B-B; 1-1</t>
  </si>
  <si>
    <t>(14,51*(9,8+9,58))</t>
  </si>
  <si>
    <t>-(0,78*0,98)*19 "střešní okno</t>
  </si>
  <si>
    <t>"střecha sklon 10°, řez B-B</t>
  </si>
  <si>
    <t>(8,34*(4,41*2))</t>
  </si>
  <si>
    <t>-(0,8*0,8)*2 "světlíky</t>
  </si>
  <si>
    <t>105</t>
  </si>
  <si>
    <t>62866282</t>
  </si>
  <si>
    <t>pás asfaltový modifikovaný za studena samolepící tl. 1,7 mm na minerální vatu</t>
  </si>
  <si>
    <t>-206280839</t>
  </si>
  <si>
    <t>494,437*1,1 'Přepočtené koeficientem množství</t>
  </si>
  <si>
    <t>106</t>
  </si>
  <si>
    <t>998712103</t>
  </si>
  <si>
    <t>Přesun hmot pro povlakové krytiny stanovený z hmotnosti přesunovaného materiálu vodorovná dopravní vzdálenost do 50 m v objektech výšky přes 12 do 24 m</t>
  </si>
  <si>
    <t>524903753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</si>
  <si>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</si>
  <si>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</si>
  <si>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</si>
  <si>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107</t>
  </si>
  <si>
    <t>713121111</t>
  </si>
  <si>
    <t>Montáž tepelné izolace podlah rohožemi, pásy, deskami, dílci, bloky (izolační materiál ve specifikaci) kladenými volně jednovrstvá</t>
  </si>
  <si>
    <t>-1074573268</t>
  </si>
  <si>
    <t xml:space="preserve">Poznámka k souboru cen:
1. Množství tepelné izolace podlah okrajovými pásky k ceně -1211 se určuje v m projektované délky obložení (bez přesahů) na obvodu podlahy.
</t>
  </si>
  <si>
    <t>"deska pro kročejový útlum 10 mm</t>
  </si>
  <si>
    <t>4,1</t>
  </si>
  <si>
    <t>154,22</t>
  </si>
  <si>
    <t>8,2</t>
  </si>
  <si>
    <t>42,02</t>
  </si>
  <si>
    <t>Mezisoučet deska pro kročejový útlum 10 mm</t>
  </si>
  <si>
    <t>"EPS 180 mm</t>
  </si>
  <si>
    <t>Mezisoučet EPS 180 mm</t>
  </si>
  <si>
    <t>108</t>
  </si>
  <si>
    <t>28372320</t>
  </si>
  <si>
    <t>deska EPS 100 pro trvalé zatížení v tlaku (max. 2000 kg/m2) tl 180mm</t>
  </si>
  <si>
    <t>1096025265</t>
  </si>
  <si>
    <t>27,3*1,02 'Přepočtené koeficientem množství</t>
  </si>
  <si>
    <t>109</t>
  </si>
  <si>
    <t>2837567R</t>
  </si>
  <si>
    <t>folie pro kročejový útlum tl 10mm</t>
  </si>
  <si>
    <t>-545784527</t>
  </si>
  <si>
    <t>876,67*1,02 'Přepočtené koeficientem množství</t>
  </si>
  <si>
    <t>110</t>
  </si>
  <si>
    <t>713131141</t>
  </si>
  <si>
    <t>Montáž tepelné izolace stěn rohožemi, pásy, deskami, dílci, bloky (izolační materiál ve specifikaci) lepením celoplošně</t>
  </si>
  <si>
    <t>1946077673</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</si>
  <si>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</si>
  <si>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35 "sokl tl. 120</t>
  </si>
  <si>
    <t>4+(24*0,4) "u střech tl. 160</t>
  </si>
  <si>
    <t>(10*0,4) "tl. 60 mm</t>
  </si>
  <si>
    <t>111</t>
  </si>
  <si>
    <t>28376423</t>
  </si>
  <si>
    <t>deska z polystyrénu XPS, hrana polodrážková a hladký povrch tl 120mm</t>
  </si>
  <si>
    <t>1468746140</t>
  </si>
  <si>
    <t>35*1,02 'Přepočtené koeficientem množství</t>
  </si>
  <si>
    <t>112</t>
  </si>
  <si>
    <t>28376418</t>
  </si>
  <si>
    <t>deska z polystyrénu XPS, hrana polodrážková a hladký povrch tl 60mm</t>
  </si>
  <si>
    <t>1640251315</t>
  </si>
  <si>
    <t>4*1,02 'Přepočtené koeficientem množství</t>
  </si>
  <si>
    <t>113</t>
  </si>
  <si>
    <t>28376425</t>
  </si>
  <si>
    <t>deska z polystyrénu XPS, hrana polodrážková a hladký povrch tl 160mm</t>
  </si>
  <si>
    <t>-945978776</t>
  </si>
  <si>
    <t>13,6*1,02 'Přepočtené koeficientem množství</t>
  </si>
  <si>
    <t>114</t>
  </si>
  <si>
    <t>713141181</t>
  </si>
  <si>
    <t>Montáž tepelné izolace střech plochých rohožemi, pásy, deskami, dílci, bloky (izolační materiál ve specifikaci) přišroubovanými šrouby tl. izolace přes 170 mm budovy výšky do 20 m vnitřní pole</t>
  </si>
  <si>
    <t>CS ÚRS 2018 01</t>
  </si>
  <si>
    <t>1244728990</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</si>
  <si>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</si>
  <si>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"tl. 260 mm</t>
  </si>
  <si>
    <t>"střecha sklon 19,3°a 22°, řez A-A; 1-1</t>
  </si>
  <si>
    <t>-72</t>
  </si>
  <si>
    <t>Mezisoučet tl. 260 mm</t>
  </si>
  <si>
    <t>"tl. 280 mm</t>
  </si>
  <si>
    <t>Mezisoučet tl. 280 mm</t>
  </si>
  <si>
    <t>115</t>
  </si>
  <si>
    <t>63140404</t>
  </si>
  <si>
    <t>deska tepelně izolační minerální plochých střech pochozích dvouvrstvá λ=0,038-0,039 tl 120mm</t>
  </si>
  <si>
    <t>445843249</t>
  </si>
  <si>
    <t>72*1,02 'Přepočtené koeficientem množství</t>
  </si>
  <si>
    <t>116</t>
  </si>
  <si>
    <t>63140405</t>
  </si>
  <si>
    <t>deska tepelně izolační minerální plochých střech pochozích dvouvrstvá λ=0,038-0,039 tl 140mm</t>
  </si>
  <si>
    <t>-1376529275</t>
  </si>
  <si>
    <t>(395,977*2) "tl. 280</t>
  </si>
  <si>
    <t>72 "tl. 260 (140+120 mm)</t>
  </si>
  <si>
    <t>863,954*1,02 'Přepočtené koeficientem množství</t>
  </si>
  <si>
    <t>117</t>
  </si>
  <si>
    <t>713151211</t>
  </si>
  <si>
    <t>Montáž tepelné izolace střech šikmých rohožemi, pásy, deskami (izolační materiál ve specifikaci) připevněné sponkami reflexní nad krokve s difúzní spojovací páskou, tloušťka izolace do 5 mm</t>
  </si>
  <si>
    <t>2075208164</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</si>
  <si>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</si>
  <si>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198,72 "provětrávaná fasáda</t>
  </si>
  <si>
    <t>118</t>
  </si>
  <si>
    <t>63150817</t>
  </si>
  <si>
    <t>parozábrana foliová UV odolná 40000x1500 mm</t>
  </si>
  <si>
    <t>1279996311</t>
  </si>
  <si>
    <t>198,72*1,05 'Přepočtené koeficientem množství</t>
  </si>
  <si>
    <t>119</t>
  </si>
  <si>
    <t>998713103</t>
  </si>
  <si>
    <t>Přesun hmot pro izolace tepelné stanovený z hmotnosti přesunovaného materiálu vodorovná dopravní vzdálenost do 50 m v objektech výšky přes 12 m do 24 m</t>
  </si>
  <si>
    <t>-2008056315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</si>
  <si>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</si>
  <si>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761</t>
  </si>
  <si>
    <t>Konstrukce prosvětlovací</t>
  </si>
  <si>
    <t>120</t>
  </si>
  <si>
    <t>761661001</t>
  </si>
  <si>
    <t>Osazení sklepních světlíků (anglických dvorků) včetně osazení roštu, osazení odvodňovacího prvku a osazení pojistky (proti vloupání ) hloubky do 0,60 m, šířky do 1,0 m</t>
  </si>
  <si>
    <t>1359087963</t>
  </si>
  <si>
    <t xml:space="preserve">Poznámka k souboru cen:
1. V cenách -1001 až -1081 nejsou započteny náklady na dodávku kompletu světlíku (s roštem, odvodňovacím prvkem a pojistkou proti vloupání), tyto se oceňují ve specifikaci.
2. V ceně -1101 nejsou započteny náklady na dodávku výškově nastavitelné nástavby, tyto se oceňují ve specifikaci.
3. V ceně -1111 nejsou započteny náklady na dodávku výztužného rámu, tyto se oceňují ve specifikaci.
4. V cenách nejsou započteny náklady na připojení na kanalizační potrubí, tyto se ocení cenami části A01 katalogu 800-721 Zdravotně technické instalace budov.
</t>
  </si>
  <si>
    <t>121</t>
  </si>
  <si>
    <t>56245250</t>
  </si>
  <si>
    <t>světlík sklepní pochozí včetně odvodňovacího prvku, rošt děrovaný plech 80x60x40 cm</t>
  </si>
  <si>
    <t>-574227880</t>
  </si>
  <si>
    <t>122</t>
  </si>
  <si>
    <t>998761101</t>
  </si>
  <si>
    <t>Přesun hmot pro konstrukce sklobetonové stanovený z hmotnosti přesunovaného materiálu vodorovná dopravní vzdálenost do 50 m v objektech výšky do 6 m</t>
  </si>
  <si>
    <t>743771610</t>
  </si>
  <si>
    <t>252</t>
  </si>
  <si>
    <t>762332131</t>
  </si>
  <si>
    <t>Montáž vázaných konstrukcí krovů střech pultových, sedlových, valbových, stanových čtvercového nebo obdélníkového půdorysu, z řeziva hraněného průřezové plochy do 120 cm2</t>
  </si>
  <si>
    <t>2140154109</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</si>
  <si>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</si>
  <si>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"pomocné krokve vč. kotvení</t>
  </si>
  <si>
    <t>"rozměr 60/100 (nad vazníky)</t>
  </si>
  <si>
    <t>(9*9)</t>
  </si>
  <si>
    <t>"rozměr 60/80 mm</t>
  </si>
  <si>
    <t>(20*9) "nad dřevěným krovem</t>
  </si>
  <si>
    <t>(20*15) "nad ocelovým krovem</t>
  </si>
  <si>
    <t>253</t>
  </si>
  <si>
    <t>60512126</t>
  </si>
  <si>
    <t>hranol stavební řezivo průřezu do 120cm2 dl 6-8m</t>
  </si>
  <si>
    <t>-83066057</t>
  </si>
  <si>
    <t>(9*9)*0,06*0,1</t>
  </si>
  <si>
    <t>(20*9)*0,06*0,08</t>
  </si>
  <si>
    <t>(20*15)*0,06*0,08</t>
  </si>
  <si>
    <t>2,79*1,1 'Přepočtené koeficientem množství</t>
  </si>
  <si>
    <t>123</t>
  </si>
  <si>
    <t>762332133</t>
  </si>
  <si>
    <t>Montáž vázaných konstrukcí krovů střech pultových, sedlových, valbových, stanových čtvercového nebo obdélníkového půdorysu, z řeziva hraněného průřezové plochy přes 224 do 288 cm2</t>
  </si>
  <si>
    <t>-1601402176</t>
  </si>
  <si>
    <t>"krokve 120/200 mm</t>
  </si>
  <si>
    <t>(7,58+9,75)*11</t>
  </si>
  <si>
    <t>124</t>
  </si>
  <si>
    <t>60512011</t>
  </si>
  <si>
    <t>řezivo jehličnaté hranol jakost I nad 120cm2</t>
  </si>
  <si>
    <t>-23398447</t>
  </si>
  <si>
    <t>190,63*0,12*0,2</t>
  </si>
  <si>
    <t>4,575*1,1 'Přepočtené koeficientem množství</t>
  </si>
  <si>
    <t>125</t>
  </si>
  <si>
    <t>762341023</t>
  </si>
  <si>
    <t>Bednění a laťování bednění střech rovných sklonu do 60° s vyřezáním otvorů z dřevoštěpkových desek OSB šroubovaných na krokve na pero a drážku, tloušťky desky 15 mm</t>
  </si>
  <si>
    <t>2068346741</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</si>
  <si>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</si>
  <si>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126</t>
  </si>
  <si>
    <t>762341026</t>
  </si>
  <si>
    <t>Bednění a laťování bednění střech rovných sklonu do 60° s vyřezáním otvorů z dřevoštěpkových desek OSB šroubovaných na krokve na pero a drážku, tloušťky desky 22 mm</t>
  </si>
  <si>
    <t>-636497605</t>
  </si>
  <si>
    <t>Mezisoučet střecha</t>
  </si>
  <si>
    <t>"bednění</t>
  </si>
  <si>
    <t>467,977</t>
  </si>
  <si>
    <t>(6,75*3,92) "skladba na beton, panelech</t>
  </si>
  <si>
    <t>Mezisoučet</t>
  </si>
  <si>
    <t>248</t>
  </si>
  <si>
    <t>762342441</t>
  </si>
  <si>
    <t>Bednění a laťování montáž lišt trojúhelníkových nebo kontralatí</t>
  </si>
  <si>
    <t>1390645222</t>
  </si>
  <si>
    <t>"kontralatě nad pomocnými krokvemi</t>
  </si>
  <si>
    <t>"rozměr 60/80 (nad vazníky)</t>
  </si>
  <si>
    <t>"rozměr 60/60 mm</t>
  </si>
  <si>
    <t>249</t>
  </si>
  <si>
    <t>60514114</t>
  </si>
  <si>
    <t>řezivo jehličnaté latě střešní impregnované dl 4 m</t>
  </si>
  <si>
    <t>109563537</t>
  </si>
  <si>
    <t>(9*9)*0,06*0,08</t>
  </si>
  <si>
    <t>(20*9)*0,06*0,06</t>
  </si>
  <si>
    <t>(20*15)*0,06*0,06</t>
  </si>
  <si>
    <t>2,117*1,1 'Přepočtené koeficientem množství</t>
  </si>
  <si>
    <t>127</t>
  </si>
  <si>
    <t>762395000</t>
  </si>
  <si>
    <t>Spojovací prostředky krovů, bednění a laťování, nadstřešních konstrukcí svory, prkna, hřebíky, pásová ocel, vruty</t>
  </si>
  <si>
    <t>759058233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</si>
  <si>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</si>
  <si>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3,069+5,033+2,329</t>
  </si>
  <si>
    <t>128</t>
  </si>
  <si>
    <t>76299001R</t>
  </si>
  <si>
    <t>D+M vazníků na nové přístavbě</t>
  </si>
  <si>
    <t>-1782002217</t>
  </si>
  <si>
    <t>(7,55*8,68)</t>
  </si>
  <si>
    <t>129</t>
  </si>
  <si>
    <t>998762103</t>
  </si>
  <si>
    <t>Přesun hmot pro konstrukce tesařské stanovený z hmotnosti přesunovaného materiálu vodorovná dopravní vzdálenost do 50 m v objektech výšky přes 12 do 24 m</t>
  </si>
  <si>
    <t>1971876607</t>
  </si>
  <si>
    <t>763</t>
  </si>
  <si>
    <t>Konstrukce suché výstavby</t>
  </si>
  <si>
    <t>130</t>
  </si>
  <si>
    <t>763121435</t>
  </si>
  <si>
    <t>Stěna předsazená ze sádrokartonových desek s nosnou konstrukcí z ocelových profilů CW, UW jednoduše opláštěná deskou standardní A tl. 15 mm, bez TI, EI 15 stěna tl. 65 mm, profil 50</t>
  </si>
  <si>
    <t>1903256900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</si>
  <si>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</si>
  <si>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"u výtahové šachty</t>
  </si>
  <si>
    <t>(2,95*3,45) "1.NP</t>
  </si>
  <si>
    <t>(2,95*3,1) "2.NP</t>
  </si>
  <si>
    <t>(12,95*3,1) "3.NP</t>
  </si>
  <si>
    <t>131</t>
  </si>
  <si>
    <t>763131414</t>
  </si>
  <si>
    <t>Podhled ze sádrokartonových desek dvouvrstvá zavěšená spodní konstrukce z ocelových profilů CD, UD jednoduše opláštěná deskou standardní A, tl. 15 mm, bez TI</t>
  </si>
  <si>
    <t>321228456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</si>
  <si>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</si>
  <si>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150 "1.NP</t>
  </si>
  <si>
    <t>85 "2.NP</t>
  </si>
  <si>
    <t>120 "3.NP</t>
  </si>
  <si>
    <t>132</t>
  </si>
  <si>
    <t>763135102</t>
  </si>
  <si>
    <t>Montáž sádrokartonového podhledu kazetového demontovatelného, velikosti kazet 600x600 mm včetně zavěšené nosné konstrukce polozapuštěné</t>
  </si>
  <si>
    <t>-645197433</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</si>
  <si>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</si>
  <si>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250 "2.NP</t>
  </si>
  <si>
    <t>195"3.NP</t>
  </si>
  <si>
    <t>133</t>
  </si>
  <si>
    <t>59036510</t>
  </si>
  <si>
    <t>deska podhledová minerální rovná jemná hladká perforovaná bílá 15x600x600mm</t>
  </si>
  <si>
    <t>-473970067</t>
  </si>
  <si>
    <t>595*1,05 'Přepočtené koeficientem množství</t>
  </si>
  <si>
    <t>134</t>
  </si>
  <si>
    <t>763161715</t>
  </si>
  <si>
    <t>Podkroví ze sádrokartonových desek dvouvrstvá spodní konstrukce z ocelových profilů CD, UD jednoduše opláštěná deskou standardní A, tl. 15 mm, bez TI, REI 30</t>
  </si>
  <si>
    <t>-28959506</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</si>
  <si>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</si>
  <si>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(282,2*1,3) "4.NP</t>
  </si>
  <si>
    <t>(83,3*1,3) "5.NP</t>
  </si>
  <si>
    <t>135</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</si>
  <si>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</si>
  <si>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</si>
  <si>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-45259519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</si>
  <si>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</si>
  <si>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</si>
  <si>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</si>
  <si>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136</t>
  </si>
  <si>
    <t>764011622</t>
  </si>
  <si>
    <t>Dilatační lišta z pozinkovaného plechu s povrchovou úpravou připojovací, včetně tmelení rš 120 mm</t>
  </si>
  <si>
    <t>-706172052</t>
  </si>
  <si>
    <t>60 "18/K</t>
  </si>
  <si>
    <t>137</t>
  </si>
  <si>
    <t>76411164R</t>
  </si>
  <si>
    <t>Krytina ze svitků nebo z taškových tabulí z pozinkovaného plechu s povrchovou úpravou s úpravou u okapů, prostupů a výčnělků střechy rovné drážkováním ze svitků rš 670 mm, sklon střechy do 30°</t>
  </si>
  <si>
    <t>835843990</t>
  </si>
  <si>
    <t>"štíty</t>
  </si>
  <si>
    <t>22 "ozn. 16/K</t>
  </si>
  <si>
    <t>138</t>
  </si>
  <si>
    <t>764211405</t>
  </si>
  <si>
    <t>Oplechování střešních prvků z pozinkovaného plechu hřebene větraného, včetně větrací mřížky rš 400 mm</t>
  </si>
  <si>
    <t>1800640424</t>
  </si>
  <si>
    <t xml:space="preserve">Poznámka k souboru cen:
1. V cenách 764 21-1405 až - 3452 nejsou započteny náklady na podkladní plech, tento se oceňuje cenami souboru cen 764 01-14..Podkladní plech z pozinkovaného plechu v rozvinuté šířce dle rš střešního prvku.
</t>
  </si>
  <si>
    <t>30 "17/K</t>
  </si>
  <si>
    <t>139</t>
  </si>
  <si>
    <t>764212634</t>
  </si>
  <si>
    <t>Oplechování střešních prvků z pozinkovaného plechu s povrchovou úpravou štítu závětrnou lištou rš 330 mm</t>
  </si>
  <si>
    <t>-257078901</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</si>
  <si>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</si>
  <si>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55 "14/K</t>
  </si>
  <si>
    <t>140</t>
  </si>
  <si>
    <t>764213452</t>
  </si>
  <si>
    <t>Oplechování střešních prvků z pozinkovaného plechu střešního výlezu rozměru 600 x 600 mm, střechy s krytinou skládanou nebo plechovou</t>
  </si>
  <si>
    <t>-851313351</t>
  </si>
  <si>
    <t>23 "15/K</t>
  </si>
  <si>
    <t>12 "15/K</t>
  </si>
  <si>
    <t>7 "15/K</t>
  </si>
  <si>
    <t>141</t>
  </si>
  <si>
    <t>764214607</t>
  </si>
  <si>
    <t>Oplechování horních ploch zdí a nadezdívek (atik) z pozinkovaného plechu s povrchovou úpravou mechanicky kotvené rš 670 mm</t>
  </si>
  <si>
    <t>758911705</t>
  </si>
  <si>
    <t>12 "13/K</t>
  </si>
  <si>
    <t>142</t>
  </si>
  <si>
    <t>764214611</t>
  </si>
  <si>
    <t>Oplechování horních ploch zdí a nadezdívek (atik) z pozinkovaného plechu s povrchovou úpravou mechanicky kotvené přes rš 800 mm</t>
  </si>
  <si>
    <t>-1030444938</t>
  </si>
  <si>
    <t>9 "13/K</t>
  </si>
  <si>
    <t>143</t>
  </si>
  <si>
    <t>764216603</t>
  </si>
  <si>
    <t>Oplechování parapetů z pozinkovaného plechu s povrchovou úpravou rovných mechanicky kotvené, bez rohů rš 250 mm</t>
  </si>
  <si>
    <t>690664700</t>
  </si>
  <si>
    <t>31,1 "01/K</t>
  </si>
  <si>
    <t>38,1 "02/K</t>
  </si>
  <si>
    <t>144</t>
  </si>
  <si>
    <t>764216604</t>
  </si>
  <si>
    <t>Oplechování parapetů z pozinkovaného plechu s povrchovou úpravou rovných mechanicky kotvené, bez rohů rš 330 mm</t>
  </si>
  <si>
    <t>1810395240</t>
  </si>
  <si>
    <t>4,8 "03/K</t>
  </si>
  <si>
    <t>145</t>
  </si>
  <si>
    <t>764218604</t>
  </si>
  <si>
    <t>Oplechování říms a ozdobných prvků z pozinkovaného plechu s povrchovou úpravou rovných, bez rohů mechanicky kotvené rš 330 mm</t>
  </si>
  <si>
    <t>-491112698</t>
  </si>
  <si>
    <t xml:space="preserve">Poznámka k souboru cen:
1. Ceny lze použít pro ocenění oplechování římsy pod nadřímsovým žlabem.
</t>
  </si>
  <si>
    <t>21,5 "11/K</t>
  </si>
  <si>
    <t>13 "12/K</t>
  </si>
  <si>
    <t>146</t>
  </si>
  <si>
    <t>764511601</t>
  </si>
  <si>
    <t>Žlab podokapní z pozinkovaného plechu s povrchovou úpravou včetně háků a čel půlkruhový do rš 280 mm</t>
  </si>
  <si>
    <t>1553863513</t>
  </si>
  <si>
    <t>16,5 "22/K</t>
  </si>
  <si>
    <t>147</t>
  </si>
  <si>
    <t>764511602</t>
  </si>
  <si>
    <t>Žlab podokapní z pozinkovaného plechu s povrchovou úpravou včetně háků a čel půlkruhový rš 330 mm</t>
  </si>
  <si>
    <t>2066175589</t>
  </si>
  <si>
    <t>57,5 "21/K</t>
  </si>
  <si>
    <t>148</t>
  </si>
  <si>
    <t>764511641</t>
  </si>
  <si>
    <t>Žlab podokapní z pozinkovaného plechu s povrchovou úpravou včetně háků a čel kotlík oválný (trychtýřový), rš žlabu/průměr svodu do 250/90 mm</t>
  </si>
  <si>
    <t>1990261897</t>
  </si>
  <si>
    <t>3 "22/K</t>
  </si>
  <si>
    <t>149</t>
  </si>
  <si>
    <t>764511643</t>
  </si>
  <si>
    <t>Žlab podokapní z pozinkovaného plechu s povrchovou úpravou včetně háků a čel kotlík oválný (trychtýřový), rš žlabu/průměr svodu 330/120 mm</t>
  </si>
  <si>
    <t>-1225649011</t>
  </si>
  <si>
    <t>8 "21/K</t>
  </si>
  <si>
    <t>150</t>
  </si>
  <si>
    <t>764518622</t>
  </si>
  <si>
    <t>Svod z pozinkovaného plechu s upraveným povrchem včetně objímek, kolen a odskoků kruhový, průměru 100 mm</t>
  </si>
  <si>
    <t>1196893765</t>
  </si>
  <si>
    <t>151</t>
  </si>
  <si>
    <t>764518623</t>
  </si>
  <si>
    <t>Svod z pozinkovaného plechu s upraveným povrchem včetně objímek, kolen a odskoků kruhový, průměru 120 mm</t>
  </si>
  <si>
    <t>1336429397</t>
  </si>
  <si>
    <t>63 "21/K</t>
  </si>
  <si>
    <t>152</t>
  </si>
  <si>
    <t>998764103</t>
  </si>
  <si>
    <t>Přesun hmot pro konstrukce klempířské stanovený z hmotnosti přesunovaného materiálu vodorovná dopravní vzdálenost do 50 m v objektech výšky přes 12 do 24 m</t>
  </si>
  <si>
    <t>1358513988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</si>
  <si>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</si>
  <si>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</si>
  <si>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</si>
  <si>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153</t>
  </si>
  <si>
    <t>765191001</t>
  </si>
  <si>
    <t>Montáž pojistné hydroizolační fólie kladené ve sklonu do 20° lepením (vodotěsné podstřeší) na bednění nebo tepelnou izolaci</t>
  </si>
  <si>
    <t>1285708191</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</si>
  <si>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</si>
  <si>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255</t>
  </si>
  <si>
    <t>28329218</t>
  </si>
  <si>
    <t>fólie hydroizolační pojistná difúzně otevřená bez bednění, délka role 50 m, šířka  1,50 m</t>
  </si>
  <si>
    <t>1914375113</t>
  </si>
  <si>
    <t>467,997*1,1 'Přepočtené koeficientem množství</t>
  </si>
  <si>
    <t>154</t>
  </si>
  <si>
    <t>28329223</t>
  </si>
  <si>
    <t>fólie strukturovaná pod plechovou krytinu š 1,5m</t>
  </si>
  <si>
    <t>-2132150949</t>
  </si>
  <si>
    <t>467,977*1,06 'Přepočtené koeficientem množství</t>
  </si>
  <si>
    <t>155</t>
  </si>
  <si>
    <t>998765103</t>
  </si>
  <si>
    <t>Přesun hmot pro krytiny skládané stanovený z hmotnosti přesunovaného materiálu vodorovná dopravní vzdálenost do 50 m na objektech výšky přes 12 do 24 m</t>
  </si>
  <si>
    <t>-1933595743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</si>
  <si>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</si>
  <si>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</si>
  <si>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</si>
  <si>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156</t>
  </si>
  <si>
    <t>766211200</t>
  </si>
  <si>
    <t>Montáž madel schodišťových dřevěných průběžných</t>
  </si>
  <si>
    <t>-396470595</t>
  </si>
  <si>
    <t xml:space="preserve">Poznámka k souboru cen:
1. Cenami -1400 až -1720 se oceňují madla o průřezu větším než 25 cm2.
2. V cenách -1400 až -1720 není započtena dodávka montážního materiálu; tato dodávka se oceňuje ve specifikaci.
</t>
  </si>
  <si>
    <t>64 "01/TV</t>
  </si>
  <si>
    <t>157</t>
  </si>
  <si>
    <t>766spec-001</t>
  </si>
  <si>
    <t>dodávka dřevěného madla pr. 40 mm</t>
  </si>
  <si>
    <t>143535149</t>
  </si>
  <si>
    <t>64*1,02 'Přepočtené koeficientem množství</t>
  </si>
  <si>
    <t>158</t>
  </si>
  <si>
    <t>766416223</t>
  </si>
  <si>
    <t>Montáž obložení stěn plochy přes 5 m2 panely obkladovými modřínovými nebo z tvrdých dřevin, plochy přes 1,50 m2</t>
  </si>
  <si>
    <t>-1347144008</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</si>
  <si>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</si>
  <si>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(8,36+8,2)*12</t>
  </si>
  <si>
    <t>159</t>
  </si>
  <si>
    <t>766spec-002</t>
  </si>
  <si>
    <t>dodávka sibiřský modřín profil 28x68 mm</t>
  </si>
  <si>
    <t>-1953903401</t>
  </si>
  <si>
    <t>P</t>
  </si>
  <si>
    <t>Poznámka k položce:
vč. povrch. úpravy</t>
  </si>
  <si>
    <t>198,72*1,1 'Přepočtené koeficientem množství</t>
  </si>
  <si>
    <t>246</t>
  </si>
  <si>
    <t>766417211</t>
  </si>
  <si>
    <t>Montáž obložení stěn rošt podkladový</t>
  </si>
  <si>
    <t>1890198482</t>
  </si>
  <si>
    <t>(8,36+8,32)*12</t>
  </si>
  <si>
    <t>250</t>
  </si>
  <si>
    <t>766spec-003</t>
  </si>
  <si>
    <t>kotvy přichycení roštu vodorvně i svisle (předpoklad)</t>
  </si>
  <si>
    <t>ks</t>
  </si>
  <si>
    <t>1499422274</t>
  </si>
  <si>
    <t>247</t>
  </si>
  <si>
    <t>6119814R</t>
  </si>
  <si>
    <t>hranol MODŘÍN 60 x 60 mm</t>
  </si>
  <si>
    <t>-808627364</t>
  </si>
  <si>
    <t>200,16*1,05 'Přepočtené koeficientem množství</t>
  </si>
  <si>
    <t>766671003</t>
  </si>
  <si>
    <t>Montáž střešních oken dřevěných nebo plastových kyvných, výklopných/kyvných s okenním rámem a lemováním, s plisovaným límcem, s napojením na krytinu do krytiny ploché, rozměru 78 x 98 cm</t>
  </si>
  <si>
    <t>-1596430239</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</si>
  <si>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</si>
  <si>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(12+5+3)</t>
  </si>
  <si>
    <t>161</t>
  </si>
  <si>
    <t>61124301</t>
  </si>
  <si>
    <t>okno střešní 78 x 98 cm</t>
  </si>
  <si>
    <t>118894402</t>
  </si>
  <si>
    <t>162</t>
  </si>
  <si>
    <t>61140718</t>
  </si>
  <si>
    <t>elektrický motor řetězový ke střešním oknům</t>
  </si>
  <si>
    <t>-1036589506</t>
  </si>
  <si>
    <t>163</t>
  </si>
  <si>
    <t>766694122</t>
  </si>
  <si>
    <t>Montáž ostatních truhlářských konstrukcí parapetních desek dřevěných nebo plastových šířky přes 300 mm, délky přes 1000 do 1600 mm</t>
  </si>
  <si>
    <t>-1623292062</t>
  </si>
  <si>
    <t xml:space="preserve">Poznámka k souboru cen:
1. Cenami -8111 a -8112 se oceňuje montáž vrat oboru JKPOV 611.
2. Cenami -97 . . nelze oceňovat venkovní krycí lišty balkónových dveří; tato montáž se oceňuje cenou -1610.
</t>
  </si>
  <si>
    <t>8 "ŠÍŘKA 150 mm</t>
  </si>
  <si>
    <t>23 "šířka 250 mm</t>
  </si>
  <si>
    <t>25 "šířka 350 mm</t>
  </si>
  <si>
    <t>3 "šířka 450 mm</t>
  </si>
  <si>
    <t>4 "šířka 550 mm</t>
  </si>
  <si>
    <t>164</t>
  </si>
  <si>
    <t>61144400</t>
  </si>
  <si>
    <t>parapet plastový vnitřní - komůrkový 18 x 2 x 100 cm</t>
  </si>
  <si>
    <t>-961531139</t>
  </si>
  <si>
    <t>8,46*1,1 'Přepočtené koeficientem množství</t>
  </si>
  <si>
    <t>165</t>
  </si>
  <si>
    <t>61144401</t>
  </si>
  <si>
    <t>parapet plastový vnitřní - komůrkový 25 x 2 x 100 cm</t>
  </si>
  <si>
    <t>-1136784610</t>
  </si>
  <si>
    <t>29,93*1,1 'Přepočtené koeficientem množství</t>
  </si>
  <si>
    <t>166</t>
  </si>
  <si>
    <t>61144403</t>
  </si>
  <si>
    <t>parapet plastový vnitřní - komůrkový 35 x 2 x 100 cm</t>
  </si>
  <si>
    <t>-1434828648</t>
  </si>
  <si>
    <t>30*1,1 'Přepočtené koeficientem množství</t>
  </si>
  <si>
    <t>167</t>
  </si>
  <si>
    <t>61144405</t>
  </si>
  <si>
    <t>parapet plastový vnitřní - komůrkový 50 x 2 x 100 cm</t>
  </si>
  <si>
    <t>1272327382</t>
  </si>
  <si>
    <t>2,7*1,1 'Přepočtené koeficientem množství</t>
  </si>
  <si>
    <t>168</t>
  </si>
  <si>
    <t>61144406</t>
  </si>
  <si>
    <t>parapet plastový vnitřní - komůrkový 60 x 2 x 100 cm</t>
  </si>
  <si>
    <t>-1877330376</t>
  </si>
  <si>
    <t>4,8*1,1 'Přepočtené koeficientem množství</t>
  </si>
  <si>
    <t>169</t>
  </si>
  <si>
    <t>76699001R</t>
  </si>
  <si>
    <t>D+M stáv. zábradlí (ze starého domu) roz. 1200/3100 mm
- ozn. 101/TV
- repase stávající</t>
  </si>
  <si>
    <t>1606800697</t>
  </si>
  <si>
    <t>170</t>
  </si>
  <si>
    <t>76699002R</t>
  </si>
  <si>
    <t>D+M dělící skleněná stěna s dveřmi; ozn. 202/TV; spec viz. D.1.1.c.03</t>
  </si>
  <si>
    <t>2006804645</t>
  </si>
  <si>
    <t>171</t>
  </si>
  <si>
    <t>76699004R</t>
  </si>
  <si>
    <t>D+M plastových oken bez PO; spec. viz. D.1.1.c.03</t>
  </si>
  <si>
    <t>395351173</t>
  </si>
  <si>
    <t>172</t>
  </si>
  <si>
    <t>76699005R</t>
  </si>
  <si>
    <t>D+M PO oken; spec viz. D.1.1.c.03</t>
  </si>
  <si>
    <t>1010829144</t>
  </si>
  <si>
    <t>173</t>
  </si>
  <si>
    <t>76699006R</t>
  </si>
  <si>
    <t>D+M dveří vč. ocel. zárubní, specifikace viz D.1.1.c.03</t>
  </si>
  <si>
    <t>1805493025</t>
  </si>
  <si>
    <t>174</t>
  </si>
  <si>
    <t>998766103</t>
  </si>
  <si>
    <t>Přesun hmot pro konstrukce truhlářské stanovený z hmotnosti přesunovaného materiálu vodorovná dopravní vzdálenost do 50 m v objektech výšky přes 12 do 24 m</t>
  </si>
  <si>
    <t>-1764935601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</si>
  <si>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</si>
  <si>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175</t>
  </si>
  <si>
    <t>767316310</t>
  </si>
  <si>
    <t>Montáž světlíků bodových do 1 m2</t>
  </si>
  <si>
    <t>-2037013762</t>
  </si>
  <si>
    <t xml:space="preserve">Poznámka k souboru cen:
1. V cenách -3110 až -3152 je započtena i montáž krytiny.
2. V ceně -2737 je započteno i dokončení okování větracích křídel.
</t>
  </si>
  <si>
    <t>176</t>
  </si>
  <si>
    <t>56245352</t>
  </si>
  <si>
    <t>světlík bodový třívrstvá kopule, manžeta výšky 15 cm, 90 x 90 cm</t>
  </si>
  <si>
    <t>-1092400651</t>
  </si>
  <si>
    <t>177</t>
  </si>
  <si>
    <t>767531111</t>
  </si>
  <si>
    <t>Montáž vstupních čistících zón z rohoží kovových nebo plastových</t>
  </si>
  <si>
    <t>565784241</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</si>
  <si>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</si>
  <si>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"skladba P1.01</t>
  </si>
  <si>
    <t>(1,8*2,8)*2</t>
  </si>
  <si>
    <t>3,59</t>
  </si>
  <si>
    <t>178</t>
  </si>
  <si>
    <t>69752001</t>
  </si>
  <si>
    <t>rohož vstupní provedení hliník standard 27 mm</t>
  </si>
  <si>
    <t>-1958407868</t>
  </si>
  <si>
    <t>179</t>
  </si>
  <si>
    <t>767531121</t>
  </si>
  <si>
    <t>Montáž vstupních čistících zón z rohoží osazení rámu mosazného nebo hliníkového zapuštěného z L profilů</t>
  </si>
  <si>
    <t>-1303615743</t>
  </si>
  <si>
    <t>(1,8*2+2,8*2)*2+2</t>
  </si>
  <si>
    <t>180</t>
  </si>
  <si>
    <t>69752160</t>
  </si>
  <si>
    <t>rám pro zapuštění profil L-30/30 25/25 20/30 15/30-Al</t>
  </si>
  <si>
    <t>-1682137575</t>
  </si>
  <si>
    <t>181</t>
  </si>
  <si>
    <t>76799001R</t>
  </si>
  <si>
    <t>D+M nákladní výtah
- nosnost 400 kg
- kabina v nerezovém provedení s výškou 2100 mm
- vnitřní rozměr kabiny 1200/1100 mm</t>
  </si>
  <si>
    <t>1785372440</t>
  </si>
  <si>
    <t>Poznámka k položce:
vč. dodatečné úpravy výtah. šachty dle požadavku dodavatele</t>
  </si>
  <si>
    <t>182</t>
  </si>
  <si>
    <t>76799002R</t>
  </si>
  <si>
    <t>D+M evakuačního výtahu
- bez strojovny
- rozměr kabiny 1200/2100/2100 mm
- nosnost 1125 kg</t>
  </si>
  <si>
    <t>-877258745</t>
  </si>
  <si>
    <t>183</t>
  </si>
  <si>
    <t>76799003R</t>
  </si>
  <si>
    <t>D+M mříže, ozn. 001/Z</t>
  </si>
  <si>
    <t>-268383740</t>
  </si>
  <si>
    <t>184</t>
  </si>
  <si>
    <t>76799004R</t>
  </si>
  <si>
    <t>D+M kryt stáv. jímky 002/Z</t>
  </si>
  <si>
    <t>1195588698</t>
  </si>
  <si>
    <t>185</t>
  </si>
  <si>
    <t>76799005R</t>
  </si>
  <si>
    <t>D+M kryt stáv. jímky 003/Z</t>
  </si>
  <si>
    <t>-674811525</t>
  </si>
  <si>
    <t>186</t>
  </si>
  <si>
    <t>76799006R</t>
  </si>
  <si>
    <t>D+M markýza 201/Z</t>
  </si>
  <si>
    <t>1473234185</t>
  </si>
  <si>
    <t>187</t>
  </si>
  <si>
    <t>76799007R</t>
  </si>
  <si>
    <t>D+M ocel zábradlí 202/Z, 203/Z, 205/Z</t>
  </si>
  <si>
    <t>1437737439</t>
  </si>
  <si>
    <t>(1,1*3) "202/Z</t>
  </si>
  <si>
    <t>1,2 "203/Z</t>
  </si>
  <si>
    <t>0,9 "205/Z</t>
  </si>
  <si>
    <t>188</t>
  </si>
  <si>
    <t>76799008R</t>
  </si>
  <si>
    <t>D+M označení knihovny 204/Z</t>
  </si>
  <si>
    <t>854630224</t>
  </si>
  <si>
    <t>189</t>
  </si>
  <si>
    <t>76799009R</t>
  </si>
  <si>
    <t>D+M kryt kondenzačních jednotek 301/Z</t>
  </si>
  <si>
    <t>-2084269734</t>
  </si>
  <si>
    <t>190</t>
  </si>
  <si>
    <t>76799010R</t>
  </si>
  <si>
    <t>D+M střešní výlez TiZn 600/600, ozn 401/Z</t>
  </si>
  <si>
    <t>1883150196</t>
  </si>
  <si>
    <t>191</t>
  </si>
  <si>
    <t>76799011R</t>
  </si>
  <si>
    <t>D+M ocelové U schodiště 402/Z</t>
  </si>
  <si>
    <t>40882757</t>
  </si>
  <si>
    <t>192</t>
  </si>
  <si>
    <t>76799012R</t>
  </si>
  <si>
    <t>D+M pomocné schodiště 700/1000 vč. otev. zábradlí, ozn. 403/Z</t>
  </si>
  <si>
    <t>-1259806893</t>
  </si>
  <si>
    <t>193</t>
  </si>
  <si>
    <t>76799013R</t>
  </si>
  <si>
    <t>D+M stahovací mříže s pohonem 101/Z</t>
  </si>
  <si>
    <t>1113658930</t>
  </si>
  <si>
    <t>(1,8*2,5)</t>
  </si>
  <si>
    <t>(1,2*1,5)</t>
  </si>
  <si>
    <t>194</t>
  </si>
  <si>
    <t>76799015R</t>
  </si>
  <si>
    <t>D+M kryt stáv. podlah. prostupu 800/800 mm, ozn. 102/Z</t>
  </si>
  <si>
    <t>-2093244839</t>
  </si>
  <si>
    <t>195</t>
  </si>
  <si>
    <t>76799016R</t>
  </si>
  <si>
    <t>D+M kryt klimatizačních jednotek, roz. 2700/1550 mm, ozn. 301/Z</t>
  </si>
  <si>
    <t>-1768279286</t>
  </si>
  <si>
    <t>196</t>
  </si>
  <si>
    <t>76799017R</t>
  </si>
  <si>
    <t>vyrovnávací schodiště 600/1550 mm, vč. obkladu cetris deskou a PVC, ozn. 302/Z</t>
  </si>
  <si>
    <t>-1513913605</t>
  </si>
  <si>
    <t>197</t>
  </si>
  <si>
    <t>76799018R</t>
  </si>
  <si>
    <t>vyrovnávací schodiště 600/1100 mm, vč. obkladu cetris deskou a PVC, ozn. 303/Z</t>
  </si>
  <si>
    <t>2135492293</t>
  </si>
  <si>
    <t>198</t>
  </si>
  <si>
    <t>76799019R</t>
  </si>
  <si>
    <t>D+M oc. zábradlí vč. dřev madla, ozn. 404/Z</t>
  </si>
  <si>
    <t>1326166443</t>
  </si>
  <si>
    <t>199</t>
  </si>
  <si>
    <t>76799020R</t>
  </si>
  <si>
    <t>vyrovnávací schodiště 840/1620 mm, vč. obkladu cetris deskou a PVC, ozn. 405/Z</t>
  </si>
  <si>
    <t>-2035378614</t>
  </si>
  <si>
    <t>200</t>
  </si>
  <si>
    <t>76799021R</t>
  </si>
  <si>
    <t>vyrovnávací schodiště 840/1300 mm, vč. obkladu cetris deskou a PVC, ozn. 406/Z</t>
  </si>
  <si>
    <t>-1659992912</t>
  </si>
  <si>
    <t>201</t>
  </si>
  <si>
    <t>76799022R</t>
  </si>
  <si>
    <t>D+M ocel. žebřík na stěnu, dl. 3500 mm, ozn. 407/Z</t>
  </si>
  <si>
    <t>-780306793</t>
  </si>
  <si>
    <t>202</t>
  </si>
  <si>
    <t>76799023R</t>
  </si>
  <si>
    <t>D+M střešní sněhoé zábrany dvoutrubkové, ozn. S01/Z</t>
  </si>
  <si>
    <t>-58233656</t>
  </si>
  <si>
    <t>203</t>
  </si>
  <si>
    <t>76799024R</t>
  </si>
  <si>
    <t>D+M střešní lanový bezp. systém vč. certifikátu, ozn. S02/Z</t>
  </si>
  <si>
    <t>594171744</t>
  </si>
  <si>
    <t>204</t>
  </si>
  <si>
    <t>76799025R</t>
  </si>
  <si>
    <t>D+M střešmé žebřík, dl. 3000 mm, ozn. S03/Z</t>
  </si>
  <si>
    <t>-1447044275</t>
  </si>
  <si>
    <t>205</t>
  </si>
  <si>
    <t>998767203</t>
  </si>
  <si>
    <t>Přesun hmot pro zámečnické konstrukce stanovený procentní sazbou (%) z ceny vodorovná dopravní vzdálenost do 50 m v objektech výšky přes 12 do 24 m</t>
  </si>
  <si>
    <t>%</t>
  </si>
  <si>
    <t>-1108817599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</si>
  <si>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</si>
  <si>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206</t>
  </si>
  <si>
    <t>771573112</t>
  </si>
  <si>
    <t>Montáž podlah z dlaždic keramických lepených standardním lepidlem režných nebo glazovaných hladkých do 9 ks/ m2</t>
  </si>
  <si>
    <t>122730112</t>
  </si>
  <si>
    <t>"skladba P1.06</t>
  </si>
  <si>
    <t>7,63</t>
  </si>
  <si>
    <t>"skladba P1.07</t>
  </si>
  <si>
    <t>19,5</t>
  </si>
  <si>
    <t>207</t>
  </si>
  <si>
    <t>59761116</t>
  </si>
  <si>
    <t>dlaždice keramické hutné (bílé i barevné) přes 6 do 9 ks/m2</t>
  </si>
  <si>
    <t>214594127</t>
  </si>
  <si>
    <t>208</t>
  </si>
  <si>
    <t>771591111</t>
  </si>
  <si>
    <t>Podlahy - ostatní práce penetrace podkladu</t>
  </si>
  <si>
    <t>-2041646936</t>
  </si>
  <si>
    <t xml:space="preserve">Poznámka k souboru cen:
1. Množství měrných jednotek u ceny -1185 se stanoví podle počtu řezaných dlaždic, nezávisle na jejich velikosti.
2. Položku -1185 lze použít při nuceném použítí jiného nástroje než řezačky.
</t>
  </si>
  <si>
    <t>209</t>
  </si>
  <si>
    <t>771990111</t>
  </si>
  <si>
    <t>Vyrovnání podkladní vrstvy samonivelační stěrkou tl. 4 mm, min. pevnosti 15 MPa</t>
  </si>
  <si>
    <t>1635303673</t>
  </si>
  <si>
    <t xml:space="preserve">Poznámka k souboru cen:
1. V cenách souboru cen 771 99-01 jsou započteny i náklady na dodání samonivelační stěrky.
</t>
  </si>
  <si>
    <t>210</t>
  </si>
  <si>
    <t>998771103</t>
  </si>
  <si>
    <t>Přesun hmot pro podlahy z dlaždic stanovený z hmotnosti přesunovaného materiálu vodorovná dopravní vzdálenost do 50 m v objektech výšky přes 12 do 24 m</t>
  </si>
  <si>
    <t>985606961</t>
  </si>
  <si>
    <t>772</t>
  </si>
  <si>
    <t>Podlahy z kamene</t>
  </si>
  <si>
    <t>211</t>
  </si>
  <si>
    <t>772521240</t>
  </si>
  <si>
    <t>Kladení dlažby z kamene do lepidla z nejvýše dvou rozdílných druhů pravoúhlých desek nebo dlaždic ve skladbě se pravidelně opakujících, tl. do 30 mm</t>
  </si>
  <si>
    <t>896232752</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</si>
  <si>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</si>
  <si>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Poznámka k položce:
použití stávající dlažby</t>
  </si>
  <si>
    <t>"skladba P1.04</t>
  </si>
  <si>
    <t>3,95</t>
  </si>
  <si>
    <t>212</t>
  </si>
  <si>
    <t>772991111</t>
  </si>
  <si>
    <t>Dlažby z kamene - ostatní práce penetrace podkladu</t>
  </si>
  <si>
    <t>-1206798123</t>
  </si>
  <si>
    <t xml:space="preserve">Poznámka k souboru cen:
1. V ceně -1411 jsou započteny náklady na vysátí podlahy a setření vlhkým mopem.
2. V ceně -1431 jsou započteny i náklady na dodání vosku.
</t>
  </si>
  <si>
    <t>213</t>
  </si>
  <si>
    <t>998772101</t>
  </si>
  <si>
    <t>Přesun hmot pro kamenné dlažby, obklady schodišťových stupňů a soklů stanovený z hmotnosti přesunovaného materiálu vodorovná dopravní vzdálenost do 50 m v objektech výšky do 6 m</t>
  </si>
  <si>
    <t>-2115805939</t>
  </si>
  <si>
    <t>776</t>
  </si>
  <si>
    <t>Podlahy povlakové</t>
  </si>
  <si>
    <t>214</t>
  </si>
  <si>
    <t>776111311</t>
  </si>
  <si>
    <t>Příprava podkladu vysátí podlah</t>
  </si>
  <si>
    <t>1151588375</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</si>
  <si>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</si>
  <si>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215</t>
  </si>
  <si>
    <t>776121111</t>
  </si>
  <si>
    <t>Příprava podkladu penetrace vodou ředitelná na savý podklad (válečkováním) ředěná v poměru 1:3 podlah</t>
  </si>
  <si>
    <t>-1823320775</t>
  </si>
  <si>
    <t>216</t>
  </si>
  <si>
    <t>776141111</t>
  </si>
  <si>
    <t>Příprava podkladu vyrovnání samonivelační stěrkou podlah min.pevnosti 20 MPa, tloušťky do 3 mm</t>
  </si>
  <si>
    <t>-743235690</t>
  </si>
  <si>
    <t>217</t>
  </si>
  <si>
    <t>776221111</t>
  </si>
  <si>
    <t>Montáž podlahovin z PVC lepením standardním lepidlem z pásů standardních</t>
  </si>
  <si>
    <t>1607037698</t>
  </si>
  <si>
    <t>"skladba P1.03</t>
  </si>
  <si>
    <t>272,21</t>
  </si>
  <si>
    <t>"skladba P3.05</t>
  </si>
  <si>
    <t>1,83</t>
  </si>
  <si>
    <t>"skladba P4.05</t>
  </si>
  <si>
    <t>3,68</t>
  </si>
  <si>
    <t>218</t>
  </si>
  <si>
    <t>28411017</t>
  </si>
  <si>
    <t>PVC heterogenní zátěžové nášlapná vrstva 0,70mm R 10 zátěž 34/43 otlak do 0,02mm stálost do 0,10%,Bfl S1</t>
  </si>
  <si>
    <t>-1079177699</t>
  </si>
  <si>
    <t>1184,61*1,05 'Přepočtené koeficientem množství</t>
  </si>
  <si>
    <t>219</t>
  </si>
  <si>
    <t>776421111</t>
  </si>
  <si>
    <t>Montáž lišt obvodových lepených</t>
  </si>
  <si>
    <t>-1147054042</t>
  </si>
  <si>
    <t>220</t>
  </si>
  <si>
    <t>28411004</t>
  </si>
  <si>
    <t>lišta soklová PVC samolepící 30 x 30 mm</t>
  </si>
  <si>
    <t>-1499831543</t>
  </si>
  <si>
    <t>1200*1,02 'Přepočtené koeficientem množství</t>
  </si>
  <si>
    <t>221</t>
  </si>
  <si>
    <t>998776103</t>
  </si>
  <si>
    <t>Přesun hmot pro podlahy povlakové stanovený z hmotnosti přesunovaného materiálu vodorovná dopravní vzdálenost do 50 m v objektech výšky přes 12 do 24 m</t>
  </si>
  <si>
    <t>379169240</t>
  </si>
  <si>
    <t>781</t>
  </si>
  <si>
    <t>Dokončovací práce - obklady</t>
  </si>
  <si>
    <t>222</t>
  </si>
  <si>
    <t>781473117</t>
  </si>
  <si>
    <t>Montáž obkladů vnitřních stěn z dlaždic keramických lepených standardním lepidlem režných nebo glazovaných hladkých přes 35 do 45 ks/m2</t>
  </si>
  <si>
    <t>-1521364024</t>
  </si>
  <si>
    <t>334</t>
  </si>
  <si>
    <t>-(0,6*0,6)*15 "zrcadla</t>
  </si>
  <si>
    <t>223</t>
  </si>
  <si>
    <t>59761255</t>
  </si>
  <si>
    <t>obkladačky keramické  kuchyňské (barevné) přes 35 do 45 ks/m2</t>
  </si>
  <si>
    <t>-2097474235</t>
  </si>
  <si>
    <t>328,6*1,1 'Přepočtené koeficientem množství</t>
  </si>
  <si>
    <t>224</t>
  </si>
  <si>
    <t>781479194</t>
  </si>
  <si>
    <t>Montáž obkladů vnitřních stěn z dlaždic keramických Příplatek k cenám za vyrovnání nerovného povrchu</t>
  </si>
  <si>
    <t>1264107984</t>
  </si>
  <si>
    <t>225</t>
  </si>
  <si>
    <t>781491011</t>
  </si>
  <si>
    <t>Montáž zrcadel lepených silikonovým tmelem na podkladní omítku, plochy do 1 m2</t>
  </si>
  <si>
    <t>65065911</t>
  </si>
  <si>
    <t>(0,6*0,6)*15 "koupelny</t>
  </si>
  <si>
    <t>226</t>
  </si>
  <si>
    <t>63465126</t>
  </si>
  <si>
    <t>zrcadlo nemontované čiré tl 5mm max. rozměr 3210x2250mm</t>
  </si>
  <si>
    <t>-1672179548</t>
  </si>
  <si>
    <t>5,4*1,1 'Přepočtené koeficientem množství</t>
  </si>
  <si>
    <t>227</t>
  </si>
  <si>
    <t>781493111</t>
  </si>
  <si>
    <t>Ostatní prvky plastové profily ukončovací a dilatační lepené standardním lepidlem rohové</t>
  </si>
  <si>
    <t>-30735023</t>
  </si>
  <si>
    <t xml:space="preserve">Poznámka k souboru cen:
1. Množství měrných jednotek u ceny -5185 se stanoví podle počtu řezaných obkladaček, nezávisle na jejich velikosti.
2. Položku -5185 lze použít při nuceném použití jiného nástroje než řezačky.
</t>
  </si>
  <si>
    <t>(15*4,5)</t>
  </si>
  <si>
    <t>228</t>
  </si>
  <si>
    <t>781495111</t>
  </si>
  <si>
    <t>Ostatní prvky ostatní práce penetrace podkladu</t>
  </si>
  <si>
    <t>513305437</t>
  </si>
  <si>
    <t>244</t>
  </si>
  <si>
    <t>781774112</t>
  </si>
  <si>
    <t>Montáž obkladů vnějších stěn z dlaždic keramických lepených flexibilním lepidlem režných nebo glazovaných hladkých do 9 ks/m2</t>
  </si>
  <si>
    <t>956167277</t>
  </si>
  <si>
    <t>"skladba S03</t>
  </si>
  <si>
    <t>(2,73+0,7+5,7+16,07+8,27+0,48)*0,5</t>
  </si>
  <si>
    <t>"skladba S04</t>
  </si>
  <si>
    <t>(21,55-2,6)*0,5</t>
  </si>
  <si>
    <t>245</t>
  </si>
  <si>
    <t>DAK4458R</t>
  </si>
  <si>
    <t>dlaždice slinutá, 445 x 445 x 10 mm</t>
  </si>
  <si>
    <t>698604263</t>
  </si>
  <si>
    <t>26,45*1,1 'Přepočtené koeficientem množství</t>
  </si>
  <si>
    <t>229</t>
  </si>
  <si>
    <t>998781103</t>
  </si>
  <si>
    <t>Přesun hmot pro obklady keramické stanovený z hmotnosti přesunovaného materiálu vodorovná dopravní vzdálenost do 50 m v objektech výšky přes 12 do 24 m</t>
  </si>
  <si>
    <t>1607527730</t>
  </si>
  <si>
    <t>783</t>
  </si>
  <si>
    <t>Dokončovací práce - nátěry</t>
  </si>
  <si>
    <t>230</t>
  </si>
  <si>
    <t>783823101</t>
  </si>
  <si>
    <t>Penetrační nátěr omítek hladkých betonových povrchů akrylátový</t>
  </si>
  <si>
    <t>-1948944658</t>
  </si>
  <si>
    <t>(15,125/0,2)*2</t>
  </si>
  <si>
    <t>231</t>
  </si>
  <si>
    <t>783827101</t>
  </si>
  <si>
    <t>Krycí (ochranný ) nátěr omítek jednonásobný hladkých betonových povrchů nebo povrchů z desek na bázi dřeva (dřevovláknitých apod.) akrylátový</t>
  </si>
  <si>
    <t>1047154905</t>
  </si>
  <si>
    <t>232</t>
  </si>
  <si>
    <t>783913151</t>
  </si>
  <si>
    <t>Penetrační nátěr betonových podlah hladkých (z pohledového nebo gletovaného betonu, stěrky apod.) syntetický</t>
  </si>
  <si>
    <t>1389437250</t>
  </si>
  <si>
    <t>"skladba P0.03</t>
  </si>
  <si>
    <t>6,6</t>
  </si>
  <si>
    <t>"skladba P2.10</t>
  </si>
  <si>
    <t>15,77</t>
  </si>
  <si>
    <t>15,06</t>
  </si>
  <si>
    <t>"skladba P4.04</t>
  </si>
  <si>
    <t>5,7</t>
  </si>
  <si>
    <t>233</t>
  </si>
  <si>
    <t>783917161</t>
  </si>
  <si>
    <t>Krycí (uzavírací) nátěr betonových podlah dvojnásobný syntetický</t>
  </si>
  <si>
    <t>298499495</t>
  </si>
  <si>
    <t>235</t>
  </si>
  <si>
    <t>78399002R</t>
  </si>
  <si>
    <t>Požární nástřik spodní pásnice ocel. nosníků</t>
  </si>
  <si>
    <t>-327827468</t>
  </si>
  <si>
    <t>254</t>
  </si>
  <si>
    <t>78399001R</t>
  </si>
  <si>
    <t>PO nátěr dle specifikace v PBŘ</t>
  </si>
  <si>
    <t>512</t>
  </si>
  <si>
    <t>-586088948</t>
  </si>
  <si>
    <t>(7,55*8,68) "vazníkový krov</t>
  </si>
  <si>
    <t>236</t>
  </si>
  <si>
    <t>784181101</t>
  </si>
  <si>
    <t>Penetrace podkladu jednonásobná základní akrylátová v místnostech výšky do 3,80 m</t>
  </si>
  <si>
    <t>1901888268</t>
  </si>
  <si>
    <t>-334 "obklad</t>
  </si>
  <si>
    <t>1457,01 "podhled</t>
  </si>
  <si>
    <t>(1405+209) "opravované omítky</t>
  </si>
  <si>
    <t>(2377+279,16) "nové omítky</t>
  </si>
  <si>
    <t>237</t>
  </si>
  <si>
    <t>784211101</t>
  </si>
  <si>
    <t>Malby z malířských směsí otěruvzdorných za mokra dvojnásobné, bílé za mokra otěruvzdorné výborně v místnostech výšky do 3,80 m</t>
  </si>
  <si>
    <t>-1600369457</t>
  </si>
  <si>
    <t>(5393,17-75)</t>
  </si>
  <si>
    <t>243</t>
  </si>
  <si>
    <t>784211137</t>
  </si>
  <si>
    <t>Malby z malířských směsí otěruvzdorných za mokra dvojnásobné, bílé za mokra otěruvzdorné minimálně na schodišti o výšce podlaží do 3,80 m</t>
  </si>
  <si>
    <t>717808526</t>
  </si>
  <si>
    <t>75 "otěruvzdorná barva na schodišti</t>
  </si>
  <si>
    <t>OST</t>
  </si>
  <si>
    <t>Ostatní</t>
  </si>
  <si>
    <t>238</t>
  </si>
  <si>
    <t>OST-001</t>
  </si>
  <si>
    <t>Stavební přípomoce</t>
  </si>
  <si>
    <t>hod</t>
  </si>
  <si>
    <t>4492925</t>
  </si>
  <si>
    <t>239</t>
  </si>
  <si>
    <t>OST-002</t>
  </si>
  <si>
    <t>D+M přenosné hasící přístroje</t>
  </si>
  <si>
    <t>1895852596</t>
  </si>
  <si>
    <t>240</t>
  </si>
  <si>
    <t>OST-003</t>
  </si>
  <si>
    <t>D+M orientačních tabulek
- AL tabulka opatřená fotoluminiscenční vrstvou</t>
  </si>
  <si>
    <t>821583235</t>
  </si>
  <si>
    <t>39 "únikové tabulky</t>
  </si>
  <si>
    <t>4 "evakuační výtah</t>
  </si>
  <si>
    <t>10 "ostatní tabulky</t>
  </si>
  <si>
    <t>241</t>
  </si>
  <si>
    <t>OST-004</t>
  </si>
  <si>
    <t>Požárně evakuační plán</t>
  </si>
  <si>
    <t>1688270725</t>
  </si>
  <si>
    <t>242</t>
  </si>
  <si>
    <t>OST-005</t>
  </si>
  <si>
    <t>D+M reflexní protiskluz, pásek na schodiště</t>
  </si>
  <si>
    <t>1386731885</t>
  </si>
  <si>
    <t>(15*1,2)*3</t>
  </si>
  <si>
    <t>251</t>
  </si>
  <si>
    <t>OST-006</t>
  </si>
  <si>
    <t>Požární ucpávky pro kabelové a trubní prostupy v souladu s PBŘ
utěsnění prostupů za použ. zpěnitelného požárního tmelu s grafit. obsahem</t>
  </si>
  <si>
    <t>1786342007</t>
  </si>
  <si>
    <t>2 "předpoklad</t>
  </si>
  <si>
    <t>03.02 - D.4.1.a - Vytápění</t>
  </si>
  <si>
    <t>730 - VYTÁPĚNÍ</t>
  </si>
  <si>
    <t xml:space="preserve">    730-01 - DEMONTÁŽE</t>
  </si>
  <si>
    <t xml:space="preserve">    730-02 - STROJNÍ ZAŘÍZENÍ</t>
  </si>
  <si>
    <t xml:space="preserve">    730-03 - ROZVODY POTRUBÍ</t>
  </si>
  <si>
    <t xml:space="preserve">    730-04 - ARMATURY</t>
  </si>
  <si>
    <t xml:space="preserve">    730-05 - OTOPNÁ TĚLESA</t>
  </si>
  <si>
    <t xml:space="preserve">    730-06 - TEPELNÉ IZOLACE</t>
  </si>
  <si>
    <t xml:space="preserve">    730-07 - KOVOVÉ DOPLŇKOVÉ KONSTRUKCE</t>
  </si>
  <si>
    <t>730</t>
  </si>
  <si>
    <t>VYTÁPĚNÍ</t>
  </si>
  <si>
    <t>730-01</t>
  </si>
  <si>
    <t>DEMONTÁŽE</t>
  </si>
  <si>
    <t>730-01-01</t>
  </si>
  <si>
    <t>Demontáž stávající otopné soustavy , včetně strojovny UT , otopných těles , rozvodů potrubí , tepelných izolací , armatur atd. (stanoveno odborným odhadem)</t>
  </si>
  <si>
    <t>730-02</t>
  </si>
  <si>
    <t>STROJNÍ ZAŘÍZENÍ</t>
  </si>
  <si>
    <t>730-02-01</t>
  </si>
  <si>
    <t>Energeticky úsporné teplovodní oběhové čerpadlo zn. WILO typ STRATOS 25/1-6 , mokroběžné s integrovanou elektronickou regulací , max. dopravní výška 6,0 m , teplota kapaliny -10 až 110°C , třída EEI A , příkon P1 = 9-85W , PN 10, 230V/50Hz , hmotnost 5,5 kg , připojení Rp 1" , stav. délka 180 mm</t>
  </si>
  <si>
    <t>730-02-02</t>
  </si>
  <si>
    <t>Energeticky úsporné teplovodní oběhové čerpadlo zn. WILO typ STRATOS 30/1-6 , mokroběžné s integrovanou elektronickou regulací , max. dopravní výška 6,0 m , teplota kapaliny -10 až 110°C , třída EEI A , příkon P1 = 9-85W , PN 10, 230V/50Hz , hmotnost 5,7 kg , připojení Rp 5/4" , stav. délka 180 mm</t>
  </si>
  <si>
    <t>730-02-03</t>
  </si>
  <si>
    <t>Směovací uzel pro VZT jednotky zn. MEIBES typ LMK , 1“ Grundfos Alpha 2 25-40, směšovač SIEMENS kvs 1,6 (Kompletní sestava s oběhovým čerpadlem (180mm), dvěma trojcestnými kulovými kohouty, dva integrované kontaktní teploměry v rukojeti kulového kohoutu, směšovač SIEMENS VXB489, stavitelný bypass, filtr, propojovací díly, vše kompletně smontováno)</t>
  </si>
  <si>
    <t>730-02-04</t>
  </si>
  <si>
    <t>Sada pro 130mm, 3/4", se skládá z kulového ventilu 1“ (vnitřní závit) se vstupem M10x1 pro přímou montáž přívodního čidla a dvou kulových ventilů 3/4“ (vnitřní závit) na vratné potrubí před a za měřič s převlečnou maticí 1" na měřič, mezikusu 130mm, včetně všech těsnění</t>
  </si>
  <si>
    <t>730-03</t>
  </si>
  <si>
    <t>ROZVODY POTRUBÍ</t>
  </si>
  <si>
    <t>730-03-01</t>
  </si>
  <si>
    <t>Potrubí z uhlíkové oceli zn. IVAR typ IVCT 22 × 1,5 , vně pozinkované</t>
  </si>
  <si>
    <t>730-03-02</t>
  </si>
  <si>
    <t>Potrubí z uhlíkové oceli zn. IVAR typ IVCT 28 × 1,5 , vně pozinkované</t>
  </si>
  <si>
    <t>730-03-03</t>
  </si>
  <si>
    <t>Potrubí z uhlíkové oceli zn. IVAR typ IVCT 35 × 1,5 , vně pozinkované</t>
  </si>
  <si>
    <t>730-03-04</t>
  </si>
  <si>
    <t>Potrubí z uhlíkové oceli zn. IVAR typ IVCT 54 × 1,5 , vně pozinkované</t>
  </si>
  <si>
    <t>730-03-05</t>
  </si>
  <si>
    <t>Potrubí z uhlíkové oceli zn. IVAR typ IVCT 76,1 × 2,0 , vně pozinkované</t>
  </si>
  <si>
    <t>730-03-06</t>
  </si>
  <si>
    <t>tvarovky (kolena , přechody , T-kusy , redukce apod.)</t>
  </si>
  <si>
    <t>kpl</t>
  </si>
  <si>
    <t>730-03-07</t>
  </si>
  <si>
    <t>Vícevrstvé potrubí zn. FRÄNKISCHE typ Alpex-duo XS 16×2,0 (balení 100 m)</t>
  </si>
  <si>
    <t>730-03-08</t>
  </si>
  <si>
    <t>Vícevrstvé potrubí zn. FRÄNKISCHE typ Alpex-duo XS 20×2,0 (balení 100 m)</t>
  </si>
  <si>
    <t>730-03-09</t>
  </si>
  <si>
    <t>Vícevrstvé potrubí zn. FRÄNKISCHE typ Alpex-duo XS 26×3,0 (balení 50 m)</t>
  </si>
  <si>
    <t>730-03-10</t>
  </si>
  <si>
    <t>Vícevrstvé potrubí zn. FRÄNKISCHE typ Alpex-duo XS 32×3,0 (balení 50 m)</t>
  </si>
  <si>
    <t>730-03-11</t>
  </si>
  <si>
    <t>Vícevrstvé potrubí zn. FRÄNKISCHE typ Alpex-duo XS 40×3,5 (5 m tyče)</t>
  </si>
  <si>
    <t>730-03-12</t>
  </si>
  <si>
    <t>Alpex tvarovky (kolena , přechody , T-kusy , redukce apod.)</t>
  </si>
  <si>
    <t>730-03-13</t>
  </si>
  <si>
    <t>Vícevrstvé potrubí zn. FRÄNKISCHE typ Alpex-Turatec 16×2,0 (balení 100 m)</t>
  </si>
  <si>
    <t>730-03-14</t>
  </si>
  <si>
    <t>Polystyrenová systémová izolační deska s ochrannou fólií typ TH 30P</t>
  </si>
  <si>
    <t>730-03-15</t>
  </si>
  <si>
    <t>Obvodový dilatační pás samolepící DP 50</t>
  </si>
  <si>
    <t>730-03-16</t>
  </si>
  <si>
    <t>Sestava rozdělovač/sběrač pro podlahové vytápění typ CS 553 VP , 5-cestný 1"×Ek , včetně podomítkové skříně P-KLASIK 2</t>
  </si>
  <si>
    <t>730-03-17</t>
  </si>
  <si>
    <t>Sestava rozdělovač/sběrač pro podlahové vytápění typ CS 553 VP , 8-cestný 1"×Ek , včetně podomítkové skříně P-KLASIK 3</t>
  </si>
  <si>
    <t>730-03-18</t>
  </si>
  <si>
    <t>Svěrné šroubení TA 4420 na vícevrstvé potrubí ALPEX pro rozdelovače 16 x 2 ALU - EK</t>
  </si>
  <si>
    <t>730-03-19</t>
  </si>
  <si>
    <t>Ochranná hadice (husí krk) typ IVAR.HK 1620 , červená barva , vnitřní/vnější průměr 20/25 mm (pro trubku 16-20 mm) , (balení 50 m)</t>
  </si>
  <si>
    <t>730-03-20</t>
  </si>
  <si>
    <t>Ochranná hadice (husí krk) typ IVAR.HK 1620 , modrá barva , vnitřní/vnější průměr 20/25 mm (pro trubku 16-20 mm) , (balení 50 m)</t>
  </si>
  <si>
    <t>730-04</t>
  </si>
  <si>
    <t>ARMATURY</t>
  </si>
  <si>
    <t>730-04-01</t>
  </si>
  <si>
    <t>Kulový kohout IVAR Perfecta typ 8363 - G 3/4"</t>
  </si>
  <si>
    <t>730-04-02</t>
  </si>
  <si>
    <t>Kulový kohout IVAR Perfecta typ 8363 - G 1"</t>
  </si>
  <si>
    <t>730-04-03</t>
  </si>
  <si>
    <t>Kulový kohout IVAR Perfecta typ 8363 - G 5/4"</t>
  </si>
  <si>
    <t>730-04-04</t>
  </si>
  <si>
    <t>Kulový kohout IVAR Perfecta typ 8363 - G 2"</t>
  </si>
  <si>
    <t>730-04-05</t>
  </si>
  <si>
    <t>Zpětná klapka IVAR typ Eura lehká 08030 - G 1"</t>
  </si>
  <si>
    <t>730-04-06</t>
  </si>
  <si>
    <t>Zpětná klapka IVAR typ Eura lehká 08030 - G 5/4"</t>
  </si>
  <si>
    <t>730-04-07</t>
  </si>
  <si>
    <t>Zpětná klapka IVAR typ Eura lehká 08030 - G 2"</t>
  </si>
  <si>
    <t>730-04-08</t>
  </si>
  <si>
    <t>Filtr závitový IVAR typ 08412 - G 1"</t>
  </si>
  <si>
    <t>730-04-09</t>
  </si>
  <si>
    <t>Filtr závitový IVAR typ 08412 - G 5/4"</t>
  </si>
  <si>
    <t>730-04-10</t>
  </si>
  <si>
    <t>Filtr závitový IVAR typ 08412 - G 2"</t>
  </si>
  <si>
    <t>730-04-11</t>
  </si>
  <si>
    <t>Vypouštěcí kulový kohout s páčkou IVAR typ Euro M - G 1/2"</t>
  </si>
  <si>
    <t>730-04-12</t>
  </si>
  <si>
    <t>Vypouštěcí kulový kohout s páčkou IVAR typ Euro M - G 3/4"</t>
  </si>
  <si>
    <t>730-04-13</t>
  </si>
  <si>
    <t>Teploměr zn. IVAR typ TP 120A , axiální 0÷120 °C , napojení 1/2"</t>
  </si>
  <si>
    <t>730-04-14</t>
  </si>
  <si>
    <t>Manometr zn. IVAR typ MA 63 , axiální , 0÷600 kPa , napojení 1/2"</t>
  </si>
  <si>
    <t>730-04-15</t>
  </si>
  <si>
    <t>Termomanometr zn. IVAR typ TM 120A , axiální 0÷120 °C , 0÷400 kPa , napojení 1/2"</t>
  </si>
  <si>
    <t>730-04-16</t>
  </si>
  <si>
    <t>Automatický odvzdušňovací ventil IVAR typ Varia - R 3/8"</t>
  </si>
  <si>
    <t>730-04-17</t>
  </si>
  <si>
    <t>Zpětná klapka zn. IVAR typ ZK 3/8"-3/8" (k automat. Odvzd. Ventilu Varia 3/8")</t>
  </si>
  <si>
    <t>730-04-18</t>
  </si>
  <si>
    <t>Trojcestný směšovací ventil , DN25 (Rp1"), - pouze montáž</t>
  </si>
  <si>
    <t>730-04-19</t>
  </si>
  <si>
    <t>Trojcestný směšovací ventil , DN32 (Rp5/4"), - pouze montáž</t>
  </si>
  <si>
    <t>730-04-20</t>
  </si>
  <si>
    <t>KIT zn. IVAR typ Vekoluxivar AVK DS 346/1 (obsahuje: DS 346 , T5000 , 2x TA 4420 , 2x AVK 01)</t>
  </si>
  <si>
    <t>730-04-21</t>
  </si>
  <si>
    <t>Koupelnová připojovací sada zn. IVAR typ Optima KIT DV 104 1/2"-M24 (obsahuje: DV104 , DH01 , AD01 , 2x DF03)</t>
  </si>
  <si>
    <t>730-04-22</t>
  </si>
  <si>
    <t>Krytka potrubí zn. IVAR typ AGE 06 , průměr 15,16 mm , dvojitý vývod - rozteč 50 mm</t>
  </si>
  <si>
    <t>730-04-23</t>
  </si>
  <si>
    <t>Ostatní drobný montážní nespecifikovaný materiál</t>
  </si>
  <si>
    <t>730-05</t>
  </si>
  <si>
    <t>OTOPNÁ TĚLESA</t>
  </si>
  <si>
    <t>730-05-01</t>
  </si>
  <si>
    <t>Ocelové deskové těleso zn. KORADO typ RADIK VK 11-500/500 (odstín: bílá RAL 9016)</t>
  </si>
  <si>
    <t>730-05-02</t>
  </si>
  <si>
    <t>Ocelové deskové těleso zn. KORADO typ RADIK VK 11-500/600 (odstín: bílá RAL 9016)</t>
  </si>
  <si>
    <t>730-05-03</t>
  </si>
  <si>
    <t>Ocelové deskové těleso zn. KORADO typ RADIK VK 11-500/700 (odstín: bílá RAL 9016)</t>
  </si>
  <si>
    <t>730-05-04</t>
  </si>
  <si>
    <t>Ocelové deskové těleso zn. KORADO typ RADIK VK 11-500/900 (odstín: bílá RAL 9016)</t>
  </si>
  <si>
    <t>730-05-05</t>
  </si>
  <si>
    <t>Ocelové deskové těleso zn. KORADO typ RADIK VK 11-500/1000 (odstín: bílá RAL 9016)</t>
  </si>
  <si>
    <t>730-05-06</t>
  </si>
  <si>
    <t>Ocelové deskové těleso zn. KORADO typ RADIK VK 11-500/1200 (odstín: bílá RAL 9016)</t>
  </si>
  <si>
    <t>730-05-07</t>
  </si>
  <si>
    <t>Ocelové deskové těleso zn. KORADO typ RADIK VK 21-500/800 (odstín: bílá RAL 9016)</t>
  </si>
  <si>
    <t>730-05-08</t>
  </si>
  <si>
    <t>Ocelové deskové těleso zn. KORADO typ RADIK VK 21-500/1600 (odstín: bílá RAL 9016)</t>
  </si>
  <si>
    <t>730-05-09</t>
  </si>
  <si>
    <t>Ocelové deskové těleso zn. KORADO typ RADIK VK 21-500/1800 (odstín: bílá RAL 9016)</t>
  </si>
  <si>
    <t>730-05-10</t>
  </si>
  <si>
    <t>Ocelové deskové těleso zn. KORADO typ RADIK VK 22-300/1200 (odstín: bílá RAL 9016)</t>
  </si>
  <si>
    <t>730-05-11</t>
  </si>
  <si>
    <t>Ocelové deskové těleso zn. KORADO typ RADIK VK 22-500/900 (odstín: bílá RAL 9016)</t>
  </si>
  <si>
    <t>730-05-12</t>
  </si>
  <si>
    <t>Ocelové deskové těleso zn. KORADO typ RADIK VK 22-500/1000 (odstín: bílá RAL 9016)</t>
  </si>
  <si>
    <t>730-05-13</t>
  </si>
  <si>
    <t>Ocelové deskové těleso zn. KORADO typ RADIK VK 22-500/1200 (odstín: bílá RAL 9016)</t>
  </si>
  <si>
    <t>730-05-14</t>
  </si>
  <si>
    <t>Ocelové deskové těleso zn. KORADO typ RADIK VK 22-500/2000 (odstín: bílá RAL 9016)</t>
  </si>
  <si>
    <t>730-05-15</t>
  </si>
  <si>
    <t>Ocelové deskové těleso zn. KORADO typ RADIK VK 22-600/600 (odstín: bílá RAL 9016)</t>
  </si>
  <si>
    <t>730-05-16</t>
  </si>
  <si>
    <t>Ocelové deskové těleso zn. KORADO typ RADIK VK 22-900/800 (odstín: bílá RAL 9016)</t>
  </si>
  <si>
    <t>730-05-17</t>
  </si>
  <si>
    <t>Ocelové deskové těleso zn. KORADO typ RADIK VKL 22-900/1400 (odstín: dle výběru investora)</t>
  </si>
  <si>
    <t>730-05-18</t>
  </si>
  <si>
    <t>Ocelové deskové těleso zn. KORADO typ RADIK VK 33-500/1200 (odstín: bílá RAL 9016)</t>
  </si>
  <si>
    <t>730-05-19</t>
  </si>
  <si>
    <t>Ocelové deskové těleso zn. KORADO typ RADIK VK 33-500/1400 (odstín: bílá RAL 9016)</t>
  </si>
  <si>
    <t>730-05-20</t>
  </si>
  <si>
    <t>Ocelové deskové těleso zn. KORADO typ RADIK VK 33-500/1600 (odstín: bílá RAL 9016)</t>
  </si>
  <si>
    <t>730-05-21</t>
  </si>
  <si>
    <t>Ocelové deskové těleso zn. KORADO typ RADIK VK 33-600/600 (odstín: bílá RAL 9016)</t>
  </si>
  <si>
    <t>730-05-22</t>
  </si>
  <si>
    <t>Ocelové trubkové těleso zn. KORADO typ KORALUX RONDO CLASSIC - M typ KRCM 1220/445 - (středové připojení)</t>
  </si>
  <si>
    <t>730-05-23</t>
  </si>
  <si>
    <t>Ocelové trubkové těleso zn. KORADO typ KORALUX RONDO CLASSIC - M typ KRCM 1220/595 - (středové připojení)</t>
  </si>
  <si>
    <t>730-06</t>
  </si>
  <si>
    <t>TEPELNÉ IZOLACE</t>
  </si>
  <si>
    <t>730-06-01</t>
  </si>
  <si>
    <t>Izolační hadice zn. ARMACELL typu TUBOLIT DG - TL-18/20-DG (tloušťka izolace 20 mm)</t>
  </si>
  <si>
    <t>730-06-02</t>
  </si>
  <si>
    <t>Izolační hadice zn. ARMACELL typu TUBOLIT DG - TL-22/20-DG (tloušťka izolace 20 mm)</t>
  </si>
  <si>
    <t>730-06-03</t>
  </si>
  <si>
    <t>Izolační hadice zn. ARMACELL typu TUBOLIT DG - TL-28/30-DG (tloušťka izolace 30 mm)</t>
  </si>
  <si>
    <t>730-06-04</t>
  </si>
  <si>
    <t>Izolační hadice zn. ARMACELL typu TUBOLIT DG - TL-35/30-DG (tloušťka izolace 30 mm)</t>
  </si>
  <si>
    <t>730-06-05</t>
  </si>
  <si>
    <t>Izolační hadice zn. ARMACELL typu TUBOLIT DG - TL-42/30-DG (tloušťka izolace 30 mm)</t>
  </si>
  <si>
    <t>730-06-06</t>
  </si>
  <si>
    <t>Potrubní izolační pouzdro zn. ROCKWOOL s AL kašírováním typ 800 - 22/20</t>
  </si>
  <si>
    <t>730-06-07</t>
  </si>
  <si>
    <t>Potrubní izolační pouzdro zn. ROCKWOOL s AL kašírováním typ 800 - 28/30</t>
  </si>
  <si>
    <t>730-06-08</t>
  </si>
  <si>
    <t>Potrubní izolační pouzdro zn. ROCKWOOL s AL kašírováním typ 800 - 35/30</t>
  </si>
  <si>
    <t>730-06-09</t>
  </si>
  <si>
    <t>Potrubní izolační pouzdro zn. ROCKWOOL s AL kašírováním typ 800 - 42/30</t>
  </si>
  <si>
    <t>730-06-10</t>
  </si>
  <si>
    <t>Potrubní izolační pouzdro zn. ROCKWOOL s AL kašírováním typ 800 - 54/30</t>
  </si>
  <si>
    <t>730-06-11</t>
  </si>
  <si>
    <t>Potrubní izolační pouzdro zn. ROCKWOOL s AL kašírováním typ 800 - 76/40</t>
  </si>
  <si>
    <t>730-07</t>
  </si>
  <si>
    <t>KOVOVÉ DOPLŇKOVÉ KONSTRUKCE</t>
  </si>
  <si>
    <t>730-07-01</t>
  </si>
  <si>
    <t>Zhotovení konzol a závěsů včetně materiálu</t>
  </si>
  <si>
    <t>730-07-02</t>
  </si>
  <si>
    <t>Motáž konzol a závěsů</t>
  </si>
  <si>
    <t>1949438644</t>
  </si>
  <si>
    <t>Topná zkouška dle ČSN 06 0310</t>
  </si>
  <si>
    <t>990571088</t>
  </si>
  <si>
    <t>03.03 - D.1.4.c - Vzduchotechnika</t>
  </si>
  <si>
    <t>751 - VZDUCHOTECHNIKA, CHLAZENÍ</t>
  </si>
  <si>
    <t xml:space="preserve">    1 - Sál 1.NP</t>
  </si>
  <si>
    <t xml:space="preserve">    2 - Hala, počítače</t>
  </si>
  <si>
    <t xml:space="preserve">    3 - Hygienická zařízení - Byt - 1.NP</t>
  </si>
  <si>
    <t xml:space="preserve">    4 - Hygienická zařízení - Ženy + Muži - 1.NP</t>
  </si>
  <si>
    <t xml:space="preserve">    5 - Hygienická zařízení - Ženy + Muži - 2.NP</t>
  </si>
  <si>
    <t xml:space="preserve">    6 - Hygienická zařízení - Ženy + Muži - 3.NP</t>
  </si>
  <si>
    <t xml:space="preserve">    7 - Hygienická zařízení - Ženy + Muži - 4.NP</t>
  </si>
  <si>
    <t xml:space="preserve">    8 - Klimatizace - Kanceláře 4.NP</t>
  </si>
  <si>
    <t xml:space="preserve">    9 - Klimatizace - Server</t>
  </si>
  <si>
    <t xml:space="preserve">    10 - Technická místnost 0.08 - 1.PP</t>
  </si>
  <si>
    <t xml:space="preserve">    11 - Technická místnost 0.01, 0.02, 0.09 - 1.PP</t>
  </si>
  <si>
    <t xml:space="preserve">    12 - Rozvodna elektro 1.NP</t>
  </si>
  <si>
    <t xml:space="preserve">    13 - Klimatizace - Strojovna UPS</t>
  </si>
  <si>
    <t xml:space="preserve">    14 - Server - větrání</t>
  </si>
  <si>
    <t xml:space="preserve">    15 - Strojovna VZT</t>
  </si>
  <si>
    <t xml:space="preserve">    D1 - 20 - Požární větrání CHÚC "B"</t>
  </si>
  <si>
    <t>VZDUCHOTECHNIKA, CHLAZENÍ</t>
  </si>
  <si>
    <t>Sál 1.NP</t>
  </si>
  <si>
    <t>1.1</t>
  </si>
  <si>
    <t>Přívodní a odtahová kompaktní VZT jednotka</t>
  </si>
  <si>
    <t>Soubor</t>
  </si>
  <si>
    <t>Poznámka k položce:
Provedení - vnitřní, horizontální - všechna hrdla s vývodem do stran; Jednotka musí splňovat podmínky "Nařízení komise EU č. 1253/2014",; kterou se provádí směrnice Evropského parlamentu a Rady 2009/125/ES ; (Ekodesign větracích jednotek); Množství přívodního vzduchu: Q = 2.600 m3/hod.; Při externí tlakové ztrátě: p = 400 Pa; Množství odváděného vzduchu: Q =  2.600 m3/hod.; Při externí tlakové ztrátě: p = 400 Pa; Motory - provedení EC (regulace 0-10V); U=3x 400 V; Elektrický příkon - přípojná hodnota motorů: PE = 1,35 + 1,14 = 2,49 KW ; Pracovní hodnoty příkonu motorů v pracovním bodu: PE = 0,84 + 0,72 KW; Rekuperace: Rotační výměník - účinnost min. 73%; Teplovodní ohřev - tepelný výkon: PT = 8,9 KW (po odečtení zpět. získ. tepla); Filtrace přiváděného vzduchu: F7; Filtrace odtahovaného vzduchu: M5</t>
  </si>
  <si>
    <t>1.1A</t>
  </si>
  <si>
    <t>Kompletní zařízení Měření a regulace</t>
  </si>
  <si>
    <t>Poznámka k položce:
Provedení - rozvaděč osazen přímo na jednotce; Zařízení obsahuje: Rozvaděč MaR, řídící jednotku, veškerá čidla a servopohony,; regulační a směšovací uzel ÚT.</t>
  </si>
  <si>
    <t>1.2</t>
  </si>
  <si>
    <t>Lamelová výfuková hlavice</t>
  </si>
  <si>
    <t>Ks.</t>
  </si>
  <si>
    <t>Poznámka k položce:
typ: LH 600</t>
  </si>
  <si>
    <t>1.3</t>
  </si>
  <si>
    <t>Protipožární klapka do čtyřhranného potrubí</t>
  </si>
  <si>
    <t>Poznámka k položce:
typ: PKTM III / CZ - 800 x 300, TPM 075/09.11 ; Provedení: ruční a teplotní spínání + koncový spínač - zavřeno</t>
  </si>
  <si>
    <t>1.4</t>
  </si>
  <si>
    <t>Tlumič hluku jádrový</t>
  </si>
  <si>
    <t>Poznámka k položce:
typ: JTH  400 x 300 x 1500 (ŠxVxD)</t>
  </si>
  <si>
    <t>1.5</t>
  </si>
  <si>
    <t>Poznámka k položce:
typ: JTH  400 x 300 x 1000 (ŠxVxD)</t>
  </si>
  <si>
    <t>1.6</t>
  </si>
  <si>
    <t>Poznámka k položce:
typ: JTH  300 x 300 x 1000 (ŠxVxD)</t>
  </si>
  <si>
    <t>1.7</t>
  </si>
  <si>
    <t>Výústka obdélníková hliníková komfortní dvouřadá s regulací průtoku vzduchu</t>
  </si>
  <si>
    <t>Poznámka k položce:
typ: VK 2 - R1, rozměr  625 x 225 ( přívodní)</t>
  </si>
  <si>
    <t>1.8</t>
  </si>
  <si>
    <t>Výústka obdélníková hliníková komfortní jednořadá s regulací průtoku vzduchu</t>
  </si>
  <si>
    <t>Poznámka k položce:
typ: VK 1 - R1, rozměr 525 x 225 (odtahová)</t>
  </si>
  <si>
    <t>1.9</t>
  </si>
  <si>
    <t>Čtyřhranné potrubí:</t>
  </si>
  <si>
    <t>Poznámka k položce:
Čtyřhranné potrubí skupiny I. zhotovené z ocelového pozinkovaného plechu,; Spojovaného přírubami zhotovenými přírubovými lištami, rohovníky a C lištami.; Souhrnem:</t>
  </si>
  <si>
    <t>1.10</t>
  </si>
  <si>
    <t>Kruhové potrubí:</t>
  </si>
  <si>
    <t>m.</t>
  </si>
  <si>
    <t>Poznámka k položce:
Kruhové potrubí Spiro zhotovené z ocelového pozinkovaného plechu.; Rovné potrubí: Ć 600</t>
  </si>
  <si>
    <t>1.11</t>
  </si>
  <si>
    <t>Izolace tepelné čtyřhranného a kruhového potrubí:</t>
  </si>
  <si>
    <t>Poznámka k položce:
Přívodní a odtahové potrubí ve vnitřním nevytápěném prostoru a ve strojovně VZT; Izolace tloušťka 15 mm; Materiál - černý elastomer s povrchovou úpravou hliníkovou fólíí, samolepící; Včetně lepidla na spoje a krycí hliníkové pásky šířky 50 mm; Nahrazuje klasickou izolaci z minerální vlny o tloušťce 60 mm; Souhrnem včetně 20 % prořezu</t>
  </si>
  <si>
    <t>1.12</t>
  </si>
  <si>
    <t>Poznámka k položce:
Přívodní potrubí ve vytápěném větraném prostoru; Izolace tloušťka 12 mm; Materiál - černý elastomer s povrchovou úpravou hliníkovou fólíí, samolepící; Včetně lepidla na spoje a krycí hliníkové pásky šířky 50 mm; Nahrazuje klasickou izolaci z minerální vlny o tloušťce 40 mm; Souhrnem včetně 20 % prořezu</t>
  </si>
  <si>
    <t>1.13</t>
  </si>
  <si>
    <t>Izolace požární čtyřhranného potrubí:</t>
  </si>
  <si>
    <t>Poznámka k položce:
Požární odolnost izolace: EI 45; Materiál - kamenná vlna kašírovaná hliníkovou folií se skleněnou mřížkou ALS; Typ izolace: tloušťka desky 40 mm (včetně 20% prořezu)</t>
  </si>
  <si>
    <t>1.14</t>
  </si>
  <si>
    <t>Požární ucpávka VZT potrubí:</t>
  </si>
  <si>
    <t>bm.</t>
  </si>
  <si>
    <t>Poznámka k položce:
Potrubí čtyřhranné nebo kruhové - běžný metr = obvod potrubí; Stupeň hořlavosti ucpávky max. C1 (odolnost EI 15)</t>
  </si>
  <si>
    <t>1.15</t>
  </si>
  <si>
    <t>Montážní materiál:</t>
  </si>
  <si>
    <t>Kg.</t>
  </si>
  <si>
    <t>Poznámka k položce:
Spojovací materiál - šrouby, matice, podložky, závěsy, závitové tyče,; ocelové hmoždinky, pomocné konstrukce, samolepící pásky, těsnící materiál.</t>
  </si>
  <si>
    <t>1.16</t>
  </si>
  <si>
    <t>Zaregulování, provozní zkoušky, spuštění zařízení:</t>
  </si>
  <si>
    <t>1.17</t>
  </si>
  <si>
    <t>Doprava:</t>
  </si>
  <si>
    <t>Hala, počítače</t>
  </si>
  <si>
    <t>2.1</t>
  </si>
  <si>
    <t>Poznámka k položce:
Provedení - vnitřní, horizontální - všechna hrdla s vývodem do stran; Jednotka musí splňovat podmínky "Nařízení komise EU č. 1253/2014",; kterou se provádí směrnice Evropského parlamentu a Rady 2009/125/ES ; (Ekodesign větracích jednotek); Množství přívodního vzduchu: Q = 1.300 m3/hod.; Při externí tlakové ztrátě: p = 400 Pa; Množství odváděného vzduchu: Q =  1.300 m3/hod.; Při externí tlakové ztrátě: p = 400 Pa; Motory - provedení EC (regulace 0-10V); U=3x 400 V; Elektrický příkon - přípojná hodnota motorů: PE = 0,9 + 0,71 = 1,61 KW ; Pracovní hodnoty příkonu motorů v pracovním bodu: PE = 0,4 + 0,34 KW; Rekuperace: Rotační výměník - účinnost min. 75%; Teplovodní ohřev - tepelný výkon: PT = 4,1 KW (po odečtení zpět. získ. tepla); Filtrace přiváděného vzduchu: F7; Filtrace odtahovaného vzduchu: M5</t>
  </si>
  <si>
    <t>2.1A</t>
  </si>
  <si>
    <t>2.2</t>
  </si>
  <si>
    <t>Poznámka k položce:
typ: PKTM III / CZ - 450 x 200, TPM 075/09.11 ; Provedení: ruční a teplotní spínání + koncový spínač - zavřeno</t>
  </si>
  <si>
    <t>2.3</t>
  </si>
  <si>
    <t>2.4</t>
  </si>
  <si>
    <t>2.5</t>
  </si>
  <si>
    <t>Vířivý anemostat s přestavitelnými lamelami</t>
  </si>
  <si>
    <t>Poznámka k položce:
typ: TDV - Silent AIR - Q - Z - H - M / 300 (přívodní); Čelní deska: velikost 600x600 (do rastrového podhledu)</t>
  </si>
  <si>
    <t>2.6</t>
  </si>
  <si>
    <t>Vířivý anemostat</t>
  </si>
  <si>
    <t>Poznámka k položce:
typ: TDV - Silent AIR - Q - A - H - M / 300 (odtahový); Čelní deska: velikost 600x600 (do rastrového podhledu)</t>
  </si>
  <si>
    <t>2.7</t>
  </si>
  <si>
    <t>Poznámka k položce:
typ: VK 2 - R1, rozměr  625 x 125 ( přívodní)</t>
  </si>
  <si>
    <t>2.8</t>
  </si>
  <si>
    <t>Poznámka k položce:
typ: VK 1 - R1, rozměr 625 x 125 (odtahová)</t>
  </si>
  <si>
    <t>2.9</t>
  </si>
  <si>
    <t>Plastový talířový ventil univerzální</t>
  </si>
  <si>
    <t>Poznámka k položce:
typ: IT 125</t>
  </si>
  <si>
    <t>2.10</t>
  </si>
  <si>
    <t>Poznámka k položce:
typ: IT 100</t>
  </si>
  <si>
    <t>2.11</t>
  </si>
  <si>
    <t>Poloohebná hadice hliníková</t>
  </si>
  <si>
    <t>Poznámka k položce:
typ: Semiflex - Ć 200 mm</t>
  </si>
  <si>
    <t>2.12</t>
  </si>
  <si>
    <t>Poznámka k položce:
typ: Semiflex - Ć 160 mm</t>
  </si>
  <si>
    <t>2.13</t>
  </si>
  <si>
    <t>Poznámka k položce:
typ: Semiflex - Ć 125 mm</t>
  </si>
  <si>
    <t>2.14</t>
  </si>
  <si>
    <t>Poznámka k položce:
typ: Semiflex - Ć 100 mm</t>
  </si>
  <si>
    <t>2.15</t>
  </si>
  <si>
    <t>Poznámka k položce:
Čtyřhranné potrubí skupiny I. zhotovené z ocelového pozinkovaného plechu,; Spojovaného přírubami zhotovenými přírubovými lištami, rohovníky a C lištami.</t>
  </si>
  <si>
    <t>2.16.1</t>
  </si>
  <si>
    <t>Kruhové potrubí Spiro zhotovené z ocelového pozinkovaného plechu. Rovné potrubí: Ć 200</t>
  </si>
  <si>
    <t>2.16.2</t>
  </si>
  <si>
    <t>Kruhové potrubí Spiro zhotovené z ocelového pozinkovaného plechu. Rovné potrubí: Ć 160</t>
  </si>
  <si>
    <t>2.16.3</t>
  </si>
  <si>
    <t>Kruhové potrubí Spiro zhotovené z ocelového pozinkovaného plechu. Tvarovka: Ć 160</t>
  </si>
  <si>
    <t>2.16.4</t>
  </si>
  <si>
    <t>Kruhové potrubí Spiro zhotovené z ocelového pozinkovaného plechu. Rovné potrubí: Ć 100</t>
  </si>
  <si>
    <t>2.16.5</t>
  </si>
  <si>
    <t>Kruhové potrubí Spiro zhotovené z ocelového pozinkovaného plechu. Tvarovka: Ć 100</t>
  </si>
  <si>
    <t>2.17</t>
  </si>
  <si>
    <t>2.18</t>
  </si>
  <si>
    <t>2.19</t>
  </si>
  <si>
    <t>2.20</t>
  </si>
  <si>
    <t>2.21</t>
  </si>
  <si>
    <t>2.22</t>
  </si>
  <si>
    <t>2.23</t>
  </si>
  <si>
    <t>Hygienická zařízení - Byt - 1.NP</t>
  </si>
  <si>
    <t>3.1</t>
  </si>
  <si>
    <t>Ventilátor diagonální odtahový</t>
  </si>
  <si>
    <t>Poznámka k položce:
typ: MIXVENT - TD 350/125; Množství vzduchu: Q = 100 m3/hod.; Při externí tlakové ztrátě: p = 90 Pa; P = 0,03 KW; I = 0,13 A; U = 230 V</t>
  </si>
  <si>
    <t>3.1A</t>
  </si>
  <si>
    <t>Rychloupínací spona - pružná manžeta VBM 125</t>
  </si>
  <si>
    <t>3.1B</t>
  </si>
  <si>
    <t>Časové relé - doběhový elektronický spínač ventilátoru</t>
  </si>
  <si>
    <t>Poznámka k položce:
typ: DT 3 ( nastavitelný )</t>
  </si>
  <si>
    <t>3.2</t>
  </si>
  <si>
    <t>Tlumič hluku do kruhového potrubí</t>
  </si>
  <si>
    <t>Poznámka k položce:
typ: MTS - 125 / 1000 ( měkký )</t>
  </si>
  <si>
    <t>3.3</t>
  </si>
  <si>
    <t>Žaluziová klapka samotížná</t>
  </si>
  <si>
    <t>Poznámka k položce:
typ: PER 125 W (bílá)</t>
  </si>
  <si>
    <t>3.4</t>
  </si>
  <si>
    <t>Zpětná klapka těsná do kruhového potrubí</t>
  </si>
  <si>
    <t>Poznámka k položce:
typ: RSK Ć 125</t>
  </si>
  <si>
    <t>3.5</t>
  </si>
  <si>
    <t>Poznámka k položce:
typ: IT 150</t>
  </si>
  <si>
    <t>3.6.1</t>
  </si>
  <si>
    <t>Kruhové potrubí - Spiro zhotovené z ocelového pozinkovaného plechu. Tvarovka: Ć 160</t>
  </si>
  <si>
    <t>3.6.2</t>
  </si>
  <si>
    <t>Kruhové potrubí - Spiro zhotovené z ocelového pozinkovaného plechu. Rovné potrubí: Ć 125</t>
  </si>
  <si>
    <t>3.6.3</t>
  </si>
  <si>
    <t>Kruhové potrubí - Spiro zhotovené z ocelového pozinkovaného plechu. Tvarovka: Ć 125</t>
  </si>
  <si>
    <t>3.7</t>
  </si>
  <si>
    <t>3.8</t>
  </si>
  <si>
    <t>3.9</t>
  </si>
  <si>
    <t>Hygienická zařízení - Ženy + Muži - 1.NP</t>
  </si>
  <si>
    <t>4.1</t>
  </si>
  <si>
    <t>Ventilátor radiální do kruhového potrubí</t>
  </si>
  <si>
    <t>Poznámka k položce:
typ: RM 160 Ecowatt; Vzduchový výkon: Q = 350 m3 / hod.; Při tlakové ztrátě: p = 250 Pa; EC motor: U = 230 V; P = 0,109 KW; I = 0,8 A</t>
  </si>
  <si>
    <t>4.1A</t>
  </si>
  <si>
    <t>Rychloupínací spona - pružná manžeta VBM 160</t>
  </si>
  <si>
    <t>4.1B</t>
  </si>
  <si>
    <t>4.2</t>
  </si>
  <si>
    <t>Poznámka k položce:
typ: MTS - 200 / 1000 ( měkký )</t>
  </si>
  <si>
    <t>4.3</t>
  </si>
  <si>
    <t>Výfuková hlavice</t>
  </si>
  <si>
    <t>Poznámka k položce:
typ: VHO 200</t>
  </si>
  <si>
    <t>4.4</t>
  </si>
  <si>
    <t>Poznámka k položce:
typ: RSK Ć 200</t>
  </si>
  <si>
    <t>4.5</t>
  </si>
  <si>
    <t>Talířový ventil kovový - odvodní</t>
  </si>
  <si>
    <t>Poznámka k položce:
typ: KK 125</t>
  </si>
  <si>
    <t>4.6</t>
  </si>
  <si>
    <t>Poznámka k položce:
typ: KK 100</t>
  </si>
  <si>
    <t>4.7</t>
  </si>
  <si>
    <t>Poznámka k položce:
typ: Semiflex PROFI - Ć 125 mm</t>
  </si>
  <si>
    <t>4.8</t>
  </si>
  <si>
    <t>Poznámka k položce:
typ: Semiflex PROFI - Ć 100 mm</t>
  </si>
  <si>
    <t>4.9.1</t>
  </si>
  <si>
    <t>4.9.2</t>
  </si>
  <si>
    <t>Kruhové potrubí Spiro zhotovené z ocelového pozinkovaného plechu. Tvarovka: Ć 200</t>
  </si>
  <si>
    <t>4.9.3</t>
  </si>
  <si>
    <t>Kruhové potrubí Spiro zhotovené z ocelového pozinkovaného plechu.Rovné potrubí: Ć 125</t>
  </si>
  <si>
    <t>4.9.4</t>
  </si>
  <si>
    <t>Kruhové potrubí Spiro zhotovené z ocelového pozinkovaného plechu. Tvarovka: Ć 125</t>
  </si>
  <si>
    <t>4.9.5</t>
  </si>
  <si>
    <t>4.10</t>
  </si>
  <si>
    <t>Izolace požární kruhového potrubí:</t>
  </si>
  <si>
    <t>Poznámka k položce:
Požární odolnost izolace: EI 45; Materiál - kamenná vlna kašírovaná hliníkovou foilí se skleněnou mřížkou ALS; Typ izolace: Skružovatelné desky - tloušťka desky 40 mm + 20%</t>
  </si>
  <si>
    <t>4.11</t>
  </si>
  <si>
    <t>4.12</t>
  </si>
  <si>
    <t>4.13</t>
  </si>
  <si>
    <t>4.14</t>
  </si>
  <si>
    <t>Hygienická zařízení - Ženy + Muži - 2.NP</t>
  </si>
  <si>
    <t>5.1</t>
  </si>
  <si>
    <t>Poznámka k položce:
typ: RM 160 Ecowatt; Vzduchový výkon: Q = 420 m3 / hod.; Při tlakové ztrátě: p = 230 Pa; EC motor: U = 230 V; P = 0,109 KW; I = 0,8 A</t>
  </si>
  <si>
    <t>5.1A</t>
  </si>
  <si>
    <t>5.1B</t>
  </si>
  <si>
    <t>5.2</t>
  </si>
  <si>
    <t>5.3</t>
  </si>
  <si>
    <t>5.4</t>
  </si>
  <si>
    <t>5.5</t>
  </si>
  <si>
    <t>5.6</t>
  </si>
  <si>
    <t>5.7</t>
  </si>
  <si>
    <t>5.8</t>
  </si>
  <si>
    <t>5.9.1</t>
  </si>
  <si>
    <t>5.9.2</t>
  </si>
  <si>
    <t>5.9.3</t>
  </si>
  <si>
    <t>5.9.4</t>
  </si>
  <si>
    <t>Kruhové potrubí Spiro zhotovené z ocelového pozinkovaného plechu.¨Tvarovka: Ć 160</t>
  </si>
  <si>
    <t>5.9.5</t>
  </si>
  <si>
    <t>5.10</t>
  </si>
  <si>
    <t>5.11</t>
  </si>
  <si>
    <t>5.12</t>
  </si>
  <si>
    <t>5.13</t>
  </si>
  <si>
    <t>5.14</t>
  </si>
  <si>
    <t>Hygienická zařízení - Ženy + Muži - 3.NP</t>
  </si>
  <si>
    <t>6.1</t>
  </si>
  <si>
    <t>Poznámka k položce:
typ: RM 160 Ecowatt; Vzduchový výkon: Q = 450 m3 / hod.; Při tlakové ztrátě: p = 200 Pa; EC motor: U = 230 V; P = 0,109 KW; I = 0,8 A</t>
  </si>
  <si>
    <t>6.1A</t>
  </si>
  <si>
    <t>6.1B</t>
  </si>
  <si>
    <t>6.2</t>
  </si>
  <si>
    <t>6.3</t>
  </si>
  <si>
    <t>6.4</t>
  </si>
  <si>
    <t>6.5</t>
  </si>
  <si>
    <t>6.6</t>
  </si>
  <si>
    <t>6.7</t>
  </si>
  <si>
    <t>6.8</t>
  </si>
  <si>
    <t>6.9.1</t>
  </si>
  <si>
    <t>6.9.2</t>
  </si>
  <si>
    <t>6.9.3</t>
  </si>
  <si>
    <t>6.9.4</t>
  </si>
  <si>
    <t>6.9.5</t>
  </si>
  <si>
    <t>Kruhové potrubí Spiro zhotovené z ocelového pozinkovaného plechu. Rovné potrubí: Ć 125</t>
  </si>
  <si>
    <t>6.9.6</t>
  </si>
  <si>
    <t>6.10</t>
  </si>
  <si>
    <t>6.11</t>
  </si>
  <si>
    <t>234</t>
  </si>
  <si>
    <t>6.12</t>
  </si>
  <si>
    <t>6.13</t>
  </si>
  <si>
    <t>6.14</t>
  </si>
  <si>
    <t>Hygienická zařízení - Ženy + Muži - 4.NP</t>
  </si>
  <si>
    <t>7.1</t>
  </si>
  <si>
    <t>Poznámka k položce:
typ: RM 160 Ecowatt; Vzduchový výkon: Q = 440 m3 / hod.; Při tlakové ztrátě: p = 200 Pa; EC motor: U = 230 V; P = 0,109 KW; I = 0,8 A</t>
  </si>
  <si>
    <t>7.1A</t>
  </si>
  <si>
    <t>7.1B</t>
  </si>
  <si>
    <t>7.2</t>
  </si>
  <si>
    <t>7.3</t>
  </si>
  <si>
    <t>7.4</t>
  </si>
  <si>
    <t>7.5</t>
  </si>
  <si>
    <t>Poznámka k položce:
typ: KK 200</t>
  </si>
  <si>
    <t>7.6</t>
  </si>
  <si>
    <t>256</t>
  </si>
  <si>
    <t>7.7</t>
  </si>
  <si>
    <t>258</t>
  </si>
  <si>
    <t>Poznámka k položce:
typ: Semiflex PROFI - Ć 200 mm</t>
  </si>
  <si>
    <t>7.8</t>
  </si>
  <si>
    <t>260</t>
  </si>
  <si>
    <t>7.9.1</t>
  </si>
  <si>
    <t>262</t>
  </si>
  <si>
    <t>7.9.2</t>
  </si>
  <si>
    <t>264</t>
  </si>
  <si>
    <t>7.9.3</t>
  </si>
  <si>
    <t>266</t>
  </si>
  <si>
    <t>7.9.4</t>
  </si>
  <si>
    <t>268</t>
  </si>
  <si>
    <t>7.9.5</t>
  </si>
  <si>
    <t>270</t>
  </si>
  <si>
    <t>7.9.6</t>
  </si>
  <si>
    <t>272</t>
  </si>
  <si>
    <t>7.9.7</t>
  </si>
  <si>
    <t>274</t>
  </si>
  <si>
    <t>7.10</t>
  </si>
  <si>
    <t>276</t>
  </si>
  <si>
    <t>7.11</t>
  </si>
  <si>
    <t>278</t>
  </si>
  <si>
    <t>7.12</t>
  </si>
  <si>
    <t>280</t>
  </si>
  <si>
    <t>7.13</t>
  </si>
  <si>
    <t>282</t>
  </si>
  <si>
    <t>7.14</t>
  </si>
  <si>
    <t>284</t>
  </si>
  <si>
    <t>Klimatizace - Kanceláře 4.NP</t>
  </si>
  <si>
    <t>8.1</t>
  </si>
  <si>
    <t>Venkovní kondenzační jednotka, typ: PUMY-P200 YKM1</t>
  </si>
  <si>
    <t>286</t>
  </si>
  <si>
    <t>Poznámka k položce:
Max. chladící výkon: 22,4 KW; Max. topný výkon: 25,0 KW; Chladící médium: R 410 A; Hladina akustického tlaku: max. 51/54 dB (A); El. příkon: P = 6,05 KW; U = 3x 400 V (doporučené jištění 25 A)</t>
  </si>
  <si>
    <t>8.2</t>
  </si>
  <si>
    <t>Branch Box - Rozbočovač pro max. 5 vnitřních jednotek</t>
  </si>
  <si>
    <t>288</t>
  </si>
  <si>
    <t>Poznámka k položce:
Typ: PAC-AK52BC</t>
  </si>
  <si>
    <t>8.3</t>
  </si>
  <si>
    <t>Vnitřní chladící NÁSTĚNNÁ jednotka, typ: MSZ-GF-60 VE</t>
  </si>
  <si>
    <t>290</t>
  </si>
  <si>
    <t>Poznámka k položce:
Max. chladící výkon: 6,0 KW; Max. topný výkon: 6,8 KW; Hladina akustického tlaku: max. 29/49 dB (A); Množství vzduchu: 588/1098 m 3/hod.; Včetně dálkového infračerveného přenosného ovladače.</t>
  </si>
  <si>
    <t>8.4</t>
  </si>
  <si>
    <t>Vnitřní chladící NÁSTĚNNÁ jednotka, typ: MSZ-SF-50 VE</t>
  </si>
  <si>
    <t>292</t>
  </si>
  <si>
    <t>Poznámka k položce:
Max. chladící výkon: 5,0 KW; Max. topný výkon: 5,8 KW; Hladina akustického tlaku: max. 30/40 dB (A); Množství vzduchu: 336/492 m 3/hod.; Včetně dálkového infračerveného přenosného ovladače.</t>
  </si>
  <si>
    <t>8.5</t>
  </si>
  <si>
    <t>Vnitřní chladící NÁSTĚNNÁ jednotka, typ: MSZ-SF-35 VE</t>
  </si>
  <si>
    <t>294</t>
  </si>
  <si>
    <t>Poznámka k položce:
Max. chladící výkon: 3,5 KW; Max. topný výkon: 4,0 KW; Hladina akustického tlaku: max. 21/36 dB (A); Množství vzduchu: 210/432 m 3/hod.; Včetně dálkového infračerveného přenosného ovladače.</t>
  </si>
  <si>
    <t>8.6</t>
  </si>
  <si>
    <t>Vnitřní chladící NÁSTĚNNÁ jednotka, typ: MSZ-SF-20 VA</t>
  </si>
  <si>
    <t>296</t>
  </si>
  <si>
    <t>Poznámka k položce:
Max. chladící výkon: 2,0 KW; Max. topný výkon: 2,2 KW; Hladina akustického tlaku: max. 21/35 dB (A); Množství vzduchu: 210/330 m 3/hod.; Včetně dálkového infračerveného přenosného ovladače.</t>
  </si>
  <si>
    <t>8.7</t>
  </si>
  <si>
    <t>Propojovací měděné potrubí vedení chladiva, izolace, ovládací a napájecí kabel</t>
  </si>
  <si>
    <t>298</t>
  </si>
  <si>
    <t>Poznámka k položce:
Hlavní vedení od kondenzační jednotky k rozbočovači - 16 / 10 mm; Včetně náplně chladícího média R 410 A</t>
  </si>
  <si>
    <t>8.8</t>
  </si>
  <si>
    <t>Poznámka k položce:
Vedlejší vedení od rozbočovače k vnitřním jednotkám - 10 / 6 mm; Včetně náplně chladícího média R 410 A C</t>
  </si>
  <si>
    <t>8.9</t>
  </si>
  <si>
    <t>Nástěnné konzoly pro venkovní kondenzační jednotku</t>
  </si>
  <si>
    <t>Pár</t>
  </si>
  <si>
    <t>302</t>
  </si>
  <si>
    <t>8.10</t>
  </si>
  <si>
    <t>304</t>
  </si>
  <si>
    <t>8.11</t>
  </si>
  <si>
    <t>306</t>
  </si>
  <si>
    <t>8.12</t>
  </si>
  <si>
    <t>308</t>
  </si>
  <si>
    <t>Klimatizace - Server</t>
  </si>
  <si>
    <t>9.1</t>
  </si>
  <si>
    <t>Klimatizační splitové zařízení</t>
  </si>
  <si>
    <t>310</t>
  </si>
  <si>
    <t>Poznámka k položce:
Venkovní kondenzační jednotka, typ: MUZ SF-50-VE; Max. chladící výkon: 5,0 KW; Chladící médium: Freon R 410 A; Hladina akustického tlaku: max. 52 dB (A); El. příkon: P = 1,66 KW; U = 230 V, I = 7,6 A</t>
  </si>
  <si>
    <t>9.2</t>
  </si>
  <si>
    <t>Vnitřní chladící nástěnná jednotka, typ: MSZ-SF-50 VE</t>
  </si>
  <si>
    <t>312</t>
  </si>
  <si>
    <t>Poznámka k položce:
Max. chladící výkon: 5,0 KW; Hladina akustického tlaku: max. 30/40 dB (A); Množství vzduchu: 336/492 m 3/hod.; Včetně dálkového infračerveného přenosného ovladače.</t>
  </si>
  <si>
    <t>9.3</t>
  </si>
  <si>
    <t>Propojovací měděné trubky vedení chladiva, izolace, ovládací a napájecí kabel</t>
  </si>
  <si>
    <t>314</t>
  </si>
  <si>
    <t>Poznámka k položce:
Včetně náplně chladícího média R 410 A</t>
  </si>
  <si>
    <t>9.4</t>
  </si>
  <si>
    <t>316</t>
  </si>
  <si>
    <t>9.5</t>
  </si>
  <si>
    <t>318</t>
  </si>
  <si>
    <t>9.6</t>
  </si>
  <si>
    <t>9.7</t>
  </si>
  <si>
    <t>322</t>
  </si>
  <si>
    <t>Technická místnost 0.08 - 1.PP</t>
  </si>
  <si>
    <t>10.1</t>
  </si>
  <si>
    <t>324</t>
  </si>
  <si>
    <t>Poznámka k položce:
typ: RM 100 Ecowatt; Vzduchový výkon: Q = 112 m3 / hod.; Při tlakové ztrátě: p = 250 Pa; EC motor: U = 230 V; P = 0,061 KW; I = 0,4 A</t>
  </si>
  <si>
    <t>10.1A</t>
  </si>
  <si>
    <t>Rychloupínací spona - pružná manžeta VBM 100</t>
  </si>
  <si>
    <t>326</t>
  </si>
  <si>
    <t>10.1B</t>
  </si>
  <si>
    <t>328</t>
  </si>
  <si>
    <t>10.2</t>
  </si>
  <si>
    <t>330</t>
  </si>
  <si>
    <t>Poznámka k položce:
typ: MAA 100 / 900</t>
  </si>
  <si>
    <t>10.3</t>
  </si>
  <si>
    <t>332</t>
  </si>
  <si>
    <t>Poznámka k položce:
typ: RSK Ć 100</t>
  </si>
  <si>
    <t>10.4.1</t>
  </si>
  <si>
    <t>10.4.2</t>
  </si>
  <si>
    <t>336</t>
  </si>
  <si>
    <t>10.5</t>
  </si>
  <si>
    <t>338</t>
  </si>
  <si>
    <t>10.6</t>
  </si>
  <si>
    <t>340</t>
  </si>
  <si>
    <t>10.7</t>
  </si>
  <si>
    <t>342</t>
  </si>
  <si>
    <t>Technická místnost 0.01, 0.02, 0.09 - 1.PP</t>
  </si>
  <si>
    <t>11.1</t>
  </si>
  <si>
    <t>344</t>
  </si>
  <si>
    <t>Poznámka k položce:
typ: RM 160 Ecowatt; Vzduchový výkon: Q = 255 m3 / hod.; Při tlakové ztrátě: p = 350 Pa; EC motor: U = 230 V; P = 0,109 KW; I = 0,8 A</t>
  </si>
  <si>
    <t>11.1A</t>
  </si>
  <si>
    <t>346</t>
  </si>
  <si>
    <t>11.1B</t>
  </si>
  <si>
    <t>348</t>
  </si>
  <si>
    <t>11.2</t>
  </si>
  <si>
    <t>350</t>
  </si>
  <si>
    <t>Poznámka k položce:
typ: MTS - 160 / 1000 ( měkký )</t>
  </si>
  <si>
    <t>11.3</t>
  </si>
  <si>
    <t>352</t>
  </si>
  <si>
    <t>Poznámka k položce:
typ: VHO 160</t>
  </si>
  <si>
    <t>11.4</t>
  </si>
  <si>
    <t>354</t>
  </si>
  <si>
    <t>Poznámka k položce:
typ: RSK Ć 160</t>
  </si>
  <si>
    <t>11.5</t>
  </si>
  <si>
    <t>Ochranné síto pozinkované - kruhové</t>
  </si>
  <si>
    <t>356</t>
  </si>
  <si>
    <t>Poznámka k položce:
Rozměr: Ć 160 (velikost oka 10 x 10 mm)</t>
  </si>
  <si>
    <t>11.6</t>
  </si>
  <si>
    <t>358</t>
  </si>
  <si>
    <t>Poznámka k položce:
Rozměr: Ć 125 (velikost oka 10 x 10 mm)</t>
  </si>
  <si>
    <t>11.7.1</t>
  </si>
  <si>
    <t>360</t>
  </si>
  <si>
    <t>11.7.2</t>
  </si>
  <si>
    <t>362</t>
  </si>
  <si>
    <t>11.7.3</t>
  </si>
  <si>
    <t>364</t>
  </si>
  <si>
    <t>11.8</t>
  </si>
  <si>
    <t>366</t>
  </si>
  <si>
    <t>11.9</t>
  </si>
  <si>
    <t>368</t>
  </si>
  <si>
    <t>11.10</t>
  </si>
  <si>
    <t>11.11</t>
  </si>
  <si>
    <t>372</t>
  </si>
  <si>
    <t>11.12</t>
  </si>
  <si>
    <t>374</t>
  </si>
  <si>
    <t>Rozvodna elektro 1.NP</t>
  </si>
  <si>
    <t>12.1</t>
  </si>
  <si>
    <t>Ventilátor radiální odtahový na zeď</t>
  </si>
  <si>
    <t>376</t>
  </si>
  <si>
    <t>Poznámka k položce:
typ: EBB 100 N; Množství vzduchu: Q = 50 m3/hod.; Při externí tlakové ztrátě: p = 150 Pa; P = 0,029 KW; U = 230 V</t>
  </si>
  <si>
    <t>12.2</t>
  </si>
  <si>
    <t>378</t>
  </si>
  <si>
    <t>Poznámka k položce:
typ: VHO 100</t>
  </si>
  <si>
    <t>12.3.1</t>
  </si>
  <si>
    <t>380</t>
  </si>
  <si>
    <t>12.3.2</t>
  </si>
  <si>
    <t>382</t>
  </si>
  <si>
    <t>12.4</t>
  </si>
  <si>
    <t>384</t>
  </si>
  <si>
    <t>12.5</t>
  </si>
  <si>
    <t>386</t>
  </si>
  <si>
    <t>12.6</t>
  </si>
  <si>
    <t>388</t>
  </si>
  <si>
    <t>12.7</t>
  </si>
  <si>
    <t>390</t>
  </si>
  <si>
    <t>12.8</t>
  </si>
  <si>
    <t>392</t>
  </si>
  <si>
    <t>Klimatizace - Strojovna UPS</t>
  </si>
  <si>
    <t>13.1</t>
  </si>
  <si>
    <t>394</t>
  </si>
  <si>
    <t>Poznámka k položce:
Venkovní kondenzační jednotka, typ: MUZ SF-25-VE; Max. chladící výkon: 2,5 KW; Chladící médium: Freon R 410 A; Hladina akustického tlaku: max. 48 dB (A); El. příkon: P = 0,6 KW; U = 230 V, I = 7,6 A</t>
  </si>
  <si>
    <t>13.2</t>
  </si>
  <si>
    <t>Vnitřní chladící NÁSTĚNNÁ jednotka, typ: MSZ-SF-25 VE</t>
  </si>
  <si>
    <t>396</t>
  </si>
  <si>
    <t>Poznámka k položce:
Max. chladící výkon: 2,5 KW; Hladina akustického tlaku: max. 21/36 dB (A); Množství vzduchu: 210/432 m 3/hod.; Včetně dálkového infračerveného přenosného ovladače.</t>
  </si>
  <si>
    <t>13.3</t>
  </si>
  <si>
    <t>398</t>
  </si>
  <si>
    <t>13.4</t>
  </si>
  <si>
    <t>400</t>
  </si>
  <si>
    <t>13.5</t>
  </si>
  <si>
    <t>402</t>
  </si>
  <si>
    <t>13.6</t>
  </si>
  <si>
    <t>404</t>
  </si>
  <si>
    <t>13.7</t>
  </si>
  <si>
    <t>406</t>
  </si>
  <si>
    <t>Server - větrání</t>
  </si>
  <si>
    <t>14.1</t>
  </si>
  <si>
    <t>408</t>
  </si>
  <si>
    <t>Poznámka k položce:
typ: MIXVENT - TD 350/125; Množství vzduchu: Q = 115 m3/hod.; Při externí tlakové ztrátě: p = 90 Pa; P = 0,03 KW; I = 0,13 A; U = 230 V</t>
  </si>
  <si>
    <t>14.1A</t>
  </si>
  <si>
    <t>410</t>
  </si>
  <si>
    <t>14.1B</t>
  </si>
  <si>
    <t>412</t>
  </si>
  <si>
    <t>14.2</t>
  </si>
  <si>
    <t>414</t>
  </si>
  <si>
    <t>Poznámka k položce:
typ: MAA 125 / 900</t>
  </si>
  <si>
    <t>14.3</t>
  </si>
  <si>
    <t>416</t>
  </si>
  <si>
    <t>Poznámka k položce:
typ: VHO 125</t>
  </si>
  <si>
    <t>14.4</t>
  </si>
  <si>
    <t>418</t>
  </si>
  <si>
    <t>14.5</t>
  </si>
  <si>
    <t>420</t>
  </si>
  <si>
    <t>14.6.1</t>
  </si>
  <si>
    <t>422</t>
  </si>
  <si>
    <t>14.6.2</t>
  </si>
  <si>
    <t>424</t>
  </si>
  <si>
    <t>14.7</t>
  </si>
  <si>
    <t>426</t>
  </si>
  <si>
    <t>14.8</t>
  </si>
  <si>
    <t>428</t>
  </si>
  <si>
    <t>14.9</t>
  </si>
  <si>
    <t>430</t>
  </si>
  <si>
    <t>Strojovna VZT</t>
  </si>
  <si>
    <t>15.1</t>
  </si>
  <si>
    <t>432</t>
  </si>
  <si>
    <t>Poznámka k položce:
typ: MIXVENT - TD 800/200; Množství vzduchu: Q = 500 m3/hod.; Při externí tlakové ztrátě: p = 300 Pa; P = 0,12 KW; I = 0,5 A; U = 230 V</t>
  </si>
  <si>
    <t>15.1A</t>
  </si>
  <si>
    <t>Rychloupínací spona - pružná manžeta VBM 200</t>
  </si>
  <si>
    <t>434</t>
  </si>
  <si>
    <t>15.1B</t>
  </si>
  <si>
    <t>436</t>
  </si>
  <si>
    <t>15.2</t>
  </si>
  <si>
    <t>438</t>
  </si>
  <si>
    <t>Poznámka k položce:
typ: MAA 200 / 900</t>
  </si>
  <si>
    <t>15.3</t>
  </si>
  <si>
    <t>440</t>
  </si>
  <si>
    <t>15.4</t>
  </si>
  <si>
    <t>442</t>
  </si>
  <si>
    <t>15.5</t>
  </si>
  <si>
    <t>Výústka obdélníková ocelová do kruhového potrubí s regulací průtoku vzduchu</t>
  </si>
  <si>
    <t>444</t>
  </si>
  <si>
    <t>Poznámka k položce:
typ: KV - K1 - R1, rozměr 625 x 75 (jednořadá - odtahová)</t>
  </si>
  <si>
    <t>15.6.1</t>
  </si>
  <si>
    <t>446</t>
  </si>
  <si>
    <t>15.6.2</t>
  </si>
  <si>
    <t>448</t>
  </si>
  <si>
    <t>15.7</t>
  </si>
  <si>
    <t>450</t>
  </si>
  <si>
    <t>15.8</t>
  </si>
  <si>
    <t>452</t>
  </si>
  <si>
    <t>15.9</t>
  </si>
  <si>
    <t>454</t>
  </si>
  <si>
    <t>D1</t>
  </si>
  <si>
    <t>20 - Požární větrání CHÚC "B"</t>
  </si>
  <si>
    <t>20.1</t>
  </si>
  <si>
    <t>Ventilátor radiální zvukově izolovaný</t>
  </si>
  <si>
    <t>456</t>
  </si>
  <si>
    <t>Poznámka k položce:
typ: CVAT/4-9000/500N-1,1; Množství vzduchu: Q = 5.435 m3/hod.; Při externí tlakové ztrátě: p = 450 Pa; P = 1,347 KW; I = 4,4 A; U = 3x400 V</t>
  </si>
  <si>
    <t>20.1A</t>
  </si>
  <si>
    <t>Pružná spojka se sponou, typ: KAA 500</t>
  </si>
  <si>
    <t>458</t>
  </si>
  <si>
    <t>20.2</t>
  </si>
  <si>
    <t>460</t>
  </si>
  <si>
    <t>20.3</t>
  </si>
  <si>
    <t>Regulační klapka těsná</t>
  </si>
  <si>
    <t>462</t>
  </si>
  <si>
    <t>Poznámka k položce:
Rozměr: 800 x 315; provedení: H - volná hřídel (příprava pro servomotor)</t>
  </si>
  <si>
    <t>20.3A</t>
  </si>
  <si>
    <t>Servomotor s havarijní pružinou - typ: LF 24 (nebo adekvátní)</t>
  </si>
  <si>
    <t>464</t>
  </si>
  <si>
    <t>20.4</t>
  </si>
  <si>
    <t>Přetlaková klapka do potrubí</t>
  </si>
  <si>
    <t>466</t>
  </si>
  <si>
    <t>Poznámka k položce:
Osazení do horizontální polohy; typ: ARK2 / 800 x 345 / 50 (otevírací přetlak - 50 Pa)</t>
  </si>
  <si>
    <t>20.5</t>
  </si>
  <si>
    <t>Stěnová mřížka obdélníková hliníková</t>
  </si>
  <si>
    <t>468</t>
  </si>
  <si>
    <t>Poznámka k položce:
Rozměr - 800 x 350; rozteč lamel min. 20 mm</t>
  </si>
  <si>
    <t>20.6</t>
  </si>
  <si>
    <t>470</t>
  </si>
  <si>
    <t>Poznámka k položce:
Rozměr - 800 x 600; rozteč lamel min. 20 mm</t>
  </si>
  <si>
    <t>20.7</t>
  </si>
  <si>
    <t>472</t>
  </si>
  <si>
    <t>Poznámka k položce:
Rozměr: Ć 200 (velikost oka 10 x 10 mm)</t>
  </si>
  <si>
    <t>20.8</t>
  </si>
  <si>
    <t>474</t>
  </si>
  <si>
    <t>20.9.1</t>
  </si>
  <si>
    <t>Kruhové potrubí Spiro zhotovené z ocelového pozinkovaného plechu. Rovné potrubí: Ć 600</t>
  </si>
  <si>
    <t>476</t>
  </si>
  <si>
    <t>20.9.2</t>
  </si>
  <si>
    <t>Kruhové potrubí Spiro zhotovené z ocelového pozinkovaného plechu. Tvarovka: Ć 500</t>
  </si>
  <si>
    <t>478</t>
  </si>
  <si>
    <t>20.9.3</t>
  </si>
  <si>
    <t>480</t>
  </si>
  <si>
    <t>20.10</t>
  </si>
  <si>
    <t>482</t>
  </si>
  <si>
    <t>20.11</t>
  </si>
  <si>
    <t>484</t>
  </si>
  <si>
    <t>20.12</t>
  </si>
  <si>
    <t>486</t>
  </si>
  <si>
    <t>20.13</t>
  </si>
  <si>
    <t>488</t>
  </si>
  <si>
    <t>20.14</t>
  </si>
  <si>
    <t>490</t>
  </si>
  <si>
    <t>03.04 - D.1.4.e - ZTI</t>
  </si>
  <si>
    <t>D1 - ZDRAVOTNÍ INSTALACE</t>
  </si>
  <si>
    <t xml:space="preserve">    722 - VNITŘNÍ VODOVOD</t>
  </si>
  <si>
    <t xml:space="preserve">      722-01 - ROZVODY POTRUBÍ</t>
  </si>
  <si>
    <t xml:space="preserve">      722-02 - ARMATURY</t>
  </si>
  <si>
    <t xml:space="preserve">      722-03 - ČERPADLA</t>
  </si>
  <si>
    <t xml:space="preserve">      722-04 - OHŘÍVAČE TEPLÉ VODY A JEJICH PŘÍSL.</t>
  </si>
  <si>
    <t xml:space="preserve">      722-05 - POŽÁRNÍ VODOVOD , HYDRANTY</t>
  </si>
  <si>
    <t xml:space="preserve">      722-06 - TEPELNÉ IZOLACE</t>
  </si>
  <si>
    <t xml:space="preserve">    721 - VNITŘNÍ KANALIZACE</t>
  </si>
  <si>
    <t xml:space="preserve">      D2 - OSTATNÍ TVAROVKY A ÚPRAVY</t>
  </si>
  <si>
    <t xml:space="preserve">    725 - ZAŘIZOVACÍ PŘEDMĚTY</t>
  </si>
  <si>
    <t>ZDRAVOTNÍ INSTALACE</t>
  </si>
  <si>
    <t>722</t>
  </si>
  <si>
    <t>VNITŘNÍ VODOVOD</t>
  </si>
  <si>
    <t>722-01</t>
  </si>
  <si>
    <t>722-01-01</t>
  </si>
  <si>
    <t>Vodovodní tlakové potrubí s ochranným pláštěm PE 100+ (vnější barva modrá) SDR 11 - O63 × 5,8 mm</t>
  </si>
  <si>
    <t>722-01-02</t>
  </si>
  <si>
    <t>PE chránička O75×3,0 mm , černá s modrými pruhy</t>
  </si>
  <si>
    <t>722-01-03</t>
  </si>
  <si>
    <t>Signalizační vodič CY 2,5</t>
  </si>
  <si>
    <t>722-01-04</t>
  </si>
  <si>
    <t>Modrá výstražná fólie</t>
  </si>
  <si>
    <t>722-01-05</t>
  </si>
  <si>
    <t>Plast. potrubí PPR 20 × 2,8 PN 16 (včetně tvarovek)</t>
  </si>
  <si>
    <t>722-01-06</t>
  </si>
  <si>
    <t>Plast. potrubí PPR 25 × 3,5 PN 16 (včetně tvarovek)</t>
  </si>
  <si>
    <t>722-01-07</t>
  </si>
  <si>
    <t>Plast. potrubí PPR 32 × 4,5 PN 16 (včetně tvarovek)</t>
  </si>
  <si>
    <t>722-01-08</t>
  </si>
  <si>
    <t>Plast. potrubí PPR 40 × 5,6 PN 16 (včetně tvarovek)</t>
  </si>
  <si>
    <t>722-01-09</t>
  </si>
  <si>
    <t>Plast. potrubí PPR 50 × 6,9 PN 16 (včetně tvarovek)</t>
  </si>
  <si>
    <t>722-01-10</t>
  </si>
  <si>
    <t>Potrubí z uhlíkové oceli 28 × 1,5 , uvnitř/vně pozinkované</t>
  </si>
  <si>
    <t>722-01-11</t>
  </si>
  <si>
    <t>Potrubí z uhlíkové oceli 35 × 1,5 , uvnitř/vně pozinkované</t>
  </si>
  <si>
    <t>722-01-12</t>
  </si>
  <si>
    <t>Potrubí z uhlíkové oceli 42 × 1,5 , uvnitř/vně pozinkované</t>
  </si>
  <si>
    <t>722-01-13</t>
  </si>
  <si>
    <t>Potrubí z uhlíkové oceli 54 × 1,5 , uvnitř/vně pozinkované</t>
  </si>
  <si>
    <t>722-02</t>
  </si>
  <si>
    <t>722-02-01</t>
  </si>
  <si>
    <t>Rohový ventil zn. IVAR typ 70802 , 1/2" x 3/8"</t>
  </si>
  <si>
    <t>722-02-02</t>
  </si>
  <si>
    <t>Podomítková zápachová uzávěrka DN 50 a pochromovaný ventil 1/2" se zpětnou klapkou , krycí deska nerez</t>
  </si>
  <si>
    <t>722-02-03</t>
  </si>
  <si>
    <t>Zahradní kulový uzávěr Js 1/2"-3/4"</t>
  </si>
  <si>
    <t>722-02-04</t>
  </si>
  <si>
    <t>Vypouštěcí kohout G 1/2"</t>
  </si>
  <si>
    <t>722-02-05</t>
  </si>
  <si>
    <t>722-02-06</t>
  </si>
  <si>
    <t>Kulový kohout s vypouštěním - voda G 2"</t>
  </si>
  <si>
    <t>722-02-07</t>
  </si>
  <si>
    <t>722-02-08</t>
  </si>
  <si>
    <t>722-02-09</t>
  </si>
  <si>
    <t>Kulový kohout plastový - typ D 20 mm</t>
  </si>
  <si>
    <t>722-02-10</t>
  </si>
  <si>
    <t>Kulový kohout plastový - typ D 25 mm</t>
  </si>
  <si>
    <t>722-02-11</t>
  </si>
  <si>
    <t>Kulový kohout plastový - typ D 32 mm</t>
  </si>
  <si>
    <t>722-02-12</t>
  </si>
  <si>
    <t>Kulový kohout plastový - typ D 50 mm</t>
  </si>
  <si>
    <t>722-02-13</t>
  </si>
  <si>
    <t>KIT bezpečnostní skupiny zn. IVAR k zásobníkům TV typ MTGDS05 (obsahuje: pojistný ventil , kulový uzávěr , zpětný ventil , směšovací ventil)</t>
  </si>
  <si>
    <t>722-02-14</t>
  </si>
  <si>
    <t>722-03</t>
  </si>
  <si>
    <t>ČERPADLA</t>
  </si>
  <si>
    <t>722-03-01</t>
  </si>
  <si>
    <t>Ponorné kalové čerpadlo zn. IVAR typ DAB.NOVA 180 M-A SV - 1x220-240V , vestavěná tepelná ochrana motoru a kondenzátor stupeň krytí: IP68 , třída izolace: F , rozsah teploty kapaliny: od 0 °C do +35 °C , čerpaná kapalina: odpadní voda bez vláken , max. hloubka ponoření: 7 m , max. velikost částic 25 mm</t>
  </si>
  <si>
    <t>722-04</t>
  </si>
  <si>
    <t>OHŘÍVAČE TEPLÉ VODY A JEJICH PŘÍSL.</t>
  </si>
  <si>
    <t>722-04-01</t>
  </si>
  <si>
    <t>Elektrický zásobníkový ohřívač TV zn. KP MARK typ Antikor EL 100 , objem 100 litrů , závěsné provedení , topná spirála 2,0 kW , 230V/50Hz</t>
  </si>
  <si>
    <t>722-04-02</t>
  </si>
  <si>
    <t>Beztlakový elektrický zásobníkový ohřívač TV zn. STIEBEL ELTRON typ SNU 5 Sli , objem 5,0 litrů , instalace pod odběrné místo , el. přípojka 2,0 kW , 400V/50Hz</t>
  </si>
  <si>
    <t>722-04-03</t>
  </si>
  <si>
    <t>Beztlakový elektrický zásobníkový ohřívač TV zn. STIEBEL ELTRON typ SNU 10 Sli , objem 10,0 litrů , instalace pod odběrné místo , el. přípojka 2,0 kW , 400V/50Hz</t>
  </si>
  <si>
    <t>722-04-04</t>
  </si>
  <si>
    <t>Beztlakový elektrický zásobníkový ohřívač TV zn. STIEBEL ELTRON typ SN 15 Sli , objem 15,0 litrů , instalace nad odběrné místo , el. přípojka 2,0 kW , 400V/50Hz</t>
  </si>
  <si>
    <t>722-04-05</t>
  </si>
  <si>
    <t>Páková směšovací baterie zn. STIEBEL ELTRON typ MEW , na umyvadlo , s táhlem ovládaným odtokem , ovládací kartuše s keramickou technologií , beztlaková konstrukce</t>
  </si>
  <si>
    <t>722-04-06</t>
  </si>
  <si>
    <t>Páková směšovací baterie zn. STIEBEL ELTRON typ MES , na dřez , s otočným výtokem , ovládací kartuše s keramickou technologií , beztlaková konstrukce</t>
  </si>
  <si>
    <t>722-04-07</t>
  </si>
  <si>
    <t>Dvoukohoutová nástěnná baterie zn. STIEBEL ELTRON typ WKM , montáž nad výlevku , zpětný ventil a škrticí klapka v přípojce studené vody , beztlaková konstrukce</t>
  </si>
  <si>
    <t>722-05</t>
  </si>
  <si>
    <t>POŽÁRNÍ VODOVOD , HYDRANTY</t>
  </si>
  <si>
    <t>722-05-01</t>
  </si>
  <si>
    <t>Hydrantový systém zn. HASIL, typ HSH-2 s tvarově stálou hadicí 25/20 , plná dvířka</t>
  </si>
  <si>
    <t>722-05-02</t>
  </si>
  <si>
    <t>Hydrantový systém zn. HASIL, typ HSH-2 s tvarově stálou hadicí 25/30 , plná dvířka</t>
  </si>
  <si>
    <t>722-06</t>
  </si>
  <si>
    <t>722-06-01</t>
  </si>
  <si>
    <t>722-06-02</t>
  </si>
  <si>
    <t>Izolační hadice zn. ARMACELL typu TUBOLIT DG - TL-28/20-DG (tloušťka izolace 20 mm)</t>
  </si>
  <si>
    <t>722-06-03</t>
  </si>
  <si>
    <t>722-06-04</t>
  </si>
  <si>
    <t>722-06-05</t>
  </si>
  <si>
    <t>Izolační hadice zn. ARMACELL typu TUBOLIT DG - TL-55/30-DG (tloušťka izolace 30 mm)</t>
  </si>
  <si>
    <t>721</t>
  </si>
  <si>
    <t>VNITŘNÍ KANALIZACE</t>
  </si>
  <si>
    <t>721-01-02</t>
  </si>
  <si>
    <t>Potrubí zn. OSMA systém HT (PP) - potrubí DN 40 (včetně tvarovek)</t>
  </si>
  <si>
    <t>721-01-03</t>
  </si>
  <si>
    <t>Potrubí zn. OSMA systém HT (PP) - potrubí DN 50 (včetně tvarovek)</t>
  </si>
  <si>
    <t>721-01-04</t>
  </si>
  <si>
    <t>Potrubí zn. OSMA systém HT (PP) - potrubí DN 75 (včetně tvarovek)</t>
  </si>
  <si>
    <t>721-01-05</t>
  </si>
  <si>
    <t>Potrubí zn. OSMA systém HT (PP) - potrubí DN 110 (včetně tvarovek)</t>
  </si>
  <si>
    <t>722-01-06.1</t>
  </si>
  <si>
    <t>Potrubí zn. OSMA systém KG SN 4 (PVC) - potrubí DN 110 (včetně tvarovek)</t>
  </si>
  <si>
    <t>722-01-07.1</t>
  </si>
  <si>
    <t>Potrubí zn. OSMA systém KG SN 4 (PVC) - potrubí DN 125 (včetně tvarovek)</t>
  </si>
  <si>
    <t>722-01-08.1</t>
  </si>
  <si>
    <t>Potrubí zn. OSMA systém KG SN 4 (PVC) - potrubí DN 160 (včetně tvarovek)</t>
  </si>
  <si>
    <t>722-01-09.1</t>
  </si>
  <si>
    <t>Potrubí zn. OSMA systém KG SN 4 (PVC) - potrubí DN 200 (včetně tvarovek)</t>
  </si>
  <si>
    <t>722-01-10.1</t>
  </si>
  <si>
    <t>Drenážní potrubí DN 50 (včetně tvarovek)</t>
  </si>
  <si>
    <t>D2</t>
  </si>
  <si>
    <t>OSTATNÍ TVAROVKY A ÚPRAVY</t>
  </si>
  <si>
    <t>722-01-11.1</t>
  </si>
  <si>
    <t>Větrací hlavice DN 75</t>
  </si>
  <si>
    <t>722-01-12.1</t>
  </si>
  <si>
    <t>Větrací hlavice DN 110</t>
  </si>
  <si>
    <t>722-01-13.1</t>
  </si>
  <si>
    <t>Přivzdušňovací ventil DN 110</t>
  </si>
  <si>
    <t>722-01-14</t>
  </si>
  <si>
    <t>Podlahová vpusť DN 50</t>
  </si>
  <si>
    <t>722-01-15</t>
  </si>
  <si>
    <t>ZAŘIZOVACÍ PŘEDMĚTY</t>
  </si>
  <si>
    <t>725-01</t>
  </si>
  <si>
    <t>Klozet závěsný včetně prodloužené přívodní trubky</t>
  </si>
  <si>
    <t>725-02</t>
  </si>
  <si>
    <t>Klozet závěsný (v provedení pro imobilní)</t>
  </si>
  <si>
    <t>725-03</t>
  </si>
  <si>
    <t>Sedátko bílé , antibakteriální</t>
  </si>
  <si>
    <t>725-04</t>
  </si>
  <si>
    <t>Instalační modul pro závěsný klozet</t>
  </si>
  <si>
    <t>725-05</t>
  </si>
  <si>
    <t>Montážní sada pro závěsný klozet</t>
  </si>
  <si>
    <t>725-06</t>
  </si>
  <si>
    <t>Ovládací tlačítko chrom</t>
  </si>
  <si>
    <t>725-07</t>
  </si>
  <si>
    <t>Keramická stojící výlevka s plastovou mřížkou , spodní svislý odpad</t>
  </si>
  <si>
    <t>725-08</t>
  </si>
  <si>
    <t>Montážní sada pro výlevku</t>
  </si>
  <si>
    <t>725-09</t>
  </si>
  <si>
    <t>Umyvadlo 55 cm s jedním otvorem</t>
  </si>
  <si>
    <t>725-10</t>
  </si>
  <si>
    <t>Odtokový přepadový ventil</t>
  </si>
  <si>
    <t>725-11</t>
  </si>
  <si>
    <t>Polosloup k umyvadlu</t>
  </si>
  <si>
    <t>725-12</t>
  </si>
  <si>
    <t>Montážní sada pro umyvadla</t>
  </si>
  <si>
    <t>725-13</t>
  </si>
  <si>
    <t>Stojánová jednopáková umyvadlová baterie</t>
  </si>
  <si>
    <t>725-14</t>
  </si>
  <si>
    <t>Umyvadlo zdravotní 64 cm s jedním otvorem</t>
  </si>
  <si>
    <t>725-15</t>
  </si>
  <si>
    <t>Odtokový přepadový ventil pro zdravotní umyvadla</t>
  </si>
  <si>
    <t>725-16</t>
  </si>
  <si>
    <t>725-17</t>
  </si>
  <si>
    <t>Lékařská páka</t>
  </si>
  <si>
    <t>725-18</t>
  </si>
  <si>
    <t>Odsávací urinál s vnějším přívodem vody</t>
  </si>
  <si>
    <t>725-19</t>
  </si>
  <si>
    <t>Vtoková armatura s tlačným ventilem</t>
  </si>
  <si>
    <t>725-20</t>
  </si>
  <si>
    <t>Sifon DN 50 s vodorovným odpadem</t>
  </si>
  <si>
    <t>725-21</t>
  </si>
  <si>
    <t>Montážní sada pro urinál</t>
  </si>
  <si>
    <t>725-22</t>
  </si>
  <si>
    <t>Sprchová vanička 800x800 mm , čtvercová</t>
  </si>
  <si>
    <t>725-23</t>
  </si>
  <si>
    <t>Nožičky ke srchovým vaničkám 800x800 mm</t>
  </si>
  <si>
    <t>725-24</t>
  </si>
  <si>
    <t>Zástěna s posuvnými dveřmi 80 cm , bezpečnostní sklo</t>
  </si>
  <si>
    <t>725-25</t>
  </si>
  <si>
    <t>Odpadová souprava s revizním sifonem</t>
  </si>
  <si>
    <t>725-26</t>
  </si>
  <si>
    <t>Nástěnná sprchová baterie s ruční sprchou</t>
  </si>
  <si>
    <t>725-27</t>
  </si>
  <si>
    <t>Držák ruční sprchy</t>
  </si>
  <si>
    <t>725-28</t>
  </si>
  <si>
    <t>Ostatní nespecifikovaný materiál potřebný pro zařizovací předměty a jejich příslušenství</t>
  </si>
  <si>
    <t>OST_ZTI-001</t>
  </si>
  <si>
    <t>Tlaková zkouška vodovodu</t>
  </si>
  <si>
    <t>-258021275</t>
  </si>
  <si>
    <t>OST_ZTI-002</t>
  </si>
  <si>
    <t>Proplach a desinfekce vodovodu</t>
  </si>
  <si>
    <t>2103244815</t>
  </si>
  <si>
    <t>181253074</t>
  </si>
  <si>
    <t>OST-ZTI-003</t>
  </si>
  <si>
    <t>Zkoušky kanalizace</t>
  </si>
  <si>
    <t>-1106066914</t>
  </si>
  <si>
    <t>03.05 - D.1.4.f - ZTI venkovní</t>
  </si>
  <si>
    <t>Úroveň 3:</t>
  </si>
  <si>
    <t>03.05.1 - D.1.4.f - Děšťová kanalizace</t>
  </si>
  <si>
    <t xml:space="preserve">    5 - Komunikace pozemní</t>
  </si>
  <si>
    <t xml:space="preserve">    8 - Trubní vedení</t>
  </si>
  <si>
    <t xml:space="preserve">    9 - Ostatní konstrukce a práce-bourání</t>
  </si>
  <si>
    <t xml:space="preserve">      99 - Přesun hmot</t>
  </si>
  <si>
    <t xml:space="preserve">    721 - Zdravotechnika - vnitřní kanalizace</t>
  </si>
  <si>
    <t>111101101</t>
  </si>
  <si>
    <t>Odstranění travin a rákosu travin, při celkové ploše do 0,1 ha</t>
  </si>
  <si>
    <t>ha</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</si>
  <si>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</si>
  <si>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5,7*1,2*0,0001</t>
  </si>
  <si>
    <t>113106123</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</si>
  <si>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</si>
  <si>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</si>
  <si>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"zámk.dl" 23,2*1,2</t>
  </si>
  <si>
    <t>113106291</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</si>
  <si>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živicí</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</si>
  <si>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</si>
  <si>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"panely" 52,3*2,0</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</si>
  <si>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</si>
  <si>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</si>
  <si>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</si>
  <si>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"zámk. dl." 27,84</t>
  </si>
  <si>
    <t>"panely" 52,3*1,2</t>
  </si>
  <si>
    <t>113107124</t>
  </si>
  <si>
    <t>Odstranění podkladů nebo krytů ručně s přemístěním hmot na skládku na vzdálenost do 3 m nebo s naložením na dopravní prostředek z kameniva hrubého drceného, o tl. vrstvy přes 300 do 400 mm</t>
  </si>
  <si>
    <t>"asfalt" 11,6*1,2</t>
  </si>
  <si>
    <t>113107141</t>
  </si>
  <si>
    <t>Odstranění podkladů nebo krytů ručně s přemístěním hmot na skládku na vzdálenost do 3 m nebo s naložením na dopravní prostředek živičných, o tl. vrstvy do 50 mm</t>
  </si>
  <si>
    <t>"asfalt" 11,6*1,8</t>
  </si>
  <si>
    <t>113107142</t>
  </si>
  <si>
    <t>Odstranění podkladů nebo krytů ručně s přemístěním hmot na skládku na vzdálenost do 3 m nebo s naložením na dopravní prostředek živičných, o tl. vrstvy přes 50 do 100 mm</t>
  </si>
  <si>
    <t>115001104</t>
  </si>
  <si>
    <t>Převedení vody potrubím průměru DN přes 250 do 300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</si>
  <si>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</si>
  <si>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</si>
  <si>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</si>
  <si>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</si>
  <si>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115101301</t>
  </si>
  <si>
    <t>Pohotovost záložní čerpací soupravy pro dopravní výšku do 10 m s uvažovaným průměrným přítokem do 500 l/min</t>
  </si>
  <si>
    <t>den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</si>
  <si>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</si>
  <si>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</si>
  <si>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</si>
  <si>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</si>
  <si>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1,5*3</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</si>
  <si>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</si>
  <si>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</si>
  <si>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1,5*9</t>
  </si>
  <si>
    <t>121101101</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</si>
  <si>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</si>
  <si>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</si>
  <si>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5,7*1,2*0,2</t>
  </si>
  <si>
    <t>130001101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</si>
  <si>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</si>
  <si>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</si>
  <si>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1,5*1,5*12</t>
  </si>
  <si>
    <t>132201202</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</si>
  <si>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</si>
  <si>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</si>
  <si>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132201209</t>
  </si>
  <si>
    <t>Hloubení zapažených i nezapažených rýh šířky přes 600 do 2 000 mm s urovnáním dna do předepsaného profilu a spádu v hornině tř. 3 Příplatek k cenám za lepivost horniny tř. 3</t>
  </si>
  <si>
    <t>132301202</t>
  </si>
  <si>
    <t>Hloubení zapažených i nezapažených rýh šířky přes 600 do 2 000 mm s urovnáním dna do předepsaného profilu a spádu v hornině tř. 4 přes 100 do 1 000 m3</t>
  </si>
  <si>
    <t>112,601*0,4</t>
  </si>
  <si>
    <t>132301209</t>
  </si>
  <si>
    <t>Hloubení zapažených i nezapažených rýh šířky přes 600 do 2 000 mm s urovnáním dna do předepsaného profilu a spádu v hornině tř. 4 Příplatek k cenám za lepivost horniny tř. 4</t>
  </si>
  <si>
    <t>132401201</t>
  </si>
  <si>
    <t>Hloubení zapažených i nezapažených rýh šířky přes 600 do 2 000 mm s urovnáním dna do předepsaného profilu a spádu s použitím trhavin v hornině tř. 5 pro jakékoliv množství</t>
  </si>
  <si>
    <t>112,601*0,1</t>
  </si>
  <si>
    <t>"D" (2,20+2,15)*11,61+(2,15+1,40)*5,7+(1,40+1,15)*3,01</t>
  </si>
  <si>
    <t>"D1" (1,15+0,90)*16,56</t>
  </si>
  <si>
    <t>"D2" (1,15+0,85)*7,16+(0,85+0,57)*14,0</t>
  </si>
  <si>
    <t>"přípojky DS1,2" (1,92+1,3)*11,20+(1,92+1,37)*12,0</t>
  </si>
  <si>
    <t>"DS3,4,6, UV" (0,6+0,9)*2,5+(0,6+0,9)*2,5+(0,6+0,97)*5,0+(0,72+0,93)*1,5</t>
  </si>
  <si>
    <t>161101102</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</si>
  <si>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</si>
  <si>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</si>
  <si>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112,601*0,9</t>
  </si>
  <si>
    <t>161101152</t>
  </si>
  <si>
    <t>Svislé přemístění výkopku bez naložení do dopravní nádoby avšak s vyprázdněním dopravní nádoby na hromadu nebo do dopravního prostředku z horniny tř. 5 až 7, při hloubce výkopu přes 2,5 do 4 m</t>
  </si>
  <si>
    <t>162301102</t>
  </si>
  <si>
    <t>Vodorovné přemístění výkopku nebo sypaniny po suchu na obvyklém dopravním prostředku, bez naložení výkopku, avšak se složením bez rozhrnutí z horniny tř. 1 až 4 na vzdálenost přes 500 do 1 000 m</t>
  </si>
  <si>
    <t>"mezideponie" 2*50,392</t>
  </si>
  <si>
    <t>101,341-50,392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</si>
  <si>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</si>
  <si>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</si>
  <si>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50,949*10</t>
  </si>
  <si>
    <t>162701155</t>
  </si>
  <si>
    <t>Vodorovné přemístění výkopku nebo sypaniny po suchu na obvyklém dopravním prostředku, bez naložení výkopku, avšak se složením bez rozhrnutí z horniny tř. 5 až 7 na vzdálenost přes 9 000 do 10 000 m</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</si>
  <si>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</si>
  <si>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</si>
  <si>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11,26*10</t>
  </si>
  <si>
    <t>167101102</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</si>
  <si>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</si>
  <si>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</si>
  <si>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171201201</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</si>
  <si>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</si>
  <si>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</si>
  <si>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112,601-50,392</t>
  </si>
  <si>
    <t>62,209*1,9</t>
  </si>
  <si>
    <t>"výkop celkem" 112,601</t>
  </si>
  <si>
    <t>"potrubí DN200" -0,60*1,2*20,3</t>
  </si>
  <si>
    <t>"potrubí DN150" -0,55*1,2*(16,6+7,2+1,5)</t>
  </si>
  <si>
    <t>"potrubí DN125" -0,525*1,2*(14,0+5,0+12,0+11,2+5,0)</t>
  </si>
  <si>
    <t>"šachty DN600" -3,14*0,3*0,3*2,87</t>
  </si>
  <si>
    <t>"šachty DN425" -3,14*0,2125*0,2125*1,55</t>
  </si>
  <si>
    <t>"UV" -3,14*0,25*0,25*0,65*1</t>
  </si>
  <si>
    <t>175101101</t>
  </si>
  <si>
    <t>Obsyp potrubí bez prohození sypaniny z hornin tř. 1 až 4 uloženým do 3 m od kraje výkopu</t>
  </si>
  <si>
    <t>"potrubí DN200" 0,50*1,2*(20,3-2)</t>
  </si>
  <si>
    <t>"potrubí DN150" 0,45*1,2*(23,8-2)</t>
  </si>
  <si>
    <t>"potrubí DN150" 0,45*1,2*1,5</t>
  </si>
  <si>
    <t>"potrubí DN125" 0,425*1,2*(14,0+5,0+12,0+11,2+5,0)</t>
  </si>
  <si>
    <t>-3,14*0,1*0,1*(20,3-2)</t>
  </si>
  <si>
    <t>-3,14*0,075*0,075*(23,8-2)</t>
  </si>
  <si>
    <t>-3,14*0,075*0,075*1,5</t>
  </si>
  <si>
    <t>-3,14*0,0625*0,0625*(14,0+5,0+12,0+11,2+5,0)</t>
  </si>
  <si>
    <t>58331350</t>
  </si>
  <si>
    <t>lomová prosívka</t>
  </si>
  <si>
    <t>46,069*1,01*1,1</t>
  </si>
  <si>
    <t>181301103</t>
  </si>
  <si>
    <t>Rozprostření a urovnání ornice v rovině nebo ve svahu sklonu do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</si>
  <si>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</si>
  <si>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5,7*1,2</t>
  </si>
  <si>
    <t>181411121</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</si>
  <si>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</si>
  <si>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</si>
  <si>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005724720</t>
  </si>
  <si>
    <t>osivo směs travní krajinná-rovinná</t>
  </si>
  <si>
    <t>6,84*0,03*1,08</t>
  </si>
  <si>
    <t>359901111</t>
  </si>
  <si>
    <t>Vyčištění stok jakékoliv výšky</t>
  </si>
  <si>
    <t xml:space="preserve">Poznámka k souboru cen:
1. Cena je určena pro konečné vyčištění stok před předáním a převzetím.
</t>
  </si>
  <si>
    <t>20,3+16,6+7,2+14,0+5,0+12,0+11,2+5,0+1,5</t>
  </si>
  <si>
    <t>359901211</t>
  </si>
  <si>
    <t>Monitoring stok (kamerový systém) jakékoli výšky nová kanalizace</t>
  </si>
  <si>
    <t xml:space="preserve">Poznámka k souboru cen:
1. V ceně jsou započteny náklady na zhotovení záznamu o prohlídce a protokolu prohlídky.
</t>
  </si>
  <si>
    <t>451573111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</si>
  <si>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</si>
  <si>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</si>
  <si>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"potrubí DN200" 0,10*1,2*(20,3-2)</t>
  </si>
  <si>
    <t>"potrubí DN150" 0,10*1,2*(23,8-2)</t>
  </si>
  <si>
    <t>"potrubí DN150" 0,10*1,2*1,5</t>
  </si>
  <si>
    <t>"potrubí DN125" 0,10*1,2*(14,0+5,0+12,0+11,2+5,0)</t>
  </si>
  <si>
    <t>Komunikace pozemní</t>
  </si>
  <si>
    <t>564801111</t>
  </si>
  <si>
    <t>Podklad ze štěrkodrti ŠD s rozprostřením a zhutněním, po zhutnění tl. 30 mm</t>
  </si>
  <si>
    <t>564851111</t>
  </si>
  <si>
    <t>Podklad ze štěrkodrti ŠD s rozprostřením a zhutněním, po zhutnění tl. 150 mm</t>
  </si>
  <si>
    <t xml:space="preserve">"konstrukční vrstvy asfalt. komunikace nutno upřesnit" </t>
  </si>
  <si>
    <t>"asfalt" 13,92</t>
  </si>
  <si>
    <t>564861111</t>
  </si>
  <si>
    <t>Podklad ze štěrkodrti ŠD s rozprostřením a zhutněním, po zhutnění tl. 200 mm</t>
  </si>
  <si>
    <t>"panely" 62,76</t>
  </si>
  <si>
    <t>565145111</t>
  </si>
  <si>
    <t>Asfaltový beton vrstva podkladní ACP 16 (obalované kamenivo střednězrnné - OKS) s rozprostřením a zhutněním v pruhu šířky do 3 m, po zhutnění tl. 60 mm</t>
  </si>
  <si>
    <t xml:space="preserve">Poznámka k souboru cen:
1. ČSN EN 13108-1 připouští pro ACP 16 pouze tl. 50 až 80 mm.
</t>
  </si>
  <si>
    <t>573231111</t>
  </si>
  <si>
    <t>Postřik spojovací PS bez posypu kamenivem ze silniční emulze, v množství 0,70 kg/m2</t>
  </si>
  <si>
    <t>577134111</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</si>
  <si>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</si>
  <si>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</si>
  <si>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 xml:space="preserve">"konstrukční vrstvy komunikace nutno upřesnit" </t>
  </si>
  <si>
    <t>584121111</t>
  </si>
  <si>
    <t>Osazení silničních dílců ze železového betonu s podkladem z kameniva těženého do tl. 40 mm jakéhokoliv druhu a velikosti</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</si>
  <si>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</si>
  <si>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593811360</t>
  </si>
  <si>
    <t>panel silniční 200x100x15 cm</t>
  </si>
  <si>
    <t>"nutno upřesnit velikost a typ panelu" 104,6/2,0</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</si>
  <si>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</si>
  <si>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</si>
  <si>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</si>
  <si>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"použití původních kostek" 27,84</t>
  </si>
  <si>
    <t>599142111</t>
  </si>
  <si>
    <t>Úprava zálivky dilatačních nebo pracovních spár v cementobetonovém krytu, hloubky do 40 mm, šířky přes 20 do 40 mm</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</si>
  <si>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</si>
  <si>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11,6*2</t>
  </si>
  <si>
    <t>Trubní vedení</t>
  </si>
  <si>
    <t>837365122R</t>
  </si>
  <si>
    <t>Dod+mtž navrtaná odbočka DN300/200</t>
  </si>
  <si>
    <t>871270310</t>
  </si>
  <si>
    <t>Montáž kanalizačního potrubí z plastů z polypropylenu PP hladkého plnostěnného SN 10 DN 125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</si>
  <si>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</si>
  <si>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(14,0+5,0+12,0+11,2+5,0)</t>
  </si>
  <si>
    <t>286118480</t>
  </si>
  <si>
    <t>trubka kanalizační plastová PPKGEM-SN10 125x3,9x5000 mm</t>
  </si>
  <si>
    <t>(14,0+5,0+12,0+11,2+5,0)*1,093/5</t>
  </si>
  <si>
    <t>871350410</t>
  </si>
  <si>
    <t>Montáž kanalizačního potrubí z plastů z polypropylenu PP korugovaného SN 10 DN 200</t>
  </si>
  <si>
    <t>20,3</t>
  </si>
  <si>
    <t>16,6+7,2+1,5</t>
  </si>
  <si>
    <t>286147180</t>
  </si>
  <si>
    <t>trubka kanalizační žebrovaná ULTRA RIB 2 DIN (PP) vnitřní průměr 150mm, dl. 5m</t>
  </si>
  <si>
    <t>25,3*1,093/5</t>
  </si>
  <si>
    <t>286147220</t>
  </si>
  <si>
    <t>trubka kanalizační žebrovaná ULTRA RIB 2 DIN (PP) vnitřní průměr 200mm, dl. 5m</t>
  </si>
  <si>
    <t>20,3*1,093/5</t>
  </si>
  <si>
    <t>877270310</t>
  </si>
  <si>
    <t>Montáž tvarovek na kanalizačním plastovém potrubí z polypropylenu PP hladkého plnostěnného kolen DN 125</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</si>
  <si>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</si>
  <si>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286118840</t>
  </si>
  <si>
    <t>koleno kanalizační s hrdlem PVC 125x45°</t>
  </si>
  <si>
    <t>4*1,015</t>
  </si>
  <si>
    <t>286118820</t>
  </si>
  <si>
    <t>koleno kanalizační s hrdlem PVC 125x30°</t>
  </si>
  <si>
    <t>3*1,015</t>
  </si>
  <si>
    <t>877310330</t>
  </si>
  <si>
    <t>Montáž tvarovek na kanalizačním plastovém potrubí z polypropylenu PP hladkého plnostěnného spojek nebo redukcí DN 150</t>
  </si>
  <si>
    <t>286119360</t>
  </si>
  <si>
    <t>redukce kanalizační plastová nesouosá KG 150/125</t>
  </si>
  <si>
    <t>286147863</t>
  </si>
  <si>
    <t>přechod PP UR2/KG DN 150</t>
  </si>
  <si>
    <t>"vč. těsnění" 9*1,015</t>
  </si>
  <si>
    <t>877310410</t>
  </si>
  <si>
    <t>Montáž tvarovek na kanalizačním plastovém potrubí z polypropylenu PP korugovaného kolen DN 150</t>
  </si>
  <si>
    <t>286147580</t>
  </si>
  <si>
    <t>koleno kanalizační žebrované PP 45° 160mm</t>
  </si>
  <si>
    <t>2*1,015</t>
  </si>
  <si>
    <t>877310420</t>
  </si>
  <si>
    <t>Montáž tvarovek na kanalizačním plastovém potrubí z polypropylenu PP korugovaného odboček DN 150</t>
  </si>
  <si>
    <t>286147660</t>
  </si>
  <si>
    <t>odbočka 45st. UREA/UR 160/160mm pro potrubí kanalizační žebrované ULTRA RIB</t>
  </si>
  <si>
    <t>877350330</t>
  </si>
  <si>
    <t>Montáž tvarovek na kanalizačním plastovém potrubí z polypropylenu PP hladkého plnostěnného spojek nebo redukcí DN 200</t>
  </si>
  <si>
    <t>286147861</t>
  </si>
  <si>
    <t>přechod PP UR2/KG DN 200</t>
  </si>
  <si>
    <t>"vč. těsnění" 5*1,015</t>
  </si>
  <si>
    <t>877350410</t>
  </si>
  <si>
    <t>Montáž tvarovek na kanalizačním plastovém potrubí z polypropylenu PP korugovaného kolen DN 200</t>
  </si>
  <si>
    <t>286147590</t>
  </si>
  <si>
    <t>koleno kanalizační žebrované PP 45° 200mm</t>
  </si>
  <si>
    <t>1*1,015</t>
  </si>
  <si>
    <t>892271111</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</si>
  <si>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</si>
  <si>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</si>
  <si>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892351111</t>
  </si>
  <si>
    <t>Tlakové zkoušky vodou na potrubí DN 150 nebo 200</t>
  </si>
  <si>
    <t>892372111</t>
  </si>
  <si>
    <t>Tlakové zkoušky vodou zabezpečení konců potrubí při tlakových zkouškách DN do 300</t>
  </si>
  <si>
    <t>59246022R</t>
  </si>
  <si>
    <t>dod+mtž uliční vpusť DN 450 vč. kalového koše a rámu s mříží 500/500</t>
  </si>
  <si>
    <t>"výměna v případě nevyhovujícího tech. stavu stáv. UV, dílce nové vpusti: 1a, 5c, 10a" 1</t>
  </si>
  <si>
    <t>8948121R</t>
  </si>
  <si>
    <t>Montáž šachet plastových DN425</t>
  </si>
  <si>
    <t>286614140</t>
  </si>
  <si>
    <t>dno šachtové plastové 425 KG 160 úhel 30°</t>
  </si>
  <si>
    <t>286614200</t>
  </si>
  <si>
    <t>dno šachtové z PP DN 425 pro trubní vedení z PVC DN 160 pravý nebo levý přítok T</t>
  </si>
  <si>
    <t>286617660</t>
  </si>
  <si>
    <t>poklop šachtový litinový plný do teleskopu dno DN 425 pro zatížení 40 t</t>
  </si>
  <si>
    <t>286616740</t>
  </si>
  <si>
    <t>roura šachtová teleskopická PP (vč.těsnění) dno DN 425 dl 375mm</t>
  </si>
  <si>
    <t>286616560</t>
  </si>
  <si>
    <t>TEGRA 425 - roura šachtová bez hrdla plastová 425/1500 mm</t>
  </si>
  <si>
    <t>8948120R</t>
  </si>
  <si>
    <t>Montáž šachet plastových DN600</t>
  </si>
  <si>
    <t>286618890</t>
  </si>
  <si>
    <t>dno šachtové 600 UR 200 typ X</t>
  </si>
  <si>
    <t>286619260</t>
  </si>
  <si>
    <t>roura šachtová korugovaná TEGRA 600 1 m</t>
  </si>
  <si>
    <t>286619270</t>
  </si>
  <si>
    <t>roura šachtová korugovaná TEGRA 600 2 m</t>
  </si>
  <si>
    <t>286619350</t>
  </si>
  <si>
    <t>poklop šachtový litinový dno DN 600 pro třídu zatížení D400</t>
  </si>
  <si>
    <t>286619390</t>
  </si>
  <si>
    <t>prstenec šachtový betonový dno DN 600</t>
  </si>
  <si>
    <t>286619420</t>
  </si>
  <si>
    <t>těsnění pro teleskop a bet. prstenec 600</t>
  </si>
  <si>
    <t>286619440</t>
  </si>
  <si>
    <t>spojka IN-SITU, neznámé DN</t>
  </si>
  <si>
    <t>Ostatní konstrukce a práce-bourání</t>
  </si>
  <si>
    <t>919121111</t>
  </si>
  <si>
    <t>Utěsnění dilatačních spár zálivkou za studena v cementobetonovém nebo živičném krytu včetně adhezního nátěru s těsnicím profilem pod zálivkou, pro komůrky šířky 10 mm, hloubky 20 mm</t>
  </si>
  <si>
    <t xml:space="preserve">Poznámka k souboru cen:
1. V cenách jsou započteny i náklady na vyčištění spár před těsněním a zalitím a náklady na impregnaci, těsnění a zalití spár včetně dodání hmot.
</t>
  </si>
  <si>
    <t>919735112</t>
  </si>
  <si>
    <t>Řezání stávajícího živičného krytu nebo podkladu hloubky přes 50 do 100 mm</t>
  </si>
  <si>
    <t xml:space="preserve">Poznámka k souboru cen:
1. V cenách jsou započteny i náklady na spotřebu vody.
</t>
  </si>
  <si>
    <t>998276101</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</si>
  <si>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</si>
  <si>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</si>
  <si>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997006512</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</si>
  <si>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</si>
  <si>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</si>
  <si>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997006519</t>
  </si>
  <si>
    <t>Vodorovná doprava suti na skládku s naložením na dopravní prostředek a složením Příplatek k ceně za každý další i započatý 1 km</t>
  </si>
  <si>
    <t>75,735*19</t>
  </si>
  <si>
    <t>997221815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</si>
  <si>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</si>
  <si>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997221845</t>
  </si>
  <si>
    <t>Poplatek za uložení stavebního odpadu na skládce (skládkovné) asfaltového bez obsahu dehtu zatříděného do Katalogu odpadů pod kódem 170 302</t>
  </si>
  <si>
    <t>997221855</t>
  </si>
  <si>
    <t>Zdravotechnika - vnitřní kanalizace</t>
  </si>
  <si>
    <t>721173315</t>
  </si>
  <si>
    <t>Potrubí z plastových trub PVC SN4 dešťové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</si>
  <si>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</si>
  <si>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6*1,5</t>
  </si>
  <si>
    <t>721242115</t>
  </si>
  <si>
    <t>Lapače střešních splavenin polypropylenové (PP) s kulovým kloubem na odtoku DN 110</t>
  </si>
  <si>
    <t>998721101</t>
  </si>
  <si>
    <t>Přesun hmot pro vnitřní kanalizace stanovený z hmotnosti přesunovaného materiálu vodorovná dopravní vzdálenost do 50 m v objektech výšky do 6 m</t>
  </si>
  <si>
    <t>460010025</t>
  </si>
  <si>
    <t>Vytyčení trasy inženýrských sítí v zastavěném prostoru</t>
  </si>
  <si>
    <t>km</t>
  </si>
  <si>
    <t>262144</t>
  </si>
  <si>
    <t>980107111</t>
  </si>
  <si>
    <t>Zkouška zhutnění zásypu</t>
  </si>
  <si>
    <t>980108111</t>
  </si>
  <si>
    <t>Zkouška vhodnosti zásypového materiálu</t>
  </si>
  <si>
    <t>03.05.2 - D.1.4.f - Splašková kanalizace</t>
  </si>
  <si>
    <t>"zámk.dl" 6,1*1,2</t>
  </si>
  <si>
    <t>113107122</t>
  </si>
  <si>
    <t>Odstranění podkladů nebo krytů ručně s přemístěním hmot na skládku na vzdálenost do 3 m nebo s naložením na dopravní prostředek z kameniva hrubého drceného, o tl. vrstvy přes 100 do 200 mm</t>
  </si>
  <si>
    <t>"zámk. dl." 7,32</t>
  </si>
  <si>
    <t>1,5*1,5*2</t>
  </si>
  <si>
    <t>132201201</t>
  </si>
  <si>
    <t>Hloubení zapažených i nezapažených rýh šířky přes 600 do 2 000 mm s urovnáním dna do předepsaného profilu a spádu v hornině tř. 3 do 100 m3</t>
  </si>
  <si>
    <t>132301201</t>
  </si>
  <si>
    <t>Hloubení zapažených i nezapažených rýh šířky přes 600 do 2 000 mm s urovnáním dna do předepsaného profilu a spádu v hornině tř. 4 do 100 m3</t>
  </si>
  <si>
    <t>14,723*0,4</t>
  </si>
  <si>
    <t>151101102</t>
  </si>
  <si>
    <t>Zřízení pažení a rozepření stěn rýh pro podzemní vedení pro všechny šířky rýhy příložné pro jakoukoliv mezerovitost, hloubky do 4 m</t>
  </si>
  <si>
    <t>"spl.kan." (2,96+1,92)*4,52+(1,92+1,44)*1,61</t>
  </si>
  <si>
    <t>151101112</t>
  </si>
  <si>
    <t>Odstranění pažení a rozepření stěn rýh pro podzemní vedení s uložením materiálu na vzdálenost do 3 m od kraje výkopu příložné, hloubky přes 2 do 4 m</t>
  </si>
  <si>
    <t>14,723*10</t>
  </si>
  <si>
    <t>14,723*1,9</t>
  </si>
  <si>
    <t>"výkop celkem" 14,723</t>
  </si>
  <si>
    <t>"potrubí DN200" -0,60*1,2*6,1</t>
  </si>
  <si>
    <t>583336790</t>
  </si>
  <si>
    <t>kamenivo těžené hrubé frakce 0-64 (nákup pro zásyp)</t>
  </si>
  <si>
    <t>"potrubí uloženo ve stáv. trase - nákup zásypového materiálu" 10,331</t>
  </si>
  <si>
    <t>"potrubí DN200" 0,50*1,2*6,1</t>
  </si>
  <si>
    <t>-3,14*0,1*0,1*6,1</t>
  </si>
  <si>
    <t>3,468*1,01*1,1</t>
  </si>
  <si>
    <t>"potrubí DN200" 0,10*1,2*6,1</t>
  </si>
  <si>
    <t>"použití původních kostek" 7,32</t>
  </si>
  <si>
    <t>Dod+mtž navrtaná odbočka DN400/200</t>
  </si>
  <si>
    <t>6,1*1,093/5</t>
  </si>
  <si>
    <t>969021121</t>
  </si>
  <si>
    <t>Vybourání kanalizačního potrubí DN do 200 mm</t>
  </si>
  <si>
    <t>2,507*19</t>
  </si>
  <si>
    <t>03.05.3 - D.1.4.f - Vodovodní přípojka</t>
  </si>
  <si>
    <t>M - Práce a dodávky M</t>
  </si>
  <si>
    <t xml:space="preserve">    21-M - Elektromontáže</t>
  </si>
  <si>
    <t xml:space="preserve">    46-M - Zemní práce při extr.mont.pracích</t>
  </si>
  <si>
    <t>"zámk.dl" 8,2*1,2</t>
  </si>
  <si>
    <t>"zámk. dl." 9,84</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</si>
  <si>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</si>
  <si>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</si>
  <si>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1,5*2</t>
  </si>
  <si>
    <t>1,5*1,5*4</t>
  </si>
  <si>
    <t>13,254*0,4</t>
  </si>
  <si>
    <t>"vodovod" (1,60+1,57)*8,21</t>
  </si>
  <si>
    <t>13,254*10</t>
  </si>
  <si>
    <t>13,254*1,9</t>
  </si>
  <si>
    <t>"výkop celkem" 13,254</t>
  </si>
  <si>
    <t>"potrubí d63" -0,463*1,2*8,2</t>
  </si>
  <si>
    <t>"potrubí uloženo ve stáv. trase - nákup zásypového materiálu" 8,698</t>
  </si>
  <si>
    <t>"potrubí d63" 0,363*1,2*8,2</t>
  </si>
  <si>
    <t>583313450</t>
  </si>
  <si>
    <t>kamenivo těžené drobné tříděné frakce 0-4</t>
  </si>
  <si>
    <t>3,572*1,01*1,1*1,89</t>
  </si>
  <si>
    <t>"potrubí d63" 0,10*1,2*8,2</t>
  </si>
  <si>
    <t>"zámk. dl." 8,2*1,2</t>
  </si>
  <si>
    <t>"použití původních kostek" 9,84</t>
  </si>
  <si>
    <t>871211211</t>
  </si>
  <si>
    <t>Montáž vodovodního potrubí z plastů v otevřeném výkopu z polyetylenu PE 100 svařovaných elektrotvarovkou SDR 11/PN16 D 63 x 5,8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</si>
  <si>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</si>
  <si>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286136611</t>
  </si>
  <si>
    <t>potrubí vodovodní PE 100 RC, SDR 11, 63 x 5,8 mm</t>
  </si>
  <si>
    <t>8,2*1,015</t>
  </si>
  <si>
    <t>891211112</t>
  </si>
  <si>
    <t>Montáž vodovodních armatur na potrubí šoupátek nebo klapek uzavíracích v otevřeném výkopu nebo v šachtách s osazením zemní soupravy (bez poklopů) DN 50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</si>
  <si>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</si>
  <si>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422211434</t>
  </si>
  <si>
    <t>šoupátko pro domovní přípojky DN 2"/ISO 63</t>
  </si>
  <si>
    <t>891249111</t>
  </si>
  <si>
    <t>Montáž vodovodních armatur na potrubí navrtávacích pasů s ventilem Jt 1 MPa, na potrubí z trub litinových, ocelových nebo plastických hmot DN 80</t>
  </si>
  <si>
    <t>422735380</t>
  </si>
  <si>
    <t>navrtávací pasy se závitovým výstupem z tvárné litiny, pro vodovodní PE a PVC potrubí 63-2”</t>
  </si>
  <si>
    <t>892233122</t>
  </si>
  <si>
    <t>Proplach a dezinfekce vodovodního potrubí DN od 40 do 70</t>
  </si>
  <si>
    <t xml:space="preserve">Poznámka k souboru cen:
1. V cenách jsou započteny náklady na napuštění a vypuštění vody, dodání vody a dezinfekčního prostředku.
</t>
  </si>
  <si>
    <t>892241111</t>
  </si>
  <si>
    <t>Tlakové zkoušky vodou na potrubí DN do 80</t>
  </si>
  <si>
    <t>899401111</t>
  </si>
  <si>
    <t>Osazení poklopů litinových ventilových</t>
  </si>
  <si>
    <t xml:space="preserve">Poznámka k souboru cen:
1. V cenách osazení poklopů jsou započteny i náklady na jejich podezdění.
2. V cenách nejsou započteny náklady na dodání poklopů; tyto se oceňují ve specifikaci. Ztratné se nestanoví.
</t>
  </si>
  <si>
    <t>422914021</t>
  </si>
  <si>
    <t>uliční poklop č. 1650</t>
  </si>
  <si>
    <t>422926260</t>
  </si>
  <si>
    <t>podkladní deska č. 3481 UNI</t>
  </si>
  <si>
    <t>422910823</t>
  </si>
  <si>
    <t>souprava zemní tuhá č. 9101 pro přípojky</t>
  </si>
  <si>
    <t>899712111</t>
  </si>
  <si>
    <t>Orientační tabulky na vodovodních a kanalizačních řadech na zdivu</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</si>
  <si>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</si>
  <si>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969011131</t>
  </si>
  <si>
    <t>Vybourání vodovodního, plynového a pod. vedení DN do 125 mm</t>
  </si>
  <si>
    <t>3,157*19</t>
  </si>
  <si>
    <t>Práce a dodávky M</t>
  </si>
  <si>
    <t>21-M</t>
  </si>
  <si>
    <t>Elektromontáže</t>
  </si>
  <si>
    <t>210800625</t>
  </si>
  <si>
    <t>Montáž vodičů CY 4 mm2 uložených volně</t>
  </si>
  <si>
    <t>341408250</t>
  </si>
  <si>
    <t>vodič silový s Cu jádrem 4mm2</t>
  </si>
  <si>
    <t>46-M</t>
  </si>
  <si>
    <t>Zemní práce při extr.mont.pracích</t>
  </si>
  <si>
    <t>460490012</t>
  </si>
  <si>
    <t>Zakrytí potrubí výstražnou fólií PVC š 33cm</t>
  </si>
  <si>
    <t>03.06 - D.1.4.g - Silnoproud</t>
  </si>
  <si>
    <t xml:space="preserve">    741 - Elektroinstalace - silnoproud</t>
  </si>
  <si>
    <t xml:space="preserve">      D1 - Rozvaděče</t>
  </si>
  <si>
    <t xml:space="preserve">        D2 - 1.NP-Hl.rozvodna elektro</t>
  </si>
  <si>
    <t xml:space="preserve">        D3 - 1.NP-Hl.rozvodna náhradního zdroje</t>
  </si>
  <si>
    <t xml:space="preserve">        D4 - 1.PP</t>
  </si>
  <si>
    <t xml:space="preserve">        D5 - 1.NP</t>
  </si>
  <si>
    <t xml:space="preserve">        D6 - 2.NP</t>
  </si>
  <si>
    <t xml:space="preserve">        D7 - 3.NP</t>
  </si>
  <si>
    <t xml:space="preserve">        D8 - 4.NP</t>
  </si>
  <si>
    <t xml:space="preserve">        D9 - 5.NP</t>
  </si>
  <si>
    <t xml:space="preserve">        D10 - ostatní dodávky</t>
  </si>
  <si>
    <t xml:space="preserve">      D11 - Montáže</t>
  </si>
  <si>
    <t xml:space="preserve">      D12 - Bleskosvod,uzemnění</t>
  </si>
  <si>
    <t>741</t>
  </si>
  <si>
    <t>Elektroinstalace - silnoproud</t>
  </si>
  <si>
    <t>Rozvaděče</t>
  </si>
  <si>
    <t>1.NP-Hl.rozvodna elektro</t>
  </si>
  <si>
    <t>Pol1</t>
  </si>
  <si>
    <t>Rozvaděč RE,RH-3pole skříně 600/2000/400</t>
  </si>
  <si>
    <t>Poznámka k položce:
vybavení dle schematu,rozdělení polí,</t>
  </si>
  <si>
    <t>Pol2</t>
  </si>
  <si>
    <t>hlavní ochranná přípojnice-HOP (součást RH)</t>
  </si>
  <si>
    <t>Pol3</t>
  </si>
  <si>
    <t>pomocná montáž-doplnění hl.rozvaděčů na místě</t>
  </si>
  <si>
    <t>Poznámka k položce:
zás.plastová skříň XS-380/230V-16A</t>
  </si>
  <si>
    <t>Pol4</t>
  </si>
  <si>
    <t>přívod FI 4P,25/0.03A ,1xZ380/16,2xZ230</t>
  </si>
  <si>
    <t>D3</t>
  </si>
  <si>
    <t>1.NP-Hl.rozvodna náhradního zdroje</t>
  </si>
  <si>
    <t>Pol5</t>
  </si>
  <si>
    <t>Rozvaděč RPPO-požární 400/700/150 na povrch</t>
  </si>
  <si>
    <t>Poznámka k položce:
vybavení dle schematu,rozdělení polí, HOP; požární EI30 S200DP1</t>
  </si>
  <si>
    <t>Pol6</t>
  </si>
  <si>
    <t>Bateriový náhradní zdroj el.energie UPS 12kVA/10kW</t>
  </si>
  <si>
    <t>Poznámka k položce:
zapojení dle dod,firmy</t>
  </si>
  <si>
    <t>Pol7</t>
  </si>
  <si>
    <t>pomocná montáž hl.rozvaděčů UPS na místě</t>
  </si>
  <si>
    <t>D4</t>
  </si>
  <si>
    <t>1.PP</t>
  </si>
  <si>
    <t>Pol8</t>
  </si>
  <si>
    <t>ocep na povrch ,TE 48/56 400/700/120</t>
  </si>
  <si>
    <t>Poznámka k položce:
vybavení dle schematu,HOP,přep.ochrany C; Rozvaděč R01.1 (dod.MaR)</t>
  </si>
  <si>
    <t>Pol9</t>
  </si>
  <si>
    <t>pouze napojení-průchody,žlaby</t>
  </si>
  <si>
    <t>D5</t>
  </si>
  <si>
    <t>1.NP</t>
  </si>
  <si>
    <t>Pol10</t>
  </si>
  <si>
    <t>ocep zapuštěný 345/700/95 ,TE 48/56</t>
  </si>
  <si>
    <t>Poznámka k položce:
vybavení dle schematu,HOP,přep.ochrany C; Rozvaděč R1</t>
  </si>
  <si>
    <t>Pol11</t>
  </si>
  <si>
    <t>Poznámka k položce:
vybavení dle schematu,HOP,přep.ochrany C; Rozvaděč SL1 (dod.slab.)</t>
  </si>
  <si>
    <t>Pol12</t>
  </si>
  <si>
    <t>pouze napojení-průchody</t>
  </si>
  <si>
    <t>D6</t>
  </si>
  <si>
    <t>2.NP</t>
  </si>
  <si>
    <t>Poznámka k položce:
vybavení dle schematu,HOP,přep.ochrany C; Rozvaděč SL2 (dod.slab.)</t>
  </si>
  <si>
    <t>Pol13</t>
  </si>
  <si>
    <t>D7</t>
  </si>
  <si>
    <t>3.NP</t>
  </si>
  <si>
    <t>Poznámka k položce:
vybavení dle schematu,HOP,přep.ochrany C; Rozvaděč SL3 (dod.slab.)</t>
  </si>
  <si>
    <t>D8</t>
  </si>
  <si>
    <t>4.NP</t>
  </si>
  <si>
    <t>Pol14</t>
  </si>
  <si>
    <t>Poznámka k položce:
vybavení dle schematu,HOP,přep.ochrany C</t>
  </si>
  <si>
    <t>Pol15</t>
  </si>
  <si>
    <t>Rozvaděče DT01-DT06 skříně 800/2000/400 R4.1 (serverovna)</t>
  </si>
  <si>
    <t>Poznámka k položce:
ocep na povrch TE 18</t>
  </si>
  <si>
    <t>Pol16</t>
  </si>
  <si>
    <t>pomocná montáž do rozvaděče na místě</t>
  </si>
  <si>
    <t>D9</t>
  </si>
  <si>
    <t>5.NP</t>
  </si>
  <si>
    <t>Pol17</t>
  </si>
  <si>
    <t>Pol18</t>
  </si>
  <si>
    <t>Rozvaděče DT01-DT06 skříně 800/2000/400 R5.1 (VZT stroj.)</t>
  </si>
  <si>
    <t>Poznámka k položce:
dod.MaR</t>
  </si>
  <si>
    <t>Pol19</t>
  </si>
  <si>
    <t>D10</t>
  </si>
  <si>
    <t>ostatní dodávky</t>
  </si>
  <si>
    <t>Pol20</t>
  </si>
  <si>
    <t>tlač.centralstop,totalstop-zasklené skříňky</t>
  </si>
  <si>
    <t>Pol21</t>
  </si>
  <si>
    <t>pomocná montáž v rozvaděčích pro ostatní profese</t>
  </si>
  <si>
    <t>Pol22</t>
  </si>
  <si>
    <t>demontáže stáv.rozvaděčů a el.zařízení</t>
  </si>
  <si>
    <t>D11</t>
  </si>
  <si>
    <t>Montáže</t>
  </si>
  <si>
    <t>Pol23</t>
  </si>
  <si>
    <t>svítidla -kazet.podhled, 4x18(48W),600/600 (1)</t>
  </si>
  <si>
    <t>Pol24</t>
  </si>
  <si>
    <t>zář.svítidla-přisazené,opt.mřížka (2)</t>
  </si>
  <si>
    <t>Pol25</t>
  </si>
  <si>
    <t>svítidla zářivková IP65,2x36W (4)</t>
  </si>
  <si>
    <t>Pol26</t>
  </si>
  <si>
    <t>venkovní svítidla E27,IP65,prizma s krytem (5)</t>
  </si>
  <si>
    <t>Pol27</t>
  </si>
  <si>
    <t>svítidla přisazená 40W (10)</t>
  </si>
  <si>
    <t>Pol28</t>
  </si>
  <si>
    <t>zář.svítidla T5,14W (11)</t>
  </si>
  <si>
    <t>Pol29</t>
  </si>
  <si>
    <t>zář.svítidla 14W (11)</t>
  </si>
  <si>
    <t>Pol30</t>
  </si>
  <si>
    <t>svítidla-přisazená LED 4100K,84cm (20)</t>
  </si>
  <si>
    <t>Pol31</t>
  </si>
  <si>
    <t>svítidla-závěsné LED 4100K,84cm (21)</t>
  </si>
  <si>
    <t>Pol32</t>
  </si>
  <si>
    <t>lustr-závěsné E27 dekorativní (22)</t>
  </si>
  <si>
    <t>Pol33</t>
  </si>
  <si>
    <t>svítidla zářivková 11W bez bat. IP44-zdroj UPS - N</t>
  </si>
  <si>
    <t>Pol34</t>
  </si>
  <si>
    <t>pohyb.spínač do (5)</t>
  </si>
  <si>
    <t>Pol35</t>
  </si>
  <si>
    <t>pomocné práce na svítidlech interiéru</t>
  </si>
  <si>
    <t>Pol36</t>
  </si>
  <si>
    <t>zdroje celkově</t>
  </si>
  <si>
    <t>Poznámka k položce:
koncové prvky-předpokladané,upřesnění po zpracování interiéru ; společenské prostory-bílá; pomocné prostory-IP44; Inst.material:</t>
  </si>
  <si>
    <t>Pol37</t>
  </si>
  <si>
    <t>spínače IP 20 č.01</t>
  </si>
  <si>
    <t>Pol38</t>
  </si>
  <si>
    <t>tlačítko 1/1</t>
  </si>
  <si>
    <t>Pol39</t>
  </si>
  <si>
    <t>tlačítko č.05</t>
  </si>
  <si>
    <t>Pol40</t>
  </si>
  <si>
    <t>tlačítko č.06</t>
  </si>
  <si>
    <t>Pol41</t>
  </si>
  <si>
    <t>tlačítko č.07</t>
  </si>
  <si>
    <t>Pol42</t>
  </si>
  <si>
    <t>žaluz.spínač-okna,rolety</t>
  </si>
  <si>
    <t>Pol43</t>
  </si>
  <si>
    <t>termostat IP44-vzt stroj.</t>
  </si>
  <si>
    <t>Pol44</t>
  </si>
  <si>
    <t>pohyb.čidlo</t>
  </si>
  <si>
    <t>Pol45</t>
  </si>
  <si>
    <t>vícenásobný rámeček</t>
  </si>
  <si>
    <t>Poznámka k položce:
2-5otvorů dle interiéru</t>
  </si>
  <si>
    <t>Pol46</t>
  </si>
  <si>
    <t>IP44 č.01</t>
  </si>
  <si>
    <t>Pol47</t>
  </si>
  <si>
    <t>IP44 č.06</t>
  </si>
  <si>
    <t>Pol48</t>
  </si>
  <si>
    <t>zásuvky IP 20 jednoduchá</t>
  </si>
  <si>
    <t>Pol49</t>
  </si>
  <si>
    <t>zásuvky u PC jedn.s přepěť.ochranou</t>
  </si>
  <si>
    <t>Pol50</t>
  </si>
  <si>
    <t>zásuvky do parap.žlabu-dle slab.</t>
  </si>
  <si>
    <t>Pol51</t>
  </si>
  <si>
    <t>zásuvky podlah.zásuvka s víkem</t>
  </si>
  <si>
    <t>Pol52</t>
  </si>
  <si>
    <t>zásuvky IP 44 jednod.</t>
  </si>
  <si>
    <t>Pol53</t>
  </si>
  <si>
    <t>zásuvková skříň 16,32A mont.</t>
  </si>
  <si>
    <t>Pol54</t>
  </si>
  <si>
    <t>krabice přístrojová</t>
  </si>
  <si>
    <t>Pol55</t>
  </si>
  <si>
    <t>krabice rozvodná</t>
  </si>
  <si>
    <t>Pol56</t>
  </si>
  <si>
    <t>krabice do vlhka IP43</t>
  </si>
  <si>
    <t>Pol57</t>
  </si>
  <si>
    <t>lišty PVC skládací</t>
  </si>
  <si>
    <t>Pol58</t>
  </si>
  <si>
    <t>žlaby PVC skládací PC</t>
  </si>
  <si>
    <t>Pol59</t>
  </si>
  <si>
    <t>rošty s nosnými prvky š.200 (rozvodny)</t>
  </si>
  <si>
    <t>Pol60</t>
  </si>
  <si>
    <t>trubky ohebné</t>
  </si>
  <si>
    <t>Pol61</t>
  </si>
  <si>
    <t>trubky pevné plast.</t>
  </si>
  <si>
    <t>Pol62</t>
  </si>
  <si>
    <t>protipožární utěsnění-dle požadavků</t>
  </si>
  <si>
    <t>Pol63</t>
  </si>
  <si>
    <t>nátěry konstrukcí</t>
  </si>
  <si>
    <t>Pol64</t>
  </si>
  <si>
    <t>drobný material-bez položek</t>
  </si>
  <si>
    <t>Pol65</t>
  </si>
  <si>
    <t>svorky,šrouby,pásky pospojení</t>
  </si>
  <si>
    <t>Pol66</t>
  </si>
  <si>
    <t>připojení el.přístrojů</t>
  </si>
  <si>
    <t>Pol67</t>
  </si>
  <si>
    <t>montáž rozvaděče-nástěnný,skříňový</t>
  </si>
  <si>
    <t>Pol68</t>
  </si>
  <si>
    <t>montáž rozvaděče-zapuštěný</t>
  </si>
  <si>
    <t>Pol69</t>
  </si>
  <si>
    <t>ukončení vodičů do 2,5</t>
  </si>
  <si>
    <t>Pol70</t>
  </si>
  <si>
    <t>ukončení vodičů do 10</t>
  </si>
  <si>
    <t>Pol71</t>
  </si>
  <si>
    <t>ukončení vodičů do P 16</t>
  </si>
  <si>
    <t>Pol72</t>
  </si>
  <si>
    <t>ukončení vodičů do P 36</t>
  </si>
  <si>
    <t>Pol73</t>
  </si>
  <si>
    <t>ukončení vodičů do P 42</t>
  </si>
  <si>
    <t>Poznámka k položce:
Kabely:</t>
  </si>
  <si>
    <t>Pol74</t>
  </si>
  <si>
    <t>CYKY pod om.,pevně 2A x 1,5</t>
  </si>
  <si>
    <t>Pol75</t>
  </si>
  <si>
    <t>CYKY pod om.,pevně 3C x 1,5</t>
  </si>
  <si>
    <t>Pol76</t>
  </si>
  <si>
    <t>CYKY pod om.,pevně 4B x 1,5</t>
  </si>
  <si>
    <t>Pol77</t>
  </si>
  <si>
    <t>CYKY pod om.,pevně 3C x 2,5</t>
  </si>
  <si>
    <t>Pol78</t>
  </si>
  <si>
    <t>CYKY pod om.,pevně 4B x 2,5</t>
  </si>
  <si>
    <t>Pol79</t>
  </si>
  <si>
    <t>CYKY pod om.,pevně 5C x 2,5</t>
  </si>
  <si>
    <t>Pol80</t>
  </si>
  <si>
    <t>CYKY pod om.,pevně 5C x 4</t>
  </si>
  <si>
    <t>Pol81</t>
  </si>
  <si>
    <t>CYKY pod om.,pevně 5C x 6</t>
  </si>
  <si>
    <t>Pol82</t>
  </si>
  <si>
    <t>CYKY pod om.,pevně</t>
  </si>
  <si>
    <t>Pol83</t>
  </si>
  <si>
    <t>CYKY pod om.,pevně5C x 16</t>
  </si>
  <si>
    <t>Pol84</t>
  </si>
  <si>
    <t>CYKY pod om.,pevně 5C x 25</t>
  </si>
  <si>
    <t>Pol85</t>
  </si>
  <si>
    <t>CHKE-V 3C x 1,5 NO,CS,TS</t>
  </si>
  <si>
    <t>Pol86</t>
  </si>
  <si>
    <t>protipožární 5C x 2,5</t>
  </si>
  <si>
    <t>Pol87</t>
  </si>
  <si>
    <t>protipožární 5C x 4</t>
  </si>
  <si>
    <t>Pol88</t>
  </si>
  <si>
    <t>N2XCH 5C x 6</t>
  </si>
  <si>
    <t>Pol89</t>
  </si>
  <si>
    <t>CY zel.žl. 2,5</t>
  </si>
  <si>
    <t>Pol90</t>
  </si>
  <si>
    <t>CY zel.žl. 4</t>
  </si>
  <si>
    <t>Pol91</t>
  </si>
  <si>
    <t>CY zel.žl. 6</t>
  </si>
  <si>
    <t>Pol92</t>
  </si>
  <si>
    <t>CY zel.žl. 25</t>
  </si>
  <si>
    <t>Pol93</t>
  </si>
  <si>
    <t>šňůra CYSY 3C x 2,5</t>
  </si>
  <si>
    <t>Pol94</t>
  </si>
  <si>
    <t>šňůra CYSY 5C x 6</t>
  </si>
  <si>
    <t>Poznámka k položce:
Pospojení,uzemnění vnitřní</t>
  </si>
  <si>
    <t>Pol95</t>
  </si>
  <si>
    <t>svorky,pásky Bernard</t>
  </si>
  <si>
    <t>Pol96</t>
  </si>
  <si>
    <t>svorky CU-SP1,SP2</t>
  </si>
  <si>
    <t>Pol97</t>
  </si>
  <si>
    <t>svorky FeZn-SP</t>
  </si>
  <si>
    <t>Pol98</t>
  </si>
  <si>
    <t>nátěry pospoj.částí</t>
  </si>
  <si>
    <t>D12</t>
  </si>
  <si>
    <t>Bleskosvod,uzemnění</t>
  </si>
  <si>
    <t>Pol99</t>
  </si>
  <si>
    <t>svorky SZ,SP,SR,SO SS,</t>
  </si>
  <si>
    <t>Pol100</t>
  </si>
  <si>
    <t>jímací vedení na podp.AlSimg 8</t>
  </si>
  <si>
    <t>Pol101</t>
  </si>
  <si>
    <t>ochr.úhelník (trubka)</t>
  </si>
  <si>
    <t>Pol102</t>
  </si>
  <si>
    <t>jímací vedení AlSiMg 8-svody</t>
  </si>
  <si>
    <t>Pol103</t>
  </si>
  <si>
    <t>uzemnění v základech,zemi FeZn 30/4</t>
  </si>
  <si>
    <t>Pol104</t>
  </si>
  <si>
    <t>štítek ozn.</t>
  </si>
  <si>
    <t>Pol105</t>
  </si>
  <si>
    <t>jímače 2m,odd.svod stožáru</t>
  </si>
  <si>
    <t>Pol106</t>
  </si>
  <si>
    <t>demontáže stávajících kabelů,konc.prvků a svítidel</t>
  </si>
  <si>
    <t>Pol107</t>
  </si>
  <si>
    <t>manipulace v síti</t>
  </si>
  <si>
    <t>Pol108</t>
  </si>
  <si>
    <t>výchozí revize</t>
  </si>
  <si>
    <t>Pol109</t>
  </si>
  <si>
    <t>doprava</t>
  </si>
  <si>
    <t>Pol110</t>
  </si>
  <si>
    <t>přesun</t>
  </si>
  <si>
    <t>Pol111</t>
  </si>
  <si>
    <t>podr.mat</t>
  </si>
  <si>
    <t>Pol112</t>
  </si>
  <si>
    <t>prořez</t>
  </si>
  <si>
    <t>Pol113</t>
  </si>
  <si>
    <t>PPV</t>
  </si>
  <si>
    <t>03.07 - D.1.4.h - Elektronické komunikace, slaboproud</t>
  </si>
  <si>
    <t>03.07.1 - D.1.4.h - EZS</t>
  </si>
  <si>
    <t>D1 - Elektrická zabezpečovací signalizace - EZS</t>
  </si>
  <si>
    <t xml:space="preserve">    Položka - Materiál</t>
  </si>
  <si>
    <t xml:space="preserve">    D2 - Kabelové rozvody</t>
  </si>
  <si>
    <t xml:space="preserve">    D3 - Kabely</t>
  </si>
  <si>
    <t xml:space="preserve">    D4 - Seznam a popis doplňkových prací</t>
  </si>
  <si>
    <t>Elektrická zabezpečovací signalizace - EZS</t>
  </si>
  <si>
    <t>Položka</t>
  </si>
  <si>
    <t>Materiál</t>
  </si>
  <si>
    <t>1001</t>
  </si>
  <si>
    <t>Ústředna JA-106K s GSM a LAN komunikátorem v plastové skříni bez AKU 18Ah , celkový počet zón 120, Max. počet podsystémů 15, Základní komunikační formáty CID, SIA, SIA IP, JabloSMS, JabloIP (Crypt)</t>
  </si>
  <si>
    <t>1002</t>
  </si>
  <si>
    <t>LCD kláv JA-114E - Sběrnicový RFID modul se čtečkou karet a prvním ovládacím segmentem</t>
  </si>
  <si>
    <t>1003</t>
  </si>
  <si>
    <t>Přídavný ovládací segment JA-192E k sběrnicovým RFID modulům JA112E-114E</t>
  </si>
  <si>
    <t>1004</t>
  </si>
  <si>
    <t>Akumulátor 12V, 18 Ah</t>
  </si>
  <si>
    <t>1005</t>
  </si>
  <si>
    <t>Akumulátor 12V, 7 Ah</t>
  </si>
  <si>
    <t>1006</t>
  </si>
  <si>
    <t>Spínaný zálohovaný zdroj v krytu, 13,8V/3A, místo pro aku 7Ah</t>
  </si>
  <si>
    <t>1007</t>
  </si>
  <si>
    <t>Sběrnicový PIR detektor pohybu JA-110P ECO s dosahem 12m</t>
  </si>
  <si>
    <t>1008</t>
  </si>
  <si>
    <t>Modul izolátoru sběrnice JA-110T k oddělení a ochraně částí vedení sběrnice</t>
  </si>
  <si>
    <t>1009</t>
  </si>
  <si>
    <t>Rozbočovač sběrnice JA-110Z-C - varianta C plošného spoje do KU-68</t>
  </si>
  <si>
    <t>1010</t>
  </si>
  <si>
    <t>Sběrnicový modul JA-111H pro připojení drátového detektoru</t>
  </si>
  <si>
    <t>1011</t>
  </si>
  <si>
    <t>Sběrnicová siréna venkovní JA-111A-BASE-RB + KRYT</t>
  </si>
  <si>
    <t>1012</t>
  </si>
  <si>
    <t>Propojovací krabice RKZ18S 16+2 šroubovací svorky včetně krabice KU68 pro Mag. kontakty</t>
  </si>
  <si>
    <t>1013</t>
  </si>
  <si>
    <t>Rozvaděč s kovovými dvířky 56 modulů EATON KLV-48UPS-F - rám 360 x 715 mm</t>
  </si>
  <si>
    <t>1014</t>
  </si>
  <si>
    <t>Aktivační spínač ABB nouzové signalizace 1+0 červený, včetně rámečku</t>
  </si>
  <si>
    <t>1015</t>
  </si>
  <si>
    <t>Signalizační LED modul nouzové signalizace napojený na výstupy EZS</t>
  </si>
  <si>
    <t>1016</t>
  </si>
  <si>
    <t>Sběrnicový silový modul PGM výstupů s jedním relé 16A/250Vac JA-110N</t>
  </si>
  <si>
    <t>1017</t>
  </si>
  <si>
    <t>Propojovací krabice pro reléový modul a napojení tlačítek a signálek nouz. signalizace</t>
  </si>
  <si>
    <t>1018</t>
  </si>
  <si>
    <t>Piezo sirénka pro nouzovou signalizaci</t>
  </si>
  <si>
    <t>Kabelové rozvody</t>
  </si>
  <si>
    <t>1018.1</t>
  </si>
  <si>
    <t>Příprava kabelové trasy drážkování pro stoupací vedení 30x30mm</t>
  </si>
  <si>
    <t>1019</t>
  </si>
  <si>
    <t>Příprava kabelové trasy drážkování pro vedení v podlaze a ve zdi 30x30mm</t>
  </si>
  <si>
    <t>1020</t>
  </si>
  <si>
    <t>Trubka PVC ohebná machanicky odolná do podlahy 25mm</t>
  </si>
  <si>
    <t>1021</t>
  </si>
  <si>
    <t>Trubka PVC ohebná do stoupaček a zdi 25mm</t>
  </si>
  <si>
    <t>1022</t>
  </si>
  <si>
    <t>Ostatní montážní a uchycovací materiál</t>
  </si>
  <si>
    <t>Kabely</t>
  </si>
  <si>
    <t>1023</t>
  </si>
  <si>
    <t>Instalační kabel CC01 - drát 2 x 0,8 mm + 2 x 0,5 mm, pro systém JA-100</t>
  </si>
  <si>
    <t>Kabel SYKFY 2x2x0,5 pro napojení Mag. Kontaktů</t>
  </si>
  <si>
    <t>Seznam a popis doplňkových prací</t>
  </si>
  <si>
    <t>1025</t>
  </si>
  <si>
    <t>Revize zařízení EZS, více než 50 smyček</t>
  </si>
  <si>
    <t>1026</t>
  </si>
  <si>
    <t>Programování ústředny EZS</t>
  </si>
  <si>
    <t>h</t>
  </si>
  <si>
    <t>1027</t>
  </si>
  <si>
    <t>Měření stavu náhradního zdroje</t>
  </si>
  <si>
    <t>1028</t>
  </si>
  <si>
    <t>Průraz zdivem,cihla</t>
  </si>
  <si>
    <t>1029</t>
  </si>
  <si>
    <t>Uvedení prvků systému do provozu</t>
  </si>
  <si>
    <t>1030</t>
  </si>
  <si>
    <t>Zaškolení obsluhy</t>
  </si>
  <si>
    <t>1031</t>
  </si>
  <si>
    <t>Kožený RFID přívěsek / přístupový čip v červené barvě</t>
  </si>
  <si>
    <t>1032</t>
  </si>
  <si>
    <t>Zakreslení zk. Stavu</t>
  </si>
  <si>
    <t>1033</t>
  </si>
  <si>
    <t>Magnetický kontakt instalovaný dorámu okna / dveří - dodávka dodavetele oken / dveří</t>
  </si>
  <si>
    <t>03.07.2 - D.1.4.h - Strukturovaná kabeláž</t>
  </si>
  <si>
    <t>D1 - Strukturovaná kabeláž - STK</t>
  </si>
  <si>
    <t xml:space="preserve">    D5 - Telefonní ústředna + audio vrátníky</t>
  </si>
  <si>
    <t>Strukturovaná kabeláž - STK</t>
  </si>
  <si>
    <t>3001</t>
  </si>
  <si>
    <t>Stojanový rozvaděč, řada STANDARD, výška 32U, šířka 600mm, hloubka 800mm prosklené dveře + zámek</t>
  </si>
  <si>
    <t>3002</t>
  </si>
  <si>
    <t>19" patchpanel kompaktní, 24xRJ-45 nestíněný Cat.6, výška 1U, RAL 7035</t>
  </si>
  <si>
    <t>3003</t>
  </si>
  <si>
    <t>19" patchpanel kompaktní, 24xRJ-45 nestíněný Cat.5e, výška 1U, RAL 7035</t>
  </si>
  <si>
    <t>3004</t>
  </si>
  <si>
    <t>19" patchpanel kompaktní, 24xRJ-45 nestíněný ISDN, výška 1U, RAL 7035</t>
  </si>
  <si>
    <t>3005</t>
  </si>
  <si>
    <t>19” vyvazovací panel, 5x malé měkké plastové oko, výška 1U, RAL 7035</t>
  </si>
  <si>
    <t>3006</t>
  </si>
  <si>
    <t>19" napájecí panel, 5x230V, 3 m přívodní kabel, přepěťová ochrana</t>
  </si>
  <si>
    <t>3007</t>
  </si>
  <si>
    <t>19” ventilační jednotka, 2x ventilátor 140W, včetně termostatu, výška 1U</t>
  </si>
  <si>
    <t>3008</t>
  </si>
  <si>
    <t>Propojovací kabel PremiumCord HDMI High Speed, verze 1.4, 10m</t>
  </si>
  <si>
    <t>3009</t>
  </si>
  <si>
    <t>Zásuvka komunikační HDMI včetně rámečku pro montáž do kabelového žlabu / stěnu</t>
  </si>
  <si>
    <t>3010</t>
  </si>
  <si>
    <t>PremiumCord USB 3.0 repeater 10m prodlužovací</t>
  </si>
  <si>
    <t>3011</t>
  </si>
  <si>
    <t>Zásuvka komunikační USB včetně rámečku pro montáž do kabelového žlabu / stěnu</t>
  </si>
  <si>
    <t>3012</t>
  </si>
  <si>
    <t>Zásuvka STK Cat.6 dvojitá nástěnná + 2x Keystone, koord. dodávkou zásuvek elektro</t>
  </si>
  <si>
    <t>3013</t>
  </si>
  <si>
    <t>Zásuvka STK Cat.5e dvojitá nástěnná + 2x Keystone, koord. dodávkou zásuvek elektro</t>
  </si>
  <si>
    <t>3014</t>
  </si>
  <si>
    <t>Zásuvka STK Cat.6 panelová do podlahové krabice, koordinace dodávkou zásuvek elektro</t>
  </si>
  <si>
    <t>3015</t>
  </si>
  <si>
    <t>Jednorámeček pro nástěnnou zásuvku 2x Rj45, koordinace dodávkou zásuvek elektro</t>
  </si>
  <si>
    <t>3016</t>
  </si>
  <si>
    <t>3017</t>
  </si>
  <si>
    <t>3018</t>
  </si>
  <si>
    <t>3019</t>
  </si>
  <si>
    <t>Trubka PVC ohebná do zdi 25mm</t>
  </si>
  <si>
    <t>3020</t>
  </si>
  <si>
    <t>Trubka PVC ohebná do stoupaček a zdi 40mm</t>
  </si>
  <si>
    <t>3021</t>
  </si>
  <si>
    <t>Podlahová krabice vybavená dle PD s redukovanou hloubkou 65 mm pro 16 modulů, pro instalaci 2 moduly, reverzibilní nerezový kryt nebo kryt pro vlepení podlahové krytiny (koberec, linoleum, parkety, …)</t>
  </si>
  <si>
    <t>3022</t>
  </si>
  <si>
    <t>Páteřní kabelová trasa - KOVOVÝ KABELOVÝ ŽLAB 100/50 2m , - žlab vhodný pro ukládání kabelů a vodičů včetně příslušenství</t>
  </si>
  <si>
    <t>3023</t>
  </si>
  <si>
    <t>Nestíněný horizontální kabel kategorie CAT6 s LSOH pláštěm</t>
  </si>
  <si>
    <t>3024</t>
  </si>
  <si>
    <t>Instalační kabel UTP Solarix CAT5E LSOH pláštěm</t>
  </si>
  <si>
    <t>3025</t>
  </si>
  <si>
    <t>Kabel telefonní SYKFY 10x2x0,5</t>
  </si>
  <si>
    <t>3026</t>
  </si>
  <si>
    <t>Propojovací kabel, Cat.6 nestíněný, 2xRJ-45, délka 1m, barva šedá</t>
  </si>
  <si>
    <t>3027</t>
  </si>
  <si>
    <t>Propojovací kabel, Cat.5e nestíněný, 2xRJ-45, délka 2m, barva šedá</t>
  </si>
  <si>
    <t>3028</t>
  </si>
  <si>
    <t>3029</t>
  </si>
  <si>
    <t>Průraz zdivem,beton</t>
  </si>
  <si>
    <t>3030</t>
  </si>
  <si>
    <t>Uvedení systému do provozu</t>
  </si>
  <si>
    <t>3031</t>
  </si>
  <si>
    <t>Montážní práce měření segmentu</t>
  </si>
  <si>
    <t>3032</t>
  </si>
  <si>
    <t>3033</t>
  </si>
  <si>
    <t>Průraz zdivem beton strop</t>
  </si>
  <si>
    <t>3034</t>
  </si>
  <si>
    <t>Montážní práce konektorování - zakončení kabelu</t>
  </si>
  <si>
    <t>3035</t>
  </si>
  <si>
    <t>Měřící protokol všech propojů STK- vystavení + Zakreslení zk. Stavu</t>
  </si>
  <si>
    <t>3036</t>
  </si>
  <si>
    <t>Revize systému STK - napojení racků</t>
  </si>
  <si>
    <t>3037</t>
  </si>
  <si>
    <t>Telefonní ústředna + audio vrátníky</t>
  </si>
  <si>
    <t>3038</t>
  </si>
  <si>
    <t>Telefonní pob. ústředna Panasonic KX-T61610B obsahuje 6x vnější analogovou linku a 16 linek vnitřních pro běžné telefony nebo systémové telefony Panasonic KX-T7030 KXT7730 nebo Panasonic KX-T7735. Výstup SMDR RS232 pro evidenci a účtování hovorů. Nouzový režim při výpadku napájení. Denní a noční režim, zpožděné vyzvánění, blokování nebo omezení odchozích hovorů. Panasonic KX-T61610B</t>
  </si>
  <si>
    <t>3039</t>
  </si>
  <si>
    <t>Systémový telefon Panasonic KX-T7730CE, vhodný pro ústředny KX-TEA308, KX-TES824, KX-TEM824. Funkce hlasitého telefonu, LCD 16 znaků, 12 programovatelných tlačítek s LED indikací stavu pro snadnou dostupnost nejčastěji používaných funkcí, regulace hlasitosti reproduktoru a sluchátka. Barva matná černá.</t>
  </si>
  <si>
    <t>3040</t>
  </si>
  <si>
    <t>Telefonní přístroj Gigaset DA 210</t>
  </si>
  <si>
    <t>3041</t>
  </si>
  <si>
    <t>Montáž a oživení ústředny na předem připravené rozvody</t>
  </si>
  <si>
    <t>3042</t>
  </si>
  <si>
    <t>Vario 2N audio panel pro Pbú, 3 tlač., + numerickáklávesnice, povrchová instalace</t>
  </si>
  <si>
    <t>3043</t>
  </si>
  <si>
    <t>Elektrický zámek BeFo KLASIK antivandal, standardní, 12V AC/DC, 300mA/600mA</t>
  </si>
  <si>
    <t>03.07.3 - D.1.4.h - CCTV</t>
  </si>
  <si>
    <t>D1 - Kamerový systém - CCTV</t>
  </si>
  <si>
    <t>Kamerový systém - CCTV</t>
  </si>
  <si>
    <t>4001</t>
  </si>
  <si>
    <t>IP bullet kamera, 2MP, 2.8mm, DWDR, IR 30m, H.265(+), IP67</t>
  </si>
  <si>
    <t>4002</t>
  </si>
  <si>
    <t>Ekonomický síťový videorekordér (NVR) pro záznam 8 IP kamer. Záznamová kapacita až 160Mbps s podporou kamer s rozlišením až 8MP a kodekem H264(+) a H.265(+). Rekordér má 16x PoE vstupy pro IP kamery a disponuje VGA a HDMI s podporou 4K. Do rekordéru lze nainstalovat 2x HDD (max. 2x6TB). Podporoa kamer i jiných výrobců na platformě ONVIF. Podpora videoanalytických funkcí.F + 1x HDD 2TB</t>
  </si>
  <si>
    <t>4003</t>
  </si>
  <si>
    <t>4004</t>
  </si>
  <si>
    <t>4005</t>
  </si>
  <si>
    <t>4006</t>
  </si>
  <si>
    <t>4007</t>
  </si>
  <si>
    <t>4008</t>
  </si>
  <si>
    <t>4009</t>
  </si>
  <si>
    <t>Konektor RJ45</t>
  </si>
  <si>
    <t>4010</t>
  </si>
  <si>
    <t>4011</t>
  </si>
  <si>
    <t>Kamerová zkouška</t>
  </si>
  <si>
    <t>4012</t>
  </si>
  <si>
    <t>Revize systému CCTV - napojení DVR</t>
  </si>
  <si>
    <t>4013</t>
  </si>
  <si>
    <t>4014</t>
  </si>
  <si>
    <t>4015</t>
  </si>
  <si>
    <t>03.07.4 - D.1.4.h - Příprava pro ozvučení</t>
  </si>
  <si>
    <t>D1 - Příprava pro ozvučení</t>
  </si>
  <si>
    <t>Příprava pro ozvučení</t>
  </si>
  <si>
    <t>5001</t>
  </si>
  <si>
    <t>Instalační svorkovnice pro reproduktor ABB</t>
  </si>
  <si>
    <t>5003</t>
  </si>
  <si>
    <t>5004</t>
  </si>
  <si>
    <t>5005</t>
  </si>
  <si>
    <t>Kabel CYKY-O 2x2,5mm</t>
  </si>
  <si>
    <t>03.07.5 - D.1.4.h - EPS</t>
  </si>
  <si>
    <t>D1 - Elektrická požární signalizace - EPS</t>
  </si>
  <si>
    <t>Elektrická požární signalizace - EPS</t>
  </si>
  <si>
    <t>7001</t>
  </si>
  <si>
    <t>Analogová adresovatelná ústředna EPS FIRELOOP2080/G, • 2 linky rozšířitelné na 8, • Protokoly Inim, Argus, Apollo, • Multiprocesorová hardwarová struktura, • Podpora bezdrátového systému - přijímače napájené z linky, • Až 30 ústředen v síti , • Kruhové nebo otevřené zapojení linky, • Až 240 zařízení na lince, • Detekce místa přerušení a zkratu linky, • Podpora 8 vzdálených tabel obsluhy připojených na sběrnici RS485 , • Autonačtení hlásičů na lince, • Autoadresace hlásičů na lince, • Kovová skříň s rozměry (VxŠxH): 480x470x135mm, • Spínaný zdroj/dobíječ akumulátorů 4A @ 27.6Vss, • Místo pro dva akumulátory 17Ah, 12V</t>
  </si>
  <si>
    <t>7002</t>
  </si>
  <si>
    <t>17 AH (CGB) AKUMULÁTOR 18Ah, životnost až 10 let</t>
  </si>
  <si>
    <t>7003</t>
  </si>
  <si>
    <t>FIRELETUSEE/LCD Tablo obsluhy pro Fireloop</t>
  </si>
  <si>
    <t>7004</t>
  </si>
  <si>
    <t>KTPO Klíčový trezor pro ústřednu EPS zámek motýl dle regionu</t>
  </si>
  <si>
    <t>7005</t>
  </si>
  <si>
    <t>OPPO FBF2001 OPPO obslužné pole požární ochrany FBF2001</t>
  </si>
  <si>
    <t>7006</t>
  </si>
  <si>
    <t>MART485INT Modul pro připojení OPPO k Fireloop</t>
  </si>
  <si>
    <t>7007</t>
  </si>
  <si>
    <t>EC0020 Adresovatelný tlačítkový hlásič včetně instalační krabice</t>
  </si>
  <si>
    <t>7008</t>
  </si>
  <si>
    <t>ED300 Multisenzorový hlásič řada ENEA</t>
  </si>
  <si>
    <t>7009</t>
  </si>
  <si>
    <t>EB0010 Svorkovnice pro hlásiče ID a ED</t>
  </si>
  <si>
    <t>7010</t>
  </si>
  <si>
    <t>EM344R V/V modul 4 vstupy, 4 nehlídané výstupy</t>
  </si>
  <si>
    <t>7011</t>
  </si>
  <si>
    <t>Instalační krabice při V/V modul 180x270x90</t>
  </si>
  <si>
    <t>7012</t>
  </si>
  <si>
    <t>ESB1010 Patice hlásiče se sirénou</t>
  </si>
  <si>
    <t>7013</t>
  </si>
  <si>
    <t>ESB1020 Patice hlásiče se sirénou a majákem na chdby</t>
  </si>
  <si>
    <t>7014</t>
  </si>
  <si>
    <t>Zábleskový maják na nízké patici, montáž na omítku, IP54, polarizovaný, provozní teplota -10°C - +55°C</t>
  </si>
  <si>
    <t>7015</t>
  </si>
  <si>
    <t>EN54-4 spínaný zdroj, 27,6V/5A trvale / 0,8A vyhrazeno pro AKU max. 2x 7Ah</t>
  </si>
  <si>
    <t>7016</t>
  </si>
  <si>
    <t>AKUMULÁTOR 7Ah/12V značkový pro EPS</t>
  </si>
  <si>
    <t>7017</t>
  </si>
  <si>
    <t>Přídržný magnet s univerzálním držákem 160mm pro montáž na stěnu anebo 181mm na podlahu, 850N (85kg) s ochrannou diodou a vypínacím tlačítkem, včetně kotvy s kloubem GT63R006, 24Vss/ 92mA, magnet IP54, připojení IP42, rozmezí pracovních teplot -5°C až 50°C, rozměry 90x80x(160/181)mm, certifikát 0786-CPD-21086</t>
  </si>
  <si>
    <t>7018</t>
  </si>
  <si>
    <t>Nástěnný propojovací rozvaděč, včetně jištění a relé pro ovládání požárních klapek</t>
  </si>
  <si>
    <t>7019</t>
  </si>
  <si>
    <t>Autonomní GSM konuikátor 8-16 DI vstupů po přenos poplachového signálu na PCO</t>
  </si>
  <si>
    <t>7021</t>
  </si>
  <si>
    <t>Příprava kabelové trasy drážkování pro stoupací vedení 30x60mm</t>
  </si>
  <si>
    <t>7022</t>
  </si>
  <si>
    <t>Příprava kabelové trasy drážkování pro vedení ve z di a v podlaze 30x30mm</t>
  </si>
  <si>
    <t>7023</t>
  </si>
  <si>
    <t>7024</t>
  </si>
  <si>
    <t>7025</t>
  </si>
  <si>
    <t>Trubka PVC ohebná do stoupaček 40mm</t>
  </si>
  <si>
    <t>7027</t>
  </si>
  <si>
    <t>Kottvící prvek do stropu pro příchytku s požární odolností pro uložení v podhledu a ve stoupačce</t>
  </si>
  <si>
    <t>7029</t>
  </si>
  <si>
    <t>Kabel s funkční schop. PRAFlaDur 3Cx1.5 PH120-R B2caS1D0 - napájení EPS a PPK</t>
  </si>
  <si>
    <t>7030</t>
  </si>
  <si>
    <t>Kabel s funkční schopností EF E30/E60 JE-H(St)H 2x2x0,8 B2caS1D0 - linka</t>
  </si>
  <si>
    <t>7031</t>
  </si>
  <si>
    <t>Kabel s funkční schopností EF E30/E60 JE-H(St)H 4x2x0,8 B2caS1D0 - OPPO a KTPO</t>
  </si>
  <si>
    <t>7032</t>
  </si>
  <si>
    <t>Kabel s funkční schopností 180S 2x1,0 B2caS1D0 - magnety, maják</t>
  </si>
  <si>
    <t>7033</t>
  </si>
  <si>
    <t>Kabel pro signalizaci stavu PPK J-Y(st)Y 1x2x0,8 - signalizace PPK</t>
  </si>
  <si>
    <t>7034</t>
  </si>
  <si>
    <t>7035</t>
  </si>
  <si>
    <t>Průraz stropem beton do 25mm</t>
  </si>
  <si>
    <t>7036</t>
  </si>
  <si>
    <t>Prostup zdí cihla do 25mm</t>
  </si>
  <si>
    <t>7037</t>
  </si>
  <si>
    <t>Napojení I/O prvků na ovládaná zařízení</t>
  </si>
  <si>
    <t>7038</t>
  </si>
  <si>
    <t>Programování, odzkoušení, popisy a dresování prvků</t>
  </si>
  <si>
    <t>7039</t>
  </si>
  <si>
    <t>Výchozí revize systému včetně vystavení všech dokumentů</t>
  </si>
  <si>
    <t>7040</t>
  </si>
  <si>
    <t>Provozní kniha EPS</t>
  </si>
  <si>
    <t>7041</t>
  </si>
  <si>
    <t>Stavební koordinace pro rozvody EPS 3h týdně x 4měsíc</t>
  </si>
  <si>
    <t>7042</t>
  </si>
  <si>
    <t xml:space="preserve">03.08 - D.1.4.j - Měření a regulace </t>
  </si>
  <si>
    <t>D1 - Řízení podl. Topení. - MaR-UT</t>
  </si>
  <si>
    <t>Řízení podl. Topení. - MaR-UT</t>
  </si>
  <si>
    <t>REHAU RAUTHERM Prostorový termostat Nea HT 230 V /vytápění vč.časovače</t>
  </si>
  <si>
    <t>Termoelektrický servopohon 230 V Siemens STA 23</t>
  </si>
  <si>
    <t>Propojovací krabice NEA HC 230 se svorkovnicí a jištěním pro napojení servopohonů</t>
  </si>
  <si>
    <t>CYKY-J 3x1,5mm</t>
  </si>
  <si>
    <t>CYKY-O 2x1,5mm</t>
  </si>
  <si>
    <t>Revize zařízení Napojení UT</t>
  </si>
  <si>
    <t>Programování termostatu</t>
  </si>
  <si>
    <t>04 - Zimní zahrada</t>
  </si>
  <si>
    <t>D+M AL prosklené střechy systém. roz. 3400/8300 mm
- osazeno na připravenou oc. konstrukci ve 2 místech
- AL profily s přerušením tepelného mostu
- nosné sloupy, systémový okap, svod
- RAL dle vzorníku TS ALU
- bezpečnostní zasklení vnější např. Stopsol supersilver ESG 6 mm, vnitřní CX 44,2
- 2 x motoricky otvíravé okno</t>
  </si>
  <si>
    <t>-678903852</t>
  </si>
  <si>
    <t>D+M AL skládací dveře (4x výplň), roz. 3400/2300 mm
- AL profily
- kování
- barva antracitová</t>
  </si>
  <si>
    <t>1453865998</t>
  </si>
  <si>
    <t>D+M celoskleněné zábradlí, roz. 1700/1000 mm
- hliníkový profil, barva elox
- zasklení uchyceno na bocích
- zasklení např. Stratobel Cx 88.2
- uprostřed kotveno k oc. sloupku</t>
  </si>
  <si>
    <t>127042120</t>
  </si>
  <si>
    <t>D+M ocelová konstrukce zim. zahrady, vč. povrch. úpravy</t>
  </si>
  <si>
    <t>-797210689</t>
  </si>
  <si>
    <t>998767202</t>
  </si>
  <si>
    <t>Přesun hmot pro zámečnické konstrukce stanovený procentní sazbou (%) z ceny vodorovná dopravní vzdálenost do 50 m v objektech výšky přes 6 do 12 m</t>
  </si>
  <si>
    <t>427626790</t>
  </si>
  <si>
    <t>05 - Venkovní úpravy</t>
  </si>
  <si>
    <t>05.01 - Zpevněné plochy</t>
  </si>
  <si>
    <t xml:space="preserve">      11 - Zemní práce - přípravné a přidružené práce</t>
  </si>
  <si>
    <t xml:space="preserve">      18 - Zemní práce - povrchové úpravy terénu</t>
  </si>
  <si>
    <t xml:space="preserve">      56 - Podkladní vrstvy komunikací, letišť a ploch</t>
  </si>
  <si>
    <t xml:space="preserve">      59 - Kryty pozemních komunikací, letišť a ploch dlážděné</t>
  </si>
  <si>
    <t xml:space="preserve">      91 - Doplňující konstrukce a práce pozemních komunikací, letišť a ploch</t>
  </si>
  <si>
    <t>Zemní práce - přípravné a přidružené práce</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</si>
  <si>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</si>
  <si>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</si>
  <si>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-124442639</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</si>
  <si>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</si>
  <si>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</si>
  <si>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229126394</t>
  </si>
  <si>
    <t>113107176</t>
  </si>
  <si>
    <t>Odstranění podkladů nebo krytů strojně plochy jednotlivě přes 50 m2 do 200 m2 s přemístěním hmot na skládku na vzdálenost do 20 m nebo s naložením na dopravní prostředek z betonu vyztuženého sítěmi, o tl. vrstvy přes 100 do 150 mm</t>
  </si>
  <si>
    <t>-1933001820</t>
  </si>
  <si>
    <t>113202111</t>
  </si>
  <si>
    <t>Vytrhání obrub s vybouráním lože, s přemístěním hmot na skládku na vzdálenost do 3 m nebo s naložením na dopravní prostředek z krajníků nebo obrubníků stojatých</t>
  </si>
  <si>
    <t>-1729964323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</si>
  <si>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</si>
  <si>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Zemní práce - povrchové úpravy terénu</t>
  </si>
  <si>
    <t>181102302</t>
  </si>
  <si>
    <t>Úprava pláně na stavbách dálnic strojně v zářezech mimo skalních se zhutněním</t>
  </si>
  <si>
    <t>1707629627</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</si>
  <si>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</si>
  <si>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Podkladní vrstvy komunikací, letišť a ploch</t>
  </si>
  <si>
    <t>564211111</t>
  </si>
  <si>
    <t>Podklad nebo podsyp ze štěrkopísku ŠP s rozprostřením, vlhčením a zhutněním, po zhutnění tl. 50 mm</t>
  </si>
  <si>
    <t>23641091</t>
  </si>
  <si>
    <t>564730111</t>
  </si>
  <si>
    <t>Podklad nebo kryt z kameniva hrubého drceného vel. 16-32 mm s rozprostřením a zhutněním, po zhutnění tl. 100 mm</t>
  </si>
  <si>
    <t>1744185374</t>
  </si>
  <si>
    <t>564750011</t>
  </si>
  <si>
    <t>Podklad nebo kryt z kameniva hrubého drceného vel. 8-16 mm s rozprostřením a zhutněním, po zhutnění tl. 150 mm</t>
  </si>
  <si>
    <t>1198242401</t>
  </si>
  <si>
    <t>564751111</t>
  </si>
  <si>
    <t>Podklad nebo kryt z kameniva hrubého drceného vel. 32-63 mm s rozprostřením a zhutněním, po zhutnění tl. 150 mm</t>
  </si>
  <si>
    <t>1194535651</t>
  </si>
  <si>
    <t>Kryty pozemních komunikací, letišť a ploch dlážděné</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</si>
  <si>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</si>
  <si>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</si>
  <si>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2093786743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</si>
  <si>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</si>
  <si>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59245213</t>
  </si>
  <si>
    <t>dlažba zámková profilová základní 19,6x16,1x8 cm přírodní</t>
  </si>
  <si>
    <t>-1161679384</t>
  </si>
  <si>
    <t>331,04*1,02 'Přepočtené koeficientem množství</t>
  </si>
  <si>
    <t>Doplňující konstrukce a práce pozemních komunikací, letišť a ploch</t>
  </si>
  <si>
    <t>916231212</t>
  </si>
  <si>
    <t>Osazení chodníkového obrubníku betonového se zřízením lože, s vyplněním a zatřením spár cementovou maltou stojatého bez boční opěry, do lože z betonu prostého</t>
  </si>
  <si>
    <t>-1460377394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</si>
  <si>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</si>
  <si>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59217023</t>
  </si>
  <si>
    <t>obrubník betonový chodníkový 100x15x25cm</t>
  </si>
  <si>
    <t>1482737515</t>
  </si>
  <si>
    <t>80*1,02 'Přepočtené koeficientem množství</t>
  </si>
  <si>
    <t>997221551</t>
  </si>
  <si>
    <t>Vodorovná doprava suti bez naložení, ale se složením a s hrubým urovnáním ze sypkých materiálů, na vzdálenost do 1 km</t>
  </si>
  <si>
    <t>1204408432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</si>
  <si>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</si>
  <si>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</si>
  <si>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</si>
  <si>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-964744032</t>
  </si>
  <si>
    <t>309,141*9 'Přepočtené koeficientem množství</t>
  </si>
  <si>
    <t>997221611</t>
  </si>
  <si>
    <t>Nakládání na dopravní prostředky pro vodorovnou dopravu suti</t>
  </si>
  <si>
    <t>-1086976300</t>
  </si>
  <si>
    <t xml:space="preserve">Poznámka k souboru cen:
1. Ceny lze použít i pro překládání při lomené dopravě.
2. Ceny nelze použít při dopravě po železnici, po vodě nebo neobvyklými dopravními prostředky.
</t>
  </si>
  <si>
    <t>-1311895816</t>
  </si>
  <si>
    <t>(31,59+192,003+16,4)</t>
  </si>
  <si>
    <t>-583504079</t>
  </si>
  <si>
    <t>998223011</t>
  </si>
  <si>
    <t>Přesun hmot pro pozemní komunikace s krytem dlážděným dopravní vzdálenost do 200 m jakékoliv délky objektu</t>
  </si>
  <si>
    <t>2035623837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</si>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</sst>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i/>
      <sz val="8"/>
      <color rgb="FF003366"/>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1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2" fillId="2" borderId="0" xfId="20"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2"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2" fillId="0" borderId="0" xfId="0" applyFont="1" applyAlignment="1">
      <alignment horizontal="left" vertical="center"/>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3"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2"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5" fillId="0" borderId="14" xfId="0" applyFont="1" applyBorder="1" applyAlignment="1">
      <alignment horizontal="center" vertical="center"/>
    </xf>
    <xf numFmtId="0" fontId="25"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1" fillId="0" borderId="19"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5" fillId="0" borderId="17"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8"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5" fillId="0" borderId="4"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31" fillId="0" borderId="0" xfId="0" applyFont="1" applyAlignment="1" applyProtection="1">
      <alignment horizontal="center" vertical="center"/>
      <protection/>
    </xf>
    <xf numFmtId="0" fontId="5"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4" fillId="0" borderId="17"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18"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34" fillId="0" borderId="22" xfId="0" applyNumberFormat="1" applyFont="1" applyBorder="1" applyAlignment="1" applyProtection="1">
      <alignment vertical="center"/>
      <protection/>
    </xf>
    <xf numFmtId="4" fontId="34" fillId="0" borderId="23" xfId="0" applyNumberFormat="1" applyFont="1" applyBorder="1" applyAlignment="1" applyProtection="1">
      <alignment vertical="center"/>
      <protection/>
    </xf>
    <xf numFmtId="166" fontId="34" fillId="0" borderId="23" xfId="0" applyNumberFormat="1" applyFont="1" applyBorder="1" applyAlignment="1" applyProtection="1">
      <alignment vertical="center"/>
      <protection/>
    </xf>
    <xf numFmtId="4" fontId="34"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6" fillId="2" borderId="0" xfId="0" applyFont="1" applyFill="1" applyAlignment="1">
      <alignment horizontal="left" vertical="center"/>
    </xf>
    <xf numFmtId="0" fontId="35"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1"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1"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7" fillId="0" borderId="15" xfId="0" applyNumberFormat="1" applyFont="1" applyBorder="1" applyAlignment="1" applyProtection="1">
      <alignment/>
      <protection/>
    </xf>
    <xf numFmtId="166" fontId="37" fillId="0" borderId="16"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Protection="1">
      <protection/>
    </xf>
    <xf numFmtId="0" fontId="0" fillId="0" borderId="4" xfId="0" applyBorder="1"/>
    <xf numFmtId="0" fontId="40" fillId="0" borderId="0" xfId="0" applyFont="1" applyAlignment="1" applyProtection="1">
      <alignment vertical="top" wrapText="1"/>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2" fillId="0" borderId="0" xfId="0" applyFont="1" applyAlignment="1" applyProtection="1">
      <alignment horizontal="left" vertical="center"/>
      <protection/>
    </xf>
    <xf numFmtId="0" fontId="14" fillId="0" borderId="4"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4" xfId="0" applyFont="1" applyBorder="1" applyAlignment="1">
      <alignment/>
    </xf>
    <xf numFmtId="0" fontId="14" fillId="0" borderId="17"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8"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1"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1" fillId="0" borderId="33" xfId="0" applyFont="1" applyBorder="1" applyAlignment="1" applyProtection="1">
      <alignment horizontal="left" vertical="center"/>
      <protection locked="0"/>
    </xf>
    <xf numFmtId="0" fontId="31"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1"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1"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3:72" ht="36.95" customHeight="1">
      <c r="BS2" s="26" t="s">
        <v>8</v>
      </c>
      <c r="BT2" s="26" t="s">
        <v>9</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2:71" ht="36.95"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2:71" ht="14.4" customHeight="1">
      <c r="B5" s="30"/>
      <c r="C5" s="31"/>
      <c r="D5" s="36" t="s">
        <v>15</v>
      </c>
      <c r="E5" s="31"/>
      <c r="F5" s="31"/>
      <c r="G5" s="31"/>
      <c r="H5" s="31"/>
      <c r="I5" s="31"/>
      <c r="J5" s="31"/>
      <c r="K5" s="37" t="s">
        <v>16</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BE5" s="38" t="s">
        <v>17</v>
      </c>
      <c r="BS5" s="26" t="s">
        <v>8</v>
      </c>
    </row>
    <row r="6" spans="2:71" ht="36.95" customHeight="1">
      <c r="B6" s="30"/>
      <c r="C6" s="31"/>
      <c r="D6" s="39" t="s">
        <v>18</v>
      </c>
      <c r="E6" s="31"/>
      <c r="F6" s="31"/>
      <c r="G6" s="31"/>
      <c r="H6" s="31"/>
      <c r="I6" s="31"/>
      <c r="J6" s="31"/>
      <c r="K6" s="40" t="s">
        <v>19</v>
      </c>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3"/>
      <c r="BE6" s="41"/>
      <c r="BS6" s="26" t="s">
        <v>8</v>
      </c>
    </row>
    <row r="7" spans="2:71" ht="14.4" customHeight="1">
      <c r="B7" s="30"/>
      <c r="C7" s="31"/>
      <c r="D7" s="42" t="s">
        <v>20</v>
      </c>
      <c r="E7" s="31"/>
      <c r="F7" s="31"/>
      <c r="G7" s="31"/>
      <c r="H7" s="31"/>
      <c r="I7" s="31"/>
      <c r="J7" s="31"/>
      <c r="K7" s="37" t="s">
        <v>21</v>
      </c>
      <c r="L7" s="31"/>
      <c r="M7" s="31"/>
      <c r="N7" s="31"/>
      <c r="O7" s="31"/>
      <c r="P7" s="31"/>
      <c r="Q7" s="31"/>
      <c r="R7" s="31"/>
      <c r="S7" s="31"/>
      <c r="T7" s="31"/>
      <c r="U7" s="31"/>
      <c r="V7" s="31"/>
      <c r="W7" s="31"/>
      <c r="X7" s="31"/>
      <c r="Y7" s="31"/>
      <c r="Z7" s="31"/>
      <c r="AA7" s="31"/>
      <c r="AB7" s="31"/>
      <c r="AC7" s="31"/>
      <c r="AD7" s="31"/>
      <c r="AE7" s="31"/>
      <c r="AF7" s="31"/>
      <c r="AG7" s="31"/>
      <c r="AH7" s="31"/>
      <c r="AI7" s="31"/>
      <c r="AJ7" s="31"/>
      <c r="AK7" s="42" t="s">
        <v>22</v>
      </c>
      <c r="AL7" s="31"/>
      <c r="AM7" s="31"/>
      <c r="AN7" s="37" t="s">
        <v>23</v>
      </c>
      <c r="AO7" s="31"/>
      <c r="AP7" s="31"/>
      <c r="AQ7" s="33"/>
      <c r="BE7" s="41"/>
      <c r="BS7" s="26" t="s">
        <v>8</v>
      </c>
    </row>
    <row r="8" spans="2:71" ht="14.4" customHeight="1">
      <c r="B8" s="30"/>
      <c r="C8" s="31"/>
      <c r="D8" s="42" t="s">
        <v>24</v>
      </c>
      <c r="E8" s="31"/>
      <c r="F8" s="31"/>
      <c r="G8" s="31"/>
      <c r="H8" s="31"/>
      <c r="I8" s="31"/>
      <c r="J8" s="31"/>
      <c r="K8" s="37" t="s">
        <v>25</v>
      </c>
      <c r="L8" s="31"/>
      <c r="M8" s="31"/>
      <c r="N8" s="31"/>
      <c r="O8" s="31"/>
      <c r="P8" s="31"/>
      <c r="Q8" s="31"/>
      <c r="R8" s="31"/>
      <c r="S8" s="31"/>
      <c r="T8" s="31"/>
      <c r="U8" s="31"/>
      <c r="V8" s="31"/>
      <c r="W8" s="31"/>
      <c r="X8" s="31"/>
      <c r="Y8" s="31"/>
      <c r="Z8" s="31"/>
      <c r="AA8" s="31"/>
      <c r="AB8" s="31"/>
      <c r="AC8" s="31"/>
      <c r="AD8" s="31"/>
      <c r="AE8" s="31"/>
      <c r="AF8" s="31"/>
      <c r="AG8" s="31"/>
      <c r="AH8" s="31"/>
      <c r="AI8" s="31"/>
      <c r="AJ8" s="31"/>
      <c r="AK8" s="42" t="s">
        <v>26</v>
      </c>
      <c r="AL8" s="31"/>
      <c r="AM8" s="31"/>
      <c r="AN8" s="43" t="s">
        <v>27</v>
      </c>
      <c r="AO8" s="31"/>
      <c r="AP8" s="31"/>
      <c r="AQ8" s="33"/>
      <c r="BE8" s="41"/>
      <c r="BS8" s="26" t="s">
        <v>8</v>
      </c>
    </row>
    <row r="9" spans="2:71" ht="29.25" customHeight="1">
      <c r="B9" s="30"/>
      <c r="C9" s="31"/>
      <c r="D9" s="36" t="s">
        <v>28</v>
      </c>
      <c r="E9" s="31"/>
      <c r="F9" s="31"/>
      <c r="G9" s="31"/>
      <c r="H9" s="31"/>
      <c r="I9" s="31"/>
      <c r="J9" s="31"/>
      <c r="K9" s="44" t="s">
        <v>29</v>
      </c>
      <c r="L9" s="31"/>
      <c r="M9" s="31"/>
      <c r="N9" s="31"/>
      <c r="O9" s="31"/>
      <c r="P9" s="31"/>
      <c r="Q9" s="31"/>
      <c r="R9" s="31"/>
      <c r="S9" s="31"/>
      <c r="T9" s="31"/>
      <c r="U9" s="31"/>
      <c r="V9" s="31"/>
      <c r="W9" s="31"/>
      <c r="X9" s="31"/>
      <c r="Y9" s="31"/>
      <c r="Z9" s="31"/>
      <c r="AA9" s="31"/>
      <c r="AB9" s="31"/>
      <c r="AC9" s="31"/>
      <c r="AD9" s="31"/>
      <c r="AE9" s="31"/>
      <c r="AF9" s="31"/>
      <c r="AG9" s="31"/>
      <c r="AH9" s="31"/>
      <c r="AI9" s="31"/>
      <c r="AJ9" s="31"/>
      <c r="AK9" s="36" t="s">
        <v>30</v>
      </c>
      <c r="AL9" s="31"/>
      <c r="AM9" s="31"/>
      <c r="AN9" s="44" t="s">
        <v>31</v>
      </c>
      <c r="AO9" s="31"/>
      <c r="AP9" s="31"/>
      <c r="AQ9" s="33"/>
      <c r="BE9" s="41"/>
      <c r="BS9" s="26" t="s">
        <v>8</v>
      </c>
    </row>
    <row r="10" spans="2:71" ht="14.4" customHeight="1">
      <c r="B10" s="30"/>
      <c r="C10" s="31"/>
      <c r="D10" s="42" t="s">
        <v>32</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42" t="s">
        <v>33</v>
      </c>
      <c r="AL10" s="31"/>
      <c r="AM10" s="31"/>
      <c r="AN10" s="37" t="s">
        <v>34</v>
      </c>
      <c r="AO10" s="31"/>
      <c r="AP10" s="31"/>
      <c r="AQ10" s="33"/>
      <c r="BE10" s="41"/>
      <c r="BS10" s="26" t="s">
        <v>8</v>
      </c>
    </row>
    <row r="11" spans="2:71" ht="18.45" customHeight="1">
      <c r="B11" s="30"/>
      <c r="C11" s="31"/>
      <c r="D11" s="31"/>
      <c r="E11" s="37" t="s">
        <v>35</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42" t="s">
        <v>36</v>
      </c>
      <c r="AL11" s="31"/>
      <c r="AM11" s="31"/>
      <c r="AN11" s="37" t="s">
        <v>34</v>
      </c>
      <c r="AO11" s="31"/>
      <c r="AP11" s="31"/>
      <c r="AQ11" s="33"/>
      <c r="BE11" s="41"/>
      <c r="BS11" s="26" t="s">
        <v>8</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41"/>
      <c r="BS12" s="26" t="s">
        <v>8</v>
      </c>
    </row>
    <row r="13" spans="2:71" ht="14.4" customHeight="1">
      <c r="B13" s="30"/>
      <c r="C13" s="31"/>
      <c r="D13" s="42" t="s">
        <v>37</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42" t="s">
        <v>33</v>
      </c>
      <c r="AL13" s="31"/>
      <c r="AM13" s="31"/>
      <c r="AN13" s="45" t="s">
        <v>38</v>
      </c>
      <c r="AO13" s="31"/>
      <c r="AP13" s="31"/>
      <c r="AQ13" s="33"/>
      <c r="BE13" s="41"/>
      <c r="BS13" s="26" t="s">
        <v>8</v>
      </c>
    </row>
    <row r="14" spans="2:71" ht="13.5">
      <c r="B14" s="30"/>
      <c r="C14" s="31"/>
      <c r="D14" s="31"/>
      <c r="E14" s="45" t="s">
        <v>38</v>
      </c>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2" t="s">
        <v>36</v>
      </c>
      <c r="AL14" s="31"/>
      <c r="AM14" s="31"/>
      <c r="AN14" s="45" t="s">
        <v>38</v>
      </c>
      <c r="AO14" s="31"/>
      <c r="AP14" s="31"/>
      <c r="AQ14" s="33"/>
      <c r="BE14" s="41"/>
      <c r="BS14" s="26" t="s">
        <v>8</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41"/>
      <c r="BS15" s="26" t="s">
        <v>6</v>
      </c>
    </row>
    <row r="16" spans="2:71" ht="14.4" customHeight="1">
      <c r="B16" s="30"/>
      <c r="C16" s="31"/>
      <c r="D16" s="42" t="s">
        <v>39</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2" t="s">
        <v>33</v>
      </c>
      <c r="AL16" s="31"/>
      <c r="AM16" s="31"/>
      <c r="AN16" s="37" t="s">
        <v>34</v>
      </c>
      <c r="AO16" s="31"/>
      <c r="AP16" s="31"/>
      <c r="AQ16" s="33"/>
      <c r="BE16" s="41"/>
      <c r="BS16" s="26" t="s">
        <v>6</v>
      </c>
    </row>
    <row r="17" spans="2:71" ht="18.45" customHeight="1">
      <c r="B17" s="30"/>
      <c r="C17" s="31"/>
      <c r="D17" s="31"/>
      <c r="E17" s="37" t="s">
        <v>40</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2" t="s">
        <v>36</v>
      </c>
      <c r="AL17" s="31"/>
      <c r="AM17" s="31"/>
      <c r="AN17" s="37" t="s">
        <v>34</v>
      </c>
      <c r="AO17" s="31"/>
      <c r="AP17" s="31"/>
      <c r="AQ17" s="33"/>
      <c r="BE17" s="41"/>
      <c r="BS17" s="26" t="s">
        <v>41</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41"/>
      <c r="BS18" s="26" t="s">
        <v>8</v>
      </c>
    </row>
    <row r="19" spans="2:71" ht="14.4" customHeight="1">
      <c r="B19" s="30"/>
      <c r="C19" s="31"/>
      <c r="D19" s="42" t="s">
        <v>42</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41"/>
      <c r="BS19" s="26" t="s">
        <v>8</v>
      </c>
    </row>
    <row r="20" spans="2:71" ht="57" customHeight="1">
      <c r="B20" s="30"/>
      <c r="C20" s="31"/>
      <c r="D20" s="31"/>
      <c r="E20" s="47" t="s">
        <v>43</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31"/>
      <c r="AP20" s="31"/>
      <c r="AQ20" s="33"/>
      <c r="BE20" s="41"/>
      <c r="BS20" s="26" t="s">
        <v>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41"/>
    </row>
    <row r="22" spans="2:57" ht="6.95" customHeight="1">
      <c r="B22" s="30"/>
      <c r="C22" s="31"/>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31"/>
      <c r="AQ22" s="33"/>
      <c r="BE22" s="41"/>
    </row>
    <row r="23" spans="2:57" s="1" customFormat="1" ht="25.9" customHeight="1">
      <c r="B23" s="49"/>
      <c r="C23" s="50"/>
      <c r="D23" s="51" t="s">
        <v>44</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3">
        <f>ROUND(AG51,2)</f>
        <v>0</v>
      </c>
      <c r="AL23" s="52"/>
      <c r="AM23" s="52"/>
      <c r="AN23" s="52"/>
      <c r="AO23" s="52"/>
      <c r="AP23" s="50"/>
      <c r="AQ23" s="54"/>
      <c r="BE23" s="41"/>
    </row>
    <row r="24" spans="2:57" s="1" customFormat="1" ht="6.9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4"/>
      <c r="BE24" s="41"/>
    </row>
    <row r="25" spans="2:57" s="1" customFormat="1" ht="13.5">
      <c r="B25" s="49"/>
      <c r="C25" s="50"/>
      <c r="D25" s="50"/>
      <c r="E25" s="50"/>
      <c r="F25" s="50"/>
      <c r="G25" s="50"/>
      <c r="H25" s="50"/>
      <c r="I25" s="50"/>
      <c r="J25" s="50"/>
      <c r="K25" s="50"/>
      <c r="L25" s="55" t="s">
        <v>45</v>
      </c>
      <c r="M25" s="55"/>
      <c r="N25" s="55"/>
      <c r="O25" s="55"/>
      <c r="P25" s="50"/>
      <c r="Q25" s="50"/>
      <c r="R25" s="50"/>
      <c r="S25" s="50"/>
      <c r="T25" s="50"/>
      <c r="U25" s="50"/>
      <c r="V25" s="50"/>
      <c r="W25" s="55" t="s">
        <v>46</v>
      </c>
      <c r="X25" s="55"/>
      <c r="Y25" s="55"/>
      <c r="Z25" s="55"/>
      <c r="AA25" s="55"/>
      <c r="AB25" s="55"/>
      <c r="AC25" s="55"/>
      <c r="AD25" s="55"/>
      <c r="AE25" s="55"/>
      <c r="AF25" s="50"/>
      <c r="AG25" s="50"/>
      <c r="AH25" s="50"/>
      <c r="AI25" s="50"/>
      <c r="AJ25" s="50"/>
      <c r="AK25" s="55" t="s">
        <v>47</v>
      </c>
      <c r="AL25" s="55"/>
      <c r="AM25" s="55"/>
      <c r="AN25" s="55"/>
      <c r="AO25" s="55"/>
      <c r="AP25" s="50"/>
      <c r="AQ25" s="54"/>
      <c r="BE25" s="41"/>
    </row>
    <row r="26" spans="2:57" s="2" customFormat="1" ht="14.4" customHeight="1">
      <c r="B26" s="56"/>
      <c r="C26" s="57"/>
      <c r="D26" s="58" t="s">
        <v>48</v>
      </c>
      <c r="E26" s="57"/>
      <c r="F26" s="58" t="s">
        <v>49</v>
      </c>
      <c r="G26" s="57"/>
      <c r="H26" s="57"/>
      <c r="I26" s="57"/>
      <c r="J26" s="57"/>
      <c r="K26" s="57"/>
      <c r="L26" s="59">
        <v>0.21</v>
      </c>
      <c r="M26" s="57"/>
      <c r="N26" s="57"/>
      <c r="O26" s="57"/>
      <c r="P26" s="57"/>
      <c r="Q26" s="57"/>
      <c r="R26" s="57"/>
      <c r="S26" s="57"/>
      <c r="T26" s="57"/>
      <c r="U26" s="57"/>
      <c r="V26" s="57"/>
      <c r="W26" s="60">
        <f>ROUND(AZ51,2)</f>
        <v>0</v>
      </c>
      <c r="X26" s="57"/>
      <c r="Y26" s="57"/>
      <c r="Z26" s="57"/>
      <c r="AA26" s="57"/>
      <c r="AB26" s="57"/>
      <c r="AC26" s="57"/>
      <c r="AD26" s="57"/>
      <c r="AE26" s="57"/>
      <c r="AF26" s="57"/>
      <c r="AG26" s="57"/>
      <c r="AH26" s="57"/>
      <c r="AI26" s="57"/>
      <c r="AJ26" s="57"/>
      <c r="AK26" s="60">
        <f>ROUND(AV51,2)</f>
        <v>0</v>
      </c>
      <c r="AL26" s="57"/>
      <c r="AM26" s="57"/>
      <c r="AN26" s="57"/>
      <c r="AO26" s="57"/>
      <c r="AP26" s="57"/>
      <c r="AQ26" s="61"/>
      <c r="BE26" s="41"/>
    </row>
    <row r="27" spans="2:57" s="2" customFormat="1" ht="14.4" customHeight="1">
      <c r="B27" s="56"/>
      <c r="C27" s="57"/>
      <c r="D27" s="57"/>
      <c r="E27" s="57"/>
      <c r="F27" s="58" t="s">
        <v>50</v>
      </c>
      <c r="G27" s="57"/>
      <c r="H27" s="57"/>
      <c r="I27" s="57"/>
      <c r="J27" s="57"/>
      <c r="K27" s="57"/>
      <c r="L27" s="59">
        <v>0.15</v>
      </c>
      <c r="M27" s="57"/>
      <c r="N27" s="57"/>
      <c r="O27" s="57"/>
      <c r="P27" s="57"/>
      <c r="Q27" s="57"/>
      <c r="R27" s="57"/>
      <c r="S27" s="57"/>
      <c r="T27" s="57"/>
      <c r="U27" s="57"/>
      <c r="V27" s="57"/>
      <c r="W27" s="60">
        <f>ROUND(BA51,2)</f>
        <v>0</v>
      </c>
      <c r="X27" s="57"/>
      <c r="Y27" s="57"/>
      <c r="Z27" s="57"/>
      <c r="AA27" s="57"/>
      <c r="AB27" s="57"/>
      <c r="AC27" s="57"/>
      <c r="AD27" s="57"/>
      <c r="AE27" s="57"/>
      <c r="AF27" s="57"/>
      <c r="AG27" s="57"/>
      <c r="AH27" s="57"/>
      <c r="AI27" s="57"/>
      <c r="AJ27" s="57"/>
      <c r="AK27" s="60">
        <f>ROUND(AW51,2)</f>
        <v>0</v>
      </c>
      <c r="AL27" s="57"/>
      <c r="AM27" s="57"/>
      <c r="AN27" s="57"/>
      <c r="AO27" s="57"/>
      <c r="AP27" s="57"/>
      <c r="AQ27" s="61"/>
      <c r="BE27" s="41"/>
    </row>
    <row r="28" spans="2:57" s="2" customFormat="1" ht="14.4" customHeight="1" hidden="1">
      <c r="B28" s="56"/>
      <c r="C28" s="57"/>
      <c r="D28" s="57"/>
      <c r="E28" s="57"/>
      <c r="F28" s="58" t="s">
        <v>51</v>
      </c>
      <c r="G28" s="57"/>
      <c r="H28" s="57"/>
      <c r="I28" s="57"/>
      <c r="J28" s="57"/>
      <c r="K28" s="57"/>
      <c r="L28" s="59">
        <v>0.21</v>
      </c>
      <c r="M28" s="57"/>
      <c r="N28" s="57"/>
      <c r="O28" s="57"/>
      <c r="P28" s="57"/>
      <c r="Q28" s="57"/>
      <c r="R28" s="57"/>
      <c r="S28" s="57"/>
      <c r="T28" s="57"/>
      <c r="U28" s="57"/>
      <c r="V28" s="57"/>
      <c r="W28" s="60">
        <f>ROUND(BB51,2)</f>
        <v>0</v>
      </c>
      <c r="X28" s="57"/>
      <c r="Y28" s="57"/>
      <c r="Z28" s="57"/>
      <c r="AA28" s="57"/>
      <c r="AB28" s="57"/>
      <c r="AC28" s="57"/>
      <c r="AD28" s="57"/>
      <c r="AE28" s="57"/>
      <c r="AF28" s="57"/>
      <c r="AG28" s="57"/>
      <c r="AH28" s="57"/>
      <c r="AI28" s="57"/>
      <c r="AJ28" s="57"/>
      <c r="AK28" s="60">
        <v>0</v>
      </c>
      <c r="AL28" s="57"/>
      <c r="AM28" s="57"/>
      <c r="AN28" s="57"/>
      <c r="AO28" s="57"/>
      <c r="AP28" s="57"/>
      <c r="AQ28" s="61"/>
      <c r="BE28" s="41"/>
    </row>
    <row r="29" spans="2:57" s="2" customFormat="1" ht="14.4" customHeight="1" hidden="1">
      <c r="B29" s="56"/>
      <c r="C29" s="57"/>
      <c r="D29" s="57"/>
      <c r="E29" s="57"/>
      <c r="F29" s="58" t="s">
        <v>52</v>
      </c>
      <c r="G29" s="57"/>
      <c r="H29" s="57"/>
      <c r="I29" s="57"/>
      <c r="J29" s="57"/>
      <c r="K29" s="57"/>
      <c r="L29" s="59">
        <v>0.15</v>
      </c>
      <c r="M29" s="57"/>
      <c r="N29" s="57"/>
      <c r="O29" s="57"/>
      <c r="P29" s="57"/>
      <c r="Q29" s="57"/>
      <c r="R29" s="57"/>
      <c r="S29" s="57"/>
      <c r="T29" s="57"/>
      <c r="U29" s="57"/>
      <c r="V29" s="57"/>
      <c r="W29" s="60">
        <f>ROUND(BC51,2)</f>
        <v>0</v>
      </c>
      <c r="X29" s="57"/>
      <c r="Y29" s="57"/>
      <c r="Z29" s="57"/>
      <c r="AA29" s="57"/>
      <c r="AB29" s="57"/>
      <c r="AC29" s="57"/>
      <c r="AD29" s="57"/>
      <c r="AE29" s="57"/>
      <c r="AF29" s="57"/>
      <c r="AG29" s="57"/>
      <c r="AH29" s="57"/>
      <c r="AI29" s="57"/>
      <c r="AJ29" s="57"/>
      <c r="AK29" s="60">
        <v>0</v>
      </c>
      <c r="AL29" s="57"/>
      <c r="AM29" s="57"/>
      <c r="AN29" s="57"/>
      <c r="AO29" s="57"/>
      <c r="AP29" s="57"/>
      <c r="AQ29" s="61"/>
      <c r="BE29" s="41"/>
    </row>
    <row r="30" spans="2:57" s="2" customFormat="1" ht="14.4" customHeight="1" hidden="1">
      <c r="B30" s="56"/>
      <c r="C30" s="57"/>
      <c r="D30" s="57"/>
      <c r="E30" s="57"/>
      <c r="F30" s="58" t="s">
        <v>53</v>
      </c>
      <c r="G30" s="57"/>
      <c r="H30" s="57"/>
      <c r="I30" s="57"/>
      <c r="J30" s="57"/>
      <c r="K30" s="57"/>
      <c r="L30" s="59">
        <v>0</v>
      </c>
      <c r="M30" s="57"/>
      <c r="N30" s="57"/>
      <c r="O30" s="57"/>
      <c r="P30" s="57"/>
      <c r="Q30" s="57"/>
      <c r="R30" s="57"/>
      <c r="S30" s="57"/>
      <c r="T30" s="57"/>
      <c r="U30" s="57"/>
      <c r="V30" s="57"/>
      <c r="W30" s="60">
        <f>ROUND(BD51,2)</f>
        <v>0</v>
      </c>
      <c r="X30" s="57"/>
      <c r="Y30" s="57"/>
      <c r="Z30" s="57"/>
      <c r="AA30" s="57"/>
      <c r="AB30" s="57"/>
      <c r="AC30" s="57"/>
      <c r="AD30" s="57"/>
      <c r="AE30" s="57"/>
      <c r="AF30" s="57"/>
      <c r="AG30" s="57"/>
      <c r="AH30" s="57"/>
      <c r="AI30" s="57"/>
      <c r="AJ30" s="57"/>
      <c r="AK30" s="60">
        <v>0</v>
      </c>
      <c r="AL30" s="57"/>
      <c r="AM30" s="57"/>
      <c r="AN30" s="57"/>
      <c r="AO30" s="57"/>
      <c r="AP30" s="57"/>
      <c r="AQ30" s="61"/>
      <c r="BE30" s="41"/>
    </row>
    <row r="31" spans="2:57" s="1" customFormat="1" ht="6.95" customHeight="1">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4"/>
      <c r="BE31" s="41"/>
    </row>
    <row r="32" spans="2:57" s="1" customFormat="1" ht="25.9" customHeight="1">
      <c r="B32" s="49"/>
      <c r="C32" s="62"/>
      <c r="D32" s="63" t="s">
        <v>54</v>
      </c>
      <c r="E32" s="64"/>
      <c r="F32" s="64"/>
      <c r="G32" s="64"/>
      <c r="H32" s="64"/>
      <c r="I32" s="64"/>
      <c r="J32" s="64"/>
      <c r="K32" s="64"/>
      <c r="L32" s="64"/>
      <c r="M32" s="64"/>
      <c r="N32" s="64"/>
      <c r="O32" s="64"/>
      <c r="P32" s="64"/>
      <c r="Q32" s="64"/>
      <c r="R32" s="64"/>
      <c r="S32" s="64"/>
      <c r="T32" s="65" t="s">
        <v>55</v>
      </c>
      <c r="U32" s="64"/>
      <c r="V32" s="64"/>
      <c r="W32" s="64"/>
      <c r="X32" s="66" t="s">
        <v>56</v>
      </c>
      <c r="Y32" s="64"/>
      <c r="Z32" s="64"/>
      <c r="AA32" s="64"/>
      <c r="AB32" s="64"/>
      <c r="AC32" s="64"/>
      <c r="AD32" s="64"/>
      <c r="AE32" s="64"/>
      <c r="AF32" s="64"/>
      <c r="AG32" s="64"/>
      <c r="AH32" s="64"/>
      <c r="AI32" s="64"/>
      <c r="AJ32" s="64"/>
      <c r="AK32" s="67">
        <f>SUM(AK23:AK30)</f>
        <v>0</v>
      </c>
      <c r="AL32" s="64"/>
      <c r="AM32" s="64"/>
      <c r="AN32" s="64"/>
      <c r="AO32" s="68"/>
      <c r="AP32" s="62"/>
      <c r="AQ32" s="69"/>
      <c r="BE32" s="41"/>
    </row>
    <row r="33" spans="2:43" s="1" customFormat="1" ht="6.95" customHeight="1">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4"/>
    </row>
    <row r="34" spans="2:43" s="1" customFormat="1" ht="6.9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2"/>
    </row>
    <row r="38" spans="2:44" s="1" customFormat="1" ht="6.95" customHeight="1">
      <c r="B38" s="73"/>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5"/>
    </row>
    <row r="39" spans="2:44" s="1" customFormat="1" ht="36.95" customHeight="1">
      <c r="B39" s="49"/>
      <c r="C39" s="76" t="s">
        <v>57</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5"/>
    </row>
    <row r="40" spans="2:44" s="1" customFormat="1" ht="6.95" customHeight="1">
      <c r="B40" s="49"/>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5"/>
    </row>
    <row r="41" spans="2:44" s="3" customFormat="1" ht="14.4" customHeight="1">
      <c r="B41" s="78"/>
      <c r="C41" s="79" t="s">
        <v>15</v>
      </c>
      <c r="D41" s="80"/>
      <c r="E41" s="80"/>
      <c r="F41" s="80"/>
      <c r="G41" s="80"/>
      <c r="H41" s="80"/>
      <c r="I41" s="80"/>
      <c r="J41" s="80"/>
      <c r="K41" s="80"/>
      <c r="L41" s="80" t="str">
        <f>K5</f>
        <v>2018031R1</v>
      </c>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1"/>
    </row>
    <row r="42" spans="2:44" s="4" customFormat="1" ht="36.95" customHeight="1">
      <c r="B42" s="82"/>
      <c r="C42" s="83" t="s">
        <v>18</v>
      </c>
      <c r="D42" s="84"/>
      <c r="E42" s="84"/>
      <c r="F42" s="84"/>
      <c r="G42" s="84"/>
      <c r="H42" s="84"/>
      <c r="I42" s="84"/>
      <c r="J42" s="84"/>
      <c r="K42" s="84"/>
      <c r="L42" s="85" t="str">
        <f>K6</f>
        <v>Městská knihovna</v>
      </c>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6"/>
    </row>
    <row r="43" spans="2:44" s="1" customFormat="1" ht="6.95" customHeight="1">
      <c r="B43" s="49"/>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5"/>
    </row>
    <row r="44" spans="2:44" s="1" customFormat="1" ht="13.5">
      <c r="B44" s="49"/>
      <c r="C44" s="79" t="s">
        <v>24</v>
      </c>
      <c r="D44" s="77"/>
      <c r="E44" s="77"/>
      <c r="F44" s="77"/>
      <c r="G44" s="77"/>
      <c r="H44" s="77"/>
      <c r="I44" s="77"/>
      <c r="J44" s="77"/>
      <c r="K44" s="77"/>
      <c r="L44" s="87" t="str">
        <f>IF(K8="","",K8)</f>
        <v>Staré nám. 134 a 135, Sokolov</v>
      </c>
      <c r="M44" s="77"/>
      <c r="N44" s="77"/>
      <c r="O44" s="77"/>
      <c r="P44" s="77"/>
      <c r="Q44" s="77"/>
      <c r="R44" s="77"/>
      <c r="S44" s="77"/>
      <c r="T44" s="77"/>
      <c r="U44" s="77"/>
      <c r="V44" s="77"/>
      <c r="W44" s="77"/>
      <c r="X44" s="77"/>
      <c r="Y44" s="77"/>
      <c r="Z44" s="77"/>
      <c r="AA44" s="77"/>
      <c r="AB44" s="77"/>
      <c r="AC44" s="77"/>
      <c r="AD44" s="77"/>
      <c r="AE44" s="77"/>
      <c r="AF44" s="77"/>
      <c r="AG44" s="77"/>
      <c r="AH44" s="77"/>
      <c r="AI44" s="79" t="s">
        <v>26</v>
      </c>
      <c r="AJ44" s="77"/>
      <c r="AK44" s="77"/>
      <c r="AL44" s="77"/>
      <c r="AM44" s="88" t="str">
        <f>IF(AN8="","",AN8)</f>
        <v>14. 9. 2018</v>
      </c>
      <c r="AN44" s="88"/>
      <c r="AO44" s="77"/>
      <c r="AP44" s="77"/>
      <c r="AQ44" s="77"/>
      <c r="AR44" s="75"/>
    </row>
    <row r="45" spans="2:44" s="1" customFormat="1" ht="6.95" customHeight="1">
      <c r="B45" s="49"/>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5"/>
    </row>
    <row r="46" spans="2:56" s="1" customFormat="1" ht="13.5">
      <c r="B46" s="49"/>
      <c r="C46" s="79" t="s">
        <v>32</v>
      </c>
      <c r="D46" s="77"/>
      <c r="E46" s="77"/>
      <c r="F46" s="77"/>
      <c r="G46" s="77"/>
      <c r="H46" s="77"/>
      <c r="I46" s="77"/>
      <c r="J46" s="77"/>
      <c r="K46" s="77"/>
      <c r="L46" s="80" t="str">
        <f>IF(E11="","",E11)</f>
        <v>Město Sokolov</v>
      </c>
      <c r="M46" s="77"/>
      <c r="N46" s="77"/>
      <c r="O46" s="77"/>
      <c r="P46" s="77"/>
      <c r="Q46" s="77"/>
      <c r="R46" s="77"/>
      <c r="S46" s="77"/>
      <c r="T46" s="77"/>
      <c r="U46" s="77"/>
      <c r="V46" s="77"/>
      <c r="W46" s="77"/>
      <c r="X46" s="77"/>
      <c r="Y46" s="77"/>
      <c r="Z46" s="77"/>
      <c r="AA46" s="77"/>
      <c r="AB46" s="77"/>
      <c r="AC46" s="77"/>
      <c r="AD46" s="77"/>
      <c r="AE46" s="77"/>
      <c r="AF46" s="77"/>
      <c r="AG46" s="77"/>
      <c r="AH46" s="77"/>
      <c r="AI46" s="79" t="s">
        <v>39</v>
      </c>
      <c r="AJ46" s="77"/>
      <c r="AK46" s="77"/>
      <c r="AL46" s="77"/>
      <c r="AM46" s="80" t="str">
        <f>IF(E17="","",E17)</f>
        <v>Ing. Arch Olga Růžičková</v>
      </c>
      <c r="AN46" s="80"/>
      <c r="AO46" s="80"/>
      <c r="AP46" s="80"/>
      <c r="AQ46" s="77"/>
      <c r="AR46" s="75"/>
      <c r="AS46" s="89" t="s">
        <v>58</v>
      </c>
      <c r="AT46" s="90"/>
      <c r="AU46" s="91"/>
      <c r="AV46" s="91"/>
      <c r="AW46" s="91"/>
      <c r="AX46" s="91"/>
      <c r="AY46" s="91"/>
      <c r="AZ46" s="91"/>
      <c r="BA46" s="91"/>
      <c r="BB46" s="91"/>
      <c r="BC46" s="91"/>
      <c r="BD46" s="92"/>
    </row>
    <row r="47" spans="2:56" s="1" customFormat="1" ht="13.5">
      <c r="B47" s="49"/>
      <c r="C47" s="79" t="s">
        <v>37</v>
      </c>
      <c r="D47" s="77"/>
      <c r="E47" s="77"/>
      <c r="F47" s="77"/>
      <c r="G47" s="77"/>
      <c r="H47" s="77"/>
      <c r="I47" s="77"/>
      <c r="J47" s="77"/>
      <c r="K47" s="77"/>
      <c r="L47" s="80" t="str">
        <f>IF(E14="Vyplň údaj","",E14)</f>
        <v/>
      </c>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5"/>
      <c r="AS47" s="93"/>
      <c r="AT47" s="94"/>
      <c r="AU47" s="95"/>
      <c r="AV47" s="95"/>
      <c r="AW47" s="95"/>
      <c r="AX47" s="95"/>
      <c r="AY47" s="95"/>
      <c r="AZ47" s="95"/>
      <c r="BA47" s="95"/>
      <c r="BB47" s="95"/>
      <c r="BC47" s="95"/>
      <c r="BD47" s="96"/>
    </row>
    <row r="48" spans="2:56" s="1" customFormat="1" ht="10.8" customHeight="1">
      <c r="B48" s="49"/>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5"/>
      <c r="AS48" s="97"/>
      <c r="AT48" s="58"/>
      <c r="AU48" s="50"/>
      <c r="AV48" s="50"/>
      <c r="AW48" s="50"/>
      <c r="AX48" s="50"/>
      <c r="AY48" s="50"/>
      <c r="AZ48" s="50"/>
      <c r="BA48" s="50"/>
      <c r="BB48" s="50"/>
      <c r="BC48" s="50"/>
      <c r="BD48" s="98"/>
    </row>
    <row r="49" spans="2:56" s="1" customFormat="1" ht="29.25" customHeight="1">
      <c r="B49" s="49"/>
      <c r="C49" s="99" t="s">
        <v>59</v>
      </c>
      <c r="D49" s="100"/>
      <c r="E49" s="100"/>
      <c r="F49" s="100"/>
      <c r="G49" s="100"/>
      <c r="H49" s="101"/>
      <c r="I49" s="102" t="s">
        <v>60</v>
      </c>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3" t="s">
        <v>61</v>
      </c>
      <c r="AH49" s="100"/>
      <c r="AI49" s="100"/>
      <c r="AJ49" s="100"/>
      <c r="AK49" s="100"/>
      <c r="AL49" s="100"/>
      <c r="AM49" s="100"/>
      <c r="AN49" s="102" t="s">
        <v>62</v>
      </c>
      <c r="AO49" s="100"/>
      <c r="AP49" s="100"/>
      <c r="AQ49" s="104" t="s">
        <v>63</v>
      </c>
      <c r="AR49" s="75"/>
      <c r="AS49" s="105" t="s">
        <v>64</v>
      </c>
      <c r="AT49" s="106" t="s">
        <v>65</v>
      </c>
      <c r="AU49" s="106" t="s">
        <v>66</v>
      </c>
      <c r="AV49" s="106" t="s">
        <v>67</v>
      </c>
      <c r="AW49" s="106" t="s">
        <v>68</v>
      </c>
      <c r="AX49" s="106" t="s">
        <v>69</v>
      </c>
      <c r="AY49" s="106" t="s">
        <v>70</v>
      </c>
      <c r="AZ49" s="106" t="s">
        <v>71</v>
      </c>
      <c r="BA49" s="106" t="s">
        <v>72</v>
      </c>
      <c r="BB49" s="106" t="s">
        <v>73</v>
      </c>
      <c r="BC49" s="106" t="s">
        <v>74</v>
      </c>
      <c r="BD49" s="107" t="s">
        <v>75</v>
      </c>
    </row>
    <row r="50" spans="2:56" s="1" customFormat="1" ht="10.8" customHeight="1">
      <c r="B50" s="49"/>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5"/>
      <c r="AS50" s="108"/>
      <c r="AT50" s="109"/>
      <c r="AU50" s="109"/>
      <c r="AV50" s="109"/>
      <c r="AW50" s="109"/>
      <c r="AX50" s="109"/>
      <c r="AY50" s="109"/>
      <c r="AZ50" s="109"/>
      <c r="BA50" s="109"/>
      <c r="BB50" s="109"/>
      <c r="BC50" s="109"/>
      <c r="BD50" s="110"/>
    </row>
    <row r="51" spans="2:90" s="4" customFormat="1" ht="32.4" customHeight="1">
      <c r="B51" s="82"/>
      <c r="C51" s="111" t="s">
        <v>76</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3">
        <f>ROUND(AG52+AG53+AG54+AG71+AG72,2)</f>
        <v>0</v>
      </c>
      <c r="AH51" s="113"/>
      <c r="AI51" s="113"/>
      <c r="AJ51" s="113"/>
      <c r="AK51" s="113"/>
      <c r="AL51" s="113"/>
      <c r="AM51" s="113"/>
      <c r="AN51" s="114">
        <f>SUM(AG51,AT51)</f>
        <v>0</v>
      </c>
      <c r="AO51" s="114"/>
      <c r="AP51" s="114"/>
      <c r="AQ51" s="115" t="s">
        <v>34</v>
      </c>
      <c r="AR51" s="86"/>
      <c r="AS51" s="116">
        <f>ROUND(AS52+AS53+AS54+AS71+AS72,2)</f>
        <v>0</v>
      </c>
      <c r="AT51" s="117">
        <f>ROUND(SUM(AV51:AW51),2)</f>
        <v>0</v>
      </c>
      <c r="AU51" s="118">
        <f>ROUND(AU52+AU53+AU54+AU71+AU72,5)</f>
        <v>0</v>
      </c>
      <c r="AV51" s="117">
        <f>ROUND(AZ51*L26,2)</f>
        <v>0</v>
      </c>
      <c r="AW51" s="117">
        <f>ROUND(BA51*L27,2)</f>
        <v>0</v>
      </c>
      <c r="AX51" s="117">
        <f>ROUND(BB51*L26,2)</f>
        <v>0</v>
      </c>
      <c r="AY51" s="117">
        <f>ROUND(BC51*L27,2)</f>
        <v>0</v>
      </c>
      <c r="AZ51" s="117">
        <f>ROUND(AZ52+AZ53+AZ54+AZ71+AZ72,2)</f>
        <v>0</v>
      </c>
      <c r="BA51" s="117">
        <f>ROUND(BA52+BA53+BA54+BA71+BA72,2)</f>
        <v>0</v>
      </c>
      <c r="BB51" s="117">
        <f>ROUND(BB52+BB53+BB54+BB71+BB72,2)</f>
        <v>0</v>
      </c>
      <c r="BC51" s="117">
        <f>ROUND(BC52+BC53+BC54+BC71+BC72,2)</f>
        <v>0</v>
      </c>
      <c r="BD51" s="119">
        <f>ROUND(BD52+BD53+BD54+BD71+BD72,2)</f>
        <v>0</v>
      </c>
      <c r="BS51" s="120" t="s">
        <v>77</v>
      </c>
      <c r="BT51" s="120" t="s">
        <v>78</v>
      </c>
      <c r="BU51" s="121" t="s">
        <v>79</v>
      </c>
      <c r="BV51" s="120" t="s">
        <v>80</v>
      </c>
      <c r="BW51" s="120" t="s">
        <v>7</v>
      </c>
      <c r="BX51" s="120" t="s">
        <v>81</v>
      </c>
      <c r="CL51" s="120" t="s">
        <v>21</v>
      </c>
    </row>
    <row r="52" spans="1:91" s="5" customFormat="1" ht="16.5" customHeight="1">
      <c r="A52" s="122" t="s">
        <v>82</v>
      </c>
      <c r="B52" s="123"/>
      <c r="C52" s="124"/>
      <c r="D52" s="125" t="s">
        <v>83</v>
      </c>
      <c r="E52" s="125"/>
      <c r="F52" s="125"/>
      <c r="G52" s="125"/>
      <c r="H52" s="125"/>
      <c r="I52" s="126"/>
      <c r="J52" s="125" t="s">
        <v>84</v>
      </c>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7">
        <f>'01 - Vedlejší rozpočtové ...'!J27</f>
        <v>0</v>
      </c>
      <c r="AH52" s="126"/>
      <c r="AI52" s="126"/>
      <c r="AJ52" s="126"/>
      <c r="AK52" s="126"/>
      <c r="AL52" s="126"/>
      <c r="AM52" s="126"/>
      <c r="AN52" s="127">
        <f>SUM(AG52,AT52)</f>
        <v>0</v>
      </c>
      <c r="AO52" s="126"/>
      <c r="AP52" s="126"/>
      <c r="AQ52" s="128" t="s">
        <v>85</v>
      </c>
      <c r="AR52" s="129"/>
      <c r="AS52" s="130">
        <v>0</v>
      </c>
      <c r="AT52" s="131">
        <f>ROUND(SUM(AV52:AW52),2)</f>
        <v>0</v>
      </c>
      <c r="AU52" s="132">
        <f>'01 - Vedlejší rozpočtové ...'!P80</f>
        <v>0</v>
      </c>
      <c r="AV52" s="131">
        <f>'01 - Vedlejší rozpočtové ...'!J30</f>
        <v>0</v>
      </c>
      <c r="AW52" s="131">
        <f>'01 - Vedlejší rozpočtové ...'!J31</f>
        <v>0</v>
      </c>
      <c r="AX52" s="131">
        <f>'01 - Vedlejší rozpočtové ...'!J32</f>
        <v>0</v>
      </c>
      <c r="AY52" s="131">
        <f>'01 - Vedlejší rozpočtové ...'!J33</f>
        <v>0</v>
      </c>
      <c r="AZ52" s="131">
        <f>'01 - Vedlejší rozpočtové ...'!F30</f>
        <v>0</v>
      </c>
      <c r="BA52" s="131">
        <f>'01 - Vedlejší rozpočtové ...'!F31</f>
        <v>0</v>
      </c>
      <c r="BB52" s="131">
        <f>'01 - Vedlejší rozpočtové ...'!F32</f>
        <v>0</v>
      </c>
      <c r="BC52" s="131">
        <f>'01 - Vedlejší rozpočtové ...'!F33</f>
        <v>0</v>
      </c>
      <c r="BD52" s="133">
        <f>'01 - Vedlejší rozpočtové ...'!F34</f>
        <v>0</v>
      </c>
      <c r="BT52" s="134" t="s">
        <v>86</v>
      </c>
      <c r="BV52" s="134" t="s">
        <v>80</v>
      </c>
      <c r="BW52" s="134" t="s">
        <v>87</v>
      </c>
      <c r="BX52" s="134" t="s">
        <v>7</v>
      </c>
      <c r="CL52" s="134" t="s">
        <v>21</v>
      </c>
      <c r="CM52" s="134" t="s">
        <v>88</v>
      </c>
    </row>
    <row r="53" spans="1:91" s="5" customFormat="1" ht="16.5" customHeight="1">
      <c r="A53" s="122" t="s">
        <v>82</v>
      </c>
      <c r="B53" s="123"/>
      <c r="C53" s="124"/>
      <c r="D53" s="125" t="s">
        <v>89</v>
      </c>
      <c r="E53" s="125"/>
      <c r="F53" s="125"/>
      <c r="G53" s="125"/>
      <c r="H53" s="125"/>
      <c r="I53" s="126"/>
      <c r="J53" s="125" t="s">
        <v>90</v>
      </c>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7">
        <f>'02 - Bourací práce'!J27</f>
        <v>0</v>
      </c>
      <c r="AH53" s="126"/>
      <c r="AI53" s="126"/>
      <c r="AJ53" s="126"/>
      <c r="AK53" s="126"/>
      <c r="AL53" s="126"/>
      <c r="AM53" s="126"/>
      <c r="AN53" s="127">
        <f>SUM(AG53,AT53)</f>
        <v>0</v>
      </c>
      <c r="AO53" s="126"/>
      <c r="AP53" s="126"/>
      <c r="AQ53" s="128" t="s">
        <v>85</v>
      </c>
      <c r="AR53" s="129"/>
      <c r="AS53" s="130">
        <v>0</v>
      </c>
      <c r="AT53" s="131">
        <f>ROUND(SUM(AV53:AW53),2)</f>
        <v>0</v>
      </c>
      <c r="AU53" s="132">
        <f>'02 - Bourací práce'!P89</f>
        <v>0</v>
      </c>
      <c r="AV53" s="131">
        <f>'02 - Bourací práce'!J30</f>
        <v>0</v>
      </c>
      <c r="AW53" s="131">
        <f>'02 - Bourací práce'!J31</f>
        <v>0</v>
      </c>
      <c r="AX53" s="131">
        <f>'02 - Bourací práce'!J32</f>
        <v>0</v>
      </c>
      <c r="AY53" s="131">
        <f>'02 - Bourací práce'!J33</f>
        <v>0</v>
      </c>
      <c r="AZ53" s="131">
        <f>'02 - Bourací práce'!F30</f>
        <v>0</v>
      </c>
      <c r="BA53" s="131">
        <f>'02 - Bourací práce'!F31</f>
        <v>0</v>
      </c>
      <c r="BB53" s="131">
        <f>'02 - Bourací práce'!F32</f>
        <v>0</v>
      </c>
      <c r="BC53" s="131">
        <f>'02 - Bourací práce'!F33</f>
        <v>0</v>
      </c>
      <c r="BD53" s="133">
        <f>'02 - Bourací práce'!F34</f>
        <v>0</v>
      </c>
      <c r="BT53" s="134" t="s">
        <v>86</v>
      </c>
      <c r="BV53" s="134" t="s">
        <v>80</v>
      </c>
      <c r="BW53" s="134" t="s">
        <v>91</v>
      </c>
      <c r="BX53" s="134" t="s">
        <v>7</v>
      </c>
      <c r="CL53" s="134" t="s">
        <v>21</v>
      </c>
      <c r="CM53" s="134" t="s">
        <v>88</v>
      </c>
    </row>
    <row r="54" spans="2:91" s="5" customFormat="1" ht="16.5" customHeight="1">
      <c r="B54" s="123"/>
      <c r="C54" s="124"/>
      <c r="D54" s="125" t="s">
        <v>92</v>
      </c>
      <c r="E54" s="125"/>
      <c r="F54" s="125"/>
      <c r="G54" s="125"/>
      <c r="H54" s="125"/>
      <c r="I54" s="126"/>
      <c r="J54" s="125" t="s">
        <v>93</v>
      </c>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35">
        <f>ROUND(AG55+SUM(AG56:AG59)+AG63+AG64+AG70,2)</f>
        <v>0</v>
      </c>
      <c r="AH54" s="126"/>
      <c r="AI54" s="126"/>
      <c r="AJ54" s="126"/>
      <c r="AK54" s="126"/>
      <c r="AL54" s="126"/>
      <c r="AM54" s="126"/>
      <c r="AN54" s="127">
        <f>SUM(AG54,AT54)</f>
        <v>0</v>
      </c>
      <c r="AO54" s="126"/>
      <c r="AP54" s="126"/>
      <c r="AQ54" s="128" t="s">
        <v>85</v>
      </c>
      <c r="AR54" s="129"/>
      <c r="AS54" s="130">
        <f>ROUND(AS55+SUM(AS56:AS59)+AS63+AS64+AS70,2)</f>
        <v>0</v>
      </c>
      <c r="AT54" s="131">
        <f>ROUND(SUM(AV54:AW54),2)</f>
        <v>0</v>
      </c>
      <c r="AU54" s="132">
        <f>ROUND(AU55+SUM(AU56:AU59)+AU63+AU64+AU70,5)</f>
        <v>0</v>
      </c>
      <c r="AV54" s="131">
        <f>ROUND(AZ54*L26,2)</f>
        <v>0</v>
      </c>
      <c r="AW54" s="131">
        <f>ROUND(BA54*L27,2)</f>
        <v>0</v>
      </c>
      <c r="AX54" s="131">
        <f>ROUND(BB54*L26,2)</f>
        <v>0</v>
      </c>
      <c r="AY54" s="131">
        <f>ROUND(BC54*L27,2)</f>
        <v>0</v>
      </c>
      <c r="AZ54" s="131">
        <f>ROUND(AZ55+SUM(AZ56:AZ59)+AZ63+AZ64+AZ70,2)</f>
        <v>0</v>
      </c>
      <c r="BA54" s="131">
        <f>ROUND(BA55+SUM(BA56:BA59)+BA63+BA64+BA70,2)</f>
        <v>0</v>
      </c>
      <c r="BB54" s="131">
        <f>ROUND(BB55+SUM(BB56:BB59)+BB63+BB64+BB70,2)</f>
        <v>0</v>
      </c>
      <c r="BC54" s="131">
        <f>ROUND(BC55+SUM(BC56:BC59)+BC63+BC64+BC70,2)</f>
        <v>0</v>
      </c>
      <c r="BD54" s="133">
        <f>ROUND(BD55+SUM(BD56:BD59)+BD63+BD64+BD70,2)</f>
        <v>0</v>
      </c>
      <c r="BS54" s="134" t="s">
        <v>77</v>
      </c>
      <c r="BT54" s="134" t="s">
        <v>86</v>
      </c>
      <c r="BU54" s="134" t="s">
        <v>79</v>
      </c>
      <c r="BV54" s="134" t="s">
        <v>80</v>
      </c>
      <c r="BW54" s="134" t="s">
        <v>94</v>
      </c>
      <c r="BX54" s="134" t="s">
        <v>7</v>
      </c>
      <c r="CL54" s="134" t="s">
        <v>21</v>
      </c>
      <c r="CM54" s="134" t="s">
        <v>88</v>
      </c>
    </row>
    <row r="55" spans="1:90" s="6" customFormat="1" ht="28.5" customHeight="1">
      <c r="A55" s="122" t="s">
        <v>82</v>
      </c>
      <c r="B55" s="136"/>
      <c r="C55" s="137"/>
      <c r="D55" s="137"/>
      <c r="E55" s="138" t="s">
        <v>95</v>
      </c>
      <c r="F55" s="138"/>
      <c r="G55" s="138"/>
      <c r="H55" s="138"/>
      <c r="I55" s="138"/>
      <c r="J55" s="137"/>
      <c r="K55" s="138" t="s">
        <v>96</v>
      </c>
      <c r="L55" s="138"/>
      <c r="M55" s="138"/>
      <c r="N55" s="138"/>
      <c r="O55" s="138"/>
      <c r="P55" s="138"/>
      <c r="Q55" s="138"/>
      <c r="R55" s="138"/>
      <c r="S55" s="138"/>
      <c r="T55" s="138"/>
      <c r="U55" s="138"/>
      <c r="V55" s="138"/>
      <c r="W55" s="138"/>
      <c r="X55" s="138"/>
      <c r="Y55" s="138"/>
      <c r="Z55" s="138"/>
      <c r="AA55" s="138"/>
      <c r="AB55" s="138"/>
      <c r="AC55" s="138"/>
      <c r="AD55" s="138"/>
      <c r="AE55" s="138"/>
      <c r="AF55" s="138"/>
      <c r="AG55" s="139">
        <f>'03.01 - D.1.1, D1.2, D1.3...'!J29</f>
        <v>0</v>
      </c>
      <c r="AH55" s="137"/>
      <c r="AI55" s="137"/>
      <c r="AJ55" s="137"/>
      <c r="AK55" s="137"/>
      <c r="AL55" s="137"/>
      <c r="AM55" s="137"/>
      <c r="AN55" s="139">
        <f>SUM(AG55,AT55)</f>
        <v>0</v>
      </c>
      <c r="AO55" s="137"/>
      <c r="AP55" s="137"/>
      <c r="AQ55" s="140" t="s">
        <v>97</v>
      </c>
      <c r="AR55" s="141"/>
      <c r="AS55" s="142">
        <v>0</v>
      </c>
      <c r="AT55" s="143">
        <f>ROUND(SUM(AV55:AW55),2)</f>
        <v>0</v>
      </c>
      <c r="AU55" s="144">
        <f>'03.01 - D.1.1, D1.2, D1.3...'!P121</f>
        <v>0</v>
      </c>
      <c r="AV55" s="143">
        <f>'03.01 - D.1.1, D1.2, D1.3...'!J32</f>
        <v>0</v>
      </c>
      <c r="AW55" s="143">
        <f>'03.01 - D.1.1, D1.2, D1.3...'!J33</f>
        <v>0</v>
      </c>
      <c r="AX55" s="143">
        <f>'03.01 - D.1.1, D1.2, D1.3...'!J34</f>
        <v>0</v>
      </c>
      <c r="AY55" s="143">
        <f>'03.01 - D.1.1, D1.2, D1.3...'!J35</f>
        <v>0</v>
      </c>
      <c r="AZ55" s="143">
        <f>'03.01 - D.1.1, D1.2, D1.3...'!F32</f>
        <v>0</v>
      </c>
      <c r="BA55" s="143">
        <f>'03.01 - D.1.1, D1.2, D1.3...'!F33</f>
        <v>0</v>
      </c>
      <c r="BB55" s="143">
        <f>'03.01 - D.1.1, D1.2, D1.3...'!F34</f>
        <v>0</v>
      </c>
      <c r="BC55" s="143">
        <f>'03.01 - D.1.1, D1.2, D1.3...'!F35</f>
        <v>0</v>
      </c>
      <c r="BD55" s="145">
        <f>'03.01 - D.1.1, D1.2, D1.3...'!F36</f>
        <v>0</v>
      </c>
      <c r="BT55" s="146" t="s">
        <v>88</v>
      </c>
      <c r="BV55" s="146" t="s">
        <v>80</v>
      </c>
      <c r="BW55" s="146" t="s">
        <v>98</v>
      </c>
      <c r="BX55" s="146" t="s">
        <v>94</v>
      </c>
      <c r="CL55" s="146" t="s">
        <v>21</v>
      </c>
    </row>
    <row r="56" spans="1:90" s="6" customFormat="1" ht="16.5" customHeight="1">
      <c r="A56" s="122" t="s">
        <v>82</v>
      </c>
      <c r="B56" s="136"/>
      <c r="C56" s="137"/>
      <c r="D56" s="137"/>
      <c r="E56" s="138" t="s">
        <v>99</v>
      </c>
      <c r="F56" s="138"/>
      <c r="G56" s="138"/>
      <c r="H56" s="138"/>
      <c r="I56" s="138"/>
      <c r="J56" s="137"/>
      <c r="K56" s="138" t="s">
        <v>100</v>
      </c>
      <c r="L56" s="138"/>
      <c r="M56" s="138"/>
      <c r="N56" s="138"/>
      <c r="O56" s="138"/>
      <c r="P56" s="138"/>
      <c r="Q56" s="138"/>
      <c r="R56" s="138"/>
      <c r="S56" s="138"/>
      <c r="T56" s="138"/>
      <c r="U56" s="138"/>
      <c r="V56" s="138"/>
      <c r="W56" s="138"/>
      <c r="X56" s="138"/>
      <c r="Y56" s="138"/>
      <c r="Z56" s="138"/>
      <c r="AA56" s="138"/>
      <c r="AB56" s="138"/>
      <c r="AC56" s="138"/>
      <c r="AD56" s="138"/>
      <c r="AE56" s="138"/>
      <c r="AF56" s="138"/>
      <c r="AG56" s="139">
        <f>'03.02 - D.4.1.a - Vytápění'!J29</f>
        <v>0</v>
      </c>
      <c r="AH56" s="137"/>
      <c r="AI56" s="137"/>
      <c r="AJ56" s="137"/>
      <c r="AK56" s="137"/>
      <c r="AL56" s="137"/>
      <c r="AM56" s="137"/>
      <c r="AN56" s="139">
        <f>SUM(AG56,AT56)</f>
        <v>0</v>
      </c>
      <c r="AO56" s="137"/>
      <c r="AP56" s="137"/>
      <c r="AQ56" s="140" t="s">
        <v>97</v>
      </c>
      <c r="AR56" s="141"/>
      <c r="AS56" s="142">
        <v>0</v>
      </c>
      <c r="AT56" s="143">
        <f>ROUND(SUM(AV56:AW56),2)</f>
        <v>0</v>
      </c>
      <c r="AU56" s="144">
        <f>'03.02 - D.4.1.a - Vytápění'!P91</f>
        <v>0</v>
      </c>
      <c r="AV56" s="143">
        <f>'03.02 - D.4.1.a - Vytápění'!J32</f>
        <v>0</v>
      </c>
      <c r="AW56" s="143">
        <f>'03.02 - D.4.1.a - Vytápění'!J33</f>
        <v>0</v>
      </c>
      <c r="AX56" s="143">
        <f>'03.02 - D.4.1.a - Vytápění'!J34</f>
        <v>0</v>
      </c>
      <c r="AY56" s="143">
        <f>'03.02 - D.4.1.a - Vytápění'!J35</f>
        <v>0</v>
      </c>
      <c r="AZ56" s="143">
        <f>'03.02 - D.4.1.a - Vytápění'!F32</f>
        <v>0</v>
      </c>
      <c r="BA56" s="143">
        <f>'03.02 - D.4.1.a - Vytápění'!F33</f>
        <v>0</v>
      </c>
      <c r="BB56" s="143">
        <f>'03.02 - D.4.1.a - Vytápění'!F34</f>
        <v>0</v>
      </c>
      <c r="BC56" s="143">
        <f>'03.02 - D.4.1.a - Vytápění'!F35</f>
        <v>0</v>
      </c>
      <c r="BD56" s="145">
        <f>'03.02 - D.4.1.a - Vytápění'!F36</f>
        <v>0</v>
      </c>
      <c r="BT56" s="146" t="s">
        <v>88</v>
      </c>
      <c r="BV56" s="146" t="s">
        <v>80</v>
      </c>
      <c r="BW56" s="146" t="s">
        <v>101</v>
      </c>
      <c r="BX56" s="146" t="s">
        <v>94</v>
      </c>
      <c r="CL56" s="146" t="s">
        <v>34</v>
      </c>
    </row>
    <row r="57" spans="1:90" s="6" customFormat="1" ht="16.5" customHeight="1">
      <c r="A57" s="122" t="s">
        <v>82</v>
      </c>
      <c r="B57" s="136"/>
      <c r="C57" s="137"/>
      <c r="D57" s="137"/>
      <c r="E57" s="138" t="s">
        <v>102</v>
      </c>
      <c r="F57" s="138"/>
      <c r="G57" s="138"/>
      <c r="H57" s="138"/>
      <c r="I57" s="138"/>
      <c r="J57" s="137"/>
      <c r="K57" s="138" t="s">
        <v>103</v>
      </c>
      <c r="L57" s="138"/>
      <c r="M57" s="138"/>
      <c r="N57" s="138"/>
      <c r="O57" s="138"/>
      <c r="P57" s="138"/>
      <c r="Q57" s="138"/>
      <c r="R57" s="138"/>
      <c r="S57" s="138"/>
      <c r="T57" s="138"/>
      <c r="U57" s="138"/>
      <c r="V57" s="138"/>
      <c r="W57" s="138"/>
      <c r="X57" s="138"/>
      <c r="Y57" s="138"/>
      <c r="Z57" s="138"/>
      <c r="AA57" s="138"/>
      <c r="AB57" s="138"/>
      <c r="AC57" s="138"/>
      <c r="AD57" s="138"/>
      <c r="AE57" s="138"/>
      <c r="AF57" s="138"/>
      <c r="AG57" s="139">
        <f>'03.03 - D.1.4.c - Vzducho...'!J29</f>
        <v>0</v>
      </c>
      <c r="AH57" s="137"/>
      <c r="AI57" s="137"/>
      <c r="AJ57" s="137"/>
      <c r="AK57" s="137"/>
      <c r="AL57" s="137"/>
      <c r="AM57" s="137"/>
      <c r="AN57" s="139">
        <f>SUM(AG57,AT57)</f>
        <v>0</v>
      </c>
      <c r="AO57" s="137"/>
      <c r="AP57" s="137"/>
      <c r="AQ57" s="140" t="s">
        <v>97</v>
      </c>
      <c r="AR57" s="141"/>
      <c r="AS57" s="142">
        <v>0</v>
      </c>
      <c r="AT57" s="143">
        <f>ROUND(SUM(AV57:AW57),2)</f>
        <v>0</v>
      </c>
      <c r="AU57" s="144">
        <f>'03.03 - D.1.4.c - Vzducho...'!P99</f>
        <v>0</v>
      </c>
      <c r="AV57" s="143">
        <f>'03.03 - D.1.4.c - Vzducho...'!J32</f>
        <v>0</v>
      </c>
      <c r="AW57" s="143">
        <f>'03.03 - D.1.4.c - Vzducho...'!J33</f>
        <v>0</v>
      </c>
      <c r="AX57" s="143">
        <f>'03.03 - D.1.4.c - Vzducho...'!J34</f>
        <v>0</v>
      </c>
      <c r="AY57" s="143">
        <f>'03.03 - D.1.4.c - Vzducho...'!J35</f>
        <v>0</v>
      </c>
      <c r="AZ57" s="143">
        <f>'03.03 - D.1.4.c - Vzducho...'!F32</f>
        <v>0</v>
      </c>
      <c r="BA57" s="143">
        <f>'03.03 - D.1.4.c - Vzducho...'!F33</f>
        <v>0</v>
      </c>
      <c r="BB57" s="143">
        <f>'03.03 - D.1.4.c - Vzducho...'!F34</f>
        <v>0</v>
      </c>
      <c r="BC57" s="143">
        <f>'03.03 - D.1.4.c - Vzducho...'!F35</f>
        <v>0</v>
      </c>
      <c r="BD57" s="145">
        <f>'03.03 - D.1.4.c - Vzducho...'!F36</f>
        <v>0</v>
      </c>
      <c r="BT57" s="146" t="s">
        <v>88</v>
      </c>
      <c r="BV57" s="146" t="s">
        <v>80</v>
      </c>
      <c r="BW57" s="146" t="s">
        <v>104</v>
      </c>
      <c r="BX57" s="146" t="s">
        <v>94</v>
      </c>
      <c r="CL57" s="146" t="s">
        <v>34</v>
      </c>
    </row>
    <row r="58" spans="1:90" s="6" customFormat="1" ht="16.5" customHeight="1">
      <c r="A58" s="122" t="s">
        <v>82</v>
      </c>
      <c r="B58" s="136"/>
      <c r="C58" s="137"/>
      <c r="D58" s="137"/>
      <c r="E58" s="138" t="s">
        <v>105</v>
      </c>
      <c r="F58" s="138"/>
      <c r="G58" s="138"/>
      <c r="H58" s="138"/>
      <c r="I58" s="138"/>
      <c r="J58" s="137"/>
      <c r="K58" s="138" t="s">
        <v>106</v>
      </c>
      <c r="L58" s="138"/>
      <c r="M58" s="138"/>
      <c r="N58" s="138"/>
      <c r="O58" s="138"/>
      <c r="P58" s="138"/>
      <c r="Q58" s="138"/>
      <c r="R58" s="138"/>
      <c r="S58" s="138"/>
      <c r="T58" s="138"/>
      <c r="U58" s="138"/>
      <c r="V58" s="138"/>
      <c r="W58" s="138"/>
      <c r="X58" s="138"/>
      <c r="Y58" s="138"/>
      <c r="Z58" s="138"/>
      <c r="AA58" s="138"/>
      <c r="AB58" s="138"/>
      <c r="AC58" s="138"/>
      <c r="AD58" s="138"/>
      <c r="AE58" s="138"/>
      <c r="AF58" s="138"/>
      <c r="AG58" s="139">
        <f>'03.04 - D.1.4.e - ZTI'!J29</f>
        <v>0</v>
      </c>
      <c r="AH58" s="137"/>
      <c r="AI58" s="137"/>
      <c r="AJ58" s="137"/>
      <c r="AK58" s="137"/>
      <c r="AL58" s="137"/>
      <c r="AM58" s="137"/>
      <c r="AN58" s="139">
        <f>SUM(AG58,AT58)</f>
        <v>0</v>
      </c>
      <c r="AO58" s="137"/>
      <c r="AP58" s="137"/>
      <c r="AQ58" s="140" t="s">
        <v>97</v>
      </c>
      <c r="AR58" s="141"/>
      <c r="AS58" s="142">
        <v>0</v>
      </c>
      <c r="AT58" s="143">
        <f>ROUND(SUM(AV58:AW58),2)</f>
        <v>0</v>
      </c>
      <c r="AU58" s="144">
        <f>'03.04 - D.1.4.e - ZTI'!P95</f>
        <v>0</v>
      </c>
      <c r="AV58" s="143">
        <f>'03.04 - D.1.4.e - ZTI'!J32</f>
        <v>0</v>
      </c>
      <c r="AW58" s="143">
        <f>'03.04 - D.1.4.e - ZTI'!J33</f>
        <v>0</v>
      </c>
      <c r="AX58" s="143">
        <f>'03.04 - D.1.4.e - ZTI'!J34</f>
        <v>0</v>
      </c>
      <c r="AY58" s="143">
        <f>'03.04 - D.1.4.e - ZTI'!J35</f>
        <v>0</v>
      </c>
      <c r="AZ58" s="143">
        <f>'03.04 - D.1.4.e - ZTI'!F32</f>
        <v>0</v>
      </c>
      <c r="BA58" s="143">
        <f>'03.04 - D.1.4.e - ZTI'!F33</f>
        <v>0</v>
      </c>
      <c r="BB58" s="143">
        <f>'03.04 - D.1.4.e - ZTI'!F34</f>
        <v>0</v>
      </c>
      <c r="BC58" s="143">
        <f>'03.04 - D.1.4.e - ZTI'!F35</f>
        <v>0</v>
      </c>
      <c r="BD58" s="145">
        <f>'03.04 - D.1.4.e - ZTI'!F36</f>
        <v>0</v>
      </c>
      <c r="BT58" s="146" t="s">
        <v>88</v>
      </c>
      <c r="BV58" s="146" t="s">
        <v>80</v>
      </c>
      <c r="BW58" s="146" t="s">
        <v>107</v>
      </c>
      <c r="BX58" s="146" t="s">
        <v>94</v>
      </c>
      <c r="CL58" s="146" t="s">
        <v>34</v>
      </c>
    </row>
    <row r="59" spans="2:90" s="6" customFormat="1" ht="16.5" customHeight="1">
      <c r="B59" s="136"/>
      <c r="C59" s="137"/>
      <c r="D59" s="137"/>
      <c r="E59" s="138" t="s">
        <v>108</v>
      </c>
      <c r="F59" s="138"/>
      <c r="G59" s="138"/>
      <c r="H59" s="138"/>
      <c r="I59" s="138"/>
      <c r="J59" s="137"/>
      <c r="K59" s="138" t="s">
        <v>109</v>
      </c>
      <c r="L59" s="138"/>
      <c r="M59" s="138"/>
      <c r="N59" s="138"/>
      <c r="O59" s="138"/>
      <c r="P59" s="138"/>
      <c r="Q59" s="138"/>
      <c r="R59" s="138"/>
      <c r="S59" s="138"/>
      <c r="T59" s="138"/>
      <c r="U59" s="138"/>
      <c r="V59" s="138"/>
      <c r="W59" s="138"/>
      <c r="X59" s="138"/>
      <c r="Y59" s="138"/>
      <c r="Z59" s="138"/>
      <c r="AA59" s="138"/>
      <c r="AB59" s="138"/>
      <c r="AC59" s="138"/>
      <c r="AD59" s="138"/>
      <c r="AE59" s="138"/>
      <c r="AF59" s="138"/>
      <c r="AG59" s="147">
        <f>ROUND(SUM(AG60:AG62),2)</f>
        <v>0</v>
      </c>
      <c r="AH59" s="137"/>
      <c r="AI59" s="137"/>
      <c r="AJ59" s="137"/>
      <c r="AK59" s="137"/>
      <c r="AL59" s="137"/>
      <c r="AM59" s="137"/>
      <c r="AN59" s="139">
        <f>SUM(AG59,AT59)</f>
        <v>0</v>
      </c>
      <c r="AO59" s="137"/>
      <c r="AP59" s="137"/>
      <c r="AQ59" s="140" t="s">
        <v>97</v>
      </c>
      <c r="AR59" s="141"/>
      <c r="AS59" s="142">
        <f>ROUND(SUM(AS60:AS62),2)</f>
        <v>0</v>
      </c>
      <c r="AT59" s="143">
        <f>ROUND(SUM(AV59:AW59),2)</f>
        <v>0</v>
      </c>
      <c r="AU59" s="144">
        <f>ROUND(SUM(AU60:AU62),5)</f>
        <v>0</v>
      </c>
      <c r="AV59" s="143">
        <f>ROUND(AZ59*L26,2)</f>
        <v>0</v>
      </c>
      <c r="AW59" s="143">
        <f>ROUND(BA59*L27,2)</f>
        <v>0</v>
      </c>
      <c r="AX59" s="143">
        <f>ROUND(BB59*L26,2)</f>
        <v>0</v>
      </c>
      <c r="AY59" s="143">
        <f>ROUND(BC59*L27,2)</f>
        <v>0</v>
      </c>
      <c r="AZ59" s="143">
        <f>ROUND(SUM(AZ60:AZ62),2)</f>
        <v>0</v>
      </c>
      <c r="BA59" s="143">
        <f>ROUND(SUM(BA60:BA62),2)</f>
        <v>0</v>
      </c>
      <c r="BB59" s="143">
        <f>ROUND(SUM(BB60:BB62),2)</f>
        <v>0</v>
      </c>
      <c r="BC59" s="143">
        <f>ROUND(SUM(BC60:BC62),2)</f>
        <v>0</v>
      </c>
      <c r="BD59" s="145">
        <f>ROUND(SUM(BD60:BD62),2)</f>
        <v>0</v>
      </c>
      <c r="BS59" s="146" t="s">
        <v>77</v>
      </c>
      <c r="BT59" s="146" t="s">
        <v>88</v>
      </c>
      <c r="BU59" s="146" t="s">
        <v>79</v>
      </c>
      <c r="BV59" s="146" t="s">
        <v>80</v>
      </c>
      <c r="BW59" s="146" t="s">
        <v>110</v>
      </c>
      <c r="BX59" s="146" t="s">
        <v>94</v>
      </c>
      <c r="CL59" s="146" t="s">
        <v>34</v>
      </c>
    </row>
    <row r="60" spans="1:90" s="6" customFormat="1" ht="16.5" customHeight="1">
      <c r="A60" s="122" t="s">
        <v>82</v>
      </c>
      <c r="B60" s="136"/>
      <c r="C60" s="137"/>
      <c r="D60" s="137"/>
      <c r="E60" s="137"/>
      <c r="F60" s="138" t="s">
        <v>111</v>
      </c>
      <c r="G60" s="138"/>
      <c r="H60" s="138"/>
      <c r="I60" s="138"/>
      <c r="J60" s="138"/>
      <c r="K60" s="137"/>
      <c r="L60" s="138" t="s">
        <v>112</v>
      </c>
      <c r="M60" s="138"/>
      <c r="N60" s="138"/>
      <c r="O60" s="138"/>
      <c r="P60" s="138"/>
      <c r="Q60" s="138"/>
      <c r="R60" s="138"/>
      <c r="S60" s="138"/>
      <c r="T60" s="138"/>
      <c r="U60" s="138"/>
      <c r="V60" s="138"/>
      <c r="W60" s="138"/>
      <c r="X60" s="138"/>
      <c r="Y60" s="138"/>
      <c r="Z60" s="138"/>
      <c r="AA60" s="138"/>
      <c r="AB60" s="138"/>
      <c r="AC60" s="138"/>
      <c r="AD60" s="138"/>
      <c r="AE60" s="138"/>
      <c r="AF60" s="138"/>
      <c r="AG60" s="139">
        <f>'03.05.1 - D.1.4.f - Děšťo...'!J31</f>
        <v>0</v>
      </c>
      <c r="AH60" s="137"/>
      <c r="AI60" s="137"/>
      <c r="AJ60" s="137"/>
      <c r="AK60" s="137"/>
      <c r="AL60" s="137"/>
      <c r="AM60" s="137"/>
      <c r="AN60" s="139">
        <f>SUM(AG60,AT60)</f>
        <v>0</v>
      </c>
      <c r="AO60" s="137"/>
      <c r="AP60" s="137"/>
      <c r="AQ60" s="140" t="s">
        <v>97</v>
      </c>
      <c r="AR60" s="141"/>
      <c r="AS60" s="142">
        <v>0</v>
      </c>
      <c r="AT60" s="143">
        <f>ROUND(SUM(AV60:AW60),2)</f>
        <v>0</v>
      </c>
      <c r="AU60" s="144">
        <f>'03.05.1 - D.1.4.f - Děšťo...'!P100</f>
        <v>0</v>
      </c>
      <c r="AV60" s="143">
        <f>'03.05.1 - D.1.4.f - Děšťo...'!J34</f>
        <v>0</v>
      </c>
      <c r="AW60" s="143">
        <f>'03.05.1 - D.1.4.f - Děšťo...'!J35</f>
        <v>0</v>
      </c>
      <c r="AX60" s="143">
        <f>'03.05.1 - D.1.4.f - Děšťo...'!J36</f>
        <v>0</v>
      </c>
      <c r="AY60" s="143">
        <f>'03.05.1 - D.1.4.f - Děšťo...'!J37</f>
        <v>0</v>
      </c>
      <c r="AZ60" s="143">
        <f>'03.05.1 - D.1.4.f - Děšťo...'!F34</f>
        <v>0</v>
      </c>
      <c r="BA60" s="143">
        <f>'03.05.1 - D.1.4.f - Děšťo...'!F35</f>
        <v>0</v>
      </c>
      <c r="BB60" s="143">
        <f>'03.05.1 - D.1.4.f - Děšťo...'!F36</f>
        <v>0</v>
      </c>
      <c r="BC60" s="143">
        <f>'03.05.1 - D.1.4.f - Děšťo...'!F37</f>
        <v>0</v>
      </c>
      <c r="BD60" s="145">
        <f>'03.05.1 - D.1.4.f - Děšťo...'!F38</f>
        <v>0</v>
      </c>
      <c r="BT60" s="146" t="s">
        <v>113</v>
      </c>
      <c r="BV60" s="146" t="s">
        <v>80</v>
      </c>
      <c r="BW60" s="146" t="s">
        <v>114</v>
      </c>
      <c r="BX60" s="146" t="s">
        <v>110</v>
      </c>
      <c r="CL60" s="146" t="s">
        <v>34</v>
      </c>
    </row>
    <row r="61" spans="1:90" s="6" customFormat="1" ht="16.5" customHeight="1">
      <c r="A61" s="122" t="s">
        <v>82</v>
      </c>
      <c r="B61" s="136"/>
      <c r="C61" s="137"/>
      <c r="D61" s="137"/>
      <c r="E61" s="137"/>
      <c r="F61" s="138" t="s">
        <v>115</v>
      </c>
      <c r="G61" s="138"/>
      <c r="H61" s="138"/>
      <c r="I61" s="138"/>
      <c r="J61" s="138"/>
      <c r="K61" s="137"/>
      <c r="L61" s="138" t="s">
        <v>116</v>
      </c>
      <c r="M61" s="138"/>
      <c r="N61" s="138"/>
      <c r="O61" s="138"/>
      <c r="P61" s="138"/>
      <c r="Q61" s="138"/>
      <c r="R61" s="138"/>
      <c r="S61" s="138"/>
      <c r="T61" s="138"/>
      <c r="U61" s="138"/>
      <c r="V61" s="138"/>
      <c r="W61" s="138"/>
      <c r="X61" s="138"/>
      <c r="Y61" s="138"/>
      <c r="Z61" s="138"/>
      <c r="AA61" s="138"/>
      <c r="AB61" s="138"/>
      <c r="AC61" s="138"/>
      <c r="AD61" s="138"/>
      <c r="AE61" s="138"/>
      <c r="AF61" s="138"/>
      <c r="AG61" s="139">
        <f>'03.05.2 - D.1.4.f - Splaš...'!J31</f>
        <v>0</v>
      </c>
      <c r="AH61" s="137"/>
      <c r="AI61" s="137"/>
      <c r="AJ61" s="137"/>
      <c r="AK61" s="137"/>
      <c r="AL61" s="137"/>
      <c r="AM61" s="137"/>
      <c r="AN61" s="139">
        <f>SUM(AG61,AT61)</f>
        <v>0</v>
      </c>
      <c r="AO61" s="137"/>
      <c r="AP61" s="137"/>
      <c r="AQ61" s="140" t="s">
        <v>97</v>
      </c>
      <c r="AR61" s="141"/>
      <c r="AS61" s="142">
        <v>0</v>
      </c>
      <c r="AT61" s="143">
        <f>ROUND(SUM(AV61:AW61),2)</f>
        <v>0</v>
      </c>
      <c r="AU61" s="144">
        <f>'03.05.2 - D.1.4.f - Splaš...'!P98</f>
        <v>0</v>
      </c>
      <c r="AV61" s="143">
        <f>'03.05.2 - D.1.4.f - Splaš...'!J34</f>
        <v>0</v>
      </c>
      <c r="AW61" s="143">
        <f>'03.05.2 - D.1.4.f - Splaš...'!J35</f>
        <v>0</v>
      </c>
      <c r="AX61" s="143">
        <f>'03.05.2 - D.1.4.f - Splaš...'!J36</f>
        <v>0</v>
      </c>
      <c r="AY61" s="143">
        <f>'03.05.2 - D.1.4.f - Splaš...'!J37</f>
        <v>0</v>
      </c>
      <c r="AZ61" s="143">
        <f>'03.05.2 - D.1.4.f - Splaš...'!F34</f>
        <v>0</v>
      </c>
      <c r="BA61" s="143">
        <f>'03.05.2 - D.1.4.f - Splaš...'!F35</f>
        <v>0</v>
      </c>
      <c r="BB61" s="143">
        <f>'03.05.2 - D.1.4.f - Splaš...'!F36</f>
        <v>0</v>
      </c>
      <c r="BC61" s="143">
        <f>'03.05.2 - D.1.4.f - Splaš...'!F37</f>
        <v>0</v>
      </c>
      <c r="BD61" s="145">
        <f>'03.05.2 - D.1.4.f - Splaš...'!F38</f>
        <v>0</v>
      </c>
      <c r="BT61" s="146" t="s">
        <v>113</v>
      </c>
      <c r="BV61" s="146" t="s">
        <v>80</v>
      </c>
      <c r="BW61" s="146" t="s">
        <v>117</v>
      </c>
      <c r="BX61" s="146" t="s">
        <v>110</v>
      </c>
      <c r="CL61" s="146" t="s">
        <v>34</v>
      </c>
    </row>
    <row r="62" spans="1:90" s="6" customFormat="1" ht="16.5" customHeight="1">
      <c r="A62" s="122" t="s">
        <v>82</v>
      </c>
      <c r="B62" s="136"/>
      <c r="C62" s="137"/>
      <c r="D62" s="137"/>
      <c r="E62" s="137"/>
      <c r="F62" s="138" t="s">
        <v>118</v>
      </c>
      <c r="G62" s="138"/>
      <c r="H62" s="138"/>
      <c r="I62" s="138"/>
      <c r="J62" s="138"/>
      <c r="K62" s="137"/>
      <c r="L62" s="138" t="s">
        <v>119</v>
      </c>
      <c r="M62" s="138"/>
      <c r="N62" s="138"/>
      <c r="O62" s="138"/>
      <c r="P62" s="138"/>
      <c r="Q62" s="138"/>
      <c r="R62" s="138"/>
      <c r="S62" s="138"/>
      <c r="T62" s="138"/>
      <c r="U62" s="138"/>
      <c r="V62" s="138"/>
      <c r="W62" s="138"/>
      <c r="X62" s="138"/>
      <c r="Y62" s="138"/>
      <c r="Z62" s="138"/>
      <c r="AA62" s="138"/>
      <c r="AB62" s="138"/>
      <c r="AC62" s="138"/>
      <c r="AD62" s="138"/>
      <c r="AE62" s="138"/>
      <c r="AF62" s="138"/>
      <c r="AG62" s="139">
        <f>'03.05.3 - D.1.4.f - Vodov...'!J31</f>
        <v>0</v>
      </c>
      <c r="AH62" s="137"/>
      <c r="AI62" s="137"/>
      <c r="AJ62" s="137"/>
      <c r="AK62" s="137"/>
      <c r="AL62" s="137"/>
      <c r="AM62" s="137"/>
      <c r="AN62" s="139">
        <f>SUM(AG62,AT62)</f>
        <v>0</v>
      </c>
      <c r="AO62" s="137"/>
      <c r="AP62" s="137"/>
      <c r="AQ62" s="140" t="s">
        <v>97</v>
      </c>
      <c r="AR62" s="141"/>
      <c r="AS62" s="142">
        <v>0</v>
      </c>
      <c r="AT62" s="143">
        <f>ROUND(SUM(AV62:AW62),2)</f>
        <v>0</v>
      </c>
      <c r="AU62" s="144">
        <f>'03.05.3 - D.1.4.f - Vodov...'!P100</f>
        <v>0</v>
      </c>
      <c r="AV62" s="143">
        <f>'03.05.3 - D.1.4.f - Vodov...'!J34</f>
        <v>0</v>
      </c>
      <c r="AW62" s="143">
        <f>'03.05.3 - D.1.4.f - Vodov...'!J35</f>
        <v>0</v>
      </c>
      <c r="AX62" s="143">
        <f>'03.05.3 - D.1.4.f - Vodov...'!J36</f>
        <v>0</v>
      </c>
      <c r="AY62" s="143">
        <f>'03.05.3 - D.1.4.f - Vodov...'!J37</f>
        <v>0</v>
      </c>
      <c r="AZ62" s="143">
        <f>'03.05.3 - D.1.4.f - Vodov...'!F34</f>
        <v>0</v>
      </c>
      <c r="BA62" s="143">
        <f>'03.05.3 - D.1.4.f - Vodov...'!F35</f>
        <v>0</v>
      </c>
      <c r="BB62" s="143">
        <f>'03.05.3 - D.1.4.f - Vodov...'!F36</f>
        <v>0</v>
      </c>
      <c r="BC62" s="143">
        <f>'03.05.3 - D.1.4.f - Vodov...'!F37</f>
        <v>0</v>
      </c>
      <c r="BD62" s="145">
        <f>'03.05.3 - D.1.4.f - Vodov...'!F38</f>
        <v>0</v>
      </c>
      <c r="BT62" s="146" t="s">
        <v>113</v>
      </c>
      <c r="BV62" s="146" t="s">
        <v>80</v>
      </c>
      <c r="BW62" s="146" t="s">
        <v>120</v>
      </c>
      <c r="BX62" s="146" t="s">
        <v>110</v>
      </c>
      <c r="CL62" s="146" t="s">
        <v>34</v>
      </c>
    </row>
    <row r="63" spans="1:90" s="6" customFormat="1" ht="16.5" customHeight="1">
      <c r="A63" s="122" t="s">
        <v>82</v>
      </c>
      <c r="B63" s="136"/>
      <c r="C63" s="137"/>
      <c r="D63" s="137"/>
      <c r="E63" s="138" t="s">
        <v>121</v>
      </c>
      <c r="F63" s="138"/>
      <c r="G63" s="138"/>
      <c r="H63" s="138"/>
      <c r="I63" s="138"/>
      <c r="J63" s="137"/>
      <c r="K63" s="138" t="s">
        <v>122</v>
      </c>
      <c r="L63" s="138"/>
      <c r="M63" s="138"/>
      <c r="N63" s="138"/>
      <c r="O63" s="138"/>
      <c r="P63" s="138"/>
      <c r="Q63" s="138"/>
      <c r="R63" s="138"/>
      <c r="S63" s="138"/>
      <c r="T63" s="138"/>
      <c r="U63" s="138"/>
      <c r="V63" s="138"/>
      <c r="W63" s="138"/>
      <c r="X63" s="138"/>
      <c r="Y63" s="138"/>
      <c r="Z63" s="138"/>
      <c r="AA63" s="138"/>
      <c r="AB63" s="138"/>
      <c r="AC63" s="138"/>
      <c r="AD63" s="138"/>
      <c r="AE63" s="138"/>
      <c r="AF63" s="138"/>
      <c r="AG63" s="139">
        <f>'03.06 - D.1.4.g - Silnoproud'!J29</f>
        <v>0</v>
      </c>
      <c r="AH63" s="137"/>
      <c r="AI63" s="137"/>
      <c r="AJ63" s="137"/>
      <c r="AK63" s="137"/>
      <c r="AL63" s="137"/>
      <c r="AM63" s="137"/>
      <c r="AN63" s="139">
        <f>SUM(AG63,AT63)</f>
        <v>0</v>
      </c>
      <c r="AO63" s="137"/>
      <c r="AP63" s="137"/>
      <c r="AQ63" s="140" t="s">
        <v>97</v>
      </c>
      <c r="AR63" s="141"/>
      <c r="AS63" s="142">
        <v>0</v>
      </c>
      <c r="AT63" s="143">
        <f>ROUND(SUM(AV63:AW63),2)</f>
        <v>0</v>
      </c>
      <c r="AU63" s="144">
        <f>'03.06 - D.1.4.g - Silnoproud'!P97</f>
        <v>0</v>
      </c>
      <c r="AV63" s="143">
        <f>'03.06 - D.1.4.g - Silnoproud'!J32</f>
        <v>0</v>
      </c>
      <c r="AW63" s="143">
        <f>'03.06 - D.1.4.g - Silnoproud'!J33</f>
        <v>0</v>
      </c>
      <c r="AX63" s="143">
        <f>'03.06 - D.1.4.g - Silnoproud'!J34</f>
        <v>0</v>
      </c>
      <c r="AY63" s="143">
        <f>'03.06 - D.1.4.g - Silnoproud'!J35</f>
        <v>0</v>
      </c>
      <c r="AZ63" s="143">
        <f>'03.06 - D.1.4.g - Silnoproud'!F32</f>
        <v>0</v>
      </c>
      <c r="BA63" s="143">
        <f>'03.06 - D.1.4.g - Silnoproud'!F33</f>
        <v>0</v>
      </c>
      <c r="BB63" s="143">
        <f>'03.06 - D.1.4.g - Silnoproud'!F34</f>
        <v>0</v>
      </c>
      <c r="BC63" s="143">
        <f>'03.06 - D.1.4.g - Silnoproud'!F35</f>
        <v>0</v>
      </c>
      <c r="BD63" s="145">
        <f>'03.06 - D.1.4.g - Silnoproud'!F36</f>
        <v>0</v>
      </c>
      <c r="BT63" s="146" t="s">
        <v>88</v>
      </c>
      <c r="BV63" s="146" t="s">
        <v>80</v>
      </c>
      <c r="BW63" s="146" t="s">
        <v>123</v>
      </c>
      <c r="BX63" s="146" t="s">
        <v>94</v>
      </c>
      <c r="CL63" s="146" t="s">
        <v>34</v>
      </c>
    </row>
    <row r="64" spans="2:90" s="6" customFormat="1" ht="28.5" customHeight="1">
      <c r="B64" s="136"/>
      <c r="C64" s="137"/>
      <c r="D64" s="137"/>
      <c r="E64" s="138" t="s">
        <v>124</v>
      </c>
      <c r="F64" s="138"/>
      <c r="G64" s="138"/>
      <c r="H64" s="138"/>
      <c r="I64" s="138"/>
      <c r="J64" s="137"/>
      <c r="K64" s="138" t="s">
        <v>125</v>
      </c>
      <c r="L64" s="138"/>
      <c r="M64" s="138"/>
      <c r="N64" s="138"/>
      <c r="O64" s="138"/>
      <c r="P64" s="138"/>
      <c r="Q64" s="138"/>
      <c r="R64" s="138"/>
      <c r="S64" s="138"/>
      <c r="T64" s="138"/>
      <c r="U64" s="138"/>
      <c r="V64" s="138"/>
      <c r="W64" s="138"/>
      <c r="X64" s="138"/>
      <c r="Y64" s="138"/>
      <c r="Z64" s="138"/>
      <c r="AA64" s="138"/>
      <c r="AB64" s="138"/>
      <c r="AC64" s="138"/>
      <c r="AD64" s="138"/>
      <c r="AE64" s="138"/>
      <c r="AF64" s="138"/>
      <c r="AG64" s="147">
        <f>ROUND(SUM(AG65:AG69),2)</f>
        <v>0</v>
      </c>
      <c r="AH64" s="137"/>
      <c r="AI64" s="137"/>
      <c r="AJ64" s="137"/>
      <c r="AK64" s="137"/>
      <c r="AL64" s="137"/>
      <c r="AM64" s="137"/>
      <c r="AN64" s="139">
        <f>SUM(AG64,AT64)</f>
        <v>0</v>
      </c>
      <c r="AO64" s="137"/>
      <c r="AP64" s="137"/>
      <c r="AQ64" s="140" t="s">
        <v>97</v>
      </c>
      <c r="AR64" s="141"/>
      <c r="AS64" s="142">
        <f>ROUND(SUM(AS65:AS69),2)</f>
        <v>0</v>
      </c>
      <c r="AT64" s="143">
        <f>ROUND(SUM(AV64:AW64),2)</f>
        <v>0</v>
      </c>
      <c r="AU64" s="144">
        <f>ROUND(SUM(AU65:AU69),5)</f>
        <v>0</v>
      </c>
      <c r="AV64" s="143">
        <f>ROUND(AZ64*L26,2)</f>
        <v>0</v>
      </c>
      <c r="AW64" s="143">
        <f>ROUND(BA64*L27,2)</f>
        <v>0</v>
      </c>
      <c r="AX64" s="143">
        <f>ROUND(BB64*L26,2)</f>
        <v>0</v>
      </c>
      <c r="AY64" s="143">
        <f>ROUND(BC64*L27,2)</f>
        <v>0</v>
      </c>
      <c r="AZ64" s="143">
        <f>ROUND(SUM(AZ65:AZ69),2)</f>
        <v>0</v>
      </c>
      <c r="BA64" s="143">
        <f>ROUND(SUM(BA65:BA69),2)</f>
        <v>0</v>
      </c>
      <c r="BB64" s="143">
        <f>ROUND(SUM(BB65:BB69),2)</f>
        <v>0</v>
      </c>
      <c r="BC64" s="143">
        <f>ROUND(SUM(BC65:BC69),2)</f>
        <v>0</v>
      </c>
      <c r="BD64" s="145">
        <f>ROUND(SUM(BD65:BD69),2)</f>
        <v>0</v>
      </c>
      <c r="BS64" s="146" t="s">
        <v>77</v>
      </c>
      <c r="BT64" s="146" t="s">
        <v>88</v>
      </c>
      <c r="BU64" s="146" t="s">
        <v>79</v>
      </c>
      <c r="BV64" s="146" t="s">
        <v>80</v>
      </c>
      <c r="BW64" s="146" t="s">
        <v>126</v>
      </c>
      <c r="BX64" s="146" t="s">
        <v>94</v>
      </c>
      <c r="CL64" s="146" t="s">
        <v>34</v>
      </c>
    </row>
    <row r="65" spans="1:90" s="6" customFormat="1" ht="16.5" customHeight="1">
      <c r="A65" s="122" t="s">
        <v>82</v>
      </c>
      <c r="B65" s="136"/>
      <c r="C65" s="137"/>
      <c r="D65" s="137"/>
      <c r="E65" s="137"/>
      <c r="F65" s="138" t="s">
        <v>127</v>
      </c>
      <c r="G65" s="138"/>
      <c r="H65" s="138"/>
      <c r="I65" s="138"/>
      <c r="J65" s="138"/>
      <c r="K65" s="137"/>
      <c r="L65" s="138" t="s">
        <v>128</v>
      </c>
      <c r="M65" s="138"/>
      <c r="N65" s="138"/>
      <c r="O65" s="138"/>
      <c r="P65" s="138"/>
      <c r="Q65" s="138"/>
      <c r="R65" s="138"/>
      <c r="S65" s="138"/>
      <c r="T65" s="138"/>
      <c r="U65" s="138"/>
      <c r="V65" s="138"/>
      <c r="W65" s="138"/>
      <c r="X65" s="138"/>
      <c r="Y65" s="138"/>
      <c r="Z65" s="138"/>
      <c r="AA65" s="138"/>
      <c r="AB65" s="138"/>
      <c r="AC65" s="138"/>
      <c r="AD65" s="138"/>
      <c r="AE65" s="138"/>
      <c r="AF65" s="138"/>
      <c r="AG65" s="139">
        <f>'03.07.1 - D.1.4.h - EZS'!J31</f>
        <v>0</v>
      </c>
      <c r="AH65" s="137"/>
      <c r="AI65" s="137"/>
      <c r="AJ65" s="137"/>
      <c r="AK65" s="137"/>
      <c r="AL65" s="137"/>
      <c r="AM65" s="137"/>
      <c r="AN65" s="139">
        <f>SUM(AG65,AT65)</f>
        <v>0</v>
      </c>
      <c r="AO65" s="137"/>
      <c r="AP65" s="137"/>
      <c r="AQ65" s="140" t="s">
        <v>97</v>
      </c>
      <c r="AR65" s="141"/>
      <c r="AS65" s="142">
        <v>0</v>
      </c>
      <c r="AT65" s="143">
        <f>ROUND(SUM(AV65:AW65),2)</f>
        <v>0</v>
      </c>
      <c r="AU65" s="144">
        <f>'03.07.1 - D.1.4.h - EZS'!P93</f>
        <v>0</v>
      </c>
      <c r="AV65" s="143">
        <f>'03.07.1 - D.1.4.h - EZS'!J34</f>
        <v>0</v>
      </c>
      <c r="AW65" s="143">
        <f>'03.07.1 - D.1.4.h - EZS'!J35</f>
        <v>0</v>
      </c>
      <c r="AX65" s="143">
        <f>'03.07.1 - D.1.4.h - EZS'!J36</f>
        <v>0</v>
      </c>
      <c r="AY65" s="143">
        <f>'03.07.1 - D.1.4.h - EZS'!J37</f>
        <v>0</v>
      </c>
      <c r="AZ65" s="143">
        <f>'03.07.1 - D.1.4.h - EZS'!F34</f>
        <v>0</v>
      </c>
      <c r="BA65" s="143">
        <f>'03.07.1 - D.1.4.h - EZS'!F35</f>
        <v>0</v>
      </c>
      <c r="BB65" s="143">
        <f>'03.07.1 - D.1.4.h - EZS'!F36</f>
        <v>0</v>
      </c>
      <c r="BC65" s="143">
        <f>'03.07.1 - D.1.4.h - EZS'!F37</f>
        <v>0</v>
      </c>
      <c r="BD65" s="145">
        <f>'03.07.1 - D.1.4.h - EZS'!F38</f>
        <v>0</v>
      </c>
      <c r="BT65" s="146" t="s">
        <v>113</v>
      </c>
      <c r="BV65" s="146" t="s">
        <v>80</v>
      </c>
      <c r="BW65" s="146" t="s">
        <v>129</v>
      </c>
      <c r="BX65" s="146" t="s">
        <v>126</v>
      </c>
      <c r="CL65" s="146" t="s">
        <v>34</v>
      </c>
    </row>
    <row r="66" spans="1:90" s="6" customFormat="1" ht="16.5" customHeight="1">
      <c r="A66" s="122" t="s">
        <v>82</v>
      </c>
      <c r="B66" s="136"/>
      <c r="C66" s="137"/>
      <c r="D66" s="137"/>
      <c r="E66" s="137"/>
      <c r="F66" s="138" t="s">
        <v>130</v>
      </c>
      <c r="G66" s="138"/>
      <c r="H66" s="138"/>
      <c r="I66" s="138"/>
      <c r="J66" s="138"/>
      <c r="K66" s="137"/>
      <c r="L66" s="138" t="s">
        <v>131</v>
      </c>
      <c r="M66" s="138"/>
      <c r="N66" s="138"/>
      <c r="O66" s="138"/>
      <c r="P66" s="138"/>
      <c r="Q66" s="138"/>
      <c r="R66" s="138"/>
      <c r="S66" s="138"/>
      <c r="T66" s="138"/>
      <c r="U66" s="138"/>
      <c r="V66" s="138"/>
      <c r="W66" s="138"/>
      <c r="X66" s="138"/>
      <c r="Y66" s="138"/>
      <c r="Z66" s="138"/>
      <c r="AA66" s="138"/>
      <c r="AB66" s="138"/>
      <c r="AC66" s="138"/>
      <c r="AD66" s="138"/>
      <c r="AE66" s="138"/>
      <c r="AF66" s="138"/>
      <c r="AG66" s="139">
        <f>'03.07.2 - D.1.4.h - Struk...'!J31</f>
        <v>0</v>
      </c>
      <c r="AH66" s="137"/>
      <c r="AI66" s="137"/>
      <c r="AJ66" s="137"/>
      <c r="AK66" s="137"/>
      <c r="AL66" s="137"/>
      <c r="AM66" s="137"/>
      <c r="AN66" s="139">
        <f>SUM(AG66,AT66)</f>
        <v>0</v>
      </c>
      <c r="AO66" s="137"/>
      <c r="AP66" s="137"/>
      <c r="AQ66" s="140" t="s">
        <v>97</v>
      </c>
      <c r="AR66" s="141"/>
      <c r="AS66" s="142">
        <v>0</v>
      </c>
      <c r="AT66" s="143">
        <f>ROUND(SUM(AV66:AW66),2)</f>
        <v>0</v>
      </c>
      <c r="AU66" s="144">
        <f>'03.07.2 - D.1.4.h - Struk...'!P94</f>
        <v>0</v>
      </c>
      <c r="AV66" s="143">
        <f>'03.07.2 - D.1.4.h - Struk...'!J34</f>
        <v>0</v>
      </c>
      <c r="AW66" s="143">
        <f>'03.07.2 - D.1.4.h - Struk...'!J35</f>
        <v>0</v>
      </c>
      <c r="AX66" s="143">
        <f>'03.07.2 - D.1.4.h - Struk...'!J36</f>
        <v>0</v>
      </c>
      <c r="AY66" s="143">
        <f>'03.07.2 - D.1.4.h - Struk...'!J37</f>
        <v>0</v>
      </c>
      <c r="AZ66" s="143">
        <f>'03.07.2 - D.1.4.h - Struk...'!F34</f>
        <v>0</v>
      </c>
      <c r="BA66" s="143">
        <f>'03.07.2 - D.1.4.h - Struk...'!F35</f>
        <v>0</v>
      </c>
      <c r="BB66" s="143">
        <f>'03.07.2 - D.1.4.h - Struk...'!F36</f>
        <v>0</v>
      </c>
      <c r="BC66" s="143">
        <f>'03.07.2 - D.1.4.h - Struk...'!F37</f>
        <v>0</v>
      </c>
      <c r="BD66" s="145">
        <f>'03.07.2 - D.1.4.h - Struk...'!F38</f>
        <v>0</v>
      </c>
      <c r="BT66" s="146" t="s">
        <v>113</v>
      </c>
      <c r="BV66" s="146" t="s">
        <v>80</v>
      </c>
      <c r="BW66" s="146" t="s">
        <v>132</v>
      </c>
      <c r="BX66" s="146" t="s">
        <v>126</v>
      </c>
      <c r="CL66" s="146" t="s">
        <v>34</v>
      </c>
    </row>
    <row r="67" spans="1:90" s="6" customFormat="1" ht="16.5" customHeight="1">
      <c r="A67" s="122" t="s">
        <v>82</v>
      </c>
      <c r="B67" s="136"/>
      <c r="C67" s="137"/>
      <c r="D67" s="137"/>
      <c r="E67" s="137"/>
      <c r="F67" s="138" t="s">
        <v>133</v>
      </c>
      <c r="G67" s="138"/>
      <c r="H67" s="138"/>
      <c r="I67" s="138"/>
      <c r="J67" s="138"/>
      <c r="K67" s="137"/>
      <c r="L67" s="138" t="s">
        <v>134</v>
      </c>
      <c r="M67" s="138"/>
      <c r="N67" s="138"/>
      <c r="O67" s="138"/>
      <c r="P67" s="138"/>
      <c r="Q67" s="138"/>
      <c r="R67" s="138"/>
      <c r="S67" s="138"/>
      <c r="T67" s="138"/>
      <c r="U67" s="138"/>
      <c r="V67" s="138"/>
      <c r="W67" s="138"/>
      <c r="X67" s="138"/>
      <c r="Y67" s="138"/>
      <c r="Z67" s="138"/>
      <c r="AA67" s="138"/>
      <c r="AB67" s="138"/>
      <c r="AC67" s="138"/>
      <c r="AD67" s="138"/>
      <c r="AE67" s="138"/>
      <c r="AF67" s="138"/>
      <c r="AG67" s="139">
        <f>'03.07.3 - D.1.4.h - CCTV'!J31</f>
        <v>0</v>
      </c>
      <c r="AH67" s="137"/>
      <c r="AI67" s="137"/>
      <c r="AJ67" s="137"/>
      <c r="AK67" s="137"/>
      <c r="AL67" s="137"/>
      <c r="AM67" s="137"/>
      <c r="AN67" s="139">
        <f>SUM(AG67,AT67)</f>
        <v>0</v>
      </c>
      <c r="AO67" s="137"/>
      <c r="AP67" s="137"/>
      <c r="AQ67" s="140" t="s">
        <v>97</v>
      </c>
      <c r="AR67" s="141"/>
      <c r="AS67" s="142">
        <v>0</v>
      </c>
      <c r="AT67" s="143">
        <f>ROUND(SUM(AV67:AW67),2)</f>
        <v>0</v>
      </c>
      <c r="AU67" s="144">
        <f>'03.07.3 - D.1.4.h - CCTV'!P93</f>
        <v>0</v>
      </c>
      <c r="AV67" s="143">
        <f>'03.07.3 - D.1.4.h - CCTV'!J34</f>
        <v>0</v>
      </c>
      <c r="AW67" s="143">
        <f>'03.07.3 - D.1.4.h - CCTV'!J35</f>
        <v>0</v>
      </c>
      <c r="AX67" s="143">
        <f>'03.07.3 - D.1.4.h - CCTV'!J36</f>
        <v>0</v>
      </c>
      <c r="AY67" s="143">
        <f>'03.07.3 - D.1.4.h - CCTV'!J37</f>
        <v>0</v>
      </c>
      <c r="AZ67" s="143">
        <f>'03.07.3 - D.1.4.h - CCTV'!F34</f>
        <v>0</v>
      </c>
      <c r="BA67" s="143">
        <f>'03.07.3 - D.1.4.h - CCTV'!F35</f>
        <v>0</v>
      </c>
      <c r="BB67" s="143">
        <f>'03.07.3 - D.1.4.h - CCTV'!F36</f>
        <v>0</v>
      </c>
      <c r="BC67" s="143">
        <f>'03.07.3 - D.1.4.h - CCTV'!F37</f>
        <v>0</v>
      </c>
      <c r="BD67" s="145">
        <f>'03.07.3 - D.1.4.h - CCTV'!F38</f>
        <v>0</v>
      </c>
      <c r="BT67" s="146" t="s">
        <v>113</v>
      </c>
      <c r="BV67" s="146" t="s">
        <v>80</v>
      </c>
      <c r="BW67" s="146" t="s">
        <v>135</v>
      </c>
      <c r="BX67" s="146" t="s">
        <v>126</v>
      </c>
      <c r="CL67" s="146" t="s">
        <v>34</v>
      </c>
    </row>
    <row r="68" spans="1:90" s="6" customFormat="1" ht="16.5" customHeight="1">
      <c r="A68" s="122" t="s">
        <v>82</v>
      </c>
      <c r="B68" s="136"/>
      <c r="C68" s="137"/>
      <c r="D68" s="137"/>
      <c r="E68" s="137"/>
      <c r="F68" s="138" t="s">
        <v>136</v>
      </c>
      <c r="G68" s="138"/>
      <c r="H68" s="138"/>
      <c r="I68" s="138"/>
      <c r="J68" s="138"/>
      <c r="K68" s="137"/>
      <c r="L68" s="138" t="s">
        <v>137</v>
      </c>
      <c r="M68" s="138"/>
      <c r="N68" s="138"/>
      <c r="O68" s="138"/>
      <c r="P68" s="138"/>
      <c r="Q68" s="138"/>
      <c r="R68" s="138"/>
      <c r="S68" s="138"/>
      <c r="T68" s="138"/>
      <c r="U68" s="138"/>
      <c r="V68" s="138"/>
      <c r="W68" s="138"/>
      <c r="X68" s="138"/>
      <c r="Y68" s="138"/>
      <c r="Z68" s="138"/>
      <c r="AA68" s="138"/>
      <c r="AB68" s="138"/>
      <c r="AC68" s="138"/>
      <c r="AD68" s="138"/>
      <c r="AE68" s="138"/>
      <c r="AF68" s="138"/>
      <c r="AG68" s="139">
        <f>'03.07.4 - D.1.4.h - Přípr...'!J31</f>
        <v>0</v>
      </c>
      <c r="AH68" s="137"/>
      <c r="AI68" s="137"/>
      <c r="AJ68" s="137"/>
      <c r="AK68" s="137"/>
      <c r="AL68" s="137"/>
      <c r="AM68" s="137"/>
      <c r="AN68" s="139">
        <f>SUM(AG68,AT68)</f>
        <v>0</v>
      </c>
      <c r="AO68" s="137"/>
      <c r="AP68" s="137"/>
      <c r="AQ68" s="140" t="s">
        <v>97</v>
      </c>
      <c r="AR68" s="141"/>
      <c r="AS68" s="142">
        <v>0</v>
      </c>
      <c r="AT68" s="143">
        <f>ROUND(SUM(AV68:AW68),2)</f>
        <v>0</v>
      </c>
      <c r="AU68" s="144">
        <f>'03.07.4 - D.1.4.h - Přípr...'!P92</f>
        <v>0</v>
      </c>
      <c r="AV68" s="143">
        <f>'03.07.4 - D.1.4.h - Přípr...'!J34</f>
        <v>0</v>
      </c>
      <c r="AW68" s="143">
        <f>'03.07.4 - D.1.4.h - Přípr...'!J35</f>
        <v>0</v>
      </c>
      <c r="AX68" s="143">
        <f>'03.07.4 - D.1.4.h - Přípr...'!J36</f>
        <v>0</v>
      </c>
      <c r="AY68" s="143">
        <f>'03.07.4 - D.1.4.h - Přípr...'!J37</f>
        <v>0</v>
      </c>
      <c r="AZ68" s="143">
        <f>'03.07.4 - D.1.4.h - Přípr...'!F34</f>
        <v>0</v>
      </c>
      <c r="BA68" s="143">
        <f>'03.07.4 - D.1.4.h - Přípr...'!F35</f>
        <v>0</v>
      </c>
      <c r="BB68" s="143">
        <f>'03.07.4 - D.1.4.h - Přípr...'!F36</f>
        <v>0</v>
      </c>
      <c r="BC68" s="143">
        <f>'03.07.4 - D.1.4.h - Přípr...'!F37</f>
        <v>0</v>
      </c>
      <c r="BD68" s="145">
        <f>'03.07.4 - D.1.4.h - Přípr...'!F38</f>
        <v>0</v>
      </c>
      <c r="BT68" s="146" t="s">
        <v>113</v>
      </c>
      <c r="BV68" s="146" t="s">
        <v>80</v>
      </c>
      <c r="BW68" s="146" t="s">
        <v>138</v>
      </c>
      <c r="BX68" s="146" t="s">
        <v>126</v>
      </c>
      <c r="CL68" s="146" t="s">
        <v>34</v>
      </c>
    </row>
    <row r="69" spans="1:90" s="6" customFormat="1" ht="16.5" customHeight="1">
      <c r="A69" s="122" t="s">
        <v>82</v>
      </c>
      <c r="B69" s="136"/>
      <c r="C69" s="137"/>
      <c r="D69" s="137"/>
      <c r="E69" s="137"/>
      <c r="F69" s="138" t="s">
        <v>139</v>
      </c>
      <c r="G69" s="138"/>
      <c r="H69" s="138"/>
      <c r="I69" s="138"/>
      <c r="J69" s="138"/>
      <c r="K69" s="137"/>
      <c r="L69" s="138" t="s">
        <v>140</v>
      </c>
      <c r="M69" s="138"/>
      <c r="N69" s="138"/>
      <c r="O69" s="138"/>
      <c r="P69" s="138"/>
      <c r="Q69" s="138"/>
      <c r="R69" s="138"/>
      <c r="S69" s="138"/>
      <c r="T69" s="138"/>
      <c r="U69" s="138"/>
      <c r="V69" s="138"/>
      <c r="W69" s="138"/>
      <c r="X69" s="138"/>
      <c r="Y69" s="138"/>
      <c r="Z69" s="138"/>
      <c r="AA69" s="138"/>
      <c r="AB69" s="138"/>
      <c r="AC69" s="138"/>
      <c r="AD69" s="138"/>
      <c r="AE69" s="138"/>
      <c r="AF69" s="138"/>
      <c r="AG69" s="139">
        <f>'03.07.5 - D.1.4.h - EPS'!J31</f>
        <v>0</v>
      </c>
      <c r="AH69" s="137"/>
      <c r="AI69" s="137"/>
      <c r="AJ69" s="137"/>
      <c r="AK69" s="137"/>
      <c r="AL69" s="137"/>
      <c r="AM69" s="137"/>
      <c r="AN69" s="139">
        <f>SUM(AG69,AT69)</f>
        <v>0</v>
      </c>
      <c r="AO69" s="137"/>
      <c r="AP69" s="137"/>
      <c r="AQ69" s="140" t="s">
        <v>97</v>
      </c>
      <c r="AR69" s="141"/>
      <c r="AS69" s="142">
        <v>0</v>
      </c>
      <c r="AT69" s="143">
        <f>ROUND(SUM(AV69:AW69),2)</f>
        <v>0</v>
      </c>
      <c r="AU69" s="144">
        <f>'03.07.5 - D.1.4.h - EPS'!P93</f>
        <v>0</v>
      </c>
      <c r="AV69" s="143">
        <f>'03.07.5 - D.1.4.h - EPS'!J34</f>
        <v>0</v>
      </c>
      <c r="AW69" s="143">
        <f>'03.07.5 - D.1.4.h - EPS'!J35</f>
        <v>0</v>
      </c>
      <c r="AX69" s="143">
        <f>'03.07.5 - D.1.4.h - EPS'!J36</f>
        <v>0</v>
      </c>
      <c r="AY69" s="143">
        <f>'03.07.5 - D.1.4.h - EPS'!J37</f>
        <v>0</v>
      </c>
      <c r="AZ69" s="143">
        <f>'03.07.5 - D.1.4.h - EPS'!F34</f>
        <v>0</v>
      </c>
      <c r="BA69" s="143">
        <f>'03.07.5 - D.1.4.h - EPS'!F35</f>
        <v>0</v>
      </c>
      <c r="BB69" s="143">
        <f>'03.07.5 - D.1.4.h - EPS'!F36</f>
        <v>0</v>
      </c>
      <c r="BC69" s="143">
        <f>'03.07.5 - D.1.4.h - EPS'!F37</f>
        <v>0</v>
      </c>
      <c r="BD69" s="145">
        <f>'03.07.5 - D.1.4.h - EPS'!F38</f>
        <v>0</v>
      </c>
      <c r="BT69" s="146" t="s">
        <v>113</v>
      </c>
      <c r="BV69" s="146" t="s">
        <v>80</v>
      </c>
      <c r="BW69" s="146" t="s">
        <v>141</v>
      </c>
      <c r="BX69" s="146" t="s">
        <v>126</v>
      </c>
      <c r="CL69" s="146" t="s">
        <v>34</v>
      </c>
    </row>
    <row r="70" spans="1:90" s="6" customFormat="1" ht="16.5" customHeight="1">
      <c r="A70" s="122" t="s">
        <v>82</v>
      </c>
      <c r="B70" s="136"/>
      <c r="C70" s="137"/>
      <c r="D70" s="137"/>
      <c r="E70" s="138" t="s">
        <v>142</v>
      </c>
      <c r="F70" s="138"/>
      <c r="G70" s="138"/>
      <c r="H70" s="138"/>
      <c r="I70" s="138"/>
      <c r="J70" s="137"/>
      <c r="K70" s="138" t="s">
        <v>143</v>
      </c>
      <c r="L70" s="138"/>
      <c r="M70" s="138"/>
      <c r="N70" s="138"/>
      <c r="O70" s="138"/>
      <c r="P70" s="138"/>
      <c r="Q70" s="138"/>
      <c r="R70" s="138"/>
      <c r="S70" s="138"/>
      <c r="T70" s="138"/>
      <c r="U70" s="138"/>
      <c r="V70" s="138"/>
      <c r="W70" s="138"/>
      <c r="X70" s="138"/>
      <c r="Y70" s="138"/>
      <c r="Z70" s="138"/>
      <c r="AA70" s="138"/>
      <c r="AB70" s="138"/>
      <c r="AC70" s="138"/>
      <c r="AD70" s="138"/>
      <c r="AE70" s="138"/>
      <c r="AF70" s="138"/>
      <c r="AG70" s="139">
        <f>'03.08 - D.1.4.j - Měření ...'!J29</f>
        <v>0</v>
      </c>
      <c r="AH70" s="137"/>
      <c r="AI70" s="137"/>
      <c r="AJ70" s="137"/>
      <c r="AK70" s="137"/>
      <c r="AL70" s="137"/>
      <c r="AM70" s="137"/>
      <c r="AN70" s="139">
        <f>SUM(AG70,AT70)</f>
        <v>0</v>
      </c>
      <c r="AO70" s="137"/>
      <c r="AP70" s="137"/>
      <c r="AQ70" s="140" t="s">
        <v>97</v>
      </c>
      <c r="AR70" s="141"/>
      <c r="AS70" s="142">
        <v>0</v>
      </c>
      <c r="AT70" s="143">
        <f>ROUND(SUM(AV70:AW70),2)</f>
        <v>0</v>
      </c>
      <c r="AU70" s="144">
        <f>'03.08 - D.1.4.j - Měření ...'!P87</f>
        <v>0</v>
      </c>
      <c r="AV70" s="143">
        <f>'03.08 - D.1.4.j - Měření ...'!J32</f>
        <v>0</v>
      </c>
      <c r="AW70" s="143">
        <f>'03.08 - D.1.4.j - Měření ...'!J33</f>
        <v>0</v>
      </c>
      <c r="AX70" s="143">
        <f>'03.08 - D.1.4.j - Měření ...'!J34</f>
        <v>0</v>
      </c>
      <c r="AY70" s="143">
        <f>'03.08 - D.1.4.j - Měření ...'!J35</f>
        <v>0</v>
      </c>
      <c r="AZ70" s="143">
        <f>'03.08 - D.1.4.j - Měření ...'!F32</f>
        <v>0</v>
      </c>
      <c r="BA70" s="143">
        <f>'03.08 - D.1.4.j - Měření ...'!F33</f>
        <v>0</v>
      </c>
      <c r="BB70" s="143">
        <f>'03.08 - D.1.4.j - Měření ...'!F34</f>
        <v>0</v>
      </c>
      <c r="BC70" s="143">
        <f>'03.08 - D.1.4.j - Měření ...'!F35</f>
        <v>0</v>
      </c>
      <c r="BD70" s="145">
        <f>'03.08 - D.1.4.j - Měření ...'!F36</f>
        <v>0</v>
      </c>
      <c r="BT70" s="146" t="s">
        <v>88</v>
      </c>
      <c r="BV70" s="146" t="s">
        <v>80</v>
      </c>
      <c r="BW70" s="146" t="s">
        <v>144</v>
      </c>
      <c r="BX70" s="146" t="s">
        <v>94</v>
      </c>
      <c r="CL70" s="146" t="s">
        <v>34</v>
      </c>
    </row>
    <row r="71" spans="1:91" s="5" customFormat="1" ht="16.5" customHeight="1">
      <c r="A71" s="122" t="s">
        <v>82</v>
      </c>
      <c r="B71" s="123"/>
      <c r="C71" s="124"/>
      <c r="D71" s="125" t="s">
        <v>145</v>
      </c>
      <c r="E71" s="125"/>
      <c r="F71" s="125"/>
      <c r="G71" s="125"/>
      <c r="H71" s="125"/>
      <c r="I71" s="126"/>
      <c r="J71" s="125" t="s">
        <v>146</v>
      </c>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7">
        <f>'04 - Zimní zahrada'!J27</f>
        <v>0</v>
      </c>
      <c r="AH71" s="126"/>
      <c r="AI71" s="126"/>
      <c r="AJ71" s="126"/>
      <c r="AK71" s="126"/>
      <c r="AL71" s="126"/>
      <c r="AM71" s="126"/>
      <c r="AN71" s="127">
        <f>SUM(AG71,AT71)</f>
        <v>0</v>
      </c>
      <c r="AO71" s="126"/>
      <c r="AP71" s="126"/>
      <c r="AQ71" s="128" t="s">
        <v>85</v>
      </c>
      <c r="AR71" s="129"/>
      <c r="AS71" s="130">
        <v>0</v>
      </c>
      <c r="AT71" s="131">
        <f>ROUND(SUM(AV71:AW71),2)</f>
        <v>0</v>
      </c>
      <c r="AU71" s="132">
        <f>'04 - Zimní zahrada'!P78</f>
        <v>0</v>
      </c>
      <c r="AV71" s="131">
        <f>'04 - Zimní zahrada'!J30</f>
        <v>0</v>
      </c>
      <c r="AW71" s="131">
        <f>'04 - Zimní zahrada'!J31</f>
        <v>0</v>
      </c>
      <c r="AX71" s="131">
        <f>'04 - Zimní zahrada'!J32</f>
        <v>0</v>
      </c>
      <c r="AY71" s="131">
        <f>'04 - Zimní zahrada'!J33</f>
        <v>0</v>
      </c>
      <c r="AZ71" s="131">
        <f>'04 - Zimní zahrada'!F30</f>
        <v>0</v>
      </c>
      <c r="BA71" s="131">
        <f>'04 - Zimní zahrada'!F31</f>
        <v>0</v>
      </c>
      <c r="BB71" s="131">
        <f>'04 - Zimní zahrada'!F32</f>
        <v>0</v>
      </c>
      <c r="BC71" s="131">
        <f>'04 - Zimní zahrada'!F33</f>
        <v>0</v>
      </c>
      <c r="BD71" s="133">
        <f>'04 - Zimní zahrada'!F34</f>
        <v>0</v>
      </c>
      <c r="BT71" s="134" t="s">
        <v>86</v>
      </c>
      <c r="BV71" s="134" t="s">
        <v>80</v>
      </c>
      <c r="BW71" s="134" t="s">
        <v>147</v>
      </c>
      <c r="BX71" s="134" t="s">
        <v>7</v>
      </c>
      <c r="CL71" s="134" t="s">
        <v>21</v>
      </c>
      <c r="CM71" s="134" t="s">
        <v>88</v>
      </c>
    </row>
    <row r="72" spans="2:91" s="5" customFormat="1" ht="16.5" customHeight="1">
      <c r="B72" s="123"/>
      <c r="C72" s="124"/>
      <c r="D72" s="125" t="s">
        <v>148</v>
      </c>
      <c r="E72" s="125"/>
      <c r="F72" s="125"/>
      <c r="G72" s="125"/>
      <c r="H72" s="125"/>
      <c r="I72" s="126"/>
      <c r="J72" s="125" t="s">
        <v>149</v>
      </c>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35">
        <f>ROUND(AG73,2)</f>
        <v>0</v>
      </c>
      <c r="AH72" s="126"/>
      <c r="AI72" s="126"/>
      <c r="AJ72" s="126"/>
      <c r="AK72" s="126"/>
      <c r="AL72" s="126"/>
      <c r="AM72" s="126"/>
      <c r="AN72" s="127">
        <f>SUM(AG72,AT72)</f>
        <v>0</v>
      </c>
      <c r="AO72" s="126"/>
      <c r="AP72" s="126"/>
      <c r="AQ72" s="128" t="s">
        <v>85</v>
      </c>
      <c r="AR72" s="129"/>
      <c r="AS72" s="130">
        <f>ROUND(AS73,2)</f>
        <v>0</v>
      </c>
      <c r="AT72" s="131">
        <f>ROUND(SUM(AV72:AW72),2)</f>
        <v>0</v>
      </c>
      <c r="AU72" s="132">
        <f>ROUND(AU73,5)</f>
        <v>0</v>
      </c>
      <c r="AV72" s="131">
        <f>ROUND(AZ72*L26,2)</f>
        <v>0</v>
      </c>
      <c r="AW72" s="131">
        <f>ROUND(BA72*L27,2)</f>
        <v>0</v>
      </c>
      <c r="AX72" s="131">
        <f>ROUND(BB72*L26,2)</f>
        <v>0</v>
      </c>
      <c r="AY72" s="131">
        <f>ROUND(BC72*L27,2)</f>
        <v>0</v>
      </c>
      <c r="AZ72" s="131">
        <f>ROUND(AZ73,2)</f>
        <v>0</v>
      </c>
      <c r="BA72" s="131">
        <f>ROUND(BA73,2)</f>
        <v>0</v>
      </c>
      <c r="BB72" s="131">
        <f>ROUND(BB73,2)</f>
        <v>0</v>
      </c>
      <c r="BC72" s="131">
        <f>ROUND(BC73,2)</f>
        <v>0</v>
      </c>
      <c r="BD72" s="133">
        <f>ROUND(BD73,2)</f>
        <v>0</v>
      </c>
      <c r="BS72" s="134" t="s">
        <v>77</v>
      </c>
      <c r="BT72" s="134" t="s">
        <v>86</v>
      </c>
      <c r="BU72" s="134" t="s">
        <v>79</v>
      </c>
      <c r="BV72" s="134" t="s">
        <v>80</v>
      </c>
      <c r="BW72" s="134" t="s">
        <v>150</v>
      </c>
      <c r="BX72" s="134" t="s">
        <v>7</v>
      </c>
      <c r="CL72" s="134" t="s">
        <v>21</v>
      </c>
      <c r="CM72" s="134" t="s">
        <v>88</v>
      </c>
    </row>
    <row r="73" spans="1:90" s="6" customFormat="1" ht="16.5" customHeight="1">
      <c r="A73" s="122" t="s">
        <v>82</v>
      </c>
      <c r="B73" s="136"/>
      <c r="C73" s="137"/>
      <c r="D73" s="137"/>
      <c r="E73" s="138" t="s">
        <v>151</v>
      </c>
      <c r="F73" s="138"/>
      <c r="G73" s="138"/>
      <c r="H73" s="138"/>
      <c r="I73" s="138"/>
      <c r="J73" s="137"/>
      <c r="K73" s="138" t="s">
        <v>152</v>
      </c>
      <c r="L73" s="138"/>
      <c r="M73" s="138"/>
      <c r="N73" s="138"/>
      <c r="O73" s="138"/>
      <c r="P73" s="138"/>
      <c r="Q73" s="138"/>
      <c r="R73" s="138"/>
      <c r="S73" s="138"/>
      <c r="T73" s="138"/>
      <c r="U73" s="138"/>
      <c r="V73" s="138"/>
      <c r="W73" s="138"/>
      <c r="X73" s="138"/>
      <c r="Y73" s="138"/>
      <c r="Z73" s="138"/>
      <c r="AA73" s="138"/>
      <c r="AB73" s="138"/>
      <c r="AC73" s="138"/>
      <c r="AD73" s="138"/>
      <c r="AE73" s="138"/>
      <c r="AF73" s="138"/>
      <c r="AG73" s="139">
        <f>'05.01 - Zpevněné plochy'!J29</f>
        <v>0</v>
      </c>
      <c r="AH73" s="137"/>
      <c r="AI73" s="137"/>
      <c r="AJ73" s="137"/>
      <c r="AK73" s="137"/>
      <c r="AL73" s="137"/>
      <c r="AM73" s="137"/>
      <c r="AN73" s="139">
        <f>SUM(AG73,AT73)</f>
        <v>0</v>
      </c>
      <c r="AO73" s="137"/>
      <c r="AP73" s="137"/>
      <c r="AQ73" s="140" t="s">
        <v>97</v>
      </c>
      <c r="AR73" s="141"/>
      <c r="AS73" s="148">
        <v>0</v>
      </c>
      <c r="AT73" s="149">
        <f>ROUND(SUM(AV73:AW73),2)</f>
        <v>0</v>
      </c>
      <c r="AU73" s="150">
        <f>'05.01 - Zpevněné plochy'!P93</f>
        <v>0</v>
      </c>
      <c r="AV73" s="149">
        <f>'05.01 - Zpevněné plochy'!J32</f>
        <v>0</v>
      </c>
      <c r="AW73" s="149">
        <f>'05.01 - Zpevněné plochy'!J33</f>
        <v>0</v>
      </c>
      <c r="AX73" s="149">
        <f>'05.01 - Zpevněné plochy'!J34</f>
        <v>0</v>
      </c>
      <c r="AY73" s="149">
        <f>'05.01 - Zpevněné plochy'!J35</f>
        <v>0</v>
      </c>
      <c r="AZ73" s="149">
        <f>'05.01 - Zpevněné plochy'!F32</f>
        <v>0</v>
      </c>
      <c r="BA73" s="149">
        <f>'05.01 - Zpevněné plochy'!F33</f>
        <v>0</v>
      </c>
      <c r="BB73" s="149">
        <f>'05.01 - Zpevněné plochy'!F34</f>
        <v>0</v>
      </c>
      <c r="BC73" s="149">
        <f>'05.01 - Zpevněné plochy'!F35</f>
        <v>0</v>
      </c>
      <c r="BD73" s="151">
        <f>'05.01 - Zpevněné plochy'!F36</f>
        <v>0</v>
      </c>
      <c r="BT73" s="146" t="s">
        <v>88</v>
      </c>
      <c r="BV73" s="146" t="s">
        <v>80</v>
      </c>
      <c r="BW73" s="146" t="s">
        <v>153</v>
      </c>
      <c r="BX73" s="146" t="s">
        <v>150</v>
      </c>
      <c r="CL73" s="146" t="s">
        <v>21</v>
      </c>
    </row>
    <row r="74" spans="2:44" s="1" customFormat="1" ht="30" customHeight="1">
      <c r="B74" s="49"/>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5"/>
    </row>
    <row r="75" spans="2:44" s="1" customFormat="1" ht="6.95" customHeight="1">
      <c r="B75" s="70"/>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5"/>
    </row>
  </sheetData>
  <sheetProtection password="CC35" sheet="1" objects="1" scenarios="1" formatColumns="0" formatRows="0"/>
  <mergeCells count="125">
    <mergeCell ref="BE5:BE32"/>
    <mergeCell ref="W30:AE30"/>
    <mergeCell ref="X32:AB32"/>
    <mergeCell ref="AK32:AO32"/>
    <mergeCell ref="AR2:BE2"/>
    <mergeCell ref="K5:AO5"/>
    <mergeCell ref="W28:AE28"/>
    <mergeCell ref="AK28:AO28"/>
    <mergeCell ref="AN70:AP70"/>
    <mergeCell ref="AN69:AP69"/>
    <mergeCell ref="AN71:AP71"/>
    <mergeCell ref="AN72:AP72"/>
    <mergeCell ref="AN73:AP73"/>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E73:I73"/>
    <mergeCell ref="F67:J67"/>
    <mergeCell ref="F66:J66"/>
    <mergeCell ref="F68:J68"/>
    <mergeCell ref="F69:J69"/>
    <mergeCell ref="E70:I70"/>
    <mergeCell ref="D71:H71"/>
    <mergeCell ref="D72:H72"/>
    <mergeCell ref="AM46:AP46"/>
    <mergeCell ref="AS46:AT48"/>
    <mergeCell ref="AN49:AP49"/>
    <mergeCell ref="L65:AF65"/>
    <mergeCell ref="K64:AF64"/>
    <mergeCell ref="L66:AF66"/>
    <mergeCell ref="L67:AF67"/>
    <mergeCell ref="L68:AF68"/>
    <mergeCell ref="L69:AF69"/>
    <mergeCell ref="K70:AF70"/>
    <mergeCell ref="J71:AF71"/>
    <mergeCell ref="J72:AF72"/>
    <mergeCell ref="K73:AF73"/>
    <mergeCell ref="AG64:AM64"/>
    <mergeCell ref="AG63:AM63"/>
    <mergeCell ref="AG65:AM65"/>
    <mergeCell ref="AG66:AM66"/>
    <mergeCell ref="AG67:AM67"/>
    <mergeCell ref="AG68:AM68"/>
    <mergeCell ref="AG69:AM69"/>
    <mergeCell ref="AG70:AM70"/>
    <mergeCell ref="AG71:AM71"/>
    <mergeCell ref="AG72:AM72"/>
    <mergeCell ref="AG73:AM73"/>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J53:AF53"/>
    <mergeCell ref="J54:AF54"/>
    <mergeCell ref="K55:AF55"/>
    <mergeCell ref="K56:AF56"/>
    <mergeCell ref="K57:AF57"/>
    <mergeCell ref="K58:AF58"/>
    <mergeCell ref="K59:AF59"/>
    <mergeCell ref="L60:AF60"/>
    <mergeCell ref="L61:AF61"/>
    <mergeCell ref="L62:AF62"/>
    <mergeCell ref="K63:AF63"/>
    <mergeCell ref="AG51:AM51"/>
    <mergeCell ref="C49:G49"/>
    <mergeCell ref="D52:H52"/>
    <mergeCell ref="D53:H53"/>
    <mergeCell ref="D54:H54"/>
    <mergeCell ref="E55:I55"/>
    <mergeCell ref="E56:I56"/>
    <mergeCell ref="AN54:AP54"/>
    <mergeCell ref="AN59:AP59"/>
    <mergeCell ref="AN57:AP57"/>
    <mergeCell ref="AN55:AP55"/>
    <mergeCell ref="AN56:AP56"/>
    <mergeCell ref="AN58:AP58"/>
    <mergeCell ref="AN60:AP60"/>
    <mergeCell ref="AN61:AP61"/>
    <mergeCell ref="AN62:AP62"/>
    <mergeCell ref="AN63:AP63"/>
    <mergeCell ref="AN64:AP64"/>
    <mergeCell ref="AN65:AP65"/>
    <mergeCell ref="AN66:AP66"/>
    <mergeCell ref="AN67:AP67"/>
    <mergeCell ref="AN68:AP68"/>
    <mergeCell ref="AN51:AP51"/>
    <mergeCell ref="E57:I57"/>
    <mergeCell ref="E58:I58"/>
    <mergeCell ref="E59:I59"/>
    <mergeCell ref="F60:J60"/>
    <mergeCell ref="F61:J61"/>
    <mergeCell ref="F62:J62"/>
    <mergeCell ref="E63:I63"/>
    <mergeCell ref="E64:I64"/>
    <mergeCell ref="F65:J65"/>
  </mergeCells>
  <hyperlinks>
    <hyperlink ref="K1:S1" location="C2" display="1) Rekapitulace stavby"/>
    <hyperlink ref="W1:AI1" location="C51" display="2) Rekapitulace objektů stavby a soupisů prací"/>
    <hyperlink ref="A52" location="'01 - Vedlejší rozpočtové ...'!C2" display="/"/>
    <hyperlink ref="A53" location="'02 - Bourací práce'!C2" display="/"/>
    <hyperlink ref="A55" location="'03.01 - D.1.1, D1.2, D1.3...'!C2" display="/"/>
    <hyperlink ref="A56" location="'03.02 - D.4.1.a - Vytápění'!C2" display="/"/>
    <hyperlink ref="A57" location="'03.03 - D.1.4.c - Vzducho...'!C2" display="/"/>
    <hyperlink ref="A58" location="'03.04 - D.1.4.e - ZTI'!C2" display="/"/>
    <hyperlink ref="A60" location="'03.05.1 - D.1.4.f - Děšťo...'!C2" display="/"/>
    <hyperlink ref="A61" location="'03.05.2 - D.1.4.f - Splaš...'!C2" display="/"/>
    <hyperlink ref="A62" location="'03.05.3 - D.1.4.f - Vodov...'!C2" display="/"/>
    <hyperlink ref="A63" location="'03.06 - D.1.4.g - Silnoproud'!C2" display="/"/>
    <hyperlink ref="A65" location="'03.07.1 - D.1.4.h - EZS'!C2" display="/"/>
    <hyperlink ref="A66" location="'03.07.2 - D.1.4.h - Struk...'!C2" display="/"/>
    <hyperlink ref="A67" location="'03.07.3 - D.1.4.h - CCTV'!C2" display="/"/>
    <hyperlink ref="A68" location="'03.07.4 - D.1.4.h - Přípr...'!C2" display="/"/>
    <hyperlink ref="A69" location="'03.07.5 - D.1.4.h - EPS'!C2" display="/"/>
    <hyperlink ref="A70" location="'03.08 - D.1.4.j - Měření ...'!C2" display="/"/>
    <hyperlink ref="A71" location="'04 - Zimní zahrada'!C2" display="/"/>
    <hyperlink ref="A73" location="'05.01 - Zpevněné plochy'!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23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120</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3127</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3471</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ROUND(J100,2)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ROUND(SUM(BE100:BE238),2)</f>
        <v>0</v>
      </c>
      <c r="G34" s="50"/>
      <c r="H34" s="50"/>
      <c r="I34" s="174">
        <v>0.21</v>
      </c>
      <c r="J34" s="173">
        <f>ROUND(ROUND((SUM(BE100:BE238)),2)*I34,2)</f>
        <v>0</v>
      </c>
      <c r="K34" s="54"/>
    </row>
    <row r="35" spans="2:11" s="1" customFormat="1" ht="14.4" customHeight="1">
      <c r="B35" s="49"/>
      <c r="C35" s="50"/>
      <c r="D35" s="50"/>
      <c r="E35" s="58" t="s">
        <v>50</v>
      </c>
      <c r="F35" s="173">
        <f>ROUND(SUM(BF100:BF238),2)</f>
        <v>0</v>
      </c>
      <c r="G35" s="50"/>
      <c r="H35" s="50"/>
      <c r="I35" s="174">
        <v>0.15</v>
      </c>
      <c r="J35" s="173">
        <f>ROUND(ROUND((SUM(BF100:BF238)),2)*I35,2)</f>
        <v>0</v>
      </c>
      <c r="K35" s="54"/>
    </row>
    <row r="36" spans="2:11" s="1" customFormat="1" ht="14.4" customHeight="1" hidden="1">
      <c r="B36" s="49"/>
      <c r="C36" s="50"/>
      <c r="D36" s="50"/>
      <c r="E36" s="58" t="s">
        <v>51</v>
      </c>
      <c r="F36" s="173">
        <f>ROUND(SUM(BG100:BG238),2)</f>
        <v>0</v>
      </c>
      <c r="G36" s="50"/>
      <c r="H36" s="50"/>
      <c r="I36" s="174">
        <v>0.21</v>
      </c>
      <c r="J36" s="173">
        <v>0</v>
      </c>
      <c r="K36" s="54"/>
    </row>
    <row r="37" spans="2:11" s="1" customFormat="1" ht="14.4" customHeight="1" hidden="1">
      <c r="B37" s="49"/>
      <c r="C37" s="50"/>
      <c r="D37" s="50"/>
      <c r="E37" s="58" t="s">
        <v>52</v>
      </c>
      <c r="F37" s="173">
        <f>ROUND(SUM(BH100:BH238),2)</f>
        <v>0</v>
      </c>
      <c r="G37" s="50"/>
      <c r="H37" s="50"/>
      <c r="I37" s="174">
        <v>0.15</v>
      </c>
      <c r="J37" s="173">
        <v>0</v>
      </c>
      <c r="K37" s="54"/>
    </row>
    <row r="38" spans="2:11" s="1" customFormat="1" ht="14.4" customHeight="1" hidden="1">
      <c r="B38" s="49"/>
      <c r="C38" s="50"/>
      <c r="D38" s="50"/>
      <c r="E38" s="58" t="s">
        <v>53</v>
      </c>
      <c r="F38" s="173">
        <f>ROUND(SUM(BI100:BI238),2)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3127</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03.05.3 - D.1.4.f - Vodovodní přípojka</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J100</f>
        <v>0</v>
      </c>
      <c r="K64" s="54"/>
      <c r="AU64" s="26" t="s">
        <v>166</v>
      </c>
    </row>
    <row r="65" spans="2:11" s="8" customFormat="1" ht="24.95" customHeight="1">
      <c r="B65" s="193"/>
      <c r="C65" s="194"/>
      <c r="D65" s="195" t="s">
        <v>214</v>
      </c>
      <c r="E65" s="196"/>
      <c r="F65" s="196"/>
      <c r="G65" s="196"/>
      <c r="H65" s="196"/>
      <c r="I65" s="197"/>
      <c r="J65" s="198">
        <f>J101</f>
        <v>0</v>
      </c>
      <c r="K65" s="199"/>
    </row>
    <row r="66" spans="2:11" s="9" customFormat="1" ht="19.9" customHeight="1">
      <c r="B66" s="200"/>
      <c r="C66" s="201"/>
      <c r="D66" s="202" t="s">
        <v>439</v>
      </c>
      <c r="E66" s="203"/>
      <c r="F66" s="203"/>
      <c r="G66" s="203"/>
      <c r="H66" s="203"/>
      <c r="I66" s="204"/>
      <c r="J66" s="205">
        <f>J102</f>
        <v>0</v>
      </c>
      <c r="K66" s="206"/>
    </row>
    <row r="67" spans="2:11" s="9" customFormat="1" ht="19.9" customHeight="1">
      <c r="B67" s="200"/>
      <c r="C67" s="201"/>
      <c r="D67" s="202" t="s">
        <v>450</v>
      </c>
      <c r="E67" s="203"/>
      <c r="F67" s="203"/>
      <c r="G67" s="203"/>
      <c r="H67" s="203"/>
      <c r="I67" s="204"/>
      <c r="J67" s="205">
        <f>J172</f>
        <v>0</v>
      </c>
      <c r="K67" s="206"/>
    </row>
    <row r="68" spans="2:11" s="9" customFormat="1" ht="19.9" customHeight="1">
      <c r="B68" s="200"/>
      <c r="C68" s="201"/>
      <c r="D68" s="202" t="s">
        <v>3130</v>
      </c>
      <c r="E68" s="203"/>
      <c r="F68" s="203"/>
      <c r="G68" s="203"/>
      <c r="H68" s="203"/>
      <c r="I68" s="204"/>
      <c r="J68" s="205">
        <f>J177</f>
        <v>0</v>
      </c>
      <c r="K68" s="206"/>
    </row>
    <row r="69" spans="2:11" s="9" customFormat="1" ht="19.9" customHeight="1">
      <c r="B69" s="200"/>
      <c r="C69" s="201"/>
      <c r="D69" s="202" t="s">
        <v>3131</v>
      </c>
      <c r="E69" s="203"/>
      <c r="F69" s="203"/>
      <c r="G69" s="203"/>
      <c r="H69" s="203"/>
      <c r="I69" s="204"/>
      <c r="J69" s="205">
        <f>J188</f>
        <v>0</v>
      </c>
      <c r="K69" s="206"/>
    </row>
    <row r="70" spans="2:11" s="9" customFormat="1" ht="19.9" customHeight="1">
      <c r="B70" s="200"/>
      <c r="C70" s="201"/>
      <c r="D70" s="202" t="s">
        <v>3132</v>
      </c>
      <c r="E70" s="203"/>
      <c r="F70" s="203"/>
      <c r="G70" s="203"/>
      <c r="H70" s="203"/>
      <c r="I70" s="204"/>
      <c r="J70" s="205">
        <f>J213</f>
        <v>0</v>
      </c>
      <c r="K70" s="206"/>
    </row>
    <row r="71" spans="2:11" s="9" customFormat="1" ht="14.85" customHeight="1">
      <c r="B71" s="200"/>
      <c r="C71" s="201"/>
      <c r="D71" s="202" t="s">
        <v>3133</v>
      </c>
      <c r="E71" s="203"/>
      <c r="F71" s="203"/>
      <c r="G71" s="203"/>
      <c r="H71" s="203"/>
      <c r="I71" s="204"/>
      <c r="J71" s="205">
        <f>J215</f>
        <v>0</v>
      </c>
      <c r="K71" s="206"/>
    </row>
    <row r="72" spans="2:11" s="9" customFormat="1" ht="19.9" customHeight="1">
      <c r="B72" s="200"/>
      <c r="C72" s="201"/>
      <c r="D72" s="202" t="s">
        <v>219</v>
      </c>
      <c r="E72" s="203"/>
      <c r="F72" s="203"/>
      <c r="G72" s="203"/>
      <c r="H72" s="203"/>
      <c r="I72" s="204"/>
      <c r="J72" s="205">
        <f>J218</f>
        <v>0</v>
      </c>
      <c r="K72" s="206"/>
    </row>
    <row r="73" spans="2:11" s="8" customFormat="1" ht="24.95" customHeight="1">
      <c r="B73" s="193"/>
      <c r="C73" s="194"/>
      <c r="D73" s="195" t="s">
        <v>3472</v>
      </c>
      <c r="E73" s="196"/>
      <c r="F73" s="196"/>
      <c r="G73" s="196"/>
      <c r="H73" s="196"/>
      <c r="I73" s="197"/>
      <c r="J73" s="198">
        <f>J229</f>
        <v>0</v>
      </c>
      <c r="K73" s="199"/>
    </row>
    <row r="74" spans="2:11" s="9" customFormat="1" ht="19.9" customHeight="1">
      <c r="B74" s="200"/>
      <c r="C74" s="201"/>
      <c r="D74" s="202" t="s">
        <v>3473</v>
      </c>
      <c r="E74" s="203"/>
      <c r="F74" s="203"/>
      <c r="G74" s="203"/>
      <c r="H74" s="203"/>
      <c r="I74" s="204"/>
      <c r="J74" s="205">
        <f>J230</f>
        <v>0</v>
      </c>
      <c r="K74" s="206"/>
    </row>
    <row r="75" spans="2:11" s="9" customFormat="1" ht="19.9" customHeight="1">
      <c r="B75" s="200"/>
      <c r="C75" s="201"/>
      <c r="D75" s="202" t="s">
        <v>3474</v>
      </c>
      <c r="E75" s="203"/>
      <c r="F75" s="203"/>
      <c r="G75" s="203"/>
      <c r="H75" s="203"/>
      <c r="I75" s="204"/>
      <c r="J75" s="205">
        <f>J233</f>
        <v>0</v>
      </c>
      <c r="K75" s="206"/>
    </row>
    <row r="76" spans="2:11" s="8" customFormat="1" ht="24.95" customHeight="1">
      <c r="B76" s="193"/>
      <c r="C76" s="194"/>
      <c r="D76" s="195" t="s">
        <v>470</v>
      </c>
      <c r="E76" s="196"/>
      <c r="F76" s="196"/>
      <c r="G76" s="196"/>
      <c r="H76" s="196"/>
      <c r="I76" s="197"/>
      <c r="J76" s="198">
        <f>J235</f>
        <v>0</v>
      </c>
      <c r="K76" s="199"/>
    </row>
    <row r="77" spans="2:11" s="1" customFormat="1" ht="21.8" customHeight="1">
      <c r="B77" s="49"/>
      <c r="C77" s="50"/>
      <c r="D77" s="50"/>
      <c r="E77" s="50"/>
      <c r="F77" s="50"/>
      <c r="G77" s="50"/>
      <c r="H77" s="50"/>
      <c r="I77" s="160"/>
      <c r="J77" s="50"/>
      <c r="K77" s="54"/>
    </row>
    <row r="78" spans="2:11" s="1" customFormat="1" ht="6.95" customHeight="1">
      <c r="B78" s="70"/>
      <c r="C78" s="71"/>
      <c r="D78" s="71"/>
      <c r="E78" s="71"/>
      <c r="F78" s="71"/>
      <c r="G78" s="71"/>
      <c r="H78" s="71"/>
      <c r="I78" s="182"/>
      <c r="J78" s="71"/>
      <c r="K78" s="72"/>
    </row>
    <row r="82" spans="2:12" s="1" customFormat="1" ht="6.95" customHeight="1">
      <c r="B82" s="73"/>
      <c r="C82" s="74"/>
      <c r="D82" s="74"/>
      <c r="E82" s="74"/>
      <c r="F82" s="74"/>
      <c r="G82" s="74"/>
      <c r="H82" s="74"/>
      <c r="I82" s="185"/>
      <c r="J82" s="74"/>
      <c r="K82" s="74"/>
      <c r="L82" s="75"/>
    </row>
    <row r="83" spans="2:12" s="1" customFormat="1" ht="36.95" customHeight="1">
      <c r="B83" s="49"/>
      <c r="C83" s="76" t="s">
        <v>171</v>
      </c>
      <c r="D83" s="77"/>
      <c r="E83" s="77"/>
      <c r="F83" s="77"/>
      <c r="G83" s="77"/>
      <c r="H83" s="77"/>
      <c r="I83" s="207"/>
      <c r="J83" s="77"/>
      <c r="K83" s="77"/>
      <c r="L83" s="75"/>
    </row>
    <row r="84" spans="2:12" s="1" customFormat="1" ht="6.95" customHeight="1">
      <c r="B84" s="49"/>
      <c r="C84" s="77"/>
      <c r="D84" s="77"/>
      <c r="E84" s="77"/>
      <c r="F84" s="77"/>
      <c r="G84" s="77"/>
      <c r="H84" s="77"/>
      <c r="I84" s="207"/>
      <c r="J84" s="77"/>
      <c r="K84" s="77"/>
      <c r="L84" s="75"/>
    </row>
    <row r="85" spans="2:12" s="1" customFormat="1" ht="14.4" customHeight="1">
      <c r="B85" s="49"/>
      <c r="C85" s="79" t="s">
        <v>18</v>
      </c>
      <c r="D85" s="77"/>
      <c r="E85" s="77"/>
      <c r="F85" s="77"/>
      <c r="G85" s="77"/>
      <c r="H85" s="77"/>
      <c r="I85" s="207"/>
      <c r="J85" s="77"/>
      <c r="K85" s="77"/>
      <c r="L85" s="75"/>
    </row>
    <row r="86" spans="2:12" s="1" customFormat="1" ht="16.5" customHeight="1">
      <c r="B86" s="49"/>
      <c r="C86" s="77"/>
      <c r="D86" s="77"/>
      <c r="E86" s="208" t="str">
        <f>E7</f>
        <v>Městská knihovna</v>
      </c>
      <c r="F86" s="79"/>
      <c r="G86" s="79"/>
      <c r="H86" s="79"/>
      <c r="I86" s="207"/>
      <c r="J86" s="77"/>
      <c r="K86" s="77"/>
      <c r="L86" s="75"/>
    </row>
    <row r="87" spans="2:12" ht="13.5">
      <c r="B87" s="30"/>
      <c r="C87" s="79" t="s">
        <v>160</v>
      </c>
      <c r="D87" s="291"/>
      <c r="E87" s="291"/>
      <c r="F87" s="291"/>
      <c r="G87" s="291"/>
      <c r="H87" s="291"/>
      <c r="I87" s="152"/>
      <c r="J87" s="291"/>
      <c r="K87" s="291"/>
      <c r="L87" s="292"/>
    </row>
    <row r="88" spans="2:12" ht="16.5" customHeight="1">
      <c r="B88" s="30"/>
      <c r="C88" s="291"/>
      <c r="D88" s="291"/>
      <c r="E88" s="208" t="s">
        <v>436</v>
      </c>
      <c r="F88" s="291"/>
      <c r="G88" s="291"/>
      <c r="H88" s="291"/>
      <c r="I88" s="152"/>
      <c r="J88" s="291"/>
      <c r="K88" s="291"/>
      <c r="L88" s="292"/>
    </row>
    <row r="89" spans="2:12" ht="13.5">
      <c r="B89" s="30"/>
      <c r="C89" s="79" t="s">
        <v>437</v>
      </c>
      <c r="D89" s="291"/>
      <c r="E89" s="291"/>
      <c r="F89" s="291"/>
      <c r="G89" s="291"/>
      <c r="H89" s="291"/>
      <c r="I89" s="152"/>
      <c r="J89" s="291"/>
      <c r="K89" s="291"/>
      <c r="L89" s="292"/>
    </row>
    <row r="90" spans="2:12" s="1" customFormat="1" ht="16.5" customHeight="1">
      <c r="B90" s="49"/>
      <c r="C90" s="77"/>
      <c r="D90" s="77"/>
      <c r="E90" s="316" t="s">
        <v>3127</v>
      </c>
      <c r="F90" s="77"/>
      <c r="G90" s="77"/>
      <c r="H90" s="77"/>
      <c r="I90" s="207"/>
      <c r="J90" s="77"/>
      <c r="K90" s="77"/>
      <c r="L90" s="75"/>
    </row>
    <row r="91" spans="2:12" s="1" customFormat="1" ht="14.4" customHeight="1">
      <c r="B91" s="49"/>
      <c r="C91" s="79" t="s">
        <v>3128</v>
      </c>
      <c r="D91" s="77"/>
      <c r="E91" s="77"/>
      <c r="F91" s="77"/>
      <c r="G91" s="77"/>
      <c r="H91" s="77"/>
      <c r="I91" s="207"/>
      <c r="J91" s="77"/>
      <c r="K91" s="77"/>
      <c r="L91" s="75"/>
    </row>
    <row r="92" spans="2:12" s="1" customFormat="1" ht="17.25" customHeight="1">
      <c r="B92" s="49"/>
      <c r="C92" s="77"/>
      <c r="D92" s="77"/>
      <c r="E92" s="85" t="str">
        <f>E13</f>
        <v>03.05.3 - D.1.4.f - Vodovodní přípojka</v>
      </c>
      <c r="F92" s="77"/>
      <c r="G92" s="77"/>
      <c r="H92" s="77"/>
      <c r="I92" s="207"/>
      <c r="J92" s="77"/>
      <c r="K92" s="77"/>
      <c r="L92" s="75"/>
    </row>
    <row r="93" spans="2:12" s="1" customFormat="1" ht="6.95" customHeight="1">
      <c r="B93" s="49"/>
      <c r="C93" s="77"/>
      <c r="D93" s="77"/>
      <c r="E93" s="77"/>
      <c r="F93" s="77"/>
      <c r="G93" s="77"/>
      <c r="H93" s="77"/>
      <c r="I93" s="207"/>
      <c r="J93" s="77"/>
      <c r="K93" s="77"/>
      <c r="L93" s="75"/>
    </row>
    <row r="94" spans="2:12" s="1" customFormat="1" ht="18" customHeight="1">
      <c r="B94" s="49"/>
      <c r="C94" s="79" t="s">
        <v>24</v>
      </c>
      <c r="D94" s="77"/>
      <c r="E94" s="77"/>
      <c r="F94" s="209" t="str">
        <f>F16</f>
        <v>Staré nám. 134 a 135, Sokolov</v>
      </c>
      <c r="G94" s="77"/>
      <c r="H94" s="77"/>
      <c r="I94" s="210" t="s">
        <v>26</v>
      </c>
      <c r="J94" s="88" t="str">
        <f>IF(J16="","",J16)</f>
        <v>14. 9. 2018</v>
      </c>
      <c r="K94" s="77"/>
      <c r="L94" s="75"/>
    </row>
    <row r="95" spans="2:12" s="1" customFormat="1" ht="6.95" customHeight="1">
      <c r="B95" s="49"/>
      <c r="C95" s="77"/>
      <c r="D95" s="77"/>
      <c r="E95" s="77"/>
      <c r="F95" s="77"/>
      <c r="G95" s="77"/>
      <c r="H95" s="77"/>
      <c r="I95" s="207"/>
      <c r="J95" s="77"/>
      <c r="K95" s="77"/>
      <c r="L95" s="75"/>
    </row>
    <row r="96" spans="2:12" s="1" customFormat="1" ht="13.5">
      <c r="B96" s="49"/>
      <c r="C96" s="79" t="s">
        <v>32</v>
      </c>
      <c r="D96" s="77"/>
      <c r="E96" s="77"/>
      <c r="F96" s="209" t="str">
        <f>E19</f>
        <v>Město Sokolov</v>
      </c>
      <c r="G96" s="77"/>
      <c r="H96" s="77"/>
      <c r="I96" s="210" t="s">
        <v>39</v>
      </c>
      <c r="J96" s="209" t="str">
        <f>E25</f>
        <v>Ing. Arch Olga Růžičková</v>
      </c>
      <c r="K96" s="77"/>
      <c r="L96" s="75"/>
    </row>
    <row r="97" spans="2:12" s="1" customFormat="1" ht="14.4" customHeight="1">
      <c r="B97" s="49"/>
      <c r="C97" s="79" t="s">
        <v>37</v>
      </c>
      <c r="D97" s="77"/>
      <c r="E97" s="77"/>
      <c r="F97" s="209" t="str">
        <f>IF(E22="","",E22)</f>
        <v/>
      </c>
      <c r="G97" s="77"/>
      <c r="H97" s="77"/>
      <c r="I97" s="207"/>
      <c r="J97" s="77"/>
      <c r="K97" s="77"/>
      <c r="L97" s="75"/>
    </row>
    <row r="98" spans="2:12" s="1" customFormat="1" ht="10.3" customHeight="1">
      <c r="B98" s="49"/>
      <c r="C98" s="77"/>
      <c r="D98" s="77"/>
      <c r="E98" s="77"/>
      <c r="F98" s="77"/>
      <c r="G98" s="77"/>
      <c r="H98" s="77"/>
      <c r="I98" s="207"/>
      <c r="J98" s="77"/>
      <c r="K98" s="77"/>
      <c r="L98" s="75"/>
    </row>
    <row r="99" spans="2:20" s="10" customFormat="1" ht="29.25" customHeight="1">
      <c r="B99" s="211"/>
      <c r="C99" s="212" t="s">
        <v>172</v>
      </c>
      <c r="D99" s="213" t="s">
        <v>63</v>
      </c>
      <c r="E99" s="213" t="s">
        <v>59</v>
      </c>
      <c r="F99" s="213" t="s">
        <v>173</v>
      </c>
      <c r="G99" s="213" t="s">
        <v>174</v>
      </c>
      <c r="H99" s="213" t="s">
        <v>175</v>
      </c>
      <c r="I99" s="214" t="s">
        <v>176</v>
      </c>
      <c r="J99" s="213" t="s">
        <v>164</v>
      </c>
      <c r="K99" s="215" t="s">
        <v>177</v>
      </c>
      <c r="L99" s="216"/>
      <c r="M99" s="105" t="s">
        <v>178</v>
      </c>
      <c r="N99" s="106" t="s">
        <v>48</v>
      </c>
      <c r="O99" s="106" t="s">
        <v>179</v>
      </c>
      <c r="P99" s="106" t="s">
        <v>180</v>
      </c>
      <c r="Q99" s="106" t="s">
        <v>181</v>
      </c>
      <c r="R99" s="106" t="s">
        <v>182</v>
      </c>
      <c r="S99" s="106" t="s">
        <v>183</v>
      </c>
      <c r="T99" s="107" t="s">
        <v>184</v>
      </c>
    </row>
    <row r="100" spans="2:63" s="1" customFormat="1" ht="29.25" customHeight="1">
      <c r="B100" s="49"/>
      <c r="C100" s="111" t="s">
        <v>165</v>
      </c>
      <c r="D100" s="77"/>
      <c r="E100" s="77"/>
      <c r="F100" s="77"/>
      <c r="G100" s="77"/>
      <c r="H100" s="77"/>
      <c r="I100" s="207"/>
      <c r="J100" s="217">
        <f>BK100</f>
        <v>0</v>
      </c>
      <c r="K100" s="77"/>
      <c r="L100" s="75"/>
      <c r="M100" s="108"/>
      <c r="N100" s="109"/>
      <c r="O100" s="109"/>
      <c r="P100" s="218">
        <f>P101+P229+P235</f>
        <v>0</v>
      </c>
      <c r="Q100" s="109"/>
      <c r="R100" s="218">
        <f>R101+R229+R235</f>
        <v>14.556649120000001</v>
      </c>
      <c r="S100" s="109"/>
      <c r="T100" s="219">
        <f>T101+T229+T235</f>
        <v>5.7154</v>
      </c>
      <c r="AT100" s="26" t="s">
        <v>77</v>
      </c>
      <c r="AU100" s="26" t="s">
        <v>166</v>
      </c>
      <c r="BK100" s="220">
        <f>BK101+BK229+BK235</f>
        <v>0</v>
      </c>
    </row>
    <row r="101" spans="2:63" s="11" customFormat="1" ht="37.4" customHeight="1">
      <c r="B101" s="221"/>
      <c r="C101" s="222"/>
      <c r="D101" s="223" t="s">
        <v>77</v>
      </c>
      <c r="E101" s="224" t="s">
        <v>227</v>
      </c>
      <c r="F101" s="224" t="s">
        <v>228</v>
      </c>
      <c r="G101" s="222"/>
      <c r="H101" s="222"/>
      <c r="I101" s="225"/>
      <c r="J101" s="226">
        <f>BK101</f>
        <v>0</v>
      </c>
      <c r="K101" s="222"/>
      <c r="L101" s="227"/>
      <c r="M101" s="228"/>
      <c r="N101" s="229"/>
      <c r="O101" s="229"/>
      <c r="P101" s="230">
        <f>P102+P172+P177+P188+P213+P218</f>
        <v>0</v>
      </c>
      <c r="Q101" s="229"/>
      <c r="R101" s="230">
        <f>R102+R172+R177+R188+R213+R218</f>
        <v>14.55623912</v>
      </c>
      <c r="S101" s="229"/>
      <c r="T101" s="231">
        <f>T102+T172+T177+T188+T213+T218</f>
        <v>5.7154</v>
      </c>
      <c r="AR101" s="232" t="s">
        <v>86</v>
      </c>
      <c r="AT101" s="233" t="s">
        <v>77</v>
      </c>
      <c r="AU101" s="233" t="s">
        <v>78</v>
      </c>
      <c r="AY101" s="232" t="s">
        <v>187</v>
      </c>
      <c r="BK101" s="234">
        <f>BK102+BK172+BK177+BK188+BK213+BK218</f>
        <v>0</v>
      </c>
    </row>
    <row r="102" spans="2:63" s="11" customFormat="1" ht="19.9" customHeight="1">
      <c r="B102" s="221"/>
      <c r="C102" s="222"/>
      <c r="D102" s="223" t="s">
        <v>77</v>
      </c>
      <c r="E102" s="235" t="s">
        <v>86</v>
      </c>
      <c r="F102" s="235" t="s">
        <v>471</v>
      </c>
      <c r="G102" s="222"/>
      <c r="H102" s="222"/>
      <c r="I102" s="225"/>
      <c r="J102" s="236">
        <f>BK102</f>
        <v>0</v>
      </c>
      <c r="K102" s="222"/>
      <c r="L102" s="227"/>
      <c r="M102" s="228"/>
      <c r="N102" s="229"/>
      <c r="O102" s="229"/>
      <c r="P102" s="230">
        <f>SUM(P103:P171)</f>
        <v>0</v>
      </c>
      <c r="Q102" s="229"/>
      <c r="R102" s="230">
        <f>SUM(R103:R171)</f>
        <v>7.97641684</v>
      </c>
      <c r="S102" s="229"/>
      <c r="T102" s="231">
        <f>SUM(T103:T171)</f>
        <v>5.412</v>
      </c>
      <c r="AR102" s="232" t="s">
        <v>86</v>
      </c>
      <c r="AT102" s="233" t="s">
        <v>77</v>
      </c>
      <c r="AU102" s="233" t="s">
        <v>86</v>
      </c>
      <c r="AY102" s="232" t="s">
        <v>187</v>
      </c>
      <c r="BK102" s="234">
        <f>SUM(BK103:BK171)</f>
        <v>0</v>
      </c>
    </row>
    <row r="103" spans="2:65" s="1" customFormat="1" ht="38.25" customHeight="1">
      <c r="B103" s="49"/>
      <c r="C103" s="237" t="s">
        <v>86</v>
      </c>
      <c r="D103" s="237" t="s">
        <v>190</v>
      </c>
      <c r="E103" s="238" t="s">
        <v>3140</v>
      </c>
      <c r="F103" s="239" t="s">
        <v>3141</v>
      </c>
      <c r="G103" s="240" t="s">
        <v>235</v>
      </c>
      <c r="H103" s="241">
        <v>9.84</v>
      </c>
      <c r="I103" s="242"/>
      <c r="J103" s="243">
        <f>ROUND(I103*H103,2)</f>
        <v>0</v>
      </c>
      <c r="K103" s="239" t="s">
        <v>194</v>
      </c>
      <c r="L103" s="75"/>
      <c r="M103" s="244" t="s">
        <v>34</v>
      </c>
      <c r="N103" s="245" t="s">
        <v>49</v>
      </c>
      <c r="O103" s="50"/>
      <c r="P103" s="246">
        <f>O103*H103</f>
        <v>0</v>
      </c>
      <c r="Q103" s="246">
        <v>0</v>
      </c>
      <c r="R103" s="246">
        <f>Q103*H103</f>
        <v>0</v>
      </c>
      <c r="S103" s="246">
        <v>0.26</v>
      </c>
      <c r="T103" s="247">
        <f>S103*H103</f>
        <v>2.5584000000000002</v>
      </c>
      <c r="AR103" s="26" t="s">
        <v>204</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204</v>
      </c>
      <c r="BM103" s="26" t="s">
        <v>88</v>
      </c>
    </row>
    <row r="104" spans="2:47" s="1" customFormat="1" ht="13.5">
      <c r="B104" s="49"/>
      <c r="C104" s="77"/>
      <c r="D104" s="253" t="s">
        <v>237</v>
      </c>
      <c r="E104" s="77"/>
      <c r="F104" s="254" t="s">
        <v>3142</v>
      </c>
      <c r="G104" s="77"/>
      <c r="H104" s="77"/>
      <c r="I104" s="207"/>
      <c r="J104" s="77"/>
      <c r="K104" s="77"/>
      <c r="L104" s="75"/>
      <c r="M104" s="255"/>
      <c r="N104" s="50"/>
      <c r="O104" s="50"/>
      <c r="P104" s="50"/>
      <c r="Q104" s="50"/>
      <c r="R104" s="50"/>
      <c r="S104" s="50"/>
      <c r="T104" s="98"/>
      <c r="AT104" s="26" t="s">
        <v>237</v>
      </c>
      <c r="AU104" s="26" t="s">
        <v>88</v>
      </c>
    </row>
    <row r="105" spans="2:51" s="13" customFormat="1" ht="13.5">
      <c r="B105" s="266"/>
      <c r="C105" s="267"/>
      <c r="D105" s="253" t="s">
        <v>244</v>
      </c>
      <c r="E105" s="268" t="s">
        <v>34</v>
      </c>
      <c r="F105" s="269" t="s">
        <v>3475</v>
      </c>
      <c r="G105" s="267"/>
      <c r="H105" s="270">
        <v>9.84</v>
      </c>
      <c r="I105" s="271"/>
      <c r="J105" s="267"/>
      <c r="K105" s="267"/>
      <c r="L105" s="272"/>
      <c r="M105" s="273"/>
      <c r="N105" s="274"/>
      <c r="O105" s="274"/>
      <c r="P105" s="274"/>
      <c r="Q105" s="274"/>
      <c r="R105" s="274"/>
      <c r="S105" s="274"/>
      <c r="T105" s="275"/>
      <c r="AT105" s="276" t="s">
        <v>244</v>
      </c>
      <c r="AU105" s="276" t="s">
        <v>88</v>
      </c>
      <c r="AV105" s="13" t="s">
        <v>88</v>
      </c>
      <c r="AW105" s="13" t="s">
        <v>41</v>
      </c>
      <c r="AX105" s="13" t="s">
        <v>78</v>
      </c>
      <c r="AY105" s="276" t="s">
        <v>187</v>
      </c>
    </row>
    <row r="106" spans="2:51" s="14" customFormat="1" ht="13.5">
      <c r="B106" s="277"/>
      <c r="C106" s="278"/>
      <c r="D106" s="253" t="s">
        <v>244</v>
      </c>
      <c r="E106" s="279" t="s">
        <v>34</v>
      </c>
      <c r="F106" s="280" t="s">
        <v>251</v>
      </c>
      <c r="G106" s="278"/>
      <c r="H106" s="281">
        <v>9.84</v>
      </c>
      <c r="I106" s="282"/>
      <c r="J106" s="278"/>
      <c r="K106" s="278"/>
      <c r="L106" s="283"/>
      <c r="M106" s="284"/>
      <c r="N106" s="285"/>
      <c r="O106" s="285"/>
      <c r="P106" s="285"/>
      <c r="Q106" s="285"/>
      <c r="R106" s="285"/>
      <c r="S106" s="285"/>
      <c r="T106" s="286"/>
      <c r="AT106" s="287" t="s">
        <v>244</v>
      </c>
      <c r="AU106" s="287" t="s">
        <v>88</v>
      </c>
      <c r="AV106" s="14" t="s">
        <v>204</v>
      </c>
      <c r="AW106" s="14" t="s">
        <v>41</v>
      </c>
      <c r="AX106" s="14" t="s">
        <v>86</v>
      </c>
      <c r="AY106" s="287" t="s">
        <v>187</v>
      </c>
    </row>
    <row r="107" spans="2:65" s="1" customFormat="1" ht="38.25" customHeight="1">
      <c r="B107" s="49"/>
      <c r="C107" s="237" t="s">
        <v>88</v>
      </c>
      <c r="D107" s="237" t="s">
        <v>190</v>
      </c>
      <c r="E107" s="238" t="s">
        <v>3440</v>
      </c>
      <c r="F107" s="239" t="s">
        <v>3441</v>
      </c>
      <c r="G107" s="240" t="s">
        <v>235</v>
      </c>
      <c r="H107" s="241">
        <v>9.84</v>
      </c>
      <c r="I107" s="242"/>
      <c r="J107" s="243">
        <f>ROUND(I107*H107,2)</f>
        <v>0</v>
      </c>
      <c r="K107" s="239" t="s">
        <v>194</v>
      </c>
      <c r="L107" s="75"/>
      <c r="M107" s="244" t="s">
        <v>34</v>
      </c>
      <c r="N107" s="245" t="s">
        <v>49</v>
      </c>
      <c r="O107" s="50"/>
      <c r="P107" s="246">
        <f>O107*H107</f>
        <v>0</v>
      </c>
      <c r="Q107" s="246">
        <v>0</v>
      </c>
      <c r="R107" s="246">
        <f>Q107*H107</f>
        <v>0</v>
      </c>
      <c r="S107" s="246">
        <v>0.29</v>
      </c>
      <c r="T107" s="247">
        <f>S107*H107</f>
        <v>2.8535999999999997</v>
      </c>
      <c r="AR107" s="26" t="s">
        <v>204</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204</v>
      </c>
      <c r="BM107" s="26" t="s">
        <v>204</v>
      </c>
    </row>
    <row r="108" spans="2:47" s="1" customFormat="1" ht="13.5">
      <c r="B108" s="49"/>
      <c r="C108" s="77"/>
      <c r="D108" s="253" t="s">
        <v>237</v>
      </c>
      <c r="E108" s="77"/>
      <c r="F108" s="254" t="s">
        <v>3150</v>
      </c>
      <c r="G108" s="77"/>
      <c r="H108" s="77"/>
      <c r="I108" s="207"/>
      <c r="J108" s="77"/>
      <c r="K108" s="77"/>
      <c r="L108" s="75"/>
      <c r="M108" s="255"/>
      <c r="N108" s="50"/>
      <c r="O108" s="50"/>
      <c r="P108" s="50"/>
      <c r="Q108" s="50"/>
      <c r="R108" s="50"/>
      <c r="S108" s="50"/>
      <c r="T108" s="98"/>
      <c r="AT108" s="26" t="s">
        <v>237</v>
      </c>
      <c r="AU108" s="26" t="s">
        <v>88</v>
      </c>
    </row>
    <row r="109" spans="2:51" s="13" customFormat="1" ht="13.5">
      <c r="B109" s="266"/>
      <c r="C109" s="267"/>
      <c r="D109" s="253" t="s">
        <v>244</v>
      </c>
      <c r="E109" s="268" t="s">
        <v>34</v>
      </c>
      <c r="F109" s="269" t="s">
        <v>3476</v>
      </c>
      <c r="G109" s="267"/>
      <c r="H109" s="270">
        <v>9.84</v>
      </c>
      <c r="I109" s="271"/>
      <c r="J109" s="267"/>
      <c r="K109" s="267"/>
      <c r="L109" s="272"/>
      <c r="M109" s="273"/>
      <c r="N109" s="274"/>
      <c r="O109" s="274"/>
      <c r="P109" s="274"/>
      <c r="Q109" s="274"/>
      <c r="R109" s="274"/>
      <c r="S109" s="274"/>
      <c r="T109" s="275"/>
      <c r="AT109" s="276" t="s">
        <v>244</v>
      </c>
      <c r="AU109" s="276" t="s">
        <v>88</v>
      </c>
      <c r="AV109" s="13" t="s">
        <v>88</v>
      </c>
      <c r="AW109" s="13" t="s">
        <v>41</v>
      </c>
      <c r="AX109" s="13" t="s">
        <v>78</v>
      </c>
      <c r="AY109" s="276" t="s">
        <v>187</v>
      </c>
    </row>
    <row r="110" spans="2:51" s="14" customFormat="1" ht="13.5">
      <c r="B110" s="277"/>
      <c r="C110" s="278"/>
      <c r="D110" s="253" t="s">
        <v>244</v>
      </c>
      <c r="E110" s="279" t="s">
        <v>34</v>
      </c>
      <c r="F110" s="280" t="s">
        <v>251</v>
      </c>
      <c r="G110" s="278"/>
      <c r="H110" s="281">
        <v>9.84</v>
      </c>
      <c r="I110" s="282"/>
      <c r="J110" s="278"/>
      <c r="K110" s="278"/>
      <c r="L110" s="283"/>
      <c r="M110" s="284"/>
      <c r="N110" s="285"/>
      <c r="O110" s="285"/>
      <c r="P110" s="285"/>
      <c r="Q110" s="285"/>
      <c r="R110" s="285"/>
      <c r="S110" s="285"/>
      <c r="T110" s="286"/>
      <c r="AT110" s="287" t="s">
        <v>244</v>
      </c>
      <c r="AU110" s="287" t="s">
        <v>88</v>
      </c>
      <c r="AV110" s="14" t="s">
        <v>204</v>
      </c>
      <c r="AW110" s="14" t="s">
        <v>41</v>
      </c>
      <c r="AX110" s="14" t="s">
        <v>86</v>
      </c>
      <c r="AY110" s="287" t="s">
        <v>187</v>
      </c>
    </row>
    <row r="111" spans="2:65" s="1" customFormat="1" ht="16.5" customHeight="1">
      <c r="B111" s="49"/>
      <c r="C111" s="237" t="s">
        <v>113</v>
      </c>
      <c r="D111" s="237" t="s">
        <v>190</v>
      </c>
      <c r="E111" s="238" t="s">
        <v>3161</v>
      </c>
      <c r="F111" s="239" t="s">
        <v>3162</v>
      </c>
      <c r="G111" s="240" t="s">
        <v>393</v>
      </c>
      <c r="H111" s="241">
        <v>20</v>
      </c>
      <c r="I111" s="242"/>
      <c r="J111" s="243">
        <f>ROUND(I111*H111,2)</f>
        <v>0</v>
      </c>
      <c r="K111" s="239" t="s">
        <v>194</v>
      </c>
      <c r="L111" s="75"/>
      <c r="M111" s="244" t="s">
        <v>34</v>
      </c>
      <c r="N111" s="245" t="s">
        <v>49</v>
      </c>
      <c r="O111" s="50"/>
      <c r="P111" s="246">
        <f>O111*H111</f>
        <v>0</v>
      </c>
      <c r="Q111" s="246">
        <v>0.01559</v>
      </c>
      <c r="R111" s="246">
        <f>Q111*H111</f>
        <v>0.31179999999999997</v>
      </c>
      <c r="S111" s="246">
        <v>0</v>
      </c>
      <c r="T111" s="247">
        <f>S111*H111</f>
        <v>0</v>
      </c>
      <c r="AR111" s="26" t="s">
        <v>204</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282</v>
      </c>
    </row>
    <row r="112" spans="2:47" s="1" customFormat="1" ht="13.5">
      <c r="B112" s="49"/>
      <c r="C112" s="77"/>
      <c r="D112" s="253" t="s">
        <v>237</v>
      </c>
      <c r="E112" s="77"/>
      <c r="F112" s="254" t="s">
        <v>3163</v>
      </c>
      <c r="G112" s="77"/>
      <c r="H112" s="77"/>
      <c r="I112" s="207"/>
      <c r="J112" s="77"/>
      <c r="K112" s="77"/>
      <c r="L112" s="75"/>
      <c r="M112" s="255"/>
      <c r="N112" s="50"/>
      <c r="O112" s="50"/>
      <c r="P112" s="50"/>
      <c r="Q112" s="50"/>
      <c r="R112" s="50"/>
      <c r="S112" s="50"/>
      <c r="T112" s="98"/>
      <c r="AT112" s="26" t="s">
        <v>237</v>
      </c>
      <c r="AU112" s="26" t="s">
        <v>88</v>
      </c>
    </row>
    <row r="113" spans="2:65" s="1" customFormat="1" ht="25.5" customHeight="1">
      <c r="B113" s="49"/>
      <c r="C113" s="237" t="s">
        <v>204</v>
      </c>
      <c r="D113" s="237" t="s">
        <v>190</v>
      </c>
      <c r="E113" s="238" t="s">
        <v>3164</v>
      </c>
      <c r="F113" s="239" t="s">
        <v>3165</v>
      </c>
      <c r="G113" s="240" t="s">
        <v>2150</v>
      </c>
      <c r="H113" s="241">
        <v>24</v>
      </c>
      <c r="I113" s="242"/>
      <c r="J113" s="243">
        <f>ROUND(I113*H113,2)</f>
        <v>0</v>
      </c>
      <c r="K113" s="239" t="s">
        <v>194</v>
      </c>
      <c r="L113" s="75"/>
      <c r="M113" s="244" t="s">
        <v>34</v>
      </c>
      <c r="N113" s="245" t="s">
        <v>49</v>
      </c>
      <c r="O113" s="50"/>
      <c r="P113" s="246">
        <f>O113*H113</f>
        <v>0</v>
      </c>
      <c r="Q113" s="246">
        <v>0</v>
      </c>
      <c r="R113" s="246">
        <f>Q113*H113</f>
        <v>0</v>
      </c>
      <c r="S113" s="246">
        <v>0</v>
      </c>
      <c r="T113" s="247">
        <f>S113*H113</f>
        <v>0</v>
      </c>
      <c r="AR113" s="26" t="s">
        <v>204</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204</v>
      </c>
      <c r="BM113" s="26" t="s">
        <v>295</v>
      </c>
    </row>
    <row r="114" spans="2:47" s="1" customFormat="1" ht="13.5">
      <c r="B114" s="49"/>
      <c r="C114" s="77"/>
      <c r="D114" s="253" t="s">
        <v>237</v>
      </c>
      <c r="E114" s="77"/>
      <c r="F114" s="254" t="s">
        <v>3166</v>
      </c>
      <c r="G114" s="77"/>
      <c r="H114" s="77"/>
      <c r="I114" s="207"/>
      <c r="J114" s="77"/>
      <c r="K114" s="77"/>
      <c r="L114" s="75"/>
      <c r="M114" s="255"/>
      <c r="N114" s="50"/>
      <c r="O114" s="50"/>
      <c r="P114" s="50"/>
      <c r="Q114" s="50"/>
      <c r="R114" s="50"/>
      <c r="S114" s="50"/>
      <c r="T114" s="98"/>
      <c r="AT114" s="26" t="s">
        <v>237</v>
      </c>
      <c r="AU114" s="26" t="s">
        <v>88</v>
      </c>
    </row>
    <row r="115" spans="2:65" s="1" customFormat="1" ht="25.5" customHeight="1">
      <c r="B115" s="49"/>
      <c r="C115" s="237" t="s">
        <v>186</v>
      </c>
      <c r="D115" s="237" t="s">
        <v>190</v>
      </c>
      <c r="E115" s="238" t="s">
        <v>3167</v>
      </c>
      <c r="F115" s="239" t="s">
        <v>3168</v>
      </c>
      <c r="G115" s="240" t="s">
        <v>3169</v>
      </c>
      <c r="H115" s="241">
        <v>3</v>
      </c>
      <c r="I115" s="242"/>
      <c r="J115" s="243">
        <f>ROUND(I115*H115,2)</f>
        <v>0</v>
      </c>
      <c r="K115" s="239" t="s">
        <v>194</v>
      </c>
      <c r="L115" s="75"/>
      <c r="M115" s="244" t="s">
        <v>34</v>
      </c>
      <c r="N115" s="245" t="s">
        <v>49</v>
      </c>
      <c r="O115" s="50"/>
      <c r="P115" s="246">
        <f>O115*H115</f>
        <v>0</v>
      </c>
      <c r="Q115" s="246">
        <v>0</v>
      </c>
      <c r="R115" s="246">
        <f>Q115*H115</f>
        <v>0</v>
      </c>
      <c r="S115" s="246">
        <v>0</v>
      </c>
      <c r="T115" s="247">
        <f>S115*H115</f>
        <v>0</v>
      </c>
      <c r="AR115" s="26" t="s">
        <v>204</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307</v>
      </c>
    </row>
    <row r="116" spans="2:47" s="1" customFormat="1" ht="13.5">
      <c r="B116" s="49"/>
      <c r="C116" s="77"/>
      <c r="D116" s="253" t="s">
        <v>237</v>
      </c>
      <c r="E116" s="77"/>
      <c r="F116" s="254" t="s">
        <v>3170</v>
      </c>
      <c r="G116" s="77"/>
      <c r="H116" s="77"/>
      <c r="I116" s="207"/>
      <c r="J116" s="77"/>
      <c r="K116" s="77"/>
      <c r="L116" s="75"/>
      <c r="M116" s="255"/>
      <c r="N116" s="50"/>
      <c r="O116" s="50"/>
      <c r="P116" s="50"/>
      <c r="Q116" s="50"/>
      <c r="R116" s="50"/>
      <c r="S116" s="50"/>
      <c r="T116" s="98"/>
      <c r="AT116" s="26" t="s">
        <v>237</v>
      </c>
      <c r="AU116" s="26" t="s">
        <v>88</v>
      </c>
    </row>
    <row r="117" spans="2:65" s="1" customFormat="1" ht="63.75" customHeight="1">
      <c r="B117" s="49"/>
      <c r="C117" s="237" t="s">
        <v>282</v>
      </c>
      <c r="D117" s="237" t="s">
        <v>190</v>
      </c>
      <c r="E117" s="238" t="s">
        <v>3171</v>
      </c>
      <c r="F117" s="239" t="s">
        <v>3172</v>
      </c>
      <c r="G117" s="240" t="s">
        <v>393</v>
      </c>
      <c r="H117" s="241">
        <v>1.5</v>
      </c>
      <c r="I117" s="242"/>
      <c r="J117" s="243">
        <f>ROUND(I117*H117,2)</f>
        <v>0</v>
      </c>
      <c r="K117" s="239" t="s">
        <v>194</v>
      </c>
      <c r="L117" s="75"/>
      <c r="M117" s="244" t="s">
        <v>34</v>
      </c>
      <c r="N117" s="245" t="s">
        <v>49</v>
      </c>
      <c r="O117" s="50"/>
      <c r="P117" s="246">
        <f>O117*H117</f>
        <v>0</v>
      </c>
      <c r="Q117" s="246">
        <v>0.00868</v>
      </c>
      <c r="R117" s="246">
        <f>Q117*H117</f>
        <v>0.01302</v>
      </c>
      <c r="S117" s="246">
        <v>0</v>
      </c>
      <c r="T117" s="247">
        <f>S117*H117</f>
        <v>0</v>
      </c>
      <c r="AR117" s="26" t="s">
        <v>204</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204</v>
      </c>
      <c r="BM117" s="26" t="s">
        <v>317</v>
      </c>
    </row>
    <row r="118" spans="2:47" s="1" customFormat="1" ht="13.5">
      <c r="B118" s="49"/>
      <c r="C118" s="77"/>
      <c r="D118" s="253" t="s">
        <v>237</v>
      </c>
      <c r="E118" s="77"/>
      <c r="F118" s="254" t="s">
        <v>3173</v>
      </c>
      <c r="G118" s="77"/>
      <c r="H118" s="77"/>
      <c r="I118" s="207"/>
      <c r="J118" s="77"/>
      <c r="K118" s="77"/>
      <c r="L118" s="75"/>
      <c r="M118" s="255"/>
      <c r="N118" s="50"/>
      <c r="O118" s="50"/>
      <c r="P118" s="50"/>
      <c r="Q118" s="50"/>
      <c r="R118" s="50"/>
      <c r="S118" s="50"/>
      <c r="T118" s="98"/>
      <c r="AT118" s="26" t="s">
        <v>237</v>
      </c>
      <c r="AU118" s="26" t="s">
        <v>88</v>
      </c>
    </row>
    <row r="119" spans="2:65" s="1" customFormat="1" ht="63.75" customHeight="1">
      <c r="B119" s="49"/>
      <c r="C119" s="237" t="s">
        <v>287</v>
      </c>
      <c r="D119" s="237" t="s">
        <v>190</v>
      </c>
      <c r="E119" s="238" t="s">
        <v>3477</v>
      </c>
      <c r="F119" s="239" t="s">
        <v>3478</v>
      </c>
      <c r="G119" s="240" t="s">
        <v>393</v>
      </c>
      <c r="H119" s="241">
        <v>1.5</v>
      </c>
      <c r="I119" s="242"/>
      <c r="J119" s="243">
        <f>ROUND(I119*H119,2)</f>
        <v>0</v>
      </c>
      <c r="K119" s="239" t="s">
        <v>194</v>
      </c>
      <c r="L119" s="75"/>
      <c r="M119" s="244" t="s">
        <v>34</v>
      </c>
      <c r="N119" s="245" t="s">
        <v>49</v>
      </c>
      <c r="O119" s="50"/>
      <c r="P119" s="246">
        <f>O119*H119</f>
        <v>0</v>
      </c>
      <c r="Q119" s="246">
        <v>0.01269</v>
      </c>
      <c r="R119" s="246">
        <f>Q119*H119</f>
        <v>0.019035</v>
      </c>
      <c r="S119" s="246">
        <v>0</v>
      </c>
      <c r="T119" s="247">
        <f>S119*H119</f>
        <v>0</v>
      </c>
      <c r="AR119" s="26" t="s">
        <v>204</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204</v>
      </c>
      <c r="BM119" s="26" t="s">
        <v>329</v>
      </c>
    </row>
    <row r="120" spans="2:47" s="1" customFormat="1" ht="13.5">
      <c r="B120" s="49"/>
      <c r="C120" s="77"/>
      <c r="D120" s="253" t="s">
        <v>237</v>
      </c>
      <c r="E120" s="77"/>
      <c r="F120" s="254" t="s">
        <v>3173</v>
      </c>
      <c r="G120" s="77"/>
      <c r="H120" s="77"/>
      <c r="I120" s="207"/>
      <c r="J120" s="77"/>
      <c r="K120" s="77"/>
      <c r="L120" s="75"/>
      <c r="M120" s="255"/>
      <c r="N120" s="50"/>
      <c r="O120" s="50"/>
      <c r="P120" s="50"/>
      <c r="Q120" s="50"/>
      <c r="R120" s="50"/>
      <c r="S120" s="50"/>
      <c r="T120" s="98"/>
      <c r="AT120" s="26" t="s">
        <v>237</v>
      </c>
      <c r="AU120" s="26" t="s">
        <v>88</v>
      </c>
    </row>
    <row r="121" spans="2:65" s="1" customFormat="1" ht="63.75" customHeight="1">
      <c r="B121" s="49"/>
      <c r="C121" s="237" t="s">
        <v>295</v>
      </c>
      <c r="D121" s="237" t="s">
        <v>190</v>
      </c>
      <c r="E121" s="238" t="s">
        <v>3175</v>
      </c>
      <c r="F121" s="239" t="s">
        <v>3176</v>
      </c>
      <c r="G121" s="240" t="s">
        <v>393</v>
      </c>
      <c r="H121" s="241">
        <v>3</v>
      </c>
      <c r="I121" s="242"/>
      <c r="J121" s="243">
        <f>ROUND(I121*H121,2)</f>
        <v>0</v>
      </c>
      <c r="K121" s="239" t="s">
        <v>194</v>
      </c>
      <c r="L121" s="75"/>
      <c r="M121" s="244" t="s">
        <v>34</v>
      </c>
      <c r="N121" s="245" t="s">
        <v>49</v>
      </c>
      <c r="O121" s="50"/>
      <c r="P121" s="246">
        <f>O121*H121</f>
        <v>0</v>
      </c>
      <c r="Q121" s="246">
        <v>0.0369</v>
      </c>
      <c r="R121" s="246">
        <f>Q121*H121</f>
        <v>0.1107</v>
      </c>
      <c r="S121" s="246">
        <v>0</v>
      </c>
      <c r="T121" s="247">
        <f>S121*H121</f>
        <v>0</v>
      </c>
      <c r="AR121" s="26" t="s">
        <v>204</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204</v>
      </c>
      <c r="BM121" s="26" t="s">
        <v>338</v>
      </c>
    </row>
    <row r="122" spans="2:47" s="1" customFormat="1" ht="13.5">
      <c r="B122" s="49"/>
      <c r="C122" s="77"/>
      <c r="D122" s="253" t="s">
        <v>237</v>
      </c>
      <c r="E122" s="77"/>
      <c r="F122" s="254" t="s">
        <v>3173</v>
      </c>
      <c r="G122" s="77"/>
      <c r="H122" s="77"/>
      <c r="I122" s="207"/>
      <c r="J122" s="77"/>
      <c r="K122" s="77"/>
      <c r="L122" s="75"/>
      <c r="M122" s="255"/>
      <c r="N122" s="50"/>
      <c r="O122" s="50"/>
      <c r="P122" s="50"/>
      <c r="Q122" s="50"/>
      <c r="R122" s="50"/>
      <c r="S122" s="50"/>
      <c r="T122" s="98"/>
      <c r="AT122" s="26" t="s">
        <v>237</v>
      </c>
      <c r="AU122" s="26" t="s">
        <v>88</v>
      </c>
    </row>
    <row r="123" spans="2:51" s="13" customFormat="1" ht="13.5">
      <c r="B123" s="266"/>
      <c r="C123" s="267"/>
      <c r="D123" s="253" t="s">
        <v>244</v>
      </c>
      <c r="E123" s="268" t="s">
        <v>34</v>
      </c>
      <c r="F123" s="269" t="s">
        <v>3479</v>
      </c>
      <c r="G123" s="267"/>
      <c r="H123" s="270">
        <v>3</v>
      </c>
      <c r="I123" s="271"/>
      <c r="J123" s="267"/>
      <c r="K123" s="267"/>
      <c r="L123" s="272"/>
      <c r="M123" s="273"/>
      <c r="N123" s="274"/>
      <c r="O123" s="274"/>
      <c r="P123" s="274"/>
      <c r="Q123" s="274"/>
      <c r="R123" s="274"/>
      <c r="S123" s="274"/>
      <c r="T123" s="275"/>
      <c r="AT123" s="276" t="s">
        <v>244</v>
      </c>
      <c r="AU123" s="276" t="s">
        <v>88</v>
      </c>
      <c r="AV123" s="13" t="s">
        <v>88</v>
      </c>
      <c r="AW123" s="13" t="s">
        <v>41</v>
      </c>
      <c r="AX123" s="13" t="s">
        <v>78</v>
      </c>
      <c r="AY123" s="276" t="s">
        <v>187</v>
      </c>
    </row>
    <row r="124" spans="2:51" s="14" customFormat="1" ht="13.5">
      <c r="B124" s="277"/>
      <c r="C124" s="278"/>
      <c r="D124" s="253" t="s">
        <v>244</v>
      </c>
      <c r="E124" s="279" t="s">
        <v>34</v>
      </c>
      <c r="F124" s="280" t="s">
        <v>251</v>
      </c>
      <c r="G124" s="278"/>
      <c r="H124" s="281">
        <v>3</v>
      </c>
      <c r="I124" s="282"/>
      <c r="J124" s="278"/>
      <c r="K124" s="278"/>
      <c r="L124" s="283"/>
      <c r="M124" s="284"/>
      <c r="N124" s="285"/>
      <c r="O124" s="285"/>
      <c r="P124" s="285"/>
      <c r="Q124" s="285"/>
      <c r="R124" s="285"/>
      <c r="S124" s="285"/>
      <c r="T124" s="286"/>
      <c r="AT124" s="287" t="s">
        <v>244</v>
      </c>
      <c r="AU124" s="287" t="s">
        <v>88</v>
      </c>
      <c r="AV124" s="14" t="s">
        <v>204</v>
      </c>
      <c r="AW124" s="14" t="s">
        <v>41</v>
      </c>
      <c r="AX124" s="14" t="s">
        <v>86</v>
      </c>
      <c r="AY124" s="287" t="s">
        <v>187</v>
      </c>
    </row>
    <row r="125" spans="2:65" s="1" customFormat="1" ht="25.5" customHeight="1">
      <c r="B125" s="49"/>
      <c r="C125" s="237" t="s">
        <v>229</v>
      </c>
      <c r="D125" s="237" t="s">
        <v>190</v>
      </c>
      <c r="E125" s="238" t="s">
        <v>3182</v>
      </c>
      <c r="F125" s="239" t="s">
        <v>3183</v>
      </c>
      <c r="G125" s="240" t="s">
        <v>254</v>
      </c>
      <c r="H125" s="241">
        <v>9</v>
      </c>
      <c r="I125" s="242"/>
      <c r="J125" s="243">
        <f>ROUND(I125*H125,2)</f>
        <v>0</v>
      </c>
      <c r="K125" s="239" t="s">
        <v>194</v>
      </c>
      <c r="L125" s="75"/>
      <c r="M125" s="244" t="s">
        <v>34</v>
      </c>
      <c r="N125" s="245" t="s">
        <v>49</v>
      </c>
      <c r="O125" s="50"/>
      <c r="P125" s="246">
        <f>O125*H125</f>
        <v>0</v>
      </c>
      <c r="Q125" s="246">
        <v>0</v>
      </c>
      <c r="R125" s="246">
        <f>Q125*H125</f>
        <v>0</v>
      </c>
      <c r="S125" s="246">
        <v>0</v>
      </c>
      <c r="T125" s="247">
        <f>S125*H125</f>
        <v>0</v>
      </c>
      <c r="AR125" s="26" t="s">
        <v>204</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204</v>
      </c>
      <c r="BM125" s="26" t="s">
        <v>348</v>
      </c>
    </row>
    <row r="126" spans="2:47" s="1" customFormat="1" ht="13.5">
      <c r="B126" s="49"/>
      <c r="C126" s="77"/>
      <c r="D126" s="253" t="s">
        <v>237</v>
      </c>
      <c r="E126" s="77"/>
      <c r="F126" s="254" t="s">
        <v>3184</v>
      </c>
      <c r="G126" s="77"/>
      <c r="H126" s="77"/>
      <c r="I126" s="207"/>
      <c r="J126" s="77"/>
      <c r="K126" s="77"/>
      <c r="L126" s="75"/>
      <c r="M126" s="255"/>
      <c r="N126" s="50"/>
      <c r="O126" s="50"/>
      <c r="P126" s="50"/>
      <c r="Q126" s="50"/>
      <c r="R126" s="50"/>
      <c r="S126" s="50"/>
      <c r="T126" s="98"/>
      <c r="AT126" s="26" t="s">
        <v>237</v>
      </c>
      <c r="AU126" s="26" t="s">
        <v>88</v>
      </c>
    </row>
    <row r="127" spans="2:51" s="13" customFormat="1" ht="13.5">
      <c r="B127" s="266"/>
      <c r="C127" s="267"/>
      <c r="D127" s="253" t="s">
        <v>244</v>
      </c>
      <c r="E127" s="268" t="s">
        <v>34</v>
      </c>
      <c r="F127" s="269" t="s">
        <v>3480</v>
      </c>
      <c r="G127" s="267"/>
      <c r="H127" s="270">
        <v>9</v>
      </c>
      <c r="I127" s="271"/>
      <c r="J127" s="267"/>
      <c r="K127" s="267"/>
      <c r="L127" s="272"/>
      <c r="M127" s="273"/>
      <c r="N127" s="274"/>
      <c r="O127" s="274"/>
      <c r="P127" s="274"/>
      <c r="Q127" s="274"/>
      <c r="R127" s="274"/>
      <c r="S127" s="274"/>
      <c r="T127" s="275"/>
      <c r="AT127" s="276" t="s">
        <v>244</v>
      </c>
      <c r="AU127" s="276" t="s">
        <v>88</v>
      </c>
      <c r="AV127" s="13" t="s">
        <v>88</v>
      </c>
      <c r="AW127" s="13" t="s">
        <v>41</v>
      </c>
      <c r="AX127" s="13" t="s">
        <v>78</v>
      </c>
      <c r="AY127" s="276" t="s">
        <v>187</v>
      </c>
    </row>
    <row r="128" spans="2:51" s="14" customFormat="1" ht="13.5">
      <c r="B128" s="277"/>
      <c r="C128" s="278"/>
      <c r="D128" s="253" t="s">
        <v>244</v>
      </c>
      <c r="E128" s="279" t="s">
        <v>34</v>
      </c>
      <c r="F128" s="280" t="s">
        <v>251</v>
      </c>
      <c r="G128" s="278"/>
      <c r="H128" s="281">
        <v>9</v>
      </c>
      <c r="I128" s="282"/>
      <c r="J128" s="278"/>
      <c r="K128" s="278"/>
      <c r="L128" s="283"/>
      <c r="M128" s="284"/>
      <c r="N128" s="285"/>
      <c r="O128" s="285"/>
      <c r="P128" s="285"/>
      <c r="Q128" s="285"/>
      <c r="R128" s="285"/>
      <c r="S128" s="285"/>
      <c r="T128" s="286"/>
      <c r="AT128" s="287" t="s">
        <v>244</v>
      </c>
      <c r="AU128" s="287" t="s">
        <v>88</v>
      </c>
      <c r="AV128" s="14" t="s">
        <v>204</v>
      </c>
      <c r="AW128" s="14" t="s">
        <v>41</v>
      </c>
      <c r="AX128" s="14" t="s">
        <v>86</v>
      </c>
      <c r="AY128" s="287" t="s">
        <v>187</v>
      </c>
    </row>
    <row r="129" spans="2:65" s="1" customFormat="1" ht="25.5" customHeight="1">
      <c r="B129" s="49"/>
      <c r="C129" s="237" t="s">
        <v>307</v>
      </c>
      <c r="D129" s="237" t="s">
        <v>190</v>
      </c>
      <c r="E129" s="238" t="s">
        <v>3444</v>
      </c>
      <c r="F129" s="239" t="s">
        <v>3445</v>
      </c>
      <c r="G129" s="240" t="s">
        <v>254</v>
      </c>
      <c r="H129" s="241">
        <v>7.952</v>
      </c>
      <c r="I129" s="242"/>
      <c r="J129" s="243">
        <f>ROUND(I129*H129,2)</f>
        <v>0</v>
      </c>
      <c r="K129" s="239" t="s">
        <v>194</v>
      </c>
      <c r="L129" s="75"/>
      <c r="M129" s="244" t="s">
        <v>34</v>
      </c>
      <c r="N129" s="245" t="s">
        <v>49</v>
      </c>
      <c r="O129" s="50"/>
      <c r="P129" s="246">
        <f>O129*H129</f>
        <v>0</v>
      </c>
      <c r="Q129" s="246">
        <v>0</v>
      </c>
      <c r="R129" s="246">
        <f>Q129*H129</f>
        <v>0</v>
      </c>
      <c r="S129" s="246">
        <v>0</v>
      </c>
      <c r="T129" s="247">
        <f>S129*H129</f>
        <v>0</v>
      </c>
      <c r="AR129" s="26" t="s">
        <v>204</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204</v>
      </c>
      <c r="BM129" s="26" t="s">
        <v>356</v>
      </c>
    </row>
    <row r="130" spans="2:47" s="1" customFormat="1" ht="13.5">
      <c r="B130" s="49"/>
      <c r="C130" s="77"/>
      <c r="D130" s="253" t="s">
        <v>237</v>
      </c>
      <c r="E130" s="77"/>
      <c r="F130" s="254" t="s">
        <v>3188</v>
      </c>
      <c r="G130" s="77"/>
      <c r="H130" s="77"/>
      <c r="I130" s="207"/>
      <c r="J130" s="77"/>
      <c r="K130" s="77"/>
      <c r="L130" s="75"/>
      <c r="M130" s="255"/>
      <c r="N130" s="50"/>
      <c r="O130" s="50"/>
      <c r="P130" s="50"/>
      <c r="Q130" s="50"/>
      <c r="R130" s="50"/>
      <c r="S130" s="50"/>
      <c r="T130" s="98"/>
      <c r="AT130" s="26" t="s">
        <v>237</v>
      </c>
      <c r="AU130" s="26" t="s">
        <v>88</v>
      </c>
    </row>
    <row r="131" spans="2:65" s="1" customFormat="1" ht="38.25" customHeight="1">
      <c r="B131" s="49"/>
      <c r="C131" s="237" t="s">
        <v>312</v>
      </c>
      <c r="D131" s="237" t="s">
        <v>190</v>
      </c>
      <c r="E131" s="238" t="s">
        <v>3189</v>
      </c>
      <c r="F131" s="239" t="s">
        <v>3190</v>
      </c>
      <c r="G131" s="240" t="s">
        <v>254</v>
      </c>
      <c r="H131" s="241">
        <v>7.952</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371</v>
      </c>
    </row>
    <row r="132" spans="2:47" s="1" customFormat="1" ht="13.5">
      <c r="B132" s="49"/>
      <c r="C132" s="77"/>
      <c r="D132" s="253" t="s">
        <v>237</v>
      </c>
      <c r="E132" s="77"/>
      <c r="F132" s="254" t="s">
        <v>3188</v>
      </c>
      <c r="G132" s="77"/>
      <c r="H132" s="77"/>
      <c r="I132" s="207"/>
      <c r="J132" s="77"/>
      <c r="K132" s="77"/>
      <c r="L132" s="75"/>
      <c r="M132" s="255"/>
      <c r="N132" s="50"/>
      <c r="O132" s="50"/>
      <c r="P132" s="50"/>
      <c r="Q132" s="50"/>
      <c r="R132" s="50"/>
      <c r="S132" s="50"/>
      <c r="T132" s="98"/>
      <c r="AT132" s="26" t="s">
        <v>237</v>
      </c>
      <c r="AU132" s="26" t="s">
        <v>88</v>
      </c>
    </row>
    <row r="133" spans="2:65" s="1" customFormat="1" ht="25.5" customHeight="1">
      <c r="B133" s="49"/>
      <c r="C133" s="237" t="s">
        <v>317</v>
      </c>
      <c r="D133" s="237" t="s">
        <v>190</v>
      </c>
      <c r="E133" s="238" t="s">
        <v>3446</v>
      </c>
      <c r="F133" s="239" t="s">
        <v>3447</v>
      </c>
      <c r="G133" s="240" t="s">
        <v>254</v>
      </c>
      <c r="H133" s="241">
        <v>5.302</v>
      </c>
      <c r="I133" s="242"/>
      <c r="J133" s="243">
        <f>ROUND(I133*H133,2)</f>
        <v>0</v>
      </c>
      <c r="K133" s="239" t="s">
        <v>194</v>
      </c>
      <c r="L133" s="75"/>
      <c r="M133" s="244" t="s">
        <v>34</v>
      </c>
      <c r="N133" s="245" t="s">
        <v>49</v>
      </c>
      <c r="O133" s="50"/>
      <c r="P133" s="246">
        <f>O133*H133</f>
        <v>0</v>
      </c>
      <c r="Q133" s="246">
        <v>0</v>
      </c>
      <c r="R133" s="246">
        <f>Q133*H133</f>
        <v>0</v>
      </c>
      <c r="S133" s="246">
        <v>0</v>
      </c>
      <c r="T133" s="247">
        <f>S133*H133</f>
        <v>0</v>
      </c>
      <c r="AR133" s="26" t="s">
        <v>204</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204</v>
      </c>
      <c r="BM133" s="26" t="s">
        <v>384</v>
      </c>
    </row>
    <row r="134" spans="2:47" s="1" customFormat="1" ht="13.5">
      <c r="B134" s="49"/>
      <c r="C134" s="77"/>
      <c r="D134" s="253" t="s">
        <v>237</v>
      </c>
      <c r="E134" s="77"/>
      <c r="F134" s="254" t="s">
        <v>3188</v>
      </c>
      <c r="G134" s="77"/>
      <c r="H134" s="77"/>
      <c r="I134" s="207"/>
      <c r="J134" s="77"/>
      <c r="K134" s="77"/>
      <c r="L134" s="75"/>
      <c r="M134" s="255"/>
      <c r="N134" s="50"/>
      <c r="O134" s="50"/>
      <c r="P134" s="50"/>
      <c r="Q134" s="50"/>
      <c r="R134" s="50"/>
      <c r="S134" s="50"/>
      <c r="T134" s="98"/>
      <c r="AT134" s="26" t="s">
        <v>237</v>
      </c>
      <c r="AU134" s="26" t="s">
        <v>88</v>
      </c>
    </row>
    <row r="135" spans="2:51" s="13" customFormat="1" ht="13.5">
      <c r="B135" s="266"/>
      <c r="C135" s="267"/>
      <c r="D135" s="253" t="s">
        <v>244</v>
      </c>
      <c r="E135" s="268" t="s">
        <v>34</v>
      </c>
      <c r="F135" s="269" t="s">
        <v>3481</v>
      </c>
      <c r="G135" s="267"/>
      <c r="H135" s="270">
        <v>5.302</v>
      </c>
      <c r="I135" s="271"/>
      <c r="J135" s="267"/>
      <c r="K135" s="267"/>
      <c r="L135" s="272"/>
      <c r="M135" s="273"/>
      <c r="N135" s="274"/>
      <c r="O135" s="274"/>
      <c r="P135" s="274"/>
      <c r="Q135" s="274"/>
      <c r="R135" s="274"/>
      <c r="S135" s="274"/>
      <c r="T135" s="275"/>
      <c r="AT135" s="276" t="s">
        <v>244</v>
      </c>
      <c r="AU135" s="276" t="s">
        <v>88</v>
      </c>
      <c r="AV135" s="13" t="s">
        <v>88</v>
      </c>
      <c r="AW135" s="13" t="s">
        <v>41</v>
      </c>
      <c r="AX135" s="13" t="s">
        <v>78</v>
      </c>
      <c r="AY135" s="276" t="s">
        <v>187</v>
      </c>
    </row>
    <row r="136" spans="2:51" s="14" customFormat="1" ht="13.5">
      <c r="B136" s="277"/>
      <c r="C136" s="278"/>
      <c r="D136" s="253" t="s">
        <v>244</v>
      </c>
      <c r="E136" s="279" t="s">
        <v>34</v>
      </c>
      <c r="F136" s="280" t="s">
        <v>251</v>
      </c>
      <c r="G136" s="278"/>
      <c r="H136" s="281">
        <v>5.302</v>
      </c>
      <c r="I136" s="282"/>
      <c r="J136" s="278"/>
      <c r="K136" s="278"/>
      <c r="L136" s="283"/>
      <c r="M136" s="284"/>
      <c r="N136" s="285"/>
      <c r="O136" s="285"/>
      <c r="P136" s="285"/>
      <c r="Q136" s="285"/>
      <c r="R136" s="285"/>
      <c r="S136" s="285"/>
      <c r="T136" s="286"/>
      <c r="AT136" s="287" t="s">
        <v>244</v>
      </c>
      <c r="AU136" s="287" t="s">
        <v>88</v>
      </c>
      <c r="AV136" s="14" t="s">
        <v>204</v>
      </c>
      <c r="AW136" s="14" t="s">
        <v>41</v>
      </c>
      <c r="AX136" s="14" t="s">
        <v>86</v>
      </c>
      <c r="AY136" s="287" t="s">
        <v>187</v>
      </c>
    </row>
    <row r="137" spans="2:65" s="1" customFormat="1" ht="38.25" customHeight="1">
      <c r="B137" s="49"/>
      <c r="C137" s="237" t="s">
        <v>323</v>
      </c>
      <c r="D137" s="237" t="s">
        <v>190</v>
      </c>
      <c r="E137" s="238" t="s">
        <v>3194</v>
      </c>
      <c r="F137" s="239" t="s">
        <v>3195</v>
      </c>
      <c r="G137" s="240" t="s">
        <v>254</v>
      </c>
      <c r="H137" s="241">
        <v>5.302</v>
      </c>
      <c r="I137" s="242"/>
      <c r="J137" s="243">
        <f>ROUND(I137*H137,2)</f>
        <v>0</v>
      </c>
      <c r="K137" s="239" t="s">
        <v>194</v>
      </c>
      <c r="L137" s="75"/>
      <c r="M137" s="244" t="s">
        <v>34</v>
      </c>
      <c r="N137" s="245" t="s">
        <v>49</v>
      </c>
      <c r="O137" s="50"/>
      <c r="P137" s="246">
        <f>O137*H137</f>
        <v>0</v>
      </c>
      <c r="Q137" s="246">
        <v>0</v>
      </c>
      <c r="R137" s="246">
        <f>Q137*H137</f>
        <v>0</v>
      </c>
      <c r="S137" s="246">
        <v>0</v>
      </c>
      <c r="T137" s="247">
        <f>S137*H137</f>
        <v>0</v>
      </c>
      <c r="AR137" s="26" t="s">
        <v>204</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204</v>
      </c>
      <c r="BM137" s="26" t="s">
        <v>396</v>
      </c>
    </row>
    <row r="138" spans="2:47" s="1" customFormat="1" ht="13.5">
      <c r="B138" s="49"/>
      <c r="C138" s="77"/>
      <c r="D138" s="253" t="s">
        <v>237</v>
      </c>
      <c r="E138" s="77"/>
      <c r="F138" s="254" t="s">
        <v>3188</v>
      </c>
      <c r="G138" s="77"/>
      <c r="H138" s="77"/>
      <c r="I138" s="207"/>
      <c r="J138" s="77"/>
      <c r="K138" s="77"/>
      <c r="L138" s="75"/>
      <c r="M138" s="255"/>
      <c r="N138" s="50"/>
      <c r="O138" s="50"/>
      <c r="P138" s="50"/>
      <c r="Q138" s="50"/>
      <c r="R138" s="50"/>
      <c r="S138" s="50"/>
      <c r="T138" s="98"/>
      <c r="AT138" s="26" t="s">
        <v>237</v>
      </c>
      <c r="AU138" s="26" t="s">
        <v>88</v>
      </c>
    </row>
    <row r="139" spans="2:65" s="1" customFormat="1" ht="25.5" customHeight="1">
      <c r="B139" s="49"/>
      <c r="C139" s="237" t="s">
        <v>329</v>
      </c>
      <c r="D139" s="237" t="s">
        <v>190</v>
      </c>
      <c r="E139" s="238" t="s">
        <v>487</v>
      </c>
      <c r="F139" s="239" t="s">
        <v>488</v>
      </c>
      <c r="G139" s="240" t="s">
        <v>235</v>
      </c>
      <c r="H139" s="241">
        <v>26.026</v>
      </c>
      <c r="I139" s="242"/>
      <c r="J139" s="243">
        <f>ROUND(I139*H139,2)</f>
        <v>0</v>
      </c>
      <c r="K139" s="239" t="s">
        <v>194</v>
      </c>
      <c r="L139" s="75"/>
      <c r="M139" s="244" t="s">
        <v>34</v>
      </c>
      <c r="N139" s="245" t="s">
        <v>49</v>
      </c>
      <c r="O139" s="50"/>
      <c r="P139" s="246">
        <f>O139*H139</f>
        <v>0</v>
      </c>
      <c r="Q139" s="246">
        <v>0.00084</v>
      </c>
      <c r="R139" s="246">
        <f>Q139*H139</f>
        <v>0.02186184</v>
      </c>
      <c r="S139" s="246">
        <v>0</v>
      </c>
      <c r="T139" s="247">
        <f>S139*H139</f>
        <v>0</v>
      </c>
      <c r="AR139" s="26" t="s">
        <v>204</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204</v>
      </c>
      <c r="BM139" s="26" t="s">
        <v>407</v>
      </c>
    </row>
    <row r="140" spans="2:47" s="1" customFormat="1" ht="13.5">
      <c r="B140" s="49"/>
      <c r="C140" s="77"/>
      <c r="D140" s="253" t="s">
        <v>237</v>
      </c>
      <c r="E140" s="77"/>
      <c r="F140" s="254" t="s">
        <v>490</v>
      </c>
      <c r="G140" s="77"/>
      <c r="H140" s="77"/>
      <c r="I140" s="207"/>
      <c r="J140" s="77"/>
      <c r="K140" s="77"/>
      <c r="L140" s="75"/>
      <c r="M140" s="255"/>
      <c r="N140" s="50"/>
      <c r="O140" s="50"/>
      <c r="P140" s="50"/>
      <c r="Q140" s="50"/>
      <c r="R140" s="50"/>
      <c r="S140" s="50"/>
      <c r="T140" s="98"/>
      <c r="AT140" s="26" t="s">
        <v>237</v>
      </c>
      <c r="AU140" s="26" t="s">
        <v>88</v>
      </c>
    </row>
    <row r="141" spans="2:51" s="13" customFormat="1" ht="13.5">
      <c r="B141" s="266"/>
      <c r="C141" s="267"/>
      <c r="D141" s="253" t="s">
        <v>244</v>
      </c>
      <c r="E141" s="268" t="s">
        <v>34</v>
      </c>
      <c r="F141" s="269" t="s">
        <v>3482</v>
      </c>
      <c r="G141" s="267"/>
      <c r="H141" s="270">
        <v>26.026</v>
      </c>
      <c r="I141" s="271"/>
      <c r="J141" s="267"/>
      <c r="K141" s="267"/>
      <c r="L141" s="272"/>
      <c r="M141" s="273"/>
      <c r="N141" s="274"/>
      <c r="O141" s="274"/>
      <c r="P141" s="274"/>
      <c r="Q141" s="274"/>
      <c r="R141" s="274"/>
      <c r="S141" s="274"/>
      <c r="T141" s="275"/>
      <c r="AT141" s="276" t="s">
        <v>244</v>
      </c>
      <c r="AU141" s="276" t="s">
        <v>88</v>
      </c>
      <c r="AV141" s="13" t="s">
        <v>88</v>
      </c>
      <c r="AW141" s="13" t="s">
        <v>41</v>
      </c>
      <c r="AX141" s="13" t="s">
        <v>78</v>
      </c>
      <c r="AY141" s="276" t="s">
        <v>187</v>
      </c>
    </row>
    <row r="142" spans="2:51" s="14" customFormat="1" ht="13.5">
      <c r="B142" s="277"/>
      <c r="C142" s="278"/>
      <c r="D142" s="253" t="s">
        <v>244</v>
      </c>
      <c r="E142" s="279" t="s">
        <v>34</v>
      </c>
      <c r="F142" s="280" t="s">
        <v>251</v>
      </c>
      <c r="G142" s="278"/>
      <c r="H142" s="281">
        <v>26.026</v>
      </c>
      <c r="I142" s="282"/>
      <c r="J142" s="278"/>
      <c r="K142" s="278"/>
      <c r="L142" s="283"/>
      <c r="M142" s="284"/>
      <c r="N142" s="285"/>
      <c r="O142" s="285"/>
      <c r="P142" s="285"/>
      <c r="Q142" s="285"/>
      <c r="R142" s="285"/>
      <c r="S142" s="285"/>
      <c r="T142" s="286"/>
      <c r="AT142" s="287" t="s">
        <v>244</v>
      </c>
      <c r="AU142" s="287" t="s">
        <v>88</v>
      </c>
      <c r="AV142" s="14" t="s">
        <v>204</v>
      </c>
      <c r="AW142" s="14" t="s">
        <v>41</v>
      </c>
      <c r="AX142" s="14" t="s">
        <v>86</v>
      </c>
      <c r="AY142" s="287" t="s">
        <v>187</v>
      </c>
    </row>
    <row r="143" spans="2:65" s="1" customFormat="1" ht="25.5" customHeight="1">
      <c r="B143" s="49"/>
      <c r="C143" s="237" t="s">
        <v>10</v>
      </c>
      <c r="D143" s="237" t="s">
        <v>190</v>
      </c>
      <c r="E143" s="238" t="s">
        <v>493</v>
      </c>
      <c r="F143" s="239" t="s">
        <v>494</v>
      </c>
      <c r="G143" s="240" t="s">
        <v>235</v>
      </c>
      <c r="H143" s="241">
        <v>26.026</v>
      </c>
      <c r="I143" s="242"/>
      <c r="J143" s="243">
        <f>ROUND(I143*H143,2)</f>
        <v>0</v>
      </c>
      <c r="K143" s="239" t="s">
        <v>194</v>
      </c>
      <c r="L143" s="75"/>
      <c r="M143" s="244" t="s">
        <v>34</v>
      </c>
      <c r="N143" s="245" t="s">
        <v>49</v>
      </c>
      <c r="O143" s="50"/>
      <c r="P143" s="246">
        <f>O143*H143</f>
        <v>0</v>
      </c>
      <c r="Q143" s="246">
        <v>0</v>
      </c>
      <c r="R143" s="246">
        <f>Q143*H143</f>
        <v>0</v>
      </c>
      <c r="S143" s="246">
        <v>0</v>
      </c>
      <c r="T143" s="247">
        <f>S143*H143</f>
        <v>0</v>
      </c>
      <c r="AR143" s="26" t="s">
        <v>204</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204</v>
      </c>
      <c r="BM143" s="26" t="s">
        <v>419</v>
      </c>
    </row>
    <row r="144" spans="2:65" s="1" customFormat="1" ht="38.25" customHeight="1">
      <c r="B144" s="49"/>
      <c r="C144" s="237" t="s">
        <v>338</v>
      </c>
      <c r="D144" s="237" t="s">
        <v>190</v>
      </c>
      <c r="E144" s="238" t="s">
        <v>3204</v>
      </c>
      <c r="F144" s="239" t="s">
        <v>3205</v>
      </c>
      <c r="G144" s="240" t="s">
        <v>254</v>
      </c>
      <c r="H144" s="241">
        <v>13.254</v>
      </c>
      <c r="I144" s="242"/>
      <c r="J144" s="243">
        <f>ROUND(I144*H144,2)</f>
        <v>0</v>
      </c>
      <c r="K144" s="239" t="s">
        <v>194</v>
      </c>
      <c r="L144" s="75"/>
      <c r="M144" s="244" t="s">
        <v>34</v>
      </c>
      <c r="N144" s="245" t="s">
        <v>49</v>
      </c>
      <c r="O144" s="50"/>
      <c r="P144" s="246">
        <f>O144*H144</f>
        <v>0</v>
      </c>
      <c r="Q144" s="246">
        <v>0</v>
      </c>
      <c r="R144" s="246">
        <f>Q144*H144</f>
        <v>0</v>
      </c>
      <c r="S144" s="246">
        <v>0</v>
      </c>
      <c r="T144" s="247">
        <f>S144*H144</f>
        <v>0</v>
      </c>
      <c r="AR144" s="26" t="s">
        <v>204</v>
      </c>
      <c r="AT144" s="26" t="s">
        <v>190</v>
      </c>
      <c r="AU144" s="26" t="s">
        <v>88</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204</v>
      </c>
      <c r="BM144" s="26" t="s">
        <v>426</v>
      </c>
    </row>
    <row r="145" spans="2:47" s="1" customFormat="1" ht="13.5">
      <c r="B145" s="49"/>
      <c r="C145" s="77"/>
      <c r="D145" s="253" t="s">
        <v>237</v>
      </c>
      <c r="E145" s="77"/>
      <c r="F145" s="254" t="s">
        <v>3206</v>
      </c>
      <c r="G145" s="77"/>
      <c r="H145" s="77"/>
      <c r="I145" s="207"/>
      <c r="J145" s="77"/>
      <c r="K145" s="77"/>
      <c r="L145" s="75"/>
      <c r="M145" s="255"/>
      <c r="N145" s="50"/>
      <c r="O145" s="50"/>
      <c r="P145" s="50"/>
      <c r="Q145" s="50"/>
      <c r="R145" s="50"/>
      <c r="S145" s="50"/>
      <c r="T145" s="98"/>
      <c r="AT145" s="26" t="s">
        <v>237</v>
      </c>
      <c r="AU145" s="26" t="s">
        <v>88</v>
      </c>
    </row>
    <row r="146" spans="2:65" s="1" customFormat="1" ht="38.25" customHeight="1">
      <c r="B146" s="49"/>
      <c r="C146" s="237" t="s">
        <v>343</v>
      </c>
      <c r="D146" s="237" t="s">
        <v>190</v>
      </c>
      <c r="E146" s="238" t="s">
        <v>497</v>
      </c>
      <c r="F146" s="239" t="s">
        <v>498</v>
      </c>
      <c r="G146" s="240" t="s">
        <v>254</v>
      </c>
      <c r="H146" s="241">
        <v>13.254</v>
      </c>
      <c r="I146" s="242"/>
      <c r="J146" s="243">
        <f>ROUND(I146*H146,2)</f>
        <v>0</v>
      </c>
      <c r="K146" s="239" t="s">
        <v>194</v>
      </c>
      <c r="L146" s="75"/>
      <c r="M146" s="244" t="s">
        <v>34</v>
      </c>
      <c r="N146" s="245" t="s">
        <v>49</v>
      </c>
      <c r="O146" s="50"/>
      <c r="P146" s="246">
        <f>O146*H146</f>
        <v>0</v>
      </c>
      <c r="Q146" s="246">
        <v>0</v>
      </c>
      <c r="R146" s="246">
        <f>Q146*H146</f>
        <v>0</v>
      </c>
      <c r="S146" s="246">
        <v>0</v>
      </c>
      <c r="T146" s="247">
        <f>S146*H146</f>
        <v>0</v>
      </c>
      <c r="AR146" s="26" t="s">
        <v>204</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204</v>
      </c>
      <c r="BM146" s="26" t="s">
        <v>604</v>
      </c>
    </row>
    <row r="147" spans="2:47" s="1" customFormat="1" ht="13.5">
      <c r="B147" s="49"/>
      <c r="C147" s="77"/>
      <c r="D147" s="253" t="s">
        <v>237</v>
      </c>
      <c r="E147" s="77"/>
      <c r="F147" s="254" t="s">
        <v>500</v>
      </c>
      <c r="G147" s="77"/>
      <c r="H147" s="77"/>
      <c r="I147" s="207"/>
      <c r="J147" s="77"/>
      <c r="K147" s="77"/>
      <c r="L147" s="75"/>
      <c r="M147" s="255"/>
      <c r="N147" s="50"/>
      <c r="O147" s="50"/>
      <c r="P147" s="50"/>
      <c r="Q147" s="50"/>
      <c r="R147" s="50"/>
      <c r="S147" s="50"/>
      <c r="T147" s="98"/>
      <c r="AT147" s="26" t="s">
        <v>237</v>
      </c>
      <c r="AU147" s="26" t="s">
        <v>88</v>
      </c>
    </row>
    <row r="148" spans="2:65" s="1" customFormat="1" ht="51" customHeight="1">
      <c r="B148" s="49"/>
      <c r="C148" s="237" t="s">
        <v>348</v>
      </c>
      <c r="D148" s="237" t="s">
        <v>190</v>
      </c>
      <c r="E148" s="238" t="s">
        <v>3214</v>
      </c>
      <c r="F148" s="239" t="s">
        <v>3215</v>
      </c>
      <c r="G148" s="240" t="s">
        <v>254</v>
      </c>
      <c r="H148" s="241">
        <v>132.54</v>
      </c>
      <c r="I148" s="242"/>
      <c r="J148" s="243">
        <f>ROUND(I148*H148,2)</f>
        <v>0</v>
      </c>
      <c r="K148" s="239" t="s">
        <v>194</v>
      </c>
      <c r="L148" s="75"/>
      <c r="M148" s="244" t="s">
        <v>34</v>
      </c>
      <c r="N148" s="245" t="s">
        <v>49</v>
      </c>
      <c r="O148" s="50"/>
      <c r="P148" s="246">
        <f>O148*H148</f>
        <v>0</v>
      </c>
      <c r="Q148" s="246">
        <v>0</v>
      </c>
      <c r="R148" s="246">
        <f>Q148*H148</f>
        <v>0</v>
      </c>
      <c r="S148" s="246">
        <v>0</v>
      </c>
      <c r="T148" s="247">
        <f>S148*H148</f>
        <v>0</v>
      </c>
      <c r="AR148" s="26" t="s">
        <v>204</v>
      </c>
      <c r="AT148" s="26" t="s">
        <v>190</v>
      </c>
      <c r="AU148" s="26" t="s">
        <v>88</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204</v>
      </c>
      <c r="BM148" s="26" t="s">
        <v>733</v>
      </c>
    </row>
    <row r="149" spans="2:47" s="1" customFormat="1" ht="13.5">
      <c r="B149" s="49"/>
      <c r="C149" s="77"/>
      <c r="D149" s="253" t="s">
        <v>237</v>
      </c>
      <c r="E149" s="77"/>
      <c r="F149" s="254" t="s">
        <v>500</v>
      </c>
      <c r="G149" s="77"/>
      <c r="H149" s="77"/>
      <c r="I149" s="207"/>
      <c r="J149" s="77"/>
      <c r="K149" s="77"/>
      <c r="L149" s="75"/>
      <c r="M149" s="255"/>
      <c r="N149" s="50"/>
      <c r="O149" s="50"/>
      <c r="P149" s="50"/>
      <c r="Q149" s="50"/>
      <c r="R149" s="50"/>
      <c r="S149" s="50"/>
      <c r="T149" s="98"/>
      <c r="AT149" s="26" t="s">
        <v>237</v>
      </c>
      <c r="AU149" s="26" t="s">
        <v>88</v>
      </c>
    </row>
    <row r="150" spans="2:51" s="13" customFormat="1" ht="13.5">
      <c r="B150" s="266"/>
      <c r="C150" s="267"/>
      <c r="D150" s="253" t="s">
        <v>244</v>
      </c>
      <c r="E150" s="268" t="s">
        <v>34</v>
      </c>
      <c r="F150" s="269" t="s">
        <v>3483</v>
      </c>
      <c r="G150" s="267"/>
      <c r="H150" s="270">
        <v>132.54</v>
      </c>
      <c r="I150" s="271"/>
      <c r="J150" s="267"/>
      <c r="K150" s="267"/>
      <c r="L150" s="272"/>
      <c r="M150" s="273"/>
      <c r="N150" s="274"/>
      <c r="O150" s="274"/>
      <c r="P150" s="274"/>
      <c r="Q150" s="274"/>
      <c r="R150" s="274"/>
      <c r="S150" s="274"/>
      <c r="T150" s="275"/>
      <c r="AT150" s="276" t="s">
        <v>244</v>
      </c>
      <c r="AU150" s="276" t="s">
        <v>88</v>
      </c>
      <c r="AV150" s="13" t="s">
        <v>88</v>
      </c>
      <c r="AW150" s="13" t="s">
        <v>41</v>
      </c>
      <c r="AX150" s="13" t="s">
        <v>78</v>
      </c>
      <c r="AY150" s="276" t="s">
        <v>187</v>
      </c>
    </row>
    <row r="151" spans="2:51" s="14" customFormat="1" ht="13.5">
      <c r="B151" s="277"/>
      <c r="C151" s="278"/>
      <c r="D151" s="253" t="s">
        <v>244</v>
      </c>
      <c r="E151" s="279" t="s">
        <v>34</v>
      </c>
      <c r="F151" s="280" t="s">
        <v>251</v>
      </c>
      <c r="G151" s="278"/>
      <c r="H151" s="281">
        <v>132.54</v>
      </c>
      <c r="I151" s="282"/>
      <c r="J151" s="278"/>
      <c r="K151" s="278"/>
      <c r="L151" s="283"/>
      <c r="M151" s="284"/>
      <c r="N151" s="285"/>
      <c r="O151" s="285"/>
      <c r="P151" s="285"/>
      <c r="Q151" s="285"/>
      <c r="R151" s="285"/>
      <c r="S151" s="285"/>
      <c r="T151" s="286"/>
      <c r="AT151" s="287" t="s">
        <v>244</v>
      </c>
      <c r="AU151" s="287" t="s">
        <v>88</v>
      </c>
      <c r="AV151" s="14" t="s">
        <v>204</v>
      </c>
      <c r="AW151" s="14" t="s">
        <v>41</v>
      </c>
      <c r="AX151" s="14" t="s">
        <v>86</v>
      </c>
      <c r="AY151" s="287" t="s">
        <v>187</v>
      </c>
    </row>
    <row r="152" spans="2:65" s="1" customFormat="1" ht="16.5" customHeight="1">
      <c r="B152" s="49"/>
      <c r="C152" s="237" t="s">
        <v>352</v>
      </c>
      <c r="D152" s="237" t="s">
        <v>190</v>
      </c>
      <c r="E152" s="238" t="s">
        <v>3225</v>
      </c>
      <c r="F152" s="239" t="s">
        <v>3226</v>
      </c>
      <c r="G152" s="240" t="s">
        <v>254</v>
      </c>
      <c r="H152" s="241">
        <v>13.254</v>
      </c>
      <c r="I152" s="242"/>
      <c r="J152" s="243">
        <f>ROUND(I152*H152,2)</f>
        <v>0</v>
      </c>
      <c r="K152" s="239" t="s">
        <v>194</v>
      </c>
      <c r="L152" s="75"/>
      <c r="M152" s="244" t="s">
        <v>34</v>
      </c>
      <c r="N152" s="245" t="s">
        <v>49</v>
      </c>
      <c r="O152" s="50"/>
      <c r="P152" s="246">
        <f>O152*H152</f>
        <v>0</v>
      </c>
      <c r="Q152" s="246">
        <v>0</v>
      </c>
      <c r="R152" s="246">
        <f>Q152*H152</f>
        <v>0</v>
      </c>
      <c r="S152" s="246">
        <v>0</v>
      </c>
      <c r="T152" s="247">
        <f>S152*H152</f>
        <v>0</v>
      </c>
      <c r="AR152" s="26" t="s">
        <v>204</v>
      </c>
      <c r="AT152" s="26" t="s">
        <v>190</v>
      </c>
      <c r="AU152" s="26" t="s">
        <v>88</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204</v>
      </c>
      <c r="BM152" s="26" t="s">
        <v>741</v>
      </c>
    </row>
    <row r="153" spans="2:47" s="1" customFormat="1" ht="13.5">
      <c r="B153" s="49"/>
      <c r="C153" s="77"/>
      <c r="D153" s="253" t="s">
        <v>237</v>
      </c>
      <c r="E153" s="77"/>
      <c r="F153" s="254" t="s">
        <v>3227</v>
      </c>
      <c r="G153" s="77"/>
      <c r="H153" s="77"/>
      <c r="I153" s="207"/>
      <c r="J153" s="77"/>
      <c r="K153" s="77"/>
      <c r="L153" s="75"/>
      <c r="M153" s="255"/>
      <c r="N153" s="50"/>
      <c r="O153" s="50"/>
      <c r="P153" s="50"/>
      <c r="Q153" s="50"/>
      <c r="R153" s="50"/>
      <c r="S153" s="50"/>
      <c r="T153" s="98"/>
      <c r="AT153" s="26" t="s">
        <v>237</v>
      </c>
      <c r="AU153" s="26" t="s">
        <v>88</v>
      </c>
    </row>
    <row r="154" spans="2:65" s="1" customFormat="1" ht="25.5" customHeight="1">
      <c r="B154" s="49"/>
      <c r="C154" s="237" t="s">
        <v>356</v>
      </c>
      <c r="D154" s="237" t="s">
        <v>190</v>
      </c>
      <c r="E154" s="238" t="s">
        <v>504</v>
      </c>
      <c r="F154" s="239" t="s">
        <v>505</v>
      </c>
      <c r="G154" s="240" t="s">
        <v>326</v>
      </c>
      <c r="H154" s="241">
        <v>25.183</v>
      </c>
      <c r="I154" s="242"/>
      <c r="J154" s="243">
        <f>ROUND(I154*H154,2)</f>
        <v>0</v>
      </c>
      <c r="K154" s="239" t="s">
        <v>194</v>
      </c>
      <c r="L154" s="75"/>
      <c r="M154" s="244" t="s">
        <v>34</v>
      </c>
      <c r="N154" s="245" t="s">
        <v>49</v>
      </c>
      <c r="O154" s="50"/>
      <c r="P154" s="246">
        <f>O154*H154</f>
        <v>0</v>
      </c>
      <c r="Q154" s="246">
        <v>0</v>
      </c>
      <c r="R154" s="246">
        <f>Q154*H154</f>
        <v>0</v>
      </c>
      <c r="S154" s="246">
        <v>0</v>
      </c>
      <c r="T154" s="247">
        <f>S154*H154</f>
        <v>0</v>
      </c>
      <c r="AR154" s="26" t="s">
        <v>204</v>
      </c>
      <c r="AT154" s="26" t="s">
        <v>190</v>
      </c>
      <c r="AU154" s="26" t="s">
        <v>88</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204</v>
      </c>
      <c r="BM154" s="26" t="s">
        <v>751</v>
      </c>
    </row>
    <row r="155" spans="2:47" s="1" customFormat="1" ht="13.5">
      <c r="B155" s="49"/>
      <c r="C155" s="77"/>
      <c r="D155" s="253" t="s">
        <v>237</v>
      </c>
      <c r="E155" s="77"/>
      <c r="F155" s="254" t="s">
        <v>507</v>
      </c>
      <c r="G155" s="77"/>
      <c r="H155" s="77"/>
      <c r="I155" s="207"/>
      <c r="J155" s="77"/>
      <c r="K155" s="77"/>
      <c r="L155" s="75"/>
      <c r="M155" s="255"/>
      <c r="N155" s="50"/>
      <c r="O155" s="50"/>
      <c r="P155" s="50"/>
      <c r="Q155" s="50"/>
      <c r="R155" s="50"/>
      <c r="S155" s="50"/>
      <c r="T155" s="98"/>
      <c r="AT155" s="26" t="s">
        <v>237</v>
      </c>
      <c r="AU155" s="26" t="s">
        <v>88</v>
      </c>
    </row>
    <row r="156" spans="2:51" s="13" customFormat="1" ht="13.5">
      <c r="B156" s="266"/>
      <c r="C156" s="267"/>
      <c r="D156" s="253" t="s">
        <v>244</v>
      </c>
      <c r="E156" s="268" t="s">
        <v>34</v>
      </c>
      <c r="F156" s="269" t="s">
        <v>3484</v>
      </c>
      <c r="G156" s="267"/>
      <c r="H156" s="270">
        <v>25.183</v>
      </c>
      <c r="I156" s="271"/>
      <c r="J156" s="267"/>
      <c r="K156" s="267"/>
      <c r="L156" s="272"/>
      <c r="M156" s="273"/>
      <c r="N156" s="274"/>
      <c r="O156" s="274"/>
      <c r="P156" s="274"/>
      <c r="Q156" s="274"/>
      <c r="R156" s="274"/>
      <c r="S156" s="274"/>
      <c r="T156" s="275"/>
      <c r="AT156" s="276" t="s">
        <v>244</v>
      </c>
      <c r="AU156" s="276" t="s">
        <v>88</v>
      </c>
      <c r="AV156" s="13" t="s">
        <v>88</v>
      </c>
      <c r="AW156" s="13" t="s">
        <v>41</v>
      </c>
      <c r="AX156" s="13" t="s">
        <v>78</v>
      </c>
      <c r="AY156" s="276" t="s">
        <v>187</v>
      </c>
    </row>
    <row r="157" spans="2:51" s="14" customFormat="1" ht="13.5">
      <c r="B157" s="277"/>
      <c r="C157" s="278"/>
      <c r="D157" s="253" t="s">
        <v>244</v>
      </c>
      <c r="E157" s="279" t="s">
        <v>34</v>
      </c>
      <c r="F157" s="280" t="s">
        <v>251</v>
      </c>
      <c r="G157" s="278"/>
      <c r="H157" s="281">
        <v>25.183</v>
      </c>
      <c r="I157" s="282"/>
      <c r="J157" s="278"/>
      <c r="K157" s="278"/>
      <c r="L157" s="283"/>
      <c r="M157" s="284"/>
      <c r="N157" s="285"/>
      <c r="O157" s="285"/>
      <c r="P157" s="285"/>
      <c r="Q157" s="285"/>
      <c r="R157" s="285"/>
      <c r="S157" s="285"/>
      <c r="T157" s="286"/>
      <c r="AT157" s="287" t="s">
        <v>244</v>
      </c>
      <c r="AU157" s="287" t="s">
        <v>88</v>
      </c>
      <c r="AV157" s="14" t="s">
        <v>204</v>
      </c>
      <c r="AW157" s="14" t="s">
        <v>41</v>
      </c>
      <c r="AX157" s="14" t="s">
        <v>86</v>
      </c>
      <c r="AY157" s="287" t="s">
        <v>187</v>
      </c>
    </row>
    <row r="158" spans="2:65" s="1" customFormat="1" ht="25.5" customHeight="1">
      <c r="B158" s="49"/>
      <c r="C158" s="237" t="s">
        <v>9</v>
      </c>
      <c r="D158" s="237" t="s">
        <v>190</v>
      </c>
      <c r="E158" s="238" t="s">
        <v>509</v>
      </c>
      <c r="F158" s="239" t="s">
        <v>510</v>
      </c>
      <c r="G158" s="240" t="s">
        <v>254</v>
      </c>
      <c r="H158" s="241">
        <v>8.698</v>
      </c>
      <c r="I158" s="242"/>
      <c r="J158" s="243">
        <f>ROUND(I158*H158,2)</f>
        <v>0</v>
      </c>
      <c r="K158" s="239" t="s">
        <v>194</v>
      </c>
      <c r="L158" s="75"/>
      <c r="M158" s="244" t="s">
        <v>34</v>
      </c>
      <c r="N158" s="245" t="s">
        <v>49</v>
      </c>
      <c r="O158" s="50"/>
      <c r="P158" s="246">
        <f>O158*H158</f>
        <v>0</v>
      </c>
      <c r="Q158" s="246">
        <v>0</v>
      </c>
      <c r="R158" s="246">
        <f>Q158*H158</f>
        <v>0</v>
      </c>
      <c r="S158" s="246">
        <v>0</v>
      </c>
      <c r="T158" s="247">
        <f>S158*H158</f>
        <v>0</v>
      </c>
      <c r="AR158" s="26" t="s">
        <v>204</v>
      </c>
      <c r="AT158" s="26" t="s">
        <v>190</v>
      </c>
      <c r="AU158" s="26" t="s">
        <v>88</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204</v>
      </c>
      <c r="BM158" s="26" t="s">
        <v>760</v>
      </c>
    </row>
    <row r="159" spans="2:47" s="1" customFormat="1" ht="13.5">
      <c r="B159" s="49"/>
      <c r="C159" s="77"/>
      <c r="D159" s="253" t="s">
        <v>237</v>
      </c>
      <c r="E159" s="77"/>
      <c r="F159" s="293" t="s">
        <v>512</v>
      </c>
      <c r="G159" s="77"/>
      <c r="H159" s="77"/>
      <c r="I159" s="207"/>
      <c r="J159" s="77"/>
      <c r="K159" s="77"/>
      <c r="L159" s="75"/>
      <c r="M159" s="255"/>
      <c r="N159" s="50"/>
      <c r="O159" s="50"/>
      <c r="P159" s="50"/>
      <c r="Q159" s="50"/>
      <c r="R159" s="50"/>
      <c r="S159" s="50"/>
      <c r="T159" s="98"/>
      <c r="AT159" s="26" t="s">
        <v>237</v>
      </c>
      <c r="AU159" s="26" t="s">
        <v>88</v>
      </c>
    </row>
    <row r="160" spans="2:51" s="13" customFormat="1" ht="13.5">
      <c r="B160" s="266"/>
      <c r="C160" s="267"/>
      <c r="D160" s="253" t="s">
        <v>244</v>
      </c>
      <c r="E160" s="268" t="s">
        <v>34</v>
      </c>
      <c r="F160" s="269" t="s">
        <v>3485</v>
      </c>
      <c r="G160" s="267"/>
      <c r="H160" s="270">
        <v>13.254</v>
      </c>
      <c r="I160" s="271"/>
      <c r="J160" s="267"/>
      <c r="K160" s="267"/>
      <c r="L160" s="272"/>
      <c r="M160" s="273"/>
      <c r="N160" s="274"/>
      <c r="O160" s="274"/>
      <c r="P160" s="274"/>
      <c r="Q160" s="274"/>
      <c r="R160" s="274"/>
      <c r="S160" s="274"/>
      <c r="T160" s="275"/>
      <c r="AT160" s="276" t="s">
        <v>244</v>
      </c>
      <c r="AU160" s="276" t="s">
        <v>88</v>
      </c>
      <c r="AV160" s="13" t="s">
        <v>88</v>
      </c>
      <c r="AW160" s="13" t="s">
        <v>41</v>
      </c>
      <c r="AX160" s="13" t="s">
        <v>78</v>
      </c>
      <c r="AY160" s="276" t="s">
        <v>187</v>
      </c>
    </row>
    <row r="161" spans="2:51" s="13" customFormat="1" ht="13.5">
      <c r="B161" s="266"/>
      <c r="C161" s="267"/>
      <c r="D161" s="253" t="s">
        <v>244</v>
      </c>
      <c r="E161" s="268" t="s">
        <v>34</v>
      </c>
      <c r="F161" s="269" t="s">
        <v>3486</v>
      </c>
      <c r="G161" s="267"/>
      <c r="H161" s="270">
        <v>-4.556</v>
      </c>
      <c r="I161" s="271"/>
      <c r="J161" s="267"/>
      <c r="K161" s="267"/>
      <c r="L161" s="272"/>
      <c r="M161" s="273"/>
      <c r="N161" s="274"/>
      <c r="O161" s="274"/>
      <c r="P161" s="274"/>
      <c r="Q161" s="274"/>
      <c r="R161" s="274"/>
      <c r="S161" s="274"/>
      <c r="T161" s="275"/>
      <c r="AT161" s="276" t="s">
        <v>244</v>
      </c>
      <c r="AU161" s="276" t="s">
        <v>88</v>
      </c>
      <c r="AV161" s="13" t="s">
        <v>88</v>
      </c>
      <c r="AW161" s="13" t="s">
        <v>41</v>
      </c>
      <c r="AX161" s="13" t="s">
        <v>78</v>
      </c>
      <c r="AY161" s="276" t="s">
        <v>187</v>
      </c>
    </row>
    <row r="162" spans="2:51" s="14" customFormat="1" ht="13.5">
      <c r="B162" s="277"/>
      <c r="C162" s="278"/>
      <c r="D162" s="253" t="s">
        <v>244</v>
      </c>
      <c r="E162" s="279" t="s">
        <v>34</v>
      </c>
      <c r="F162" s="280" t="s">
        <v>251</v>
      </c>
      <c r="G162" s="278"/>
      <c r="H162" s="281">
        <v>8.698</v>
      </c>
      <c r="I162" s="282"/>
      <c r="J162" s="278"/>
      <c r="K162" s="278"/>
      <c r="L162" s="283"/>
      <c r="M162" s="284"/>
      <c r="N162" s="285"/>
      <c r="O162" s="285"/>
      <c r="P162" s="285"/>
      <c r="Q162" s="285"/>
      <c r="R162" s="285"/>
      <c r="S162" s="285"/>
      <c r="T162" s="286"/>
      <c r="AT162" s="287" t="s">
        <v>244</v>
      </c>
      <c r="AU162" s="287" t="s">
        <v>88</v>
      </c>
      <c r="AV162" s="14" t="s">
        <v>204</v>
      </c>
      <c r="AW162" s="14" t="s">
        <v>41</v>
      </c>
      <c r="AX162" s="14" t="s">
        <v>86</v>
      </c>
      <c r="AY162" s="287" t="s">
        <v>187</v>
      </c>
    </row>
    <row r="163" spans="2:65" s="1" customFormat="1" ht="16.5" customHeight="1">
      <c r="B163" s="49"/>
      <c r="C163" s="294" t="s">
        <v>371</v>
      </c>
      <c r="D163" s="294" t="s">
        <v>531</v>
      </c>
      <c r="E163" s="295" t="s">
        <v>3458</v>
      </c>
      <c r="F163" s="296" t="s">
        <v>3459</v>
      </c>
      <c r="G163" s="297" t="s">
        <v>254</v>
      </c>
      <c r="H163" s="298">
        <v>8.698</v>
      </c>
      <c r="I163" s="299"/>
      <c r="J163" s="300">
        <f>ROUND(I163*H163,2)</f>
        <v>0</v>
      </c>
      <c r="K163" s="296" t="s">
        <v>34</v>
      </c>
      <c r="L163" s="301"/>
      <c r="M163" s="302" t="s">
        <v>34</v>
      </c>
      <c r="N163" s="303" t="s">
        <v>49</v>
      </c>
      <c r="O163" s="50"/>
      <c r="P163" s="246">
        <f>O163*H163</f>
        <v>0</v>
      </c>
      <c r="Q163" s="246">
        <v>0</v>
      </c>
      <c r="R163" s="246">
        <f>Q163*H163</f>
        <v>0</v>
      </c>
      <c r="S163" s="246">
        <v>0</v>
      </c>
      <c r="T163" s="247">
        <f>S163*H163</f>
        <v>0</v>
      </c>
      <c r="AR163" s="26" t="s">
        <v>295</v>
      </c>
      <c r="AT163" s="26" t="s">
        <v>531</v>
      </c>
      <c r="AU163" s="26" t="s">
        <v>88</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204</v>
      </c>
      <c r="BM163" s="26" t="s">
        <v>770</v>
      </c>
    </row>
    <row r="164" spans="2:51" s="13" customFormat="1" ht="13.5">
      <c r="B164" s="266"/>
      <c r="C164" s="267"/>
      <c r="D164" s="253" t="s">
        <v>244</v>
      </c>
      <c r="E164" s="268" t="s">
        <v>34</v>
      </c>
      <c r="F164" s="269" t="s">
        <v>3487</v>
      </c>
      <c r="G164" s="267"/>
      <c r="H164" s="270">
        <v>8.698</v>
      </c>
      <c r="I164" s="271"/>
      <c r="J164" s="267"/>
      <c r="K164" s="267"/>
      <c r="L164" s="272"/>
      <c r="M164" s="273"/>
      <c r="N164" s="274"/>
      <c r="O164" s="274"/>
      <c r="P164" s="274"/>
      <c r="Q164" s="274"/>
      <c r="R164" s="274"/>
      <c r="S164" s="274"/>
      <c r="T164" s="275"/>
      <c r="AT164" s="276" t="s">
        <v>244</v>
      </c>
      <c r="AU164" s="276" t="s">
        <v>88</v>
      </c>
      <c r="AV164" s="13" t="s">
        <v>88</v>
      </c>
      <c r="AW164" s="13" t="s">
        <v>41</v>
      </c>
      <c r="AX164" s="13" t="s">
        <v>78</v>
      </c>
      <c r="AY164" s="276" t="s">
        <v>187</v>
      </c>
    </row>
    <row r="165" spans="2:51" s="14" customFormat="1" ht="13.5">
      <c r="B165" s="277"/>
      <c r="C165" s="278"/>
      <c r="D165" s="253" t="s">
        <v>244</v>
      </c>
      <c r="E165" s="279" t="s">
        <v>34</v>
      </c>
      <c r="F165" s="280" t="s">
        <v>251</v>
      </c>
      <c r="G165" s="278"/>
      <c r="H165" s="281">
        <v>8.698</v>
      </c>
      <c r="I165" s="282"/>
      <c r="J165" s="278"/>
      <c r="K165" s="278"/>
      <c r="L165" s="283"/>
      <c r="M165" s="284"/>
      <c r="N165" s="285"/>
      <c r="O165" s="285"/>
      <c r="P165" s="285"/>
      <c r="Q165" s="285"/>
      <c r="R165" s="285"/>
      <c r="S165" s="285"/>
      <c r="T165" s="286"/>
      <c r="AT165" s="287" t="s">
        <v>244</v>
      </c>
      <c r="AU165" s="287" t="s">
        <v>88</v>
      </c>
      <c r="AV165" s="14" t="s">
        <v>204</v>
      </c>
      <c r="AW165" s="14" t="s">
        <v>41</v>
      </c>
      <c r="AX165" s="14" t="s">
        <v>86</v>
      </c>
      <c r="AY165" s="287" t="s">
        <v>187</v>
      </c>
    </row>
    <row r="166" spans="2:65" s="1" customFormat="1" ht="25.5" customHeight="1">
      <c r="B166" s="49"/>
      <c r="C166" s="237" t="s">
        <v>376</v>
      </c>
      <c r="D166" s="237" t="s">
        <v>190</v>
      </c>
      <c r="E166" s="238" t="s">
        <v>3237</v>
      </c>
      <c r="F166" s="239" t="s">
        <v>3238</v>
      </c>
      <c r="G166" s="240" t="s">
        <v>254</v>
      </c>
      <c r="H166" s="241">
        <v>3.572</v>
      </c>
      <c r="I166" s="242"/>
      <c r="J166" s="243">
        <f>ROUND(I166*H166,2)</f>
        <v>0</v>
      </c>
      <c r="K166" s="239" t="s">
        <v>34</v>
      </c>
      <c r="L166" s="75"/>
      <c r="M166" s="244" t="s">
        <v>34</v>
      </c>
      <c r="N166" s="245" t="s">
        <v>49</v>
      </c>
      <c r="O166" s="50"/>
      <c r="P166" s="246">
        <f>O166*H166</f>
        <v>0</v>
      </c>
      <c r="Q166" s="246">
        <v>0</v>
      </c>
      <c r="R166" s="246">
        <f>Q166*H166</f>
        <v>0</v>
      </c>
      <c r="S166" s="246">
        <v>0</v>
      </c>
      <c r="T166" s="247">
        <f>S166*H166</f>
        <v>0</v>
      </c>
      <c r="AR166" s="26" t="s">
        <v>204</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204</v>
      </c>
      <c r="BM166" s="26" t="s">
        <v>780</v>
      </c>
    </row>
    <row r="167" spans="2:51" s="13" customFormat="1" ht="13.5">
      <c r="B167" s="266"/>
      <c r="C167" s="267"/>
      <c r="D167" s="253" t="s">
        <v>244</v>
      </c>
      <c r="E167" s="268" t="s">
        <v>34</v>
      </c>
      <c r="F167" s="269" t="s">
        <v>3488</v>
      </c>
      <c r="G167" s="267"/>
      <c r="H167" s="270">
        <v>3.572</v>
      </c>
      <c r="I167" s="271"/>
      <c r="J167" s="267"/>
      <c r="K167" s="267"/>
      <c r="L167" s="272"/>
      <c r="M167" s="273"/>
      <c r="N167" s="274"/>
      <c r="O167" s="274"/>
      <c r="P167" s="274"/>
      <c r="Q167" s="274"/>
      <c r="R167" s="274"/>
      <c r="S167" s="274"/>
      <c r="T167" s="275"/>
      <c r="AT167" s="276" t="s">
        <v>244</v>
      </c>
      <c r="AU167" s="276" t="s">
        <v>88</v>
      </c>
      <c r="AV167" s="13" t="s">
        <v>88</v>
      </c>
      <c r="AW167" s="13" t="s">
        <v>41</v>
      </c>
      <c r="AX167" s="13" t="s">
        <v>78</v>
      </c>
      <c r="AY167" s="276" t="s">
        <v>187</v>
      </c>
    </row>
    <row r="168" spans="2:51" s="14" customFormat="1" ht="13.5">
      <c r="B168" s="277"/>
      <c r="C168" s="278"/>
      <c r="D168" s="253" t="s">
        <v>244</v>
      </c>
      <c r="E168" s="279" t="s">
        <v>34</v>
      </c>
      <c r="F168" s="280" t="s">
        <v>251</v>
      </c>
      <c r="G168" s="278"/>
      <c r="H168" s="281">
        <v>3.572</v>
      </c>
      <c r="I168" s="282"/>
      <c r="J168" s="278"/>
      <c r="K168" s="278"/>
      <c r="L168" s="283"/>
      <c r="M168" s="284"/>
      <c r="N168" s="285"/>
      <c r="O168" s="285"/>
      <c r="P168" s="285"/>
      <c r="Q168" s="285"/>
      <c r="R168" s="285"/>
      <c r="S168" s="285"/>
      <c r="T168" s="286"/>
      <c r="AT168" s="287" t="s">
        <v>244</v>
      </c>
      <c r="AU168" s="287" t="s">
        <v>88</v>
      </c>
      <c r="AV168" s="14" t="s">
        <v>204</v>
      </c>
      <c r="AW168" s="14" t="s">
        <v>41</v>
      </c>
      <c r="AX168" s="14" t="s">
        <v>86</v>
      </c>
      <c r="AY168" s="287" t="s">
        <v>187</v>
      </c>
    </row>
    <row r="169" spans="2:65" s="1" customFormat="1" ht="16.5" customHeight="1">
      <c r="B169" s="49"/>
      <c r="C169" s="294" t="s">
        <v>384</v>
      </c>
      <c r="D169" s="294" t="s">
        <v>531</v>
      </c>
      <c r="E169" s="295" t="s">
        <v>3489</v>
      </c>
      <c r="F169" s="296" t="s">
        <v>3490</v>
      </c>
      <c r="G169" s="297" t="s">
        <v>326</v>
      </c>
      <c r="H169" s="298">
        <v>7.5</v>
      </c>
      <c r="I169" s="299"/>
      <c r="J169" s="300">
        <f>ROUND(I169*H169,2)</f>
        <v>0</v>
      </c>
      <c r="K169" s="296" t="s">
        <v>194</v>
      </c>
      <c r="L169" s="301"/>
      <c r="M169" s="302" t="s">
        <v>34</v>
      </c>
      <c r="N169" s="303" t="s">
        <v>49</v>
      </c>
      <c r="O169" s="50"/>
      <c r="P169" s="246">
        <f>O169*H169</f>
        <v>0</v>
      </c>
      <c r="Q169" s="246">
        <v>1</v>
      </c>
      <c r="R169" s="246">
        <f>Q169*H169</f>
        <v>7.5</v>
      </c>
      <c r="S169" s="246">
        <v>0</v>
      </c>
      <c r="T169" s="247">
        <f>S169*H169</f>
        <v>0</v>
      </c>
      <c r="AR169" s="26" t="s">
        <v>295</v>
      </c>
      <c r="AT169" s="26" t="s">
        <v>531</v>
      </c>
      <c r="AU169" s="26" t="s">
        <v>88</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204</v>
      </c>
      <c r="BM169" s="26" t="s">
        <v>790</v>
      </c>
    </row>
    <row r="170" spans="2:51" s="13" customFormat="1" ht="13.5">
      <c r="B170" s="266"/>
      <c r="C170" s="267"/>
      <c r="D170" s="253" t="s">
        <v>244</v>
      </c>
      <c r="E170" s="268" t="s">
        <v>34</v>
      </c>
      <c r="F170" s="269" t="s">
        <v>3491</v>
      </c>
      <c r="G170" s="267"/>
      <c r="H170" s="270">
        <v>7.5</v>
      </c>
      <c r="I170" s="271"/>
      <c r="J170" s="267"/>
      <c r="K170" s="267"/>
      <c r="L170" s="272"/>
      <c r="M170" s="273"/>
      <c r="N170" s="274"/>
      <c r="O170" s="274"/>
      <c r="P170" s="274"/>
      <c r="Q170" s="274"/>
      <c r="R170" s="274"/>
      <c r="S170" s="274"/>
      <c r="T170" s="275"/>
      <c r="AT170" s="276" t="s">
        <v>244</v>
      </c>
      <c r="AU170" s="276" t="s">
        <v>88</v>
      </c>
      <c r="AV170" s="13" t="s">
        <v>88</v>
      </c>
      <c r="AW170" s="13" t="s">
        <v>41</v>
      </c>
      <c r="AX170" s="13" t="s">
        <v>78</v>
      </c>
      <c r="AY170" s="276" t="s">
        <v>187</v>
      </c>
    </row>
    <row r="171" spans="2:51" s="14" customFormat="1" ht="13.5">
      <c r="B171" s="277"/>
      <c r="C171" s="278"/>
      <c r="D171" s="253" t="s">
        <v>244</v>
      </c>
      <c r="E171" s="279" t="s">
        <v>34</v>
      </c>
      <c r="F171" s="280" t="s">
        <v>251</v>
      </c>
      <c r="G171" s="278"/>
      <c r="H171" s="281">
        <v>7.5</v>
      </c>
      <c r="I171" s="282"/>
      <c r="J171" s="278"/>
      <c r="K171" s="278"/>
      <c r="L171" s="283"/>
      <c r="M171" s="284"/>
      <c r="N171" s="285"/>
      <c r="O171" s="285"/>
      <c r="P171" s="285"/>
      <c r="Q171" s="285"/>
      <c r="R171" s="285"/>
      <c r="S171" s="285"/>
      <c r="T171" s="286"/>
      <c r="AT171" s="287" t="s">
        <v>244</v>
      </c>
      <c r="AU171" s="287" t="s">
        <v>88</v>
      </c>
      <c r="AV171" s="14" t="s">
        <v>204</v>
      </c>
      <c r="AW171" s="14" t="s">
        <v>41</v>
      </c>
      <c r="AX171" s="14" t="s">
        <v>86</v>
      </c>
      <c r="AY171" s="287" t="s">
        <v>187</v>
      </c>
    </row>
    <row r="172" spans="2:63" s="11" customFormat="1" ht="29.85" customHeight="1">
      <c r="B172" s="221"/>
      <c r="C172" s="222"/>
      <c r="D172" s="223" t="s">
        <v>77</v>
      </c>
      <c r="E172" s="235" t="s">
        <v>204</v>
      </c>
      <c r="F172" s="235" t="s">
        <v>634</v>
      </c>
      <c r="G172" s="222"/>
      <c r="H172" s="222"/>
      <c r="I172" s="225"/>
      <c r="J172" s="236">
        <f>BK172</f>
        <v>0</v>
      </c>
      <c r="K172" s="222"/>
      <c r="L172" s="227"/>
      <c r="M172" s="228"/>
      <c r="N172" s="229"/>
      <c r="O172" s="229"/>
      <c r="P172" s="230">
        <f>SUM(P173:P176)</f>
        <v>0</v>
      </c>
      <c r="Q172" s="229"/>
      <c r="R172" s="230">
        <f>SUM(R173:R176)</f>
        <v>1.86051768</v>
      </c>
      <c r="S172" s="229"/>
      <c r="T172" s="231">
        <f>SUM(T173:T176)</f>
        <v>0</v>
      </c>
      <c r="AR172" s="232" t="s">
        <v>86</v>
      </c>
      <c r="AT172" s="233" t="s">
        <v>77</v>
      </c>
      <c r="AU172" s="233" t="s">
        <v>86</v>
      </c>
      <c r="AY172" s="232" t="s">
        <v>187</v>
      </c>
      <c r="BK172" s="234">
        <f>SUM(BK173:BK176)</f>
        <v>0</v>
      </c>
    </row>
    <row r="173" spans="2:65" s="1" customFormat="1" ht="25.5" customHeight="1">
      <c r="B173" s="49"/>
      <c r="C173" s="237" t="s">
        <v>390</v>
      </c>
      <c r="D173" s="237" t="s">
        <v>190</v>
      </c>
      <c r="E173" s="238" t="s">
        <v>3267</v>
      </c>
      <c r="F173" s="239" t="s">
        <v>3268</v>
      </c>
      <c r="G173" s="240" t="s">
        <v>254</v>
      </c>
      <c r="H173" s="241">
        <v>0.984</v>
      </c>
      <c r="I173" s="242"/>
      <c r="J173" s="243">
        <f>ROUND(I173*H173,2)</f>
        <v>0</v>
      </c>
      <c r="K173" s="239" t="s">
        <v>194</v>
      </c>
      <c r="L173" s="75"/>
      <c r="M173" s="244" t="s">
        <v>34</v>
      </c>
      <c r="N173" s="245" t="s">
        <v>49</v>
      </c>
      <c r="O173" s="50"/>
      <c r="P173" s="246">
        <f>O173*H173</f>
        <v>0</v>
      </c>
      <c r="Q173" s="246">
        <v>1.89077</v>
      </c>
      <c r="R173" s="246">
        <f>Q173*H173</f>
        <v>1.86051768</v>
      </c>
      <c r="S173" s="246">
        <v>0</v>
      </c>
      <c r="T173" s="247">
        <f>S173*H173</f>
        <v>0</v>
      </c>
      <c r="AR173" s="26" t="s">
        <v>204</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204</v>
      </c>
      <c r="BM173" s="26" t="s">
        <v>800</v>
      </c>
    </row>
    <row r="174" spans="2:47" s="1" customFormat="1" ht="13.5">
      <c r="B174" s="49"/>
      <c r="C174" s="77"/>
      <c r="D174" s="253" t="s">
        <v>237</v>
      </c>
      <c r="E174" s="77"/>
      <c r="F174" s="254" t="s">
        <v>3269</v>
      </c>
      <c r="G174" s="77"/>
      <c r="H174" s="77"/>
      <c r="I174" s="207"/>
      <c r="J174" s="77"/>
      <c r="K174" s="77"/>
      <c r="L174" s="75"/>
      <c r="M174" s="255"/>
      <c r="N174" s="50"/>
      <c r="O174" s="50"/>
      <c r="P174" s="50"/>
      <c r="Q174" s="50"/>
      <c r="R174" s="50"/>
      <c r="S174" s="50"/>
      <c r="T174" s="98"/>
      <c r="AT174" s="26" t="s">
        <v>237</v>
      </c>
      <c r="AU174" s="26" t="s">
        <v>88</v>
      </c>
    </row>
    <row r="175" spans="2:51" s="13" customFormat="1" ht="13.5">
      <c r="B175" s="266"/>
      <c r="C175" s="267"/>
      <c r="D175" s="253" t="s">
        <v>244</v>
      </c>
      <c r="E175" s="268" t="s">
        <v>34</v>
      </c>
      <c r="F175" s="269" t="s">
        <v>3492</v>
      </c>
      <c r="G175" s="267"/>
      <c r="H175" s="270">
        <v>0.984</v>
      </c>
      <c r="I175" s="271"/>
      <c r="J175" s="267"/>
      <c r="K175" s="267"/>
      <c r="L175" s="272"/>
      <c r="M175" s="273"/>
      <c r="N175" s="274"/>
      <c r="O175" s="274"/>
      <c r="P175" s="274"/>
      <c r="Q175" s="274"/>
      <c r="R175" s="274"/>
      <c r="S175" s="274"/>
      <c r="T175" s="275"/>
      <c r="AT175" s="276" t="s">
        <v>244</v>
      </c>
      <c r="AU175" s="276" t="s">
        <v>88</v>
      </c>
      <c r="AV175" s="13" t="s">
        <v>88</v>
      </c>
      <c r="AW175" s="13" t="s">
        <v>41</v>
      </c>
      <c r="AX175" s="13" t="s">
        <v>78</v>
      </c>
      <c r="AY175" s="276" t="s">
        <v>187</v>
      </c>
    </row>
    <row r="176" spans="2:51" s="14" customFormat="1" ht="13.5">
      <c r="B176" s="277"/>
      <c r="C176" s="278"/>
      <c r="D176" s="253" t="s">
        <v>244</v>
      </c>
      <c r="E176" s="279" t="s">
        <v>34</v>
      </c>
      <c r="F176" s="280" t="s">
        <v>251</v>
      </c>
      <c r="G176" s="278"/>
      <c r="H176" s="281">
        <v>0.984</v>
      </c>
      <c r="I176" s="282"/>
      <c r="J176" s="278"/>
      <c r="K176" s="278"/>
      <c r="L176" s="283"/>
      <c r="M176" s="284"/>
      <c r="N176" s="285"/>
      <c r="O176" s="285"/>
      <c r="P176" s="285"/>
      <c r="Q176" s="285"/>
      <c r="R176" s="285"/>
      <c r="S176" s="285"/>
      <c r="T176" s="286"/>
      <c r="AT176" s="287" t="s">
        <v>244</v>
      </c>
      <c r="AU176" s="287" t="s">
        <v>88</v>
      </c>
      <c r="AV176" s="14" t="s">
        <v>204</v>
      </c>
      <c r="AW176" s="14" t="s">
        <v>41</v>
      </c>
      <c r="AX176" s="14" t="s">
        <v>86</v>
      </c>
      <c r="AY176" s="287" t="s">
        <v>187</v>
      </c>
    </row>
    <row r="177" spans="2:63" s="11" customFormat="1" ht="29.85" customHeight="1">
      <c r="B177" s="221"/>
      <c r="C177" s="222"/>
      <c r="D177" s="223" t="s">
        <v>77</v>
      </c>
      <c r="E177" s="235" t="s">
        <v>186</v>
      </c>
      <c r="F177" s="235" t="s">
        <v>3274</v>
      </c>
      <c r="G177" s="222"/>
      <c r="H177" s="222"/>
      <c r="I177" s="225"/>
      <c r="J177" s="236">
        <f>BK177</f>
        <v>0</v>
      </c>
      <c r="K177" s="222"/>
      <c r="L177" s="227"/>
      <c r="M177" s="228"/>
      <c r="N177" s="229"/>
      <c r="O177" s="229"/>
      <c r="P177" s="230">
        <f>SUM(P178:P187)</f>
        <v>0</v>
      </c>
      <c r="Q177" s="229"/>
      <c r="R177" s="230">
        <f>SUM(R178:R187)</f>
        <v>4.192233600000001</v>
      </c>
      <c r="S177" s="229"/>
      <c r="T177" s="231">
        <f>SUM(T178:T187)</f>
        <v>0</v>
      </c>
      <c r="AR177" s="232" t="s">
        <v>86</v>
      </c>
      <c r="AT177" s="233" t="s">
        <v>77</v>
      </c>
      <c r="AU177" s="233" t="s">
        <v>86</v>
      </c>
      <c r="AY177" s="232" t="s">
        <v>187</v>
      </c>
      <c r="BK177" s="234">
        <f>SUM(BK178:BK187)</f>
        <v>0</v>
      </c>
    </row>
    <row r="178" spans="2:65" s="1" customFormat="1" ht="25.5" customHeight="1">
      <c r="B178" s="49"/>
      <c r="C178" s="237" t="s">
        <v>396</v>
      </c>
      <c r="D178" s="237" t="s">
        <v>190</v>
      </c>
      <c r="E178" s="238" t="s">
        <v>3275</v>
      </c>
      <c r="F178" s="239" t="s">
        <v>3276</v>
      </c>
      <c r="G178" s="240" t="s">
        <v>235</v>
      </c>
      <c r="H178" s="241">
        <v>9.84</v>
      </c>
      <c r="I178" s="242"/>
      <c r="J178" s="243">
        <f>ROUND(I178*H178,2)</f>
        <v>0</v>
      </c>
      <c r="K178" s="239" t="s">
        <v>194</v>
      </c>
      <c r="L178" s="75"/>
      <c r="M178" s="244" t="s">
        <v>34</v>
      </c>
      <c r="N178" s="245" t="s">
        <v>49</v>
      </c>
      <c r="O178" s="50"/>
      <c r="P178" s="246">
        <f>O178*H178</f>
        <v>0</v>
      </c>
      <c r="Q178" s="246">
        <v>0.06185</v>
      </c>
      <c r="R178" s="246">
        <f>Q178*H178</f>
        <v>0.608604</v>
      </c>
      <c r="S178" s="246">
        <v>0</v>
      </c>
      <c r="T178" s="247">
        <f>S178*H178</f>
        <v>0</v>
      </c>
      <c r="AR178" s="26" t="s">
        <v>204</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204</v>
      </c>
      <c r="BM178" s="26" t="s">
        <v>810</v>
      </c>
    </row>
    <row r="179" spans="2:51" s="13" customFormat="1" ht="13.5">
      <c r="B179" s="266"/>
      <c r="C179" s="267"/>
      <c r="D179" s="253" t="s">
        <v>244</v>
      </c>
      <c r="E179" s="268" t="s">
        <v>34</v>
      </c>
      <c r="F179" s="269" t="s">
        <v>3493</v>
      </c>
      <c r="G179" s="267"/>
      <c r="H179" s="270">
        <v>9.84</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pans="2:51" s="14" customFormat="1" ht="13.5">
      <c r="B180" s="277"/>
      <c r="C180" s="278"/>
      <c r="D180" s="253" t="s">
        <v>244</v>
      </c>
      <c r="E180" s="279" t="s">
        <v>34</v>
      </c>
      <c r="F180" s="280" t="s">
        <v>251</v>
      </c>
      <c r="G180" s="278"/>
      <c r="H180" s="281">
        <v>9.84</v>
      </c>
      <c r="I180" s="282"/>
      <c r="J180" s="278"/>
      <c r="K180" s="278"/>
      <c r="L180" s="283"/>
      <c r="M180" s="284"/>
      <c r="N180" s="285"/>
      <c r="O180" s="285"/>
      <c r="P180" s="285"/>
      <c r="Q180" s="285"/>
      <c r="R180" s="285"/>
      <c r="S180" s="285"/>
      <c r="T180" s="286"/>
      <c r="AT180" s="287" t="s">
        <v>244</v>
      </c>
      <c r="AU180" s="287" t="s">
        <v>88</v>
      </c>
      <c r="AV180" s="14" t="s">
        <v>204</v>
      </c>
      <c r="AW180" s="14" t="s">
        <v>41</v>
      </c>
      <c r="AX180" s="14" t="s">
        <v>86</v>
      </c>
      <c r="AY180" s="287" t="s">
        <v>187</v>
      </c>
    </row>
    <row r="181" spans="2:65" s="1" customFormat="1" ht="25.5" customHeight="1">
      <c r="B181" s="49"/>
      <c r="C181" s="237" t="s">
        <v>402</v>
      </c>
      <c r="D181" s="237" t="s">
        <v>190</v>
      </c>
      <c r="E181" s="238" t="s">
        <v>3277</v>
      </c>
      <c r="F181" s="239" t="s">
        <v>3278</v>
      </c>
      <c r="G181" s="240" t="s">
        <v>235</v>
      </c>
      <c r="H181" s="241">
        <v>9.84</v>
      </c>
      <c r="I181" s="242"/>
      <c r="J181" s="243">
        <f>ROUND(I181*H181,2)</f>
        <v>0</v>
      </c>
      <c r="K181" s="239" t="s">
        <v>194</v>
      </c>
      <c r="L181" s="75"/>
      <c r="M181" s="244" t="s">
        <v>34</v>
      </c>
      <c r="N181" s="245" t="s">
        <v>49</v>
      </c>
      <c r="O181" s="50"/>
      <c r="P181" s="246">
        <f>O181*H181</f>
        <v>0</v>
      </c>
      <c r="Q181" s="246">
        <v>0.27994</v>
      </c>
      <c r="R181" s="246">
        <f>Q181*H181</f>
        <v>2.7546096</v>
      </c>
      <c r="S181" s="246">
        <v>0</v>
      </c>
      <c r="T181" s="247">
        <f>S181*H181</f>
        <v>0</v>
      </c>
      <c r="AR181" s="26" t="s">
        <v>204</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820</v>
      </c>
    </row>
    <row r="182" spans="2:51" s="13" customFormat="1" ht="13.5">
      <c r="B182" s="266"/>
      <c r="C182" s="267"/>
      <c r="D182" s="253" t="s">
        <v>244</v>
      </c>
      <c r="E182" s="268" t="s">
        <v>34</v>
      </c>
      <c r="F182" s="269" t="s">
        <v>3476</v>
      </c>
      <c r="G182" s="267"/>
      <c r="H182" s="270">
        <v>9.84</v>
      </c>
      <c r="I182" s="271"/>
      <c r="J182" s="267"/>
      <c r="K182" s="267"/>
      <c r="L182" s="272"/>
      <c r="M182" s="273"/>
      <c r="N182" s="274"/>
      <c r="O182" s="274"/>
      <c r="P182" s="274"/>
      <c r="Q182" s="274"/>
      <c r="R182" s="274"/>
      <c r="S182" s="274"/>
      <c r="T182" s="275"/>
      <c r="AT182" s="276" t="s">
        <v>244</v>
      </c>
      <c r="AU182" s="276" t="s">
        <v>88</v>
      </c>
      <c r="AV182" s="13" t="s">
        <v>88</v>
      </c>
      <c r="AW182" s="13" t="s">
        <v>41</v>
      </c>
      <c r="AX182" s="13" t="s">
        <v>78</v>
      </c>
      <c r="AY182" s="276" t="s">
        <v>187</v>
      </c>
    </row>
    <row r="183" spans="2:51" s="14" customFormat="1" ht="13.5">
      <c r="B183" s="277"/>
      <c r="C183" s="278"/>
      <c r="D183" s="253" t="s">
        <v>244</v>
      </c>
      <c r="E183" s="279" t="s">
        <v>34</v>
      </c>
      <c r="F183" s="280" t="s">
        <v>251</v>
      </c>
      <c r="G183" s="278"/>
      <c r="H183" s="281">
        <v>9.84</v>
      </c>
      <c r="I183" s="282"/>
      <c r="J183" s="278"/>
      <c r="K183" s="278"/>
      <c r="L183" s="283"/>
      <c r="M183" s="284"/>
      <c r="N183" s="285"/>
      <c r="O183" s="285"/>
      <c r="P183" s="285"/>
      <c r="Q183" s="285"/>
      <c r="R183" s="285"/>
      <c r="S183" s="285"/>
      <c r="T183" s="286"/>
      <c r="AT183" s="287" t="s">
        <v>244</v>
      </c>
      <c r="AU183" s="287" t="s">
        <v>88</v>
      </c>
      <c r="AV183" s="14" t="s">
        <v>204</v>
      </c>
      <c r="AW183" s="14" t="s">
        <v>41</v>
      </c>
      <c r="AX183" s="14" t="s">
        <v>86</v>
      </c>
      <c r="AY183" s="287" t="s">
        <v>187</v>
      </c>
    </row>
    <row r="184" spans="2:65" s="1" customFormat="1" ht="51" customHeight="1">
      <c r="B184" s="49"/>
      <c r="C184" s="237" t="s">
        <v>407</v>
      </c>
      <c r="D184" s="237" t="s">
        <v>190</v>
      </c>
      <c r="E184" s="238" t="s">
        <v>3299</v>
      </c>
      <c r="F184" s="239" t="s">
        <v>3300</v>
      </c>
      <c r="G184" s="240" t="s">
        <v>235</v>
      </c>
      <c r="H184" s="241">
        <v>9.84</v>
      </c>
      <c r="I184" s="242"/>
      <c r="J184" s="243">
        <f>ROUND(I184*H184,2)</f>
        <v>0</v>
      </c>
      <c r="K184" s="239" t="s">
        <v>194</v>
      </c>
      <c r="L184" s="75"/>
      <c r="M184" s="244" t="s">
        <v>34</v>
      </c>
      <c r="N184" s="245" t="s">
        <v>49</v>
      </c>
      <c r="O184" s="50"/>
      <c r="P184" s="246">
        <f>O184*H184</f>
        <v>0</v>
      </c>
      <c r="Q184" s="246">
        <v>0.08425</v>
      </c>
      <c r="R184" s="246">
        <f>Q184*H184</f>
        <v>0.8290200000000001</v>
      </c>
      <c r="S184" s="246">
        <v>0</v>
      </c>
      <c r="T184" s="247">
        <f>S184*H184</f>
        <v>0</v>
      </c>
      <c r="AR184" s="26" t="s">
        <v>204</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204</v>
      </c>
      <c r="BM184" s="26" t="s">
        <v>830</v>
      </c>
    </row>
    <row r="185" spans="2:47" s="1" customFormat="1" ht="13.5">
      <c r="B185" s="49"/>
      <c r="C185" s="77"/>
      <c r="D185" s="253" t="s">
        <v>237</v>
      </c>
      <c r="E185" s="77"/>
      <c r="F185" s="254" t="s">
        <v>3301</v>
      </c>
      <c r="G185" s="77"/>
      <c r="H185" s="77"/>
      <c r="I185" s="207"/>
      <c r="J185" s="77"/>
      <c r="K185" s="77"/>
      <c r="L185" s="75"/>
      <c r="M185" s="255"/>
      <c r="N185" s="50"/>
      <c r="O185" s="50"/>
      <c r="P185" s="50"/>
      <c r="Q185" s="50"/>
      <c r="R185" s="50"/>
      <c r="S185" s="50"/>
      <c r="T185" s="98"/>
      <c r="AT185" s="26" t="s">
        <v>237</v>
      </c>
      <c r="AU185" s="26" t="s">
        <v>88</v>
      </c>
    </row>
    <row r="186" spans="2:51" s="13" customFormat="1" ht="13.5">
      <c r="B186" s="266"/>
      <c r="C186" s="267"/>
      <c r="D186" s="253" t="s">
        <v>244</v>
      </c>
      <c r="E186" s="268" t="s">
        <v>34</v>
      </c>
      <c r="F186" s="269" t="s">
        <v>3494</v>
      </c>
      <c r="G186" s="267"/>
      <c r="H186" s="270">
        <v>9.84</v>
      </c>
      <c r="I186" s="271"/>
      <c r="J186" s="267"/>
      <c r="K186" s="267"/>
      <c r="L186" s="272"/>
      <c r="M186" s="273"/>
      <c r="N186" s="274"/>
      <c r="O186" s="274"/>
      <c r="P186" s="274"/>
      <c r="Q186" s="274"/>
      <c r="R186" s="274"/>
      <c r="S186" s="274"/>
      <c r="T186" s="275"/>
      <c r="AT186" s="276" t="s">
        <v>244</v>
      </c>
      <c r="AU186" s="276" t="s">
        <v>88</v>
      </c>
      <c r="AV186" s="13" t="s">
        <v>88</v>
      </c>
      <c r="AW186" s="13" t="s">
        <v>41</v>
      </c>
      <c r="AX186" s="13" t="s">
        <v>78</v>
      </c>
      <c r="AY186" s="276" t="s">
        <v>187</v>
      </c>
    </row>
    <row r="187" spans="2:51" s="14" customFormat="1" ht="13.5">
      <c r="B187" s="277"/>
      <c r="C187" s="278"/>
      <c r="D187" s="253" t="s">
        <v>244</v>
      </c>
      <c r="E187" s="279" t="s">
        <v>34</v>
      </c>
      <c r="F187" s="280" t="s">
        <v>251</v>
      </c>
      <c r="G187" s="278"/>
      <c r="H187" s="281">
        <v>9.84</v>
      </c>
      <c r="I187" s="282"/>
      <c r="J187" s="278"/>
      <c r="K187" s="278"/>
      <c r="L187" s="283"/>
      <c r="M187" s="284"/>
      <c r="N187" s="285"/>
      <c r="O187" s="285"/>
      <c r="P187" s="285"/>
      <c r="Q187" s="285"/>
      <c r="R187" s="285"/>
      <c r="S187" s="285"/>
      <c r="T187" s="286"/>
      <c r="AT187" s="287" t="s">
        <v>244</v>
      </c>
      <c r="AU187" s="287" t="s">
        <v>88</v>
      </c>
      <c r="AV187" s="14" t="s">
        <v>204</v>
      </c>
      <c r="AW187" s="14" t="s">
        <v>41</v>
      </c>
      <c r="AX187" s="14" t="s">
        <v>86</v>
      </c>
      <c r="AY187" s="287" t="s">
        <v>187</v>
      </c>
    </row>
    <row r="188" spans="2:63" s="11" customFormat="1" ht="29.85" customHeight="1">
      <c r="B188" s="221"/>
      <c r="C188" s="222"/>
      <c r="D188" s="223" t="s">
        <v>77</v>
      </c>
      <c r="E188" s="235" t="s">
        <v>295</v>
      </c>
      <c r="F188" s="235" t="s">
        <v>3307</v>
      </c>
      <c r="G188" s="222"/>
      <c r="H188" s="222"/>
      <c r="I188" s="225"/>
      <c r="J188" s="236">
        <f>BK188</f>
        <v>0</v>
      </c>
      <c r="K188" s="222"/>
      <c r="L188" s="227"/>
      <c r="M188" s="228"/>
      <c r="N188" s="229"/>
      <c r="O188" s="229"/>
      <c r="P188" s="230">
        <f>SUM(P189:P212)</f>
        <v>0</v>
      </c>
      <c r="Q188" s="229"/>
      <c r="R188" s="230">
        <f>SUM(R189:R212)</f>
        <v>0.5270710000000001</v>
      </c>
      <c r="S188" s="229"/>
      <c r="T188" s="231">
        <f>SUM(T189:T212)</f>
        <v>0</v>
      </c>
      <c r="AR188" s="232" t="s">
        <v>86</v>
      </c>
      <c r="AT188" s="233" t="s">
        <v>77</v>
      </c>
      <c r="AU188" s="233" t="s">
        <v>86</v>
      </c>
      <c r="AY188" s="232" t="s">
        <v>187</v>
      </c>
      <c r="BK188" s="234">
        <f>SUM(BK189:BK212)</f>
        <v>0</v>
      </c>
    </row>
    <row r="189" spans="2:65" s="1" customFormat="1" ht="25.5" customHeight="1">
      <c r="B189" s="49"/>
      <c r="C189" s="237" t="s">
        <v>413</v>
      </c>
      <c r="D189" s="237" t="s">
        <v>190</v>
      </c>
      <c r="E189" s="238" t="s">
        <v>3495</v>
      </c>
      <c r="F189" s="239" t="s">
        <v>3496</v>
      </c>
      <c r="G189" s="240" t="s">
        <v>393</v>
      </c>
      <c r="H189" s="241">
        <v>8.2</v>
      </c>
      <c r="I189" s="242"/>
      <c r="J189" s="243">
        <f>ROUND(I189*H189,2)</f>
        <v>0</v>
      </c>
      <c r="K189" s="239" t="s">
        <v>194</v>
      </c>
      <c r="L189" s="75"/>
      <c r="M189" s="244" t="s">
        <v>34</v>
      </c>
      <c r="N189" s="245" t="s">
        <v>49</v>
      </c>
      <c r="O189" s="50"/>
      <c r="P189" s="246">
        <f>O189*H189</f>
        <v>0</v>
      </c>
      <c r="Q189" s="246">
        <v>0</v>
      </c>
      <c r="R189" s="246">
        <f>Q189*H189</f>
        <v>0</v>
      </c>
      <c r="S189" s="246">
        <v>0</v>
      </c>
      <c r="T189" s="247">
        <f>S189*H189</f>
        <v>0</v>
      </c>
      <c r="AR189" s="26" t="s">
        <v>204</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204</v>
      </c>
      <c r="BM189" s="26" t="s">
        <v>843</v>
      </c>
    </row>
    <row r="190" spans="2:47" s="1" customFormat="1" ht="13.5">
      <c r="B190" s="49"/>
      <c r="C190" s="77"/>
      <c r="D190" s="253" t="s">
        <v>237</v>
      </c>
      <c r="E190" s="77"/>
      <c r="F190" s="254" t="s">
        <v>3497</v>
      </c>
      <c r="G190" s="77"/>
      <c r="H190" s="77"/>
      <c r="I190" s="207"/>
      <c r="J190" s="77"/>
      <c r="K190" s="77"/>
      <c r="L190" s="75"/>
      <c r="M190" s="255"/>
      <c r="N190" s="50"/>
      <c r="O190" s="50"/>
      <c r="P190" s="50"/>
      <c r="Q190" s="50"/>
      <c r="R190" s="50"/>
      <c r="S190" s="50"/>
      <c r="T190" s="98"/>
      <c r="AT190" s="26" t="s">
        <v>237</v>
      </c>
      <c r="AU190" s="26" t="s">
        <v>88</v>
      </c>
    </row>
    <row r="191" spans="2:65" s="1" customFormat="1" ht="16.5" customHeight="1">
      <c r="B191" s="49"/>
      <c r="C191" s="294" t="s">
        <v>419</v>
      </c>
      <c r="D191" s="294" t="s">
        <v>531</v>
      </c>
      <c r="E191" s="295" t="s">
        <v>3498</v>
      </c>
      <c r="F191" s="296" t="s">
        <v>3499</v>
      </c>
      <c r="G191" s="297" t="s">
        <v>393</v>
      </c>
      <c r="H191" s="298">
        <v>8.323</v>
      </c>
      <c r="I191" s="299"/>
      <c r="J191" s="300">
        <f>ROUND(I191*H191,2)</f>
        <v>0</v>
      </c>
      <c r="K191" s="296" t="s">
        <v>34</v>
      </c>
      <c r="L191" s="301"/>
      <c r="M191" s="302" t="s">
        <v>34</v>
      </c>
      <c r="N191" s="303" t="s">
        <v>49</v>
      </c>
      <c r="O191" s="50"/>
      <c r="P191" s="246">
        <f>O191*H191</f>
        <v>0</v>
      </c>
      <c r="Q191" s="246">
        <v>0</v>
      </c>
      <c r="R191" s="246">
        <f>Q191*H191</f>
        <v>0</v>
      </c>
      <c r="S191" s="246">
        <v>0</v>
      </c>
      <c r="T191" s="247">
        <f>S191*H191</f>
        <v>0</v>
      </c>
      <c r="AR191" s="26" t="s">
        <v>295</v>
      </c>
      <c r="AT191" s="26" t="s">
        <v>531</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204</v>
      </c>
      <c r="BM191" s="26" t="s">
        <v>861</v>
      </c>
    </row>
    <row r="192" spans="2:51" s="13" customFormat="1" ht="13.5">
      <c r="B192" s="266"/>
      <c r="C192" s="267"/>
      <c r="D192" s="253" t="s">
        <v>244</v>
      </c>
      <c r="E192" s="268" t="s">
        <v>34</v>
      </c>
      <c r="F192" s="269" t="s">
        <v>3500</v>
      </c>
      <c r="G192" s="267"/>
      <c r="H192" s="270">
        <v>8.323</v>
      </c>
      <c r="I192" s="271"/>
      <c r="J192" s="267"/>
      <c r="K192" s="267"/>
      <c r="L192" s="272"/>
      <c r="M192" s="273"/>
      <c r="N192" s="274"/>
      <c r="O192" s="274"/>
      <c r="P192" s="274"/>
      <c r="Q192" s="274"/>
      <c r="R192" s="274"/>
      <c r="S192" s="274"/>
      <c r="T192" s="275"/>
      <c r="AT192" s="276" t="s">
        <v>244</v>
      </c>
      <c r="AU192" s="276" t="s">
        <v>88</v>
      </c>
      <c r="AV192" s="13" t="s">
        <v>88</v>
      </c>
      <c r="AW192" s="13" t="s">
        <v>41</v>
      </c>
      <c r="AX192" s="13" t="s">
        <v>78</v>
      </c>
      <c r="AY192" s="276" t="s">
        <v>187</v>
      </c>
    </row>
    <row r="193" spans="2:51" s="14" customFormat="1" ht="13.5">
      <c r="B193" s="277"/>
      <c r="C193" s="278"/>
      <c r="D193" s="253" t="s">
        <v>244</v>
      </c>
      <c r="E193" s="279" t="s">
        <v>34</v>
      </c>
      <c r="F193" s="280" t="s">
        <v>251</v>
      </c>
      <c r="G193" s="278"/>
      <c r="H193" s="281">
        <v>8.323</v>
      </c>
      <c r="I193" s="282"/>
      <c r="J193" s="278"/>
      <c r="K193" s="278"/>
      <c r="L193" s="283"/>
      <c r="M193" s="284"/>
      <c r="N193" s="285"/>
      <c r="O193" s="285"/>
      <c r="P193" s="285"/>
      <c r="Q193" s="285"/>
      <c r="R193" s="285"/>
      <c r="S193" s="285"/>
      <c r="T193" s="286"/>
      <c r="AT193" s="287" t="s">
        <v>244</v>
      </c>
      <c r="AU193" s="287" t="s">
        <v>88</v>
      </c>
      <c r="AV193" s="14" t="s">
        <v>204</v>
      </c>
      <c r="AW193" s="14" t="s">
        <v>41</v>
      </c>
      <c r="AX193" s="14" t="s">
        <v>86</v>
      </c>
      <c r="AY193" s="287" t="s">
        <v>187</v>
      </c>
    </row>
    <row r="194" spans="2:65" s="1" customFormat="1" ht="38.25" customHeight="1">
      <c r="B194" s="49"/>
      <c r="C194" s="237" t="s">
        <v>431</v>
      </c>
      <c r="D194" s="237" t="s">
        <v>190</v>
      </c>
      <c r="E194" s="238" t="s">
        <v>3501</v>
      </c>
      <c r="F194" s="239" t="s">
        <v>3502</v>
      </c>
      <c r="G194" s="240" t="s">
        <v>578</v>
      </c>
      <c r="H194" s="241">
        <v>1</v>
      </c>
      <c r="I194" s="242"/>
      <c r="J194" s="243">
        <f>ROUND(I194*H194,2)</f>
        <v>0</v>
      </c>
      <c r="K194" s="239" t="s">
        <v>194</v>
      </c>
      <c r="L194" s="75"/>
      <c r="M194" s="244" t="s">
        <v>34</v>
      </c>
      <c r="N194" s="245" t="s">
        <v>49</v>
      </c>
      <c r="O194" s="50"/>
      <c r="P194" s="246">
        <f>O194*H194</f>
        <v>0</v>
      </c>
      <c r="Q194" s="246">
        <v>0.00072</v>
      </c>
      <c r="R194" s="246">
        <f>Q194*H194</f>
        <v>0.00072</v>
      </c>
      <c r="S194" s="246">
        <v>0</v>
      </c>
      <c r="T194" s="247">
        <f>S194*H194</f>
        <v>0</v>
      </c>
      <c r="AR194" s="26" t="s">
        <v>204</v>
      </c>
      <c r="AT194" s="26" t="s">
        <v>190</v>
      </c>
      <c r="AU194" s="26" t="s">
        <v>88</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204</v>
      </c>
      <c r="BM194" s="26" t="s">
        <v>878</v>
      </c>
    </row>
    <row r="195" spans="2:47" s="1" customFormat="1" ht="13.5">
      <c r="B195" s="49"/>
      <c r="C195" s="77"/>
      <c r="D195" s="253" t="s">
        <v>237</v>
      </c>
      <c r="E195" s="77"/>
      <c r="F195" s="254" t="s">
        <v>3503</v>
      </c>
      <c r="G195" s="77"/>
      <c r="H195" s="77"/>
      <c r="I195" s="207"/>
      <c r="J195" s="77"/>
      <c r="K195" s="77"/>
      <c r="L195" s="75"/>
      <c r="M195" s="255"/>
      <c r="N195" s="50"/>
      <c r="O195" s="50"/>
      <c r="P195" s="50"/>
      <c r="Q195" s="50"/>
      <c r="R195" s="50"/>
      <c r="S195" s="50"/>
      <c r="T195" s="98"/>
      <c r="AT195" s="26" t="s">
        <v>237</v>
      </c>
      <c r="AU195" s="26" t="s">
        <v>88</v>
      </c>
    </row>
    <row r="196" spans="2:65" s="1" customFormat="1" ht="16.5" customHeight="1">
      <c r="B196" s="49"/>
      <c r="C196" s="294" t="s">
        <v>426</v>
      </c>
      <c r="D196" s="294" t="s">
        <v>531</v>
      </c>
      <c r="E196" s="295" t="s">
        <v>3504</v>
      </c>
      <c r="F196" s="296" t="s">
        <v>3505</v>
      </c>
      <c r="G196" s="297" t="s">
        <v>578</v>
      </c>
      <c r="H196" s="298">
        <v>1.01</v>
      </c>
      <c r="I196" s="299"/>
      <c r="J196" s="300">
        <f>ROUND(I196*H196,2)</f>
        <v>0</v>
      </c>
      <c r="K196" s="296" t="s">
        <v>34</v>
      </c>
      <c r="L196" s="301"/>
      <c r="M196" s="302" t="s">
        <v>34</v>
      </c>
      <c r="N196" s="303" t="s">
        <v>49</v>
      </c>
      <c r="O196" s="50"/>
      <c r="P196" s="246">
        <f>O196*H196</f>
        <v>0</v>
      </c>
      <c r="Q196" s="246">
        <v>0</v>
      </c>
      <c r="R196" s="246">
        <f>Q196*H196</f>
        <v>0</v>
      </c>
      <c r="S196" s="246">
        <v>0</v>
      </c>
      <c r="T196" s="247">
        <f>S196*H196</f>
        <v>0</v>
      </c>
      <c r="AR196" s="26" t="s">
        <v>295</v>
      </c>
      <c r="AT196" s="26" t="s">
        <v>531</v>
      </c>
      <c r="AU196" s="26" t="s">
        <v>88</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204</v>
      </c>
      <c r="BM196" s="26" t="s">
        <v>891</v>
      </c>
    </row>
    <row r="197" spans="2:65" s="1" customFormat="1" ht="25.5" customHeight="1">
      <c r="B197" s="49"/>
      <c r="C197" s="237" t="s">
        <v>685</v>
      </c>
      <c r="D197" s="237" t="s">
        <v>190</v>
      </c>
      <c r="E197" s="238" t="s">
        <v>3506</v>
      </c>
      <c r="F197" s="239" t="s">
        <v>3507</v>
      </c>
      <c r="G197" s="240" t="s">
        <v>578</v>
      </c>
      <c r="H197" s="241">
        <v>1</v>
      </c>
      <c r="I197" s="242"/>
      <c r="J197" s="243">
        <f>ROUND(I197*H197,2)</f>
        <v>0</v>
      </c>
      <c r="K197" s="239" t="s">
        <v>194</v>
      </c>
      <c r="L197" s="75"/>
      <c r="M197" s="244" t="s">
        <v>34</v>
      </c>
      <c r="N197" s="245" t="s">
        <v>49</v>
      </c>
      <c r="O197" s="50"/>
      <c r="P197" s="246">
        <f>O197*H197</f>
        <v>0</v>
      </c>
      <c r="Q197" s="246">
        <v>0</v>
      </c>
      <c r="R197" s="246">
        <f>Q197*H197</f>
        <v>0</v>
      </c>
      <c r="S197" s="246">
        <v>0</v>
      </c>
      <c r="T197" s="247">
        <f>S197*H197</f>
        <v>0</v>
      </c>
      <c r="AR197" s="26" t="s">
        <v>204</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204</v>
      </c>
      <c r="BM197" s="26" t="s">
        <v>905</v>
      </c>
    </row>
    <row r="198" spans="2:47" s="1" customFormat="1" ht="13.5">
      <c r="B198" s="49"/>
      <c r="C198" s="77"/>
      <c r="D198" s="253" t="s">
        <v>237</v>
      </c>
      <c r="E198" s="77"/>
      <c r="F198" s="254" t="s">
        <v>3503</v>
      </c>
      <c r="G198" s="77"/>
      <c r="H198" s="77"/>
      <c r="I198" s="207"/>
      <c r="J198" s="77"/>
      <c r="K198" s="77"/>
      <c r="L198" s="75"/>
      <c r="M198" s="255"/>
      <c r="N198" s="50"/>
      <c r="O198" s="50"/>
      <c r="P198" s="50"/>
      <c r="Q198" s="50"/>
      <c r="R198" s="50"/>
      <c r="S198" s="50"/>
      <c r="T198" s="98"/>
      <c r="AT198" s="26" t="s">
        <v>237</v>
      </c>
      <c r="AU198" s="26" t="s">
        <v>88</v>
      </c>
    </row>
    <row r="199" spans="2:65" s="1" customFormat="1" ht="25.5" customHeight="1">
      <c r="B199" s="49"/>
      <c r="C199" s="294" t="s">
        <v>604</v>
      </c>
      <c r="D199" s="294" t="s">
        <v>531</v>
      </c>
      <c r="E199" s="295" t="s">
        <v>3508</v>
      </c>
      <c r="F199" s="296" t="s">
        <v>3509</v>
      </c>
      <c r="G199" s="297" t="s">
        <v>578</v>
      </c>
      <c r="H199" s="298">
        <v>1.01</v>
      </c>
      <c r="I199" s="299"/>
      <c r="J199" s="300">
        <f>ROUND(I199*H199,2)</f>
        <v>0</v>
      </c>
      <c r="K199" s="296" t="s">
        <v>194</v>
      </c>
      <c r="L199" s="301"/>
      <c r="M199" s="302" t="s">
        <v>34</v>
      </c>
      <c r="N199" s="303" t="s">
        <v>49</v>
      </c>
      <c r="O199" s="50"/>
      <c r="P199" s="246">
        <f>O199*H199</f>
        <v>0</v>
      </c>
      <c r="Q199" s="246">
        <v>0.0021</v>
      </c>
      <c r="R199" s="246">
        <f>Q199*H199</f>
        <v>0.002121</v>
      </c>
      <c r="S199" s="246">
        <v>0</v>
      </c>
      <c r="T199" s="247">
        <f>S199*H199</f>
        <v>0</v>
      </c>
      <c r="AR199" s="26" t="s">
        <v>295</v>
      </c>
      <c r="AT199" s="26" t="s">
        <v>531</v>
      </c>
      <c r="AU199" s="26" t="s">
        <v>88</v>
      </c>
      <c r="AY199" s="26" t="s">
        <v>187</v>
      </c>
      <c r="BE199" s="248">
        <f>IF(N199="základní",J199,0)</f>
        <v>0</v>
      </c>
      <c r="BF199" s="248">
        <f>IF(N199="snížená",J199,0)</f>
        <v>0</v>
      </c>
      <c r="BG199" s="248">
        <f>IF(N199="zákl. přenesená",J199,0)</f>
        <v>0</v>
      </c>
      <c r="BH199" s="248">
        <f>IF(N199="sníž. přenesená",J199,0)</f>
        <v>0</v>
      </c>
      <c r="BI199" s="248">
        <f>IF(N199="nulová",J199,0)</f>
        <v>0</v>
      </c>
      <c r="BJ199" s="26" t="s">
        <v>86</v>
      </c>
      <c r="BK199" s="248">
        <f>ROUND(I199*H199,2)</f>
        <v>0</v>
      </c>
      <c r="BL199" s="26" t="s">
        <v>204</v>
      </c>
      <c r="BM199" s="26" t="s">
        <v>920</v>
      </c>
    </row>
    <row r="200" spans="2:65" s="1" customFormat="1" ht="16.5" customHeight="1">
      <c r="B200" s="49"/>
      <c r="C200" s="237" t="s">
        <v>728</v>
      </c>
      <c r="D200" s="237" t="s">
        <v>190</v>
      </c>
      <c r="E200" s="238" t="s">
        <v>3510</v>
      </c>
      <c r="F200" s="239" t="s">
        <v>3511</v>
      </c>
      <c r="G200" s="240" t="s">
        <v>393</v>
      </c>
      <c r="H200" s="241">
        <v>8.2</v>
      </c>
      <c r="I200" s="242"/>
      <c r="J200" s="243">
        <f>ROUND(I200*H200,2)</f>
        <v>0</v>
      </c>
      <c r="K200" s="239" t="s">
        <v>194</v>
      </c>
      <c r="L200" s="75"/>
      <c r="M200" s="244" t="s">
        <v>34</v>
      </c>
      <c r="N200" s="245" t="s">
        <v>49</v>
      </c>
      <c r="O200" s="50"/>
      <c r="P200" s="246">
        <f>O200*H200</f>
        <v>0</v>
      </c>
      <c r="Q200" s="246">
        <v>0</v>
      </c>
      <c r="R200" s="246">
        <f>Q200*H200</f>
        <v>0</v>
      </c>
      <c r="S200" s="246">
        <v>0</v>
      </c>
      <c r="T200" s="247">
        <f>S200*H200</f>
        <v>0</v>
      </c>
      <c r="AR200" s="26" t="s">
        <v>204</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204</v>
      </c>
      <c r="BM200" s="26" t="s">
        <v>930</v>
      </c>
    </row>
    <row r="201" spans="2:47" s="1" customFormat="1" ht="13.5">
      <c r="B201" s="49"/>
      <c r="C201" s="77"/>
      <c r="D201" s="253" t="s">
        <v>237</v>
      </c>
      <c r="E201" s="77"/>
      <c r="F201" s="254" t="s">
        <v>3512</v>
      </c>
      <c r="G201" s="77"/>
      <c r="H201" s="77"/>
      <c r="I201" s="207"/>
      <c r="J201" s="77"/>
      <c r="K201" s="77"/>
      <c r="L201" s="75"/>
      <c r="M201" s="255"/>
      <c r="N201" s="50"/>
      <c r="O201" s="50"/>
      <c r="P201" s="50"/>
      <c r="Q201" s="50"/>
      <c r="R201" s="50"/>
      <c r="S201" s="50"/>
      <c r="T201" s="98"/>
      <c r="AT201" s="26" t="s">
        <v>237</v>
      </c>
      <c r="AU201" s="26" t="s">
        <v>88</v>
      </c>
    </row>
    <row r="202" spans="2:65" s="1" customFormat="1" ht="16.5" customHeight="1">
      <c r="B202" s="49"/>
      <c r="C202" s="237" t="s">
        <v>733</v>
      </c>
      <c r="D202" s="237" t="s">
        <v>190</v>
      </c>
      <c r="E202" s="238" t="s">
        <v>3513</v>
      </c>
      <c r="F202" s="239" t="s">
        <v>3514</v>
      </c>
      <c r="G202" s="240" t="s">
        <v>393</v>
      </c>
      <c r="H202" s="241">
        <v>8.2</v>
      </c>
      <c r="I202" s="242"/>
      <c r="J202" s="243">
        <f>ROUND(I202*H202,2)</f>
        <v>0</v>
      </c>
      <c r="K202" s="239" t="s">
        <v>194</v>
      </c>
      <c r="L202" s="75"/>
      <c r="M202" s="244" t="s">
        <v>34</v>
      </c>
      <c r="N202" s="245" t="s">
        <v>49</v>
      </c>
      <c r="O202" s="50"/>
      <c r="P202" s="246">
        <f>O202*H202</f>
        <v>0</v>
      </c>
      <c r="Q202" s="246">
        <v>0</v>
      </c>
      <c r="R202" s="246">
        <f>Q202*H202</f>
        <v>0</v>
      </c>
      <c r="S202" s="246">
        <v>0</v>
      </c>
      <c r="T202" s="247">
        <f>S202*H202</f>
        <v>0</v>
      </c>
      <c r="AR202" s="26" t="s">
        <v>204</v>
      </c>
      <c r="AT202" s="26" t="s">
        <v>190</v>
      </c>
      <c r="AU202" s="26" t="s">
        <v>88</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204</v>
      </c>
      <c r="BM202" s="26" t="s">
        <v>940</v>
      </c>
    </row>
    <row r="203" spans="2:47" s="1" customFormat="1" ht="13.5">
      <c r="B203" s="49"/>
      <c r="C203" s="77"/>
      <c r="D203" s="253" t="s">
        <v>237</v>
      </c>
      <c r="E203" s="77"/>
      <c r="F203" s="254" t="s">
        <v>3364</v>
      </c>
      <c r="G203" s="77"/>
      <c r="H203" s="77"/>
      <c r="I203" s="207"/>
      <c r="J203" s="77"/>
      <c r="K203" s="77"/>
      <c r="L203" s="75"/>
      <c r="M203" s="255"/>
      <c r="N203" s="50"/>
      <c r="O203" s="50"/>
      <c r="P203" s="50"/>
      <c r="Q203" s="50"/>
      <c r="R203" s="50"/>
      <c r="S203" s="50"/>
      <c r="T203" s="98"/>
      <c r="AT203" s="26" t="s">
        <v>237</v>
      </c>
      <c r="AU203" s="26" t="s">
        <v>88</v>
      </c>
    </row>
    <row r="204" spans="2:65" s="1" customFormat="1" ht="25.5" customHeight="1">
      <c r="B204" s="49"/>
      <c r="C204" s="237" t="s">
        <v>737</v>
      </c>
      <c r="D204" s="237" t="s">
        <v>190</v>
      </c>
      <c r="E204" s="238" t="s">
        <v>3367</v>
      </c>
      <c r="F204" s="239" t="s">
        <v>3368</v>
      </c>
      <c r="G204" s="240" t="s">
        <v>578</v>
      </c>
      <c r="H204" s="241">
        <v>1</v>
      </c>
      <c r="I204" s="242"/>
      <c r="J204" s="243">
        <f>ROUND(I204*H204,2)</f>
        <v>0</v>
      </c>
      <c r="K204" s="239" t="s">
        <v>194</v>
      </c>
      <c r="L204" s="75"/>
      <c r="M204" s="244" t="s">
        <v>34</v>
      </c>
      <c r="N204" s="245" t="s">
        <v>49</v>
      </c>
      <c r="O204" s="50"/>
      <c r="P204" s="246">
        <f>O204*H204</f>
        <v>0</v>
      </c>
      <c r="Q204" s="246">
        <v>0.46009</v>
      </c>
      <c r="R204" s="246">
        <f>Q204*H204</f>
        <v>0.46009</v>
      </c>
      <c r="S204" s="246">
        <v>0</v>
      </c>
      <c r="T204" s="247">
        <f>S204*H204</f>
        <v>0</v>
      </c>
      <c r="AR204" s="26" t="s">
        <v>204</v>
      </c>
      <c r="AT204" s="26" t="s">
        <v>190</v>
      </c>
      <c r="AU204" s="26" t="s">
        <v>88</v>
      </c>
      <c r="AY204" s="26" t="s">
        <v>187</v>
      </c>
      <c r="BE204" s="248">
        <f>IF(N204="základní",J204,0)</f>
        <v>0</v>
      </c>
      <c r="BF204" s="248">
        <f>IF(N204="snížená",J204,0)</f>
        <v>0</v>
      </c>
      <c r="BG204" s="248">
        <f>IF(N204="zákl. přenesená",J204,0)</f>
        <v>0</v>
      </c>
      <c r="BH204" s="248">
        <f>IF(N204="sníž. přenesená",J204,0)</f>
        <v>0</v>
      </c>
      <c r="BI204" s="248">
        <f>IF(N204="nulová",J204,0)</f>
        <v>0</v>
      </c>
      <c r="BJ204" s="26" t="s">
        <v>86</v>
      </c>
      <c r="BK204" s="248">
        <f>ROUND(I204*H204,2)</f>
        <v>0</v>
      </c>
      <c r="BL204" s="26" t="s">
        <v>204</v>
      </c>
      <c r="BM204" s="26" t="s">
        <v>951</v>
      </c>
    </row>
    <row r="205" spans="2:47" s="1" customFormat="1" ht="13.5">
      <c r="B205" s="49"/>
      <c r="C205" s="77"/>
      <c r="D205" s="253" t="s">
        <v>237</v>
      </c>
      <c r="E205" s="77"/>
      <c r="F205" s="254" t="s">
        <v>3364</v>
      </c>
      <c r="G205" s="77"/>
      <c r="H205" s="77"/>
      <c r="I205" s="207"/>
      <c r="J205" s="77"/>
      <c r="K205" s="77"/>
      <c r="L205" s="75"/>
      <c r="M205" s="255"/>
      <c r="N205" s="50"/>
      <c r="O205" s="50"/>
      <c r="P205" s="50"/>
      <c r="Q205" s="50"/>
      <c r="R205" s="50"/>
      <c r="S205" s="50"/>
      <c r="T205" s="98"/>
      <c r="AT205" s="26" t="s">
        <v>237</v>
      </c>
      <c r="AU205" s="26" t="s">
        <v>88</v>
      </c>
    </row>
    <row r="206" spans="2:65" s="1" customFormat="1" ht="16.5" customHeight="1">
      <c r="B206" s="49"/>
      <c r="C206" s="237" t="s">
        <v>741</v>
      </c>
      <c r="D206" s="237" t="s">
        <v>190</v>
      </c>
      <c r="E206" s="238" t="s">
        <v>3515</v>
      </c>
      <c r="F206" s="239" t="s">
        <v>3516</v>
      </c>
      <c r="G206" s="240" t="s">
        <v>578</v>
      </c>
      <c r="H206" s="241">
        <v>1</v>
      </c>
      <c r="I206" s="242"/>
      <c r="J206" s="243">
        <f>ROUND(I206*H206,2)</f>
        <v>0</v>
      </c>
      <c r="K206" s="239" t="s">
        <v>194</v>
      </c>
      <c r="L206" s="75"/>
      <c r="M206" s="244" t="s">
        <v>34</v>
      </c>
      <c r="N206" s="245" t="s">
        <v>49</v>
      </c>
      <c r="O206" s="50"/>
      <c r="P206" s="246">
        <f>O206*H206</f>
        <v>0</v>
      </c>
      <c r="Q206" s="246">
        <v>0.06383</v>
      </c>
      <c r="R206" s="246">
        <f>Q206*H206</f>
        <v>0.06383</v>
      </c>
      <c r="S206" s="246">
        <v>0</v>
      </c>
      <c r="T206" s="247">
        <f>S206*H206</f>
        <v>0</v>
      </c>
      <c r="AR206" s="26" t="s">
        <v>204</v>
      </c>
      <c r="AT206" s="26" t="s">
        <v>190</v>
      </c>
      <c r="AU206" s="26" t="s">
        <v>88</v>
      </c>
      <c r="AY206" s="26" t="s">
        <v>187</v>
      </c>
      <c r="BE206" s="248">
        <f>IF(N206="základní",J206,0)</f>
        <v>0</v>
      </c>
      <c r="BF206" s="248">
        <f>IF(N206="snížená",J206,0)</f>
        <v>0</v>
      </c>
      <c r="BG206" s="248">
        <f>IF(N206="zákl. přenesená",J206,0)</f>
        <v>0</v>
      </c>
      <c r="BH206" s="248">
        <f>IF(N206="sníž. přenesená",J206,0)</f>
        <v>0</v>
      </c>
      <c r="BI206" s="248">
        <f>IF(N206="nulová",J206,0)</f>
        <v>0</v>
      </c>
      <c r="BJ206" s="26" t="s">
        <v>86</v>
      </c>
      <c r="BK206" s="248">
        <f>ROUND(I206*H206,2)</f>
        <v>0</v>
      </c>
      <c r="BL206" s="26" t="s">
        <v>204</v>
      </c>
      <c r="BM206" s="26" t="s">
        <v>970</v>
      </c>
    </row>
    <row r="207" spans="2:47" s="1" customFormat="1" ht="13.5">
      <c r="B207" s="49"/>
      <c r="C207" s="77"/>
      <c r="D207" s="253" t="s">
        <v>237</v>
      </c>
      <c r="E207" s="77"/>
      <c r="F207" s="254" t="s">
        <v>3517</v>
      </c>
      <c r="G207" s="77"/>
      <c r="H207" s="77"/>
      <c r="I207" s="207"/>
      <c r="J207" s="77"/>
      <c r="K207" s="77"/>
      <c r="L207" s="75"/>
      <c r="M207" s="255"/>
      <c r="N207" s="50"/>
      <c r="O207" s="50"/>
      <c r="P207" s="50"/>
      <c r="Q207" s="50"/>
      <c r="R207" s="50"/>
      <c r="S207" s="50"/>
      <c r="T207" s="98"/>
      <c r="AT207" s="26" t="s">
        <v>237</v>
      </c>
      <c r="AU207" s="26" t="s">
        <v>88</v>
      </c>
    </row>
    <row r="208" spans="2:65" s="1" customFormat="1" ht="16.5" customHeight="1">
      <c r="B208" s="49"/>
      <c r="C208" s="294" t="s">
        <v>746</v>
      </c>
      <c r="D208" s="294" t="s">
        <v>531</v>
      </c>
      <c r="E208" s="295" t="s">
        <v>3518</v>
      </c>
      <c r="F208" s="296" t="s">
        <v>3519</v>
      </c>
      <c r="G208" s="297" t="s">
        <v>578</v>
      </c>
      <c r="H208" s="298">
        <v>1</v>
      </c>
      <c r="I208" s="299"/>
      <c r="J208" s="300">
        <f>ROUND(I208*H208,2)</f>
        <v>0</v>
      </c>
      <c r="K208" s="296" t="s">
        <v>34</v>
      </c>
      <c r="L208" s="301"/>
      <c r="M208" s="302" t="s">
        <v>34</v>
      </c>
      <c r="N208" s="303" t="s">
        <v>49</v>
      </c>
      <c r="O208" s="50"/>
      <c r="P208" s="246">
        <f>O208*H208</f>
        <v>0</v>
      </c>
      <c r="Q208" s="246">
        <v>0</v>
      </c>
      <c r="R208" s="246">
        <f>Q208*H208</f>
        <v>0</v>
      </c>
      <c r="S208" s="246">
        <v>0</v>
      </c>
      <c r="T208" s="247">
        <f>S208*H208</f>
        <v>0</v>
      </c>
      <c r="AR208" s="26" t="s">
        <v>295</v>
      </c>
      <c r="AT208" s="26" t="s">
        <v>531</v>
      </c>
      <c r="AU208" s="26" t="s">
        <v>88</v>
      </c>
      <c r="AY208" s="26" t="s">
        <v>187</v>
      </c>
      <c r="BE208" s="248">
        <f>IF(N208="základní",J208,0)</f>
        <v>0</v>
      </c>
      <c r="BF208" s="248">
        <f>IF(N208="snížená",J208,0)</f>
        <v>0</v>
      </c>
      <c r="BG208" s="248">
        <f>IF(N208="zákl. přenesená",J208,0)</f>
        <v>0</v>
      </c>
      <c r="BH208" s="248">
        <f>IF(N208="sníž. přenesená",J208,0)</f>
        <v>0</v>
      </c>
      <c r="BI208" s="248">
        <f>IF(N208="nulová",J208,0)</f>
        <v>0</v>
      </c>
      <c r="BJ208" s="26" t="s">
        <v>86</v>
      </c>
      <c r="BK208" s="248">
        <f>ROUND(I208*H208,2)</f>
        <v>0</v>
      </c>
      <c r="BL208" s="26" t="s">
        <v>204</v>
      </c>
      <c r="BM208" s="26" t="s">
        <v>1012</v>
      </c>
    </row>
    <row r="209" spans="2:65" s="1" customFormat="1" ht="16.5" customHeight="1">
      <c r="B209" s="49"/>
      <c r="C209" s="294" t="s">
        <v>751</v>
      </c>
      <c r="D209" s="294" t="s">
        <v>531</v>
      </c>
      <c r="E209" s="295" t="s">
        <v>3520</v>
      </c>
      <c r="F209" s="296" t="s">
        <v>3521</v>
      </c>
      <c r="G209" s="297" t="s">
        <v>578</v>
      </c>
      <c r="H209" s="298">
        <v>1</v>
      </c>
      <c r="I209" s="299"/>
      <c r="J209" s="300">
        <f>ROUND(I209*H209,2)</f>
        <v>0</v>
      </c>
      <c r="K209" s="296" t="s">
        <v>34</v>
      </c>
      <c r="L209" s="301"/>
      <c r="M209" s="302" t="s">
        <v>34</v>
      </c>
      <c r="N209" s="303" t="s">
        <v>49</v>
      </c>
      <c r="O209" s="50"/>
      <c r="P209" s="246">
        <f>O209*H209</f>
        <v>0</v>
      </c>
      <c r="Q209" s="246">
        <v>0</v>
      </c>
      <c r="R209" s="246">
        <f>Q209*H209</f>
        <v>0</v>
      </c>
      <c r="S209" s="246">
        <v>0</v>
      </c>
      <c r="T209" s="247">
        <f>S209*H209</f>
        <v>0</v>
      </c>
      <c r="AR209" s="26" t="s">
        <v>295</v>
      </c>
      <c r="AT209" s="26" t="s">
        <v>531</v>
      </c>
      <c r="AU209" s="26" t="s">
        <v>88</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204</v>
      </c>
      <c r="BM209" s="26" t="s">
        <v>1045</v>
      </c>
    </row>
    <row r="210" spans="2:65" s="1" customFormat="1" ht="16.5" customHeight="1">
      <c r="B210" s="49"/>
      <c r="C210" s="294" t="s">
        <v>635</v>
      </c>
      <c r="D210" s="294" t="s">
        <v>531</v>
      </c>
      <c r="E210" s="295" t="s">
        <v>3522</v>
      </c>
      <c r="F210" s="296" t="s">
        <v>3523</v>
      </c>
      <c r="G210" s="297" t="s">
        <v>578</v>
      </c>
      <c r="H210" s="298">
        <v>1</v>
      </c>
      <c r="I210" s="299"/>
      <c r="J210" s="300">
        <f>ROUND(I210*H210,2)</f>
        <v>0</v>
      </c>
      <c r="K210" s="296" t="s">
        <v>34</v>
      </c>
      <c r="L210" s="301"/>
      <c r="M210" s="302" t="s">
        <v>34</v>
      </c>
      <c r="N210" s="303" t="s">
        <v>49</v>
      </c>
      <c r="O210" s="50"/>
      <c r="P210" s="246">
        <f>O210*H210</f>
        <v>0</v>
      </c>
      <c r="Q210" s="246">
        <v>0</v>
      </c>
      <c r="R210" s="246">
        <f>Q210*H210</f>
        <v>0</v>
      </c>
      <c r="S210" s="246">
        <v>0</v>
      </c>
      <c r="T210" s="247">
        <f>S210*H210</f>
        <v>0</v>
      </c>
      <c r="AR210" s="26" t="s">
        <v>295</v>
      </c>
      <c r="AT210" s="26" t="s">
        <v>531</v>
      </c>
      <c r="AU210" s="26" t="s">
        <v>88</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204</v>
      </c>
      <c r="BM210" s="26" t="s">
        <v>1053</v>
      </c>
    </row>
    <row r="211" spans="2:65" s="1" customFormat="1" ht="16.5" customHeight="1">
      <c r="B211" s="49"/>
      <c r="C211" s="237" t="s">
        <v>760</v>
      </c>
      <c r="D211" s="237" t="s">
        <v>190</v>
      </c>
      <c r="E211" s="238" t="s">
        <v>3524</v>
      </c>
      <c r="F211" s="239" t="s">
        <v>3525</v>
      </c>
      <c r="G211" s="240" t="s">
        <v>578</v>
      </c>
      <c r="H211" s="241">
        <v>1</v>
      </c>
      <c r="I211" s="242"/>
      <c r="J211" s="243">
        <f>ROUND(I211*H211,2)</f>
        <v>0</v>
      </c>
      <c r="K211" s="239" t="s">
        <v>194</v>
      </c>
      <c r="L211" s="75"/>
      <c r="M211" s="244" t="s">
        <v>34</v>
      </c>
      <c r="N211" s="245" t="s">
        <v>49</v>
      </c>
      <c r="O211" s="50"/>
      <c r="P211" s="246">
        <f>O211*H211</f>
        <v>0</v>
      </c>
      <c r="Q211" s="246">
        <v>0.00031</v>
      </c>
      <c r="R211" s="246">
        <f>Q211*H211</f>
        <v>0.00031</v>
      </c>
      <c r="S211" s="246">
        <v>0</v>
      </c>
      <c r="T211" s="247">
        <f>S211*H211</f>
        <v>0</v>
      </c>
      <c r="AR211" s="26" t="s">
        <v>204</v>
      </c>
      <c r="AT211" s="26" t="s">
        <v>190</v>
      </c>
      <c r="AU211" s="26" t="s">
        <v>88</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204</v>
      </c>
      <c r="BM211" s="26" t="s">
        <v>1063</v>
      </c>
    </row>
    <row r="212" spans="2:47" s="1" customFormat="1" ht="13.5">
      <c r="B212" s="49"/>
      <c r="C212" s="77"/>
      <c r="D212" s="253" t="s">
        <v>237</v>
      </c>
      <c r="E212" s="77"/>
      <c r="F212" s="254" t="s">
        <v>3526</v>
      </c>
      <c r="G212" s="77"/>
      <c r="H212" s="77"/>
      <c r="I212" s="207"/>
      <c r="J212" s="77"/>
      <c r="K212" s="77"/>
      <c r="L212" s="75"/>
      <c r="M212" s="255"/>
      <c r="N212" s="50"/>
      <c r="O212" s="50"/>
      <c r="P212" s="50"/>
      <c r="Q212" s="50"/>
      <c r="R212" s="50"/>
      <c r="S212" s="50"/>
      <c r="T212" s="98"/>
      <c r="AT212" s="26" t="s">
        <v>237</v>
      </c>
      <c r="AU212" s="26" t="s">
        <v>88</v>
      </c>
    </row>
    <row r="213" spans="2:63" s="11" customFormat="1" ht="29.85" customHeight="1">
      <c r="B213" s="221"/>
      <c r="C213" s="222"/>
      <c r="D213" s="223" t="s">
        <v>77</v>
      </c>
      <c r="E213" s="235" t="s">
        <v>229</v>
      </c>
      <c r="F213" s="235" t="s">
        <v>3400</v>
      </c>
      <c r="G213" s="222"/>
      <c r="H213" s="222"/>
      <c r="I213" s="225"/>
      <c r="J213" s="236">
        <f>BK213</f>
        <v>0</v>
      </c>
      <c r="K213" s="222"/>
      <c r="L213" s="227"/>
      <c r="M213" s="228"/>
      <c r="N213" s="229"/>
      <c r="O213" s="229"/>
      <c r="P213" s="230">
        <f>P214+P215</f>
        <v>0</v>
      </c>
      <c r="Q213" s="229"/>
      <c r="R213" s="230">
        <f>R214+R215</f>
        <v>0</v>
      </c>
      <c r="S213" s="229"/>
      <c r="T213" s="231">
        <f>T214+T215</f>
        <v>0.30339999999999995</v>
      </c>
      <c r="AR213" s="232" t="s">
        <v>86</v>
      </c>
      <c r="AT213" s="233" t="s">
        <v>77</v>
      </c>
      <c r="AU213" s="233" t="s">
        <v>86</v>
      </c>
      <c r="AY213" s="232" t="s">
        <v>187</v>
      </c>
      <c r="BK213" s="234">
        <f>BK214+BK215</f>
        <v>0</v>
      </c>
    </row>
    <row r="214" spans="2:65" s="1" customFormat="1" ht="16.5" customHeight="1">
      <c r="B214" s="49"/>
      <c r="C214" s="237" t="s">
        <v>765</v>
      </c>
      <c r="D214" s="237" t="s">
        <v>190</v>
      </c>
      <c r="E214" s="238" t="s">
        <v>3527</v>
      </c>
      <c r="F214" s="239" t="s">
        <v>3528</v>
      </c>
      <c r="G214" s="240" t="s">
        <v>393</v>
      </c>
      <c r="H214" s="241">
        <v>8.2</v>
      </c>
      <c r="I214" s="242"/>
      <c r="J214" s="243">
        <f>ROUND(I214*H214,2)</f>
        <v>0</v>
      </c>
      <c r="K214" s="239" t="s">
        <v>194</v>
      </c>
      <c r="L214" s="75"/>
      <c r="M214" s="244" t="s">
        <v>34</v>
      </c>
      <c r="N214" s="245" t="s">
        <v>49</v>
      </c>
      <c r="O214" s="50"/>
      <c r="P214" s="246">
        <f>O214*H214</f>
        <v>0</v>
      </c>
      <c r="Q214" s="246">
        <v>0</v>
      </c>
      <c r="R214" s="246">
        <f>Q214*H214</f>
        <v>0</v>
      </c>
      <c r="S214" s="246">
        <v>0.037</v>
      </c>
      <c r="T214" s="247">
        <f>S214*H214</f>
        <v>0.30339999999999995</v>
      </c>
      <c r="AR214" s="26" t="s">
        <v>204</v>
      </c>
      <c r="AT214" s="26" t="s">
        <v>190</v>
      </c>
      <c r="AU214" s="26" t="s">
        <v>88</v>
      </c>
      <c r="AY214" s="26" t="s">
        <v>187</v>
      </c>
      <c r="BE214" s="248">
        <f>IF(N214="základní",J214,0)</f>
        <v>0</v>
      </c>
      <c r="BF214" s="248">
        <f>IF(N214="snížená",J214,0)</f>
        <v>0</v>
      </c>
      <c r="BG214" s="248">
        <f>IF(N214="zákl. přenesená",J214,0)</f>
        <v>0</v>
      </c>
      <c r="BH214" s="248">
        <f>IF(N214="sníž. přenesená",J214,0)</f>
        <v>0</v>
      </c>
      <c r="BI214" s="248">
        <f>IF(N214="nulová",J214,0)</f>
        <v>0</v>
      </c>
      <c r="BJ214" s="26" t="s">
        <v>86</v>
      </c>
      <c r="BK214" s="248">
        <f>ROUND(I214*H214,2)</f>
        <v>0</v>
      </c>
      <c r="BL214" s="26" t="s">
        <v>204</v>
      </c>
      <c r="BM214" s="26" t="s">
        <v>1078</v>
      </c>
    </row>
    <row r="215" spans="2:63" s="11" customFormat="1" ht="22.3" customHeight="1">
      <c r="B215" s="221"/>
      <c r="C215" s="222"/>
      <c r="D215" s="223" t="s">
        <v>77</v>
      </c>
      <c r="E215" s="235" t="s">
        <v>1304</v>
      </c>
      <c r="F215" s="235" t="s">
        <v>1257</v>
      </c>
      <c r="G215" s="222"/>
      <c r="H215" s="222"/>
      <c r="I215" s="225"/>
      <c r="J215" s="236">
        <f>BK215</f>
        <v>0</v>
      </c>
      <c r="K215" s="222"/>
      <c r="L215" s="227"/>
      <c r="M215" s="228"/>
      <c r="N215" s="229"/>
      <c r="O215" s="229"/>
      <c r="P215" s="230">
        <f>SUM(P216:P217)</f>
        <v>0</v>
      </c>
      <c r="Q215" s="229"/>
      <c r="R215" s="230">
        <f>SUM(R216:R217)</f>
        <v>0</v>
      </c>
      <c r="S215" s="229"/>
      <c r="T215" s="231">
        <f>SUM(T216:T217)</f>
        <v>0</v>
      </c>
      <c r="AR215" s="232" t="s">
        <v>86</v>
      </c>
      <c r="AT215" s="233" t="s">
        <v>77</v>
      </c>
      <c r="AU215" s="233" t="s">
        <v>88</v>
      </c>
      <c r="AY215" s="232" t="s">
        <v>187</v>
      </c>
      <c r="BK215" s="234">
        <f>SUM(BK216:BK217)</f>
        <v>0</v>
      </c>
    </row>
    <row r="216" spans="2:65" s="1" customFormat="1" ht="38.25" customHeight="1">
      <c r="B216" s="49"/>
      <c r="C216" s="237" t="s">
        <v>770</v>
      </c>
      <c r="D216" s="237" t="s">
        <v>190</v>
      </c>
      <c r="E216" s="238" t="s">
        <v>3407</v>
      </c>
      <c r="F216" s="239" t="s">
        <v>3408</v>
      </c>
      <c r="G216" s="240" t="s">
        <v>326</v>
      </c>
      <c r="H216" s="241">
        <v>19.922</v>
      </c>
      <c r="I216" s="242"/>
      <c r="J216" s="243">
        <f>ROUND(I216*H216,2)</f>
        <v>0</v>
      </c>
      <c r="K216" s="239" t="s">
        <v>194</v>
      </c>
      <c r="L216" s="75"/>
      <c r="M216" s="244" t="s">
        <v>34</v>
      </c>
      <c r="N216" s="245" t="s">
        <v>49</v>
      </c>
      <c r="O216" s="50"/>
      <c r="P216" s="246">
        <f>O216*H216</f>
        <v>0</v>
      </c>
      <c r="Q216" s="246">
        <v>0</v>
      </c>
      <c r="R216" s="246">
        <f>Q216*H216</f>
        <v>0</v>
      </c>
      <c r="S216" s="246">
        <v>0</v>
      </c>
      <c r="T216" s="247">
        <f>S216*H216</f>
        <v>0</v>
      </c>
      <c r="AR216" s="26" t="s">
        <v>204</v>
      </c>
      <c r="AT216" s="26" t="s">
        <v>190</v>
      </c>
      <c r="AU216" s="26" t="s">
        <v>113</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204</v>
      </c>
      <c r="BM216" s="26" t="s">
        <v>1115</v>
      </c>
    </row>
    <row r="217" spans="2:47" s="1" customFormat="1" ht="13.5">
      <c r="B217" s="49"/>
      <c r="C217" s="77"/>
      <c r="D217" s="253" t="s">
        <v>237</v>
      </c>
      <c r="E217" s="77"/>
      <c r="F217" s="254" t="s">
        <v>3409</v>
      </c>
      <c r="G217" s="77"/>
      <c r="H217" s="77"/>
      <c r="I217" s="207"/>
      <c r="J217" s="77"/>
      <c r="K217" s="77"/>
      <c r="L217" s="75"/>
      <c r="M217" s="255"/>
      <c r="N217" s="50"/>
      <c r="O217" s="50"/>
      <c r="P217" s="50"/>
      <c r="Q217" s="50"/>
      <c r="R217" s="50"/>
      <c r="S217" s="50"/>
      <c r="T217" s="98"/>
      <c r="AT217" s="26" t="s">
        <v>237</v>
      </c>
      <c r="AU217" s="26" t="s">
        <v>113</v>
      </c>
    </row>
    <row r="218" spans="2:63" s="11" customFormat="1" ht="29.85" customHeight="1">
      <c r="B218" s="221"/>
      <c r="C218" s="222"/>
      <c r="D218" s="223" t="s">
        <v>77</v>
      </c>
      <c r="E218" s="235" t="s">
        <v>321</v>
      </c>
      <c r="F218" s="235" t="s">
        <v>322</v>
      </c>
      <c r="G218" s="222"/>
      <c r="H218" s="222"/>
      <c r="I218" s="225"/>
      <c r="J218" s="236">
        <f>BK218</f>
        <v>0</v>
      </c>
      <c r="K218" s="222"/>
      <c r="L218" s="227"/>
      <c r="M218" s="228"/>
      <c r="N218" s="229"/>
      <c r="O218" s="229"/>
      <c r="P218" s="230">
        <f>SUM(P219:P228)</f>
        <v>0</v>
      </c>
      <c r="Q218" s="229"/>
      <c r="R218" s="230">
        <f>SUM(R219:R228)</f>
        <v>0</v>
      </c>
      <c r="S218" s="229"/>
      <c r="T218" s="231">
        <f>SUM(T219:T228)</f>
        <v>0</v>
      </c>
      <c r="AR218" s="232" t="s">
        <v>86</v>
      </c>
      <c r="AT218" s="233" t="s">
        <v>77</v>
      </c>
      <c r="AU218" s="233" t="s">
        <v>86</v>
      </c>
      <c r="AY218" s="232" t="s">
        <v>187</v>
      </c>
      <c r="BK218" s="234">
        <f>SUM(BK219:BK228)</f>
        <v>0</v>
      </c>
    </row>
    <row r="219" spans="2:65" s="1" customFormat="1" ht="25.5" customHeight="1">
      <c r="B219" s="49"/>
      <c r="C219" s="237" t="s">
        <v>775</v>
      </c>
      <c r="D219" s="237" t="s">
        <v>190</v>
      </c>
      <c r="E219" s="238" t="s">
        <v>3410</v>
      </c>
      <c r="F219" s="239" t="s">
        <v>3411</v>
      </c>
      <c r="G219" s="240" t="s">
        <v>326</v>
      </c>
      <c r="H219" s="241">
        <v>3.157</v>
      </c>
      <c r="I219" s="242"/>
      <c r="J219" s="243">
        <f>ROUND(I219*H219,2)</f>
        <v>0</v>
      </c>
      <c r="K219" s="239" t="s">
        <v>194</v>
      </c>
      <c r="L219" s="75"/>
      <c r="M219" s="244" t="s">
        <v>34</v>
      </c>
      <c r="N219" s="245" t="s">
        <v>49</v>
      </c>
      <c r="O219" s="50"/>
      <c r="P219" s="246">
        <f>O219*H219</f>
        <v>0</v>
      </c>
      <c r="Q219" s="246">
        <v>0</v>
      </c>
      <c r="R219" s="246">
        <f>Q219*H219</f>
        <v>0</v>
      </c>
      <c r="S219" s="246">
        <v>0</v>
      </c>
      <c r="T219" s="247">
        <f>S219*H219</f>
        <v>0</v>
      </c>
      <c r="AR219" s="26" t="s">
        <v>204</v>
      </c>
      <c r="AT219" s="26" t="s">
        <v>190</v>
      </c>
      <c r="AU219" s="26" t="s">
        <v>88</v>
      </c>
      <c r="AY219" s="26" t="s">
        <v>187</v>
      </c>
      <c r="BE219" s="248">
        <f>IF(N219="základní",J219,0)</f>
        <v>0</v>
      </c>
      <c r="BF219" s="248">
        <f>IF(N219="snížená",J219,0)</f>
        <v>0</v>
      </c>
      <c r="BG219" s="248">
        <f>IF(N219="zákl. přenesená",J219,0)</f>
        <v>0</v>
      </c>
      <c r="BH219" s="248">
        <f>IF(N219="sníž. přenesená",J219,0)</f>
        <v>0</v>
      </c>
      <c r="BI219" s="248">
        <f>IF(N219="nulová",J219,0)</f>
        <v>0</v>
      </c>
      <c r="BJ219" s="26" t="s">
        <v>86</v>
      </c>
      <c r="BK219" s="248">
        <f>ROUND(I219*H219,2)</f>
        <v>0</v>
      </c>
      <c r="BL219" s="26" t="s">
        <v>204</v>
      </c>
      <c r="BM219" s="26" t="s">
        <v>1154</v>
      </c>
    </row>
    <row r="220" spans="2:47" s="1" customFormat="1" ht="13.5">
      <c r="B220" s="49"/>
      <c r="C220" s="77"/>
      <c r="D220" s="253" t="s">
        <v>237</v>
      </c>
      <c r="E220" s="77"/>
      <c r="F220" s="254" t="s">
        <v>3412</v>
      </c>
      <c r="G220" s="77"/>
      <c r="H220" s="77"/>
      <c r="I220" s="207"/>
      <c r="J220" s="77"/>
      <c r="K220" s="77"/>
      <c r="L220" s="75"/>
      <c r="M220" s="255"/>
      <c r="N220" s="50"/>
      <c r="O220" s="50"/>
      <c r="P220" s="50"/>
      <c r="Q220" s="50"/>
      <c r="R220" s="50"/>
      <c r="S220" s="50"/>
      <c r="T220" s="98"/>
      <c r="AT220" s="26" t="s">
        <v>237</v>
      </c>
      <c r="AU220" s="26" t="s">
        <v>88</v>
      </c>
    </row>
    <row r="221" spans="2:65" s="1" customFormat="1" ht="25.5" customHeight="1">
      <c r="B221" s="49"/>
      <c r="C221" s="237" t="s">
        <v>780</v>
      </c>
      <c r="D221" s="237" t="s">
        <v>190</v>
      </c>
      <c r="E221" s="238" t="s">
        <v>3413</v>
      </c>
      <c r="F221" s="239" t="s">
        <v>3414</v>
      </c>
      <c r="G221" s="240" t="s">
        <v>326</v>
      </c>
      <c r="H221" s="241">
        <v>59.983</v>
      </c>
      <c r="I221" s="242"/>
      <c r="J221" s="243">
        <f>ROUND(I221*H221,2)</f>
        <v>0</v>
      </c>
      <c r="K221" s="239" t="s">
        <v>194</v>
      </c>
      <c r="L221" s="75"/>
      <c r="M221" s="244" t="s">
        <v>34</v>
      </c>
      <c r="N221" s="245" t="s">
        <v>49</v>
      </c>
      <c r="O221" s="50"/>
      <c r="P221" s="246">
        <f>O221*H221</f>
        <v>0</v>
      </c>
      <c r="Q221" s="246">
        <v>0</v>
      </c>
      <c r="R221" s="246">
        <f>Q221*H221</f>
        <v>0</v>
      </c>
      <c r="S221" s="246">
        <v>0</v>
      </c>
      <c r="T221" s="247">
        <f>S221*H221</f>
        <v>0</v>
      </c>
      <c r="AR221" s="26" t="s">
        <v>204</v>
      </c>
      <c r="AT221" s="26" t="s">
        <v>190</v>
      </c>
      <c r="AU221" s="26" t="s">
        <v>88</v>
      </c>
      <c r="AY221" s="26" t="s">
        <v>187</v>
      </c>
      <c r="BE221" s="248">
        <f>IF(N221="základní",J221,0)</f>
        <v>0</v>
      </c>
      <c r="BF221" s="248">
        <f>IF(N221="snížená",J221,0)</f>
        <v>0</v>
      </c>
      <c r="BG221" s="248">
        <f>IF(N221="zákl. přenesená",J221,0)</f>
        <v>0</v>
      </c>
      <c r="BH221" s="248">
        <f>IF(N221="sníž. přenesená",J221,0)</f>
        <v>0</v>
      </c>
      <c r="BI221" s="248">
        <f>IF(N221="nulová",J221,0)</f>
        <v>0</v>
      </c>
      <c r="BJ221" s="26" t="s">
        <v>86</v>
      </c>
      <c r="BK221" s="248">
        <f>ROUND(I221*H221,2)</f>
        <v>0</v>
      </c>
      <c r="BL221" s="26" t="s">
        <v>204</v>
      </c>
      <c r="BM221" s="26" t="s">
        <v>1258</v>
      </c>
    </row>
    <row r="222" spans="2:47" s="1" customFormat="1" ht="13.5">
      <c r="B222" s="49"/>
      <c r="C222" s="77"/>
      <c r="D222" s="253" t="s">
        <v>237</v>
      </c>
      <c r="E222" s="77"/>
      <c r="F222" s="254" t="s">
        <v>3412</v>
      </c>
      <c r="G222" s="77"/>
      <c r="H222" s="77"/>
      <c r="I222" s="207"/>
      <c r="J222" s="77"/>
      <c r="K222" s="77"/>
      <c r="L222" s="75"/>
      <c r="M222" s="255"/>
      <c r="N222" s="50"/>
      <c r="O222" s="50"/>
      <c r="P222" s="50"/>
      <c r="Q222" s="50"/>
      <c r="R222" s="50"/>
      <c r="S222" s="50"/>
      <c r="T222" s="98"/>
      <c r="AT222" s="26" t="s">
        <v>237</v>
      </c>
      <c r="AU222" s="26" t="s">
        <v>88</v>
      </c>
    </row>
    <row r="223" spans="2:51" s="13" customFormat="1" ht="13.5">
      <c r="B223" s="266"/>
      <c r="C223" s="267"/>
      <c r="D223" s="253" t="s">
        <v>244</v>
      </c>
      <c r="E223" s="268" t="s">
        <v>34</v>
      </c>
      <c r="F223" s="269" t="s">
        <v>3529</v>
      </c>
      <c r="G223" s="267"/>
      <c r="H223" s="270">
        <v>59.983</v>
      </c>
      <c r="I223" s="271"/>
      <c r="J223" s="267"/>
      <c r="K223" s="267"/>
      <c r="L223" s="272"/>
      <c r="M223" s="273"/>
      <c r="N223" s="274"/>
      <c r="O223" s="274"/>
      <c r="P223" s="274"/>
      <c r="Q223" s="274"/>
      <c r="R223" s="274"/>
      <c r="S223" s="274"/>
      <c r="T223" s="275"/>
      <c r="AT223" s="276" t="s">
        <v>244</v>
      </c>
      <c r="AU223" s="276" t="s">
        <v>88</v>
      </c>
      <c r="AV223" s="13" t="s">
        <v>88</v>
      </c>
      <c r="AW223" s="13" t="s">
        <v>41</v>
      </c>
      <c r="AX223" s="13" t="s">
        <v>78</v>
      </c>
      <c r="AY223" s="276" t="s">
        <v>187</v>
      </c>
    </row>
    <row r="224" spans="2:51" s="14" customFormat="1" ht="13.5">
      <c r="B224" s="277"/>
      <c r="C224" s="278"/>
      <c r="D224" s="253" t="s">
        <v>244</v>
      </c>
      <c r="E224" s="279" t="s">
        <v>34</v>
      </c>
      <c r="F224" s="280" t="s">
        <v>251</v>
      </c>
      <c r="G224" s="278"/>
      <c r="H224" s="281">
        <v>59.983</v>
      </c>
      <c r="I224" s="282"/>
      <c r="J224" s="278"/>
      <c r="K224" s="278"/>
      <c r="L224" s="283"/>
      <c r="M224" s="284"/>
      <c r="N224" s="285"/>
      <c r="O224" s="285"/>
      <c r="P224" s="285"/>
      <c r="Q224" s="285"/>
      <c r="R224" s="285"/>
      <c r="S224" s="285"/>
      <c r="T224" s="286"/>
      <c r="AT224" s="287" t="s">
        <v>244</v>
      </c>
      <c r="AU224" s="287" t="s">
        <v>88</v>
      </c>
      <c r="AV224" s="14" t="s">
        <v>204</v>
      </c>
      <c r="AW224" s="14" t="s">
        <v>41</v>
      </c>
      <c r="AX224" s="14" t="s">
        <v>86</v>
      </c>
      <c r="AY224" s="287" t="s">
        <v>187</v>
      </c>
    </row>
    <row r="225" spans="2:65" s="1" customFormat="1" ht="38.25" customHeight="1">
      <c r="B225" s="49"/>
      <c r="C225" s="237" t="s">
        <v>785</v>
      </c>
      <c r="D225" s="237" t="s">
        <v>190</v>
      </c>
      <c r="E225" s="238" t="s">
        <v>357</v>
      </c>
      <c r="F225" s="239" t="s">
        <v>358</v>
      </c>
      <c r="G225" s="240" t="s">
        <v>326</v>
      </c>
      <c r="H225" s="241">
        <v>0.303</v>
      </c>
      <c r="I225" s="242"/>
      <c r="J225" s="243">
        <f>ROUND(I225*H225,2)</f>
        <v>0</v>
      </c>
      <c r="K225" s="239" t="s">
        <v>194</v>
      </c>
      <c r="L225" s="75"/>
      <c r="M225" s="244" t="s">
        <v>34</v>
      </c>
      <c r="N225" s="245" t="s">
        <v>49</v>
      </c>
      <c r="O225" s="50"/>
      <c r="P225" s="246">
        <f>O225*H225</f>
        <v>0</v>
      </c>
      <c r="Q225" s="246">
        <v>0</v>
      </c>
      <c r="R225" s="246">
        <f>Q225*H225</f>
        <v>0</v>
      </c>
      <c r="S225" s="246">
        <v>0</v>
      </c>
      <c r="T225" s="247">
        <f>S225*H225</f>
        <v>0</v>
      </c>
      <c r="AR225" s="26" t="s">
        <v>204</v>
      </c>
      <c r="AT225" s="26" t="s">
        <v>190</v>
      </c>
      <c r="AU225" s="26" t="s">
        <v>88</v>
      </c>
      <c r="AY225" s="26" t="s">
        <v>187</v>
      </c>
      <c r="BE225" s="248">
        <f>IF(N225="základní",J225,0)</f>
        <v>0</v>
      </c>
      <c r="BF225" s="248">
        <f>IF(N225="snížená",J225,0)</f>
        <v>0</v>
      </c>
      <c r="BG225" s="248">
        <f>IF(N225="zákl. přenesená",J225,0)</f>
        <v>0</v>
      </c>
      <c r="BH225" s="248">
        <f>IF(N225="sníž. přenesená",J225,0)</f>
        <v>0</v>
      </c>
      <c r="BI225" s="248">
        <f>IF(N225="nulová",J225,0)</f>
        <v>0</v>
      </c>
      <c r="BJ225" s="26" t="s">
        <v>86</v>
      </c>
      <c r="BK225" s="248">
        <f>ROUND(I225*H225,2)</f>
        <v>0</v>
      </c>
      <c r="BL225" s="26" t="s">
        <v>204</v>
      </c>
      <c r="BM225" s="26" t="s">
        <v>231</v>
      </c>
    </row>
    <row r="226" spans="2:47" s="1" customFormat="1" ht="13.5">
      <c r="B226" s="49"/>
      <c r="C226" s="77"/>
      <c r="D226" s="253" t="s">
        <v>237</v>
      </c>
      <c r="E226" s="77"/>
      <c r="F226" s="254" t="s">
        <v>347</v>
      </c>
      <c r="G226" s="77"/>
      <c r="H226" s="77"/>
      <c r="I226" s="207"/>
      <c r="J226" s="77"/>
      <c r="K226" s="77"/>
      <c r="L226" s="75"/>
      <c r="M226" s="255"/>
      <c r="N226" s="50"/>
      <c r="O226" s="50"/>
      <c r="P226" s="50"/>
      <c r="Q226" s="50"/>
      <c r="R226" s="50"/>
      <c r="S226" s="50"/>
      <c r="T226" s="98"/>
      <c r="AT226" s="26" t="s">
        <v>237</v>
      </c>
      <c r="AU226" s="26" t="s">
        <v>88</v>
      </c>
    </row>
    <row r="227" spans="2:65" s="1" customFormat="1" ht="25.5" customHeight="1">
      <c r="B227" s="49"/>
      <c r="C227" s="237" t="s">
        <v>790</v>
      </c>
      <c r="D227" s="237" t="s">
        <v>190</v>
      </c>
      <c r="E227" s="238" t="s">
        <v>3420</v>
      </c>
      <c r="F227" s="239" t="s">
        <v>505</v>
      </c>
      <c r="G227" s="240" t="s">
        <v>326</v>
      </c>
      <c r="H227" s="241">
        <v>2.854</v>
      </c>
      <c r="I227" s="242"/>
      <c r="J227" s="243">
        <f>ROUND(I227*H227,2)</f>
        <v>0</v>
      </c>
      <c r="K227" s="239" t="s">
        <v>194</v>
      </c>
      <c r="L227" s="75"/>
      <c r="M227" s="244" t="s">
        <v>34</v>
      </c>
      <c r="N227" s="245" t="s">
        <v>49</v>
      </c>
      <c r="O227" s="50"/>
      <c r="P227" s="246">
        <f>O227*H227</f>
        <v>0</v>
      </c>
      <c r="Q227" s="246">
        <v>0</v>
      </c>
      <c r="R227" s="246">
        <f>Q227*H227</f>
        <v>0</v>
      </c>
      <c r="S227" s="246">
        <v>0</v>
      </c>
      <c r="T227" s="247">
        <f>S227*H227</f>
        <v>0</v>
      </c>
      <c r="AR227" s="26" t="s">
        <v>204</v>
      </c>
      <c r="AT227" s="26" t="s">
        <v>190</v>
      </c>
      <c r="AU227" s="26" t="s">
        <v>88</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204</v>
      </c>
      <c r="BM227" s="26" t="s">
        <v>239</v>
      </c>
    </row>
    <row r="228" spans="2:47" s="1" customFormat="1" ht="13.5">
      <c r="B228" s="49"/>
      <c r="C228" s="77"/>
      <c r="D228" s="253" t="s">
        <v>237</v>
      </c>
      <c r="E228" s="77"/>
      <c r="F228" s="254" t="s">
        <v>3417</v>
      </c>
      <c r="G228" s="77"/>
      <c r="H228" s="77"/>
      <c r="I228" s="207"/>
      <c r="J228" s="77"/>
      <c r="K228" s="77"/>
      <c r="L228" s="75"/>
      <c r="M228" s="255"/>
      <c r="N228" s="50"/>
      <c r="O228" s="50"/>
      <c r="P228" s="50"/>
      <c r="Q228" s="50"/>
      <c r="R228" s="50"/>
      <c r="S228" s="50"/>
      <c r="T228" s="98"/>
      <c r="AT228" s="26" t="s">
        <v>237</v>
      </c>
      <c r="AU228" s="26" t="s">
        <v>88</v>
      </c>
    </row>
    <row r="229" spans="2:63" s="11" customFormat="1" ht="37.4" customHeight="1">
      <c r="B229" s="221"/>
      <c r="C229" s="222"/>
      <c r="D229" s="223" t="s">
        <v>77</v>
      </c>
      <c r="E229" s="224" t="s">
        <v>531</v>
      </c>
      <c r="F229" s="224" t="s">
        <v>3530</v>
      </c>
      <c r="G229" s="222"/>
      <c r="H229" s="222"/>
      <c r="I229" s="225"/>
      <c r="J229" s="226">
        <f>BK229</f>
        <v>0</v>
      </c>
      <c r="K229" s="222"/>
      <c r="L229" s="227"/>
      <c r="M229" s="228"/>
      <c r="N229" s="229"/>
      <c r="O229" s="229"/>
      <c r="P229" s="230">
        <f>P230+P233</f>
        <v>0</v>
      </c>
      <c r="Q229" s="229"/>
      <c r="R229" s="230">
        <f>R230+R233</f>
        <v>0.00041</v>
      </c>
      <c r="S229" s="229"/>
      <c r="T229" s="231">
        <f>T230+T233</f>
        <v>0</v>
      </c>
      <c r="AR229" s="232" t="s">
        <v>113</v>
      </c>
      <c r="AT229" s="233" t="s">
        <v>77</v>
      </c>
      <c r="AU229" s="233" t="s">
        <v>78</v>
      </c>
      <c r="AY229" s="232" t="s">
        <v>187</v>
      </c>
      <c r="BK229" s="234">
        <f>BK230+BK233</f>
        <v>0</v>
      </c>
    </row>
    <row r="230" spans="2:63" s="11" customFormat="1" ht="19.9" customHeight="1">
      <c r="B230" s="221"/>
      <c r="C230" s="222"/>
      <c r="D230" s="223" t="s">
        <v>77</v>
      </c>
      <c r="E230" s="235" t="s">
        <v>3531</v>
      </c>
      <c r="F230" s="235" t="s">
        <v>3532</v>
      </c>
      <c r="G230" s="222"/>
      <c r="H230" s="222"/>
      <c r="I230" s="225"/>
      <c r="J230" s="236">
        <f>BK230</f>
        <v>0</v>
      </c>
      <c r="K230" s="222"/>
      <c r="L230" s="227"/>
      <c r="M230" s="228"/>
      <c r="N230" s="229"/>
      <c r="O230" s="229"/>
      <c r="P230" s="230">
        <f>SUM(P231:P232)</f>
        <v>0</v>
      </c>
      <c r="Q230" s="229"/>
      <c r="R230" s="230">
        <f>SUM(R231:R232)</f>
        <v>0.00041</v>
      </c>
      <c r="S230" s="229"/>
      <c r="T230" s="231">
        <f>SUM(T231:T232)</f>
        <v>0</v>
      </c>
      <c r="AR230" s="232" t="s">
        <v>113</v>
      </c>
      <c r="AT230" s="233" t="s">
        <v>77</v>
      </c>
      <c r="AU230" s="233" t="s">
        <v>86</v>
      </c>
      <c r="AY230" s="232" t="s">
        <v>187</v>
      </c>
      <c r="BK230" s="234">
        <f>SUM(BK231:BK232)</f>
        <v>0</v>
      </c>
    </row>
    <row r="231" spans="2:65" s="1" customFormat="1" ht="16.5" customHeight="1">
      <c r="B231" s="49"/>
      <c r="C231" s="237" t="s">
        <v>795</v>
      </c>
      <c r="D231" s="237" t="s">
        <v>190</v>
      </c>
      <c r="E231" s="238" t="s">
        <v>3533</v>
      </c>
      <c r="F231" s="239" t="s">
        <v>3534</v>
      </c>
      <c r="G231" s="240" t="s">
        <v>393</v>
      </c>
      <c r="H231" s="241">
        <v>8.2</v>
      </c>
      <c r="I231" s="242"/>
      <c r="J231" s="243">
        <f>ROUND(I231*H231,2)</f>
        <v>0</v>
      </c>
      <c r="K231" s="239" t="s">
        <v>34</v>
      </c>
      <c r="L231" s="75"/>
      <c r="M231" s="244" t="s">
        <v>34</v>
      </c>
      <c r="N231" s="245" t="s">
        <v>49</v>
      </c>
      <c r="O231" s="50"/>
      <c r="P231" s="246">
        <f>O231*H231</f>
        <v>0</v>
      </c>
      <c r="Q231" s="246">
        <v>0</v>
      </c>
      <c r="R231" s="246">
        <f>Q231*H231</f>
        <v>0</v>
      </c>
      <c r="S231" s="246">
        <v>0</v>
      </c>
      <c r="T231" s="247">
        <f>S231*H231</f>
        <v>0</v>
      </c>
      <c r="AR231" s="26" t="s">
        <v>891</v>
      </c>
      <c r="AT231" s="26" t="s">
        <v>190</v>
      </c>
      <c r="AU231" s="26" t="s">
        <v>88</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891</v>
      </c>
      <c r="BM231" s="26" t="s">
        <v>1287</v>
      </c>
    </row>
    <row r="232" spans="2:65" s="1" customFormat="1" ht="16.5" customHeight="1">
      <c r="B232" s="49"/>
      <c r="C232" s="294" t="s">
        <v>800</v>
      </c>
      <c r="D232" s="294" t="s">
        <v>531</v>
      </c>
      <c r="E232" s="295" t="s">
        <v>3535</v>
      </c>
      <c r="F232" s="296" t="s">
        <v>3536</v>
      </c>
      <c r="G232" s="297" t="s">
        <v>393</v>
      </c>
      <c r="H232" s="298">
        <v>8.2</v>
      </c>
      <c r="I232" s="299"/>
      <c r="J232" s="300">
        <f>ROUND(I232*H232,2)</f>
        <v>0</v>
      </c>
      <c r="K232" s="296" t="s">
        <v>194</v>
      </c>
      <c r="L232" s="301"/>
      <c r="M232" s="302" t="s">
        <v>34</v>
      </c>
      <c r="N232" s="303" t="s">
        <v>49</v>
      </c>
      <c r="O232" s="50"/>
      <c r="P232" s="246">
        <f>O232*H232</f>
        <v>0</v>
      </c>
      <c r="Q232" s="246">
        <v>5E-05</v>
      </c>
      <c r="R232" s="246">
        <f>Q232*H232</f>
        <v>0.00041</v>
      </c>
      <c r="S232" s="246">
        <v>0</v>
      </c>
      <c r="T232" s="247">
        <f>S232*H232</f>
        <v>0</v>
      </c>
      <c r="AR232" s="26" t="s">
        <v>2625</v>
      </c>
      <c r="AT232" s="26" t="s">
        <v>531</v>
      </c>
      <c r="AU232" s="26" t="s">
        <v>88</v>
      </c>
      <c r="AY232" s="26" t="s">
        <v>187</v>
      </c>
      <c r="BE232" s="248">
        <f>IF(N232="základní",J232,0)</f>
        <v>0</v>
      </c>
      <c r="BF232" s="248">
        <f>IF(N232="snížená",J232,0)</f>
        <v>0</v>
      </c>
      <c r="BG232" s="248">
        <f>IF(N232="zákl. přenesená",J232,0)</f>
        <v>0</v>
      </c>
      <c r="BH232" s="248">
        <f>IF(N232="sníž. přenesená",J232,0)</f>
        <v>0</v>
      </c>
      <c r="BI232" s="248">
        <f>IF(N232="nulová",J232,0)</f>
        <v>0</v>
      </c>
      <c r="BJ232" s="26" t="s">
        <v>86</v>
      </c>
      <c r="BK232" s="248">
        <f>ROUND(I232*H232,2)</f>
        <v>0</v>
      </c>
      <c r="BL232" s="26" t="s">
        <v>891</v>
      </c>
      <c r="BM232" s="26" t="s">
        <v>1311</v>
      </c>
    </row>
    <row r="233" spans="2:63" s="11" customFormat="1" ht="29.85" customHeight="1">
      <c r="B233" s="221"/>
      <c r="C233" s="222"/>
      <c r="D233" s="223" t="s">
        <v>77</v>
      </c>
      <c r="E233" s="235" t="s">
        <v>3537</v>
      </c>
      <c r="F233" s="235" t="s">
        <v>3538</v>
      </c>
      <c r="G233" s="222"/>
      <c r="H233" s="222"/>
      <c r="I233" s="225"/>
      <c r="J233" s="236">
        <f>BK233</f>
        <v>0</v>
      </c>
      <c r="K233" s="222"/>
      <c r="L233" s="227"/>
      <c r="M233" s="228"/>
      <c r="N233" s="229"/>
      <c r="O233" s="229"/>
      <c r="P233" s="230">
        <f>P234</f>
        <v>0</v>
      </c>
      <c r="Q233" s="229"/>
      <c r="R233" s="230">
        <f>R234</f>
        <v>0</v>
      </c>
      <c r="S233" s="229"/>
      <c r="T233" s="231">
        <f>T234</f>
        <v>0</v>
      </c>
      <c r="AR233" s="232" t="s">
        <v>113</v>
      </c>
      <c r="AT233" s="233" t="s">
        <v>77</v>
      </c>
      <c r="AU233" s="233" t="s">
        <v>86</v>
      </c>
      <c r="AY233" s="232" t="s">
        <v>187</v>
      </c>
      <c r="BK233" s="234">
        <f>BK234</f>
        <v>0</v>
      </c>
    </row>
    <row r="234" spans="2:65" s="1" customFormat="1" ht="16.5" customHeight="1">
      <c r="B234" s="49"/>
      <c r="C234" s="237" t="s">
        <v>805</v>
      </c>
      <c r="D234" s="237" t="s">
        <v>190</v>
      </c>
      <c r="E234" s="238" t="s">
        <v>3539</v>
      </c>
      <c r="F234" s="239" t="s">
        <v>3540</v>
      </c>
      <c r="G234" s="240" t="s">
        <v>393</v>
      </c>
      <c r="H234" s="241">
        <v>8.2</v>
      </c>
      <c r="I234" s="242"/>
      <c r="J234" s="243">
        <f>ROUND(I234*H234,2)</f>
        <v>0</v>
      </c>
      <c r="K234" s="239" t="s">
        <v>34</v>
      </c>
      <c r="L234" s="75"/>
      <c r="M234" s="244" t="s">
        <v>34</v>
      </c>
      <c r="N234" s="245" t="s">
        <v>49</v>
      </c>
      <c r="O234" s="50"/>
      <c r="P234" s="246">
        <f>O234*H234</f>
        <v>0</v>
      </c>
      <c r="Q234" s="246">
        <v>0</v>
      </c>
      <c r="R234" s="246">
        <f>Q234*H234</f>
        <v>0</v>
      </c>
      <c r="S234" s="246">
        <v>0</v>
      </c>
      <c r="T234" s="247">
        <f>S234*H234</f>
        <v>0</v>
      </c>
      <c r="AR234" s="26" t="s">
        <v>891</v>
      </c>
      <c r="AT234" s="26" t="s">
        <v>190</v>
      </c>
      <c r="AU234" s="26" t="s">
        <v>88</v>
      </c>
      <c r="AY234" s="26" t="s">
        <v>187</v>
      </c>
      <c r="BE234" s="248">
        <f>IF(N234="základní",J234,0)</f>
        <v>0</v>
      </c>
      <c r="BF234" s="248">
        <f>IF(N234="snížená",J234,0)</f>
        <v>0</v>
      </c>
      <c r="BG234" s="248">
        <f>IF(N234="zákl. přenesená",J234,0)</f>
        <v>0</v>
      </c>
      <c r="BH234" s="248">
        <f>IF(N234="sníž. přenesená",J234,0)</f>
        <v>0</v>
      </c>
      <c r="BI234" s="248">
        <f>IF(N234="nulová",J234,0)</f>
        <v>0</v>
      </c>
      <c r="BJ234" s="26" t="s">
        <v>86</v>
      </c>
      <c r="BK234" s="248">
        <f>ROUND(I234*H234,2)</f>
        <v>0</v>
      </c>
      <c r="BL234" s="26" t="s">
        <v>891</v>
      </c>
      <c r="BM234" s="26" t="s">
        <v>1323</v>
      </c>
    </row>
    <row r="235" spans="2:63" s="11" customFormat="1" ht="37.4" customHeight="1">
      <c r="B235" s="221"/>
      <c r="C235" s="222"/>
      <c r="D235" s="223" t="s">
        <v>77</v>
      </c>
      <c r="E235" s="224" t="s">
        <v>2145</v>
      </c>
      <c r="F235" s="224" t="s">
        <v>2146</v>
      </c>
      <c r="G235" s="222"/>
      <c r="H235" s="222"/>
      <c r="I235" s="225"/>
      <c r="J235" s="226">
        <f>BK235</f>
        <v>0</v>
      </c>
      <c r="K235" s="222"/>
      <c r="L235" s="227"/>
      <c r="M235" s="228"/>
      <c r="N235" s="229"/>
      <c r="O235" s="229"/>
      <c r="P235" s="230">
        <f>SUM(P236:P238)</f>
        <v>0</v>
      </c>
      <c r="Q235" s="229"/>
      <c r="R235" s="230">
        <f>SUM(R236:R238)</f>
        <v>0</v>
      </c>
      <c r="S235" s="229"/>
      <c r="T235" s="231">
        <f>SUM(T236:T238)</f>
        <v>0</v>
      </c>
      <c r="AR235" s="232" t="s">
        <v>204</v>
      </c>
      <c r="AT235" s="233" t="s">
        <v>77</v>
      </c>
      <c r="AU235" s="233" t="s">
        <v>78</v>
      </c>
      <c r="AY235" s="232" t="s">
        <v>187</v>
      </c>
      <c r="BK235" s="234">
        <f>SUM(BK236:BK238)</f>
        <v>0</v>
      </c>
    </row>
    <row r="236" spans="2:65" s="1" customFormat="1" ht="16.5" customHeight="1">
      <c r="B236" s="49"/>
      <c r="C236" s="237" t="s">
        <v>810</v>
      </c>
      <c r="D236" s="237" t="s">
        <v>190</v>
      </c>
      <c r="E236" s="238" t="s">
        <v>3430</v>
      </c>
      <c r="F236" s="239" t="s">
        <v>3431</v>
      </c>
      <c r="G236" s="240" t="s">
        <v>3432</v>
      </c>
      <c r="H236" s="241">
        <v>0.05</v>
      </c>
      <c r="I236" s="242"/>
      <c r="J236" s="243">
        <f>ROUND(I236*H236,2)</f>
        <v>0</v>
      </c>
      <c r="K236" s="239" t="s">
        <v>34</v>
      </c>
      <c r="L236" s="75"/>
      <c r="M236" s="244" t="s">
        <v>34</v>
      </c>
      <c r="N236" s="245" t="s">
        <v>49</v>
      </c>
      <c r="O236" s="50"/>
      <c r="P236" s="246">
        <f>O236*H236</f>
        <v>0</v>
      </c>
      <c r="Q236" s="246">
        <v>0</v>
      </c>
      <c r="R236" s="246">
        <f>Q236*H236</f>
        <v>0</v>
      </c>
      <c r="S236" s="246">
        <v>0</v>
      </c>
      <c r="T236" s="247">
        <f>S236*H236</f>
        <v>0</v>
      </c>
      <c r="AR236" s="26" t="s">
        <v>3433</v>
      </c>
      <c r="AT236" s="26" t="s">
        <v>190</v>
      </c>
      <c r="AU236" s="26" t="s">
        <v>86</v>
      </c>
      <c r="AY236" s="26" t="s">
        <v>187</v>
      </c>
      <c r="BE236" s="248">
        <f>IF(N236="základní",J236,0)</f>
        <v>0</v>
      </c>
      <c r="BF236" s="248">
        <f>IF(N236="snížená",J236,0)</f>
        <v>0</v>
      </c>
      <c r="BG236" s="248">
        <f>IF(N236="zákl. přenesená",J236,0)</f>
        <v>0</v>
      </c>
      <c r="BH236" s="248">
        <f>IF(N236="sníž. přenesená",J236,0)</f>
        <v>0</v>
      </c>
      <c r="BI236" s="248">
        <f>IF(N236="nulová",J236,0)</f>
        <v>0</v>
      </c>
      <c r="BJ236" s="26" t="s">
        <v>86</v>
      </c>
      <c r="BK236" s="248">
        <f>ROUND(I236*H236,2)</f>
        <v>0</v>
      </c>
      <c r="BL236" s="26" t="s">
        <v>3433</v>
      </c>
      <c r="BM236" s="26" t="s">
        <v>1334</v>
      </c>
    </row>
    <row r="237" spans="2:65" s="1" customFormat="1" ht="16.5" customHeight="1">
      <c r="B237" s="49"/>
      <c r="C237" s="237" t="s">
        <v>815</v>
      </c>
      <c r="D237" s="237" t="s">
        <v>190</v>
      </c>
      <c r="E237" s="238" t="s">
        <v>3434</v>
      </c>
      <c r="F237" s="239" t="s">
        <v>3435</v>
      </c>
      <c r="G237" s="240" t="s">
        <v>2216</v>
      </c>
      <c r="H237" s="241">
        <v>1</v>
      </c>
      <c r="I237" s="242"/>
      <c r="J237" s="243">
        <f>ROUND(I237*H237,2)</f>
        <v>0</v>
      </c>
      <c r="K237" s="239" t="s">
        <v>34</v>
      </c>
      <c r="L237" s="75"/>
      <c r="M237" s="244" t="s">
        <v>34</v>
      </c>
      <c r="N237" s="245" t="s">
        <v>49</v>
      </c>
      <c r="O237" s="50"/>
      <c r="P237" s="246">
        <f>O237*H237</f>
        <v>0</v>
      </c>
      <c r="Q237" s="246">
        <v>0</v>
      </c>
      <c r="R237" s="246">
        <f>Q237*H237</f>
        <v>0</v>
      </c>
      <c r="S237" s="246">
        <v>0</v>
      </c>
      <c r="T237" s="247">
        <f>S237*H237</f>
        <v>0</v>
      </c>
      <c r="AR237" s="26" t="s">
        <v>3433</v>
      </c>
      <c r="AT237" s="26" t="s">
        <v>190</v>
      </c>
      <c r="AU237" s="26" t="s">
        <v>86</v>
      </c>
      <c r="AY237" s="26" t="s">
        <v>187</v>
      </c>
      <c r="BE237" s="248">
        <f>IF(N237="základní",J237,0)</f>
        <v>0</v>
      </c>
      <c r="BF237" s="248">
        <f>IF(N237="snížená",J237,0)</f>
        <v>0</v>
      </c>
      <c r="BG237" s="248">
        <f>IF(N237="zákl. přenesená",J237,0)</f>
        <v>0</v>
      </c>
      <c r="BH237" s="248">
        <f>IF(N237="sníž. přenesená",J237,0)</f>
        <v>0</v>
      </c>
      <c r="BI237" s="248">
        <f>IF(N237="nulová",J237,0)</f>
        <v>0</v>
      </c>
      <c r="BJ237" s="26" t="s">
        <v>86</v>
      </c>
      <c r="BK237" s="248">
        <f>ROUND(I237*H237,2)</f>
        <v>0</v>
      </c>
      <c r="BL237" s="26" t="s">
        <v>3433</v>
      </c>
      <c r="BM237" s="26" t="s">
        <v>1355</v>
      </c>
    </row>
    <row r="238" spans="2:65" s="1" customFormat="1" ht="16.5" customHeight="1">
      <c r="B238" s="49"/>
      <c r="C238" s="237" t="s">
        <v>820</v>
      </c>
      <c r="D238" s="237" t="s">
        <v>190</v>
      </c>
      <c r="E238" s="238" t="s">
        <v>3436</v>
      </c>
      <c r="F238" s="239" t="s">
        <v>3437</v>
      </c>
      <c r="G238" s="240" t="s">
        <v>2216</v>
      </c>
      <c r="H238" s="241">
        <v>1</v>
      </c>
      <c r="I238" s="242"/>
      <c r="J238" s="243">
        <f>ROUND(I238*H238,2)</f>
        <v>0</v>
      </c>
      <c r="K238" s="239" t="s">
        <v>34</v>
      </c>
      <c r="L238" s="75"/>
      <c r="M238" s="244" t="s">
        <v>34</v>
      </c>
      <c r="N238" s="249" t="s">
        <v>49</v>
      </c>
      <c r="O238" s="250"/>
      <c r="P238" s="251">
        <f>O238*H238</f>
        <v>0</v>
      </c>
      <c r="Q238" s="251">
        <v>0</v>
      </c>
      <c r="R238" s="251">
        <f>Q238*H238</f>
        <v>0</v>
      </c>
      <c r="S238" s="251">
        <v>0</v>
      </c>
      <c r="T238" s="252">
        <f>S238*H238</f>
        <v>0</v>
      </c>
      <c r="AR238" s="26" t="s">
        <v>3433</v>
      </c>
      <c r="AT238" s="26" t="s">
        <v>190</v>
      </c>
      <c r="AU238" s="26" t="s">
        <v>86</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3433</v>
      </c>
      <c r="BM238" s="26" t="s">
        <v>1375</v>
      </c>
    </row>
    <row r="239" spans="2:12" s="1" customFormat="1" ht="6.95" customHeight="1">
      <c r="B239" s="70"/>
      <c r="C239" s="71"/>
      <c r="D239" s="71"/>
      <c r="E239" s="71"/>
      <c r="F239" s="71"/>
      <c r="G239" s="71"/>
      <c r="H239" s="71"/>
      <c r="I239" s="182"/>
      <c r="J239" s="71"/>
      <c r="K239" s="71"/>
      <c r="L239" s="75"/>
    </row>
  </sheetData>
  <sheetProtection password="CC35" sheet="1" objects="1" scenarios="1" formatColumns="0" formatRows="0" autoFilter="0"/>
  <autoFilter ref="C99:K238"/>
  <mergeCells count="16">
    <mergeCell ref="E7:H7"/>
    <mergeCell ref="E11:H11"/>
    <mergeCell ref="E9:H9"/>
    <mergeCell ref="E13:H13"/>
    <mergeCell ref="E28:H28"/>
    <mergeCell ref="E49:H49"/>
    <mergeCell ref="E53:H53"/>
    <mergeCell ref="E51:H51"/>
    <mergeCell ref="E55:H55"/>
    <mergeCell ref="J59:J60"/>
    <mergeCell ref="E86:H86"/>
    <mergeCell ref="E90:H90"/>
    <mergeCell ref="E88:H88"/>
    <mergeCell ref="E92:H92"/>
    <mergeCell ref="G1:H1"/>
    <mergeCell ref="L2:V2"/>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5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123</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s="1" customFormat="1" ht="16.5" customHeight="1">
      <c r="B9" s="49"/>
      <c r="C9" s="50"/>
      <c r="D9" s="50"/>
      <c r="E9" s="159" t="s">
        <v>436</v>
      </c>
      <c r="F9" s="50"/>
      <c r="G9" s="50"/>
      <c r="H9" s="50"/>
      <c r="I9" s="160"/>
      <c r="J9" s="50"/>
      <c r="K9" s="54"/>
    </row>
    <row r="10" spans="2:11" s="1" customFormat="1" ht="13.5">
      <c r="B10" s="49"/>
      <c r="C10" s="50"/>
      <c r="D10" s="42" t="s">
        <v>437</v>
      </c>
      <c r="E10" s="50"/>
      <c r="F10" s="50"/>
      <c r="G10" s="50"/>
      <c r="H10" s="50"/>
      <c r="I10" s="160"/>
      <c r="J10" s="50"/>
      <c r="K10" s="54"/>
    </row>
    <row r="11" spans="2:11" s="1" customFormat="1" ht="36.95" customHeight="1">
      <c r="B11" s="49"/>
      <c r="C11" s="50"/>
      <c r="D11" s="50"/>
      <c r="E11" s="161" t="s">
        <v>3541</v>
      </c>
      <c r="F11" s="50"/>
      <c r="G11" s="50"/>
      <c r="H11" s="50"/>
      <c r="I11" s="160"/>
      <c r="J11" s="50"/>
      <c r="K11" s="54"/>
    </row>
    <row r="12" spans="2:11" s="1" customFormat="1" ht="13.5">
      <c r="B12" s="49"/>
      <c r="C12" s="50"/>
      <c r="D12" s="50"/>
      <c r="E12" s="50"/>
      <c r="F12" s="50"/>
      <c r="G12" s="50"/>
      <c r="H12" s="50"/>
      <c r="I12" s="160"/>
      <c r="J12" s="50"/>
      <c r="K12" s="54"/>
    </row>
    <row r="13" spans="2:11" s="1" customFormat="1" ht="14.4" customHeight="1">
      <c r="B13" s="49"/>
      <c r="C13" s="50"/>
      <c r="D13" s="42" t="s">
        <v>20</v>
      </c>
      <c r="E13" s="50"/>
      <c r="F13" s="37" t="s">
        <v>34</v>
      </c>
      <c r="G13" s="50"/>
      <c r="H13" s="50"/>
      <c r="I13" s="162" t="s">
        <v>22</v>
      </c>
      <c r="J13" s="37" t="s">
        <v>34</v>
      </c>
      <c r="K13" s="54"/>
    </row>
    <row r="14" spans="2:11" s="1" customFormat="1" ht="14.4" customHeight="1">
      <c r="B14" s="49"/>
      <c r="C14" s="50"/>
      <c r="D14" s="42" t="s">
        <v>24</v>
      </c>
      <c r="E14" s="50"/>
      <c r="F14" s="37" t="s">
        <v>25</v>
      </c>
      <c r="G14" s="50"/>
      <c r="H14" s="50"/>
      <c r="I14" s="162" t="s">
        <v>26</v>
      </c>
      <c r="J14" s="163" t="str">
        <f>'Rekapitulace stavby'!AN8</f>
        <v>14. 9. 2018</v>
      </c>
      <c r="K14" s="54"/>
    </row>
    <row r="15" spans="2:11" s="1" customFormat="1" ht="10.8" customHeight="1">
      <c r="B15" s="49"/>
      <c r="C15" s="50"/>
      <c r="D15" s="50"/>
      <c r="E15" s="50"/>
      <c r="F15" s="50"/>
      <c r="G15" s="50"/>
      <c r="H15" s="50"/>
      <c r="I15" s="160"/>
      <c r="J15" s="50"/>
      <c r="K15" s="54"/>
    </row>
    <row r="16" spans="2:11" s="1" customFormat="1" ht="14.4" customHeight="1">
      <c r="B16" s="49"/>
      <c r="C16" s="50"/>
      <c r="D16" s="42" t="s">
        <v>32</v>
      </c>
      <c r="E16" s="50"/>
      <c r="F16" s="50"/>
      <c r="G16" s="50"/>
      <c r="H16" s="50"/>
      <c r="I16" s="162" t="s">
        <v>33</v>
      </c>
      <c r="J16" s="37" t="s">
        <v>34</v>
      </c>
      <c r="K16" s="54"/>
    </row>
    <row r="17" spans="2:11" s="1" customFormat="1" ht="18" customHeight="1">
      <c r="B17" s="49"/>
      <c r="C17" s="50"/>
      <c r="D17" s="50"/>
      <c r="E17" s="37" t="s">
        <v>35</v>
      </c>
      <c r="F17" s="50"/>
      <c r="G17" s="50"/>
      <c r="H17" s="50"/>
      <c r="I17" s="162" t="s">
        <v>36</v>
      </c>
      <c r="J17" s="37" t="s">
        <v>34</v>
      </c>
      <c r="K17" s="54"/>
    </row>
    <row r="18" spans="2:11" s="1" customFormat="1" ht="6.95" customHeight="1">
      <c r="B18" s="49"/>
      <c r="C18" s="50"/>
      <c r="D18" s="50"/>
      <c r="E18" s="50"/>
      <c r="F18" s="50"/>
      <c r="G18" s="50"/>
      <c r="H18" s="50"/>
      <c r="I18" s="160"/>
      <c r="J18" s="50"/>
      <c r="K18" s="54"/>
    </row>
    <row r="19" spans="2:11" s="1" customFormat="1" ht="14.4" customHeight="1">
      <c r="B19" s="49"/>
      <c r="C19" s="50"/>
      <c r="D19" s="42" t="s">
        <v>37</v>
      </c>
      <c r="E19" s="50"/>
      <c r="F19" s="50"/>
      <c r="G19" s="50"/>
      <c r="H19" s="50"/>
      <c r="I19" s="162" t="s">
        <v>33</v>
      </c>
      <c r="J19" s="37" t="str">
        <f>IF('Rekapitulace stavby'!AN13="Vyplň údaj","",IF('Rekapitulace stavby'!AN13="","",'Rekapitulace stavby'!AN13))</f>
        <v/>
      </c>
      <c r="K19" s="54"/>
    </row>
    <row r="20" spans="2:11"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pans="2:11" s="1" customFormat="1" ht="6.95" customHeight="1">
      <c r="B21" s="49"/>
      <c r="C21" s="50"/>
      <c r="D21" s="50"/>
      <c r="E21" s="50"/>
      <c r="F21" s="50"/>
      <c r="G21" s="50"/>
      <c r="H21" s="50"/>
      <c r="I21" s="160"/>
      <c r="J21" s="50"/>
      <c r="K21" s="54"/>
    </row>
    <row r="22" spans="2:11" s="1" customFormat="1" ht="14.4" customHeight="1">
      <c r="B22" s="49"/>
      <c r="C22" s="50"/>
      <c r="D22" s="42" t="s">
        <v>39</v>
      </c>
      <c r="E22" s="50"/>
      <c r="F22" s="50"/>
      <c r="G22" s="50"/>
      <c r="H22" s="50"/>
      <c r="I22" s="162" t="s">
        <v>33</v>
      </c>
      <c r="J22" s="37" t="s">
        <v>34</v>
      </c>
      <c r="K22" s="54"/>
    </row>
    <row r="23" spans="2:11" s="1" customFormat="1" ht="18" customHeight="1">
      <c r="B23" s="49"/>
      <c r="C23" s="50"/>
      <c r="D23" s="50"/>
      <c r="E23" s="37" t="s">
        <v>40</v>
      </c>
      <c r="F23" s="50"/>
      <c r="G23" s="50"/>
      <c r="H23" s="50"/>
      <c r="I23" s="162" t="s">
        <v>36</v>
      </c>
      <c r="J23" s="37" t="s">
        <v>34</v>
      </c>
      <c r="K23" s="54"/>
    </row>
    <row r="24" spans="2:11" s="1" customFormat="1" ht="6.95" customHeight="1">
      <c r="B24" s="49"/>
      <c r="C24" s="50"/>
      <c r="D24" s="50"/>
      <c r="E24" s="50"/>
      <c r="F24" s="50"/>
      <c r="G24" s="50"/>
      <c r="H24" s="50"/>
      <c r="I24" s="160"/>
      <c r="J24" s="50"/>
      <c r="K24" s="54"/>
    </row>
    <row r="25" spans="2:11" s="1" customFormat="1" ht="14.4" customHeight="1">
      <c r="B25" s="49"/>
      <c r="C25" s="50"/>
      <c r="D25" s="42" t="s">
        <v>42</v>
      </c>
      <c r="E25" s="50"/>
      <c r="F25" s="50"/>
      <c r="G25" s="50"/>
      <c r="H25" s="50"/>
      <c r="I25" s="160"/>
      <c r="J25" s="50"/>
      <c r="K25" s="54"/>
    </row>
    <row r="26" spans="2:11" s="7" customFormat="1" ht="71.25" customHeight="1">
      <c r="B26" s="164"/>
      <c r="C26" s="165"/>
      <c r="D26" s="165"/>
      <c r="E26" s="47" t="s">
        <v>43</v>
      </c>
      <c r="F26" s="47"/>
      <c r="G26" s="47"/>
      <c r="H26" s="47"/>
      <c r="I26" s="166"/>
      <c r="J26" s="165"/>
      <c r="K26" s="167"/>
    </row>
    <row r="27" spans="2:11" s="1" customFormat="1" ht="6.95" customHeight="1">
      <c r="B27" s="49"/>
      <c r="C27" s="50"/>
      <c r="D27" s="50"/>
      <c r="E27" s="50"/>
      <c r="F27" s="50"/>
      <c r="G27" s="50"/>
      <c r="H27" s="50"/>
      <c r="I27" s="160"/>
      <c r="J27" s="50"/>
      <c r="K27" s="54"/>
    </row>
    <row r="28" spans="2:11" s="1" customFormat="1" ht="6.95" customHeight="1">
      <c r="B28" s="49"/>
      <c r="C28" s="50"/>
      <c r="D28" s="109"/>
      <c r="E28" s="109"/>
      <c r="F28" s="109"/>
      <c r="G28" s="109"/>
      <c r="H28" s="109"/>
      <c r="I28" s="168"/>
      <c r="J28" s="109"/>
      <c r="K28" s="169"/>
    </row>
    <row r="29" spans="2:11" s="1" customFormat="1" ht="25.4" customHeight="1">
      <c r="B29" s="49"/>
      <c r="C29" s="50"/>
      <c r="D29" s="170" t="s">
        <v>44</v>
      </c>
      <c r="E29" s="50"/>
      <c r="F29" s="50"/>
      <c r="G29" s="50"/>
      <c r="H29" s="50"/>
      <c r="I29" s="160"/>
      <c r="J29" s="171">
        <f>ROUND(J97,2)</f>
        <v>0</v>
      </c>
      <c r="K29" s="54"/>
    </row>
    <row r="30" spans="2:11" s="1" customFormat="1" ht="6.95" customHeight="1">
      <c r="B30" s="49"/>
      <c r="C30" s="50"/>
      <c r="D30" s="109"/>
      <c r="E30" s="109"/>
      <c r="F30" s="109"/>
      <c r="G30" s="109"/>
      <c r="H30" s="109"/>
      <c r="I30" s="168"/>
      <c r="J30" s="109"/>
      <c r="K30" s="169"/>
    </row>
    <row r="31" spans="2:11" s="1" customFormat="1" ht="14.4" customHeight="1">
      <c r="B31" s="49"/>
      <c r="C31" s="50"/>
      <c r="D31" s="50"/>
      <c r="E31" s="50"/>
      <c r="F31" s="55" t="s">
        <v>46</v>
      </c>
      <c r="G31" s="50"/>
      <c r="H31" s="50"/>
      <c r="I31" s="172" t="s">
        <v>45</v>
      </c>
      <c r="J31" s="55" t="s">
        <v>47</v>
      </c>
      <c r="K31" s="54"/>
    </row>
    <row r="32" spans="2:11" s="1" customFormat="1" ht="14.4" customHeight="1">
      <c r="B32" s="49"/>
      <c r="C32" s="50"/>
      <c r="D32" s="58" t="s">
        <v>48</v>
      </c>
      <c r="E32" s="58" t="s">
        <v>49</v>
      </c>
      <c r="F32" s="173">
        <f>ROUND(SUM(BE97:BE256),2)</f>
        <v>0</v>
      </c>
      <c r="G32" s="50"/>
      <c r="H32" s="50"/>
      <c r="I32" s="174">
        <v>0.21</v>
      </c>
      <c r="J32" s="173">
        <f>ROUND(ROUND((SUM(BE97:BE256)),2)*I32,2)</f>
        <v>0</v>
      </c>
      <c r="K32" s="54"/>
    </row>
    <row r="33" spans="2:11" s="1" customFormat="1" ht="14.4" customHeight="1">
      <c r="B33" s="49"/>
      <c r="C33" s="50"/>
      <c r="D33" s="50"/>
      <c r="E33" s="58" t="s">
        <v>50</v>
      </c>
      <c r="F33" s="173">
        <f>ROUND(SUM(BF97:BF256),2)</f>
        <v>0</v>
      </c>
      <c r="G33" s="50"/>
      <c r="H33" s="50"/>
      <c r="I33" s="174">
        <v>0.15</v>
      </c>
      <c r="J33" s="173">
        <f>ROUND(ROUND((SUM(BF97:BF256)),2)*I33,2)</f>
        <v>0</v>
      </c>
      <c r="K33" s="54"/>
    </row>
    <row r="34" spans="2:11" s="1" customFormat="1" ht="14.4" customHeight="1" hidden="1">
      <c r="B34" s="49"/>
      <c r="C34" s="50"/>
      <c r="D34" s="50"/>
      <c r="E34" s="58" t="s">
        <v>51</v>
      </c>
      <c r="F34" s="173">
        <f>ROUND(SUM(BG97:BG256),2)</f>
        <v>0</v>
      </c>
      <c r="G34" s="50"/>
      <c r="H34" s="50"/>
      <c r="I34" s="174">
        <v>0.21</v>
      </c>
      <c r="J34" s="173">
        <v>0</v>
      </c>
      <c r="K34" s="54"/>
    </row>
    <row r="35" spans="2:11" s="1" customFormat="1" ht="14.4" customHeight="1" hidden="1">
      <c r="B35" s="49"/>
      <c r="C35" s="50"/>
      <c r="D35" s="50"/>
      <c r="E35" s="58" t="s">
        <v>52</v>
      </c>
      <c r="F35" s="173">
        <f>ROUND(SUM(BH97:BH256),2)</f>
        <v>0</v>
      </c>
      <c r="G35" s="50"/>
      <c r="H35" s="50"/>
      <c r="I35" s="174">
        <v>0.15</v>
      </c>
      <c r="J35" s="173">
        <v>0</v>
      </c>
      <c r="K35" s="54"/>
    </row>
    <row r="36" spans="2:11" s="1" customFormat="1" ht="14.4" customHeight="1" hidden="1">
      <c r="B36" s="49"/>
      <c r="C36" s="50"/>
      <c r="D36" s="50"/>
      <c r="E36" s="58" t="s">
        <v>53</v>
      </c>
      <c r="F36" s="173">
        <f>ROUND(SUM(BI97:BI256),2)</f>
        <v>0</v>
      </c>
      <c r="G36" s="50"/>
      <c r="H36" s="50"/>
      <c r="I36" s="174">
        <v>0</v>
      </c>
      <c r="J36" s="173">
        <v>0</v>
      </c>
      <c r="K36" s="54"/>
    </row>
    <row r="37" spans="2:11" s="1" customFormat="1" ht="6.95" customHeight="1">
      <c r="B37" s="49"/>
      <c r="C37" s="50"/>
      <c r="D37" s="50"/>
      <c r="E37" s="50"/>
      <c r="F37" s="50"/>
      <c r="G37" s="50"/>
      <c r="H37" s="50"/>
      <c r="I37" s="160"/>
      <c r="J37" s="50"/>
      <c r="K37" s="54"/>
    </row>
    <row r="38" spans="2:11" s="1" customFormat="1" ht="25.4" customHeight="1">
      <c r="B38" s="49"/>
      <c r="C38" s="175"/>
      <c r="D38" s="176" t="s">
        <v>54</v>
      </c>
      <c r="E38" s="101"/>
      <c r="F38" s="101"/>
      <c r="G38" s="177" t="s">
        <v>55</v>
      </c>
      <c r="H38" s="178" t="s">
        <v>56</v>
      </c>
      <c r="I38" s="179"/>
      <c r="J38" s="180">
        <f>SUM(J29:J36)</f>
        <v>0</v>
      </c>
      <c r="K38" s="181"/>
    </row>
    <row r="39" spans="2:11" s="1" customFormat="1" ht="14.4" customHeight="1">
      <c r="B39" s="70"/>
      <c r="C39" s="71"/>
      <c r="D39" s="71"/>
      <c r="E39" s="71"/>
      <c r="F39" s="71"/>
      <c r="G39" s="71"/>
      <c r="H39" s="71"/>
      <c r="I39" s="182"/>
      <c r="J39" s="71"/>
      <c r="K39" s="72"/>
    </row>
    <row r="43" spans="2:11" s="1" customFormat="1" ht="6.95" customHeight="1">
      <c r="B43" s="183"/>
      <c r="C43" s="184"/>
      <c r="D43" s="184"/>
      <c r="E43" s="184"/>
      <c r="F43" s="184"/>
      <c r="G43" s="184"/>
      <c r="H43" s="184"/>
      <c r="I43" s="185"/>
      <c r="J43" s="184"/>
      <c r="K43" s="186"/>
    </row>
    <row r="44" spans="2:11" s="1" customFormat="1" ht="36.95" customHeight="1">
      <c r="B44" s="49"/>
      <c r="C44" s="32" t="s">
        <v>162</v>
      </c>
      <c r="D44" s="50"/>
      <c r="E44" s="50"/>
      <c r="F44" s="50"/>
      <c r="G44" s="50"/>
      <c r="H44" s="50"/>
      <c r="I44" s="160"/>
      <c r="J44" s="50"/>
      <c r="K44" s="54"/>
    </row>
    <row r="45" spans="2:11" s="1" customFormat="1" ht="6.95" customHeight="1">
      <c r="B45" s="49"/>
      <c r="C45" s="50"/>
      <c r="D45" s="50"/>
      <c r="E45" s="50"/>
      <c r="F45" s="50"/>
      <c r="G45" s="50"/>
      <c r="H45" s="50"/>
      <c r="I45" s="160"/>
      <c r="J45" s="50"/>
      <c r="K45" s="54"/>
    </row>
    <row r="46" spans="2:11" s="1" customFormat="1" ht="14.4" customHeight="1">
      <c r="B46" s="49"/>
      <c r="C46" s="42" t="s">
        <v>18</v>
      </c>
      <c r="D46" s="50"/>
      <c r="E46" s="50"/>
      <c r="F46" s="50"/>
      <c r="G46" s="50"/>
      <c r="H46" s="50"/>
      <c r="I46" s="160"/>
      <c r="J46" s="50"/>
      <c r="K46" s="54"/>
    </row>
    <row r="47" spans="2:11" s="1" customFormat="1" ht="16.5" customHeight="1">
      <c r="B47" s="49"/>
      <c r="C47" s="50"/>
      <c r="D47" s="50"/>
      <c r="E47" s="159" t="str">
        <f>E7</f>
        <v>Městská knihovna</v>
      </c>
      <c r="F47" s="42"/>
      <c r="G47" s="42"/>
      <c r="H47" s="42"/>
      <c r="I47" s="160"/>
      <c r="J47" s="50"/>
      <c r="K47" s="54"/>
    </row>
    <row r="48" spans="2:11" ht="13.5">
      <c r="B48" s="30"/>
      <c r="C48" s="42" t="s">
        <v>160</v>
      </c>
      <c r="D48" s="31"/>
      <c r="E48" s="31"/>
      <c r="F48" s="31"/>
      <c r="G48" s="31"/>
      <c r="H48" s="31"/>
      <c r="I48" s="158"/>
      <c r="J48" s="31"/>
      <c r="K48" s="33"/>
    </row>
    <row r="49" spans="2:11" s="1" customFormat="1" ht="16.5" customHeight="1">
      <c r="B49" s="49"/>
      <c r="C49" s="50"/>
      <c r="D49" s="50"/>
      <c r="E49" s="159" t="s">
        <v>436</v>
      </c>
      <c r="F49" s="50"/>
      <c r="G49" s="50"/>
      <c r="H49" s="50"/>
      <c r="I49" s="160"/>
      <c r="J49" s="50"/>
      <c r="K49" s="54"/>
    </row>
    <row r="50" spans="2:11" s="1" customFormat="1" ht="14.4" customHeight="1">
      <c r="B50" s="49"/>
      <c r="C50" s="42" t="s">
        <v>437</v>
      </c>
      <c r="D50" s="50"/>
      <c r="E50" s="50"/>
      <c r="F50" s="50"/>
      <c r="G50" s="50"/>
      <c r="H50" s="50"/>
      <c r="I50" s="160"/>
      <c r="J50" s="50"/>
      <c r="K50" s="54"/>
    </row>
    <row r="51" spans="2:11" s="1" customFormat="1" ht="17.25" customHeight="1">
      <c r="B51" s="49"/>
      <c r="C51" s="50"/>
      <c r="D51" s="50"/>
      <c r="E51" s="161" t="str">
        <f>E11</f>
        <v>03.06 - D.1.4.g - Silnoproud</v>
      </c>
      <c r="F51" s="50"/>
      <c r="G51" s="50"/>
      <c r="H51" s="50"/>
      <c r="I51" s="160"/>
      <c r="J51" s="50"/>
      <c r="K51" s="54"/>
    </row>
    <row r="52" spans="2:11" s="1" customFormat="1" ht="6.95" customHeight="1">
      <c r="B52" s="49"/>
      <c r="C52" s="50"/>
      <c r="D52" s="50"/>
      <c r="E52" s="50"/>
      <c r="F52" s="50"/>
      <c r="G52" s="50"/>
      <c r="H52" s="50"/>
      <c r="I52" s="160"/>
      <c r="J52" s="50"/>
      <c r="K52" s="54"/>
    </row>
    <row r="53" spans="2:11" s="1" customFormat="1" ht="18" customHeight="1">
      <c r="B53" s="49"/>
      <c r="C53" s="42" t="s">
        <v>24</v>
      </c>
      <c r="D53" s="50"/>
      <c r="E53" s="50"/>
      <c r="F53" s="37" t="str">
        <f>F14</f>
        <v>Staré nám. 134 a 135, Sokolov</v>
      </c>
      <c r="G53" s="50"/>
      <c r="H53" s="50"/>
      <c r="I53" s="162" t="s">
        <v>26</v>
      </c>
      <c r="J53" s="163" t="str">
        <f>IF(J14="","",J14)</f>
        <v>14. 9. 2018</v>
      </c>
      <c r="K53" s="54"/>
    </row>
    <row r="54" spans="2:11" s="1" customFormat="1" ht="6.95" customHeight="1">
      <c r="B54" s="49"/>
      <c r="C54" s="50"/>
      <c r="D54" s="50"/>
      <c r="E54" s="50"/>
      <c r="F54" s="50"/>
      <c r="G54" s="50"/>
      <c r="H54" s="50"/>
      <c r="I54" s="160"/>
      <c r="J54" s="50"/>
      <c r="K54" s="54"/>
    </row>
    <row r="55" spans="2:11" s="1" customFormat="1" ht="13.5">
      <c r="B55" s="49"/>
      <c r="C55" s="42" t="s">
        <v>32</v>
      </c>
      <c r="D55" s="50"/>
      <c r="E55" s="50"/>
      <c r="F55" s="37" t="str">
        <f>E17</f>
        <v>Město Sokolov</v>
      </c>
      <c r="G55" s="50"/>
      <c r="H55" s="50"/>
      <c r="I55" s="162" t="s">
        <v>39</v>
      </c>
      <c r="J55" s="47" t="str">
        <f>E23</f>
        <v>Ing. Arch Olga Růžičková</v>
      </c>
      <c r="K55" s="54"/>
    </row>
    <row r="56" spans="2:11" s="1" customFormat="1" ht="14.4" customHeight="1">
      <c r="B56" s="49"/>
      <c r="C56" s="42" t="s">
        <v>37</v>
      </c>
      <c r="D56" s="50"/>
      <c r="E56" s="50"/>
      <c r="F56" s="37" t="str">
        <f>IF(E20="","",E20)</f>
        <v/>
      </c>
      <c r="G56" s="50"/>
      <c r="H56" s="50"/>
      <c r="I56" s="160"/>
      <c r="J56" s="187"/>
      <c r="K56" s="54"/>
    </row>
    <row r="57" spans="2:11" s="1" customFormat="1" ht="10.3" customHeight="1">
      <c r="B57" s="49"/>
      <c r="C57" s="50"/>
      <c r="D57" s="50"/>
      <c r="E57" s="50"/>
      <c r="F57" s="50"/>
      <c r="G57" s="50"/>
      <c r="H57" s="50"/>
      <c r="I57" s="160"/>
      <c r="J57" s="50"/>
      <c r="K57" s="54"/>
    </row>
    <row r="58" spans="2:11" s="1" customFormat="1" ht="29.25" customHeight="1">
      <c r="B58" s="49"/>
      <c r="C58" s="188" t="s">
        <v>163</v>
      </c>
      <c r="D58" s="175"/>
      <c r="E58" s="175"/>
      <c r="F58" s="175"/>
      <c r="G58" s="175"/>
      <c r="H58" s="175"/>
      <c r="I58" s="189"/>
      <c r="J58" s="190" t="s">
        <v>164</v>
      </c>
      <c r="K58" s="191"/>
    </row>
    <row r="59" spans="2:11" s="1" customFormat="1" ht="10.3" customHeight="1">
      <c r="B59" s="49"/>
      <c r="C59" s="50"/>
      <c r="D59" s="50"/>
      <c r="E59" s="50"/>
      <c r="F59" s="50"/>
      <c r="G59" s="50"/>
      <c r="H59" s="50"/>
      <c r="I59" s="160"/>
      <c r="J59" s="50"/>
      <c r="K59" s="54"/>
    </row>
    <row r="60" spans="2:47" s="1" customFormat="1" ht="29.25" customHeight="1">
      <c r="B60" s="49"/>
      <c r="C60" s="192" t="s">
        <v>165</v>
      </c>
      <c r="D60" s="50"/>
      <c r="E60" s="50"/>
      <c r="F60" s="50"/>
      <c r="G60" s="50"/>
      <c r="H60" s="50"/>
      <c r="I60" s="160"/>
      <c r="J60" s="171">
        <f>J97</f>
        <v>0</v>
      </c>
      <c r="K60" s="54"/>
      <c r="AU60" s="26" t="s">
        <v>166</v>
      </c>
    </row>
    <row r="61" spans="2:11" s="8" customFormat="1" ht="24.95" customHeight="1">
      <c r="B61" s="193"/>
      <c r="C61" s="194"/>
      <c r="D61" s="195" t="s">
        <v>220</v>
      </c>
      <c r="E61" s="196"/>
      <c r="F61" s="196"/>
      <c r="G61" s="196"/>
      <c r="H61" s="196"/>
      <c r="I61" s="197"/>
      <c r="J61" s="198">
        <f>J98</f>
        <v>0</v>
      </c>
      <c r="K61" s="199"/>
    </row>
    <row r="62" spans="2:11" s="9" customFormat="1" ht="19.9" customHeight="1">
      <c r="B62" s="200"/>
      <c r="C62" s="201"/>
      <c r="D62" s="202" t="s">
        <v>3542</v>
      </c>
      <c r="E62" s="203"/>
      <c r="F62" s="203"/>
      <c r="G62" s="203"/>
      <c r="H62" s="203"/>
      <c r="I62" s="204"/>
      <c r="J62" s="205">
        <f>J99</f>
        <v>0</v>
      </c>
      <c r="K62" s="206"/>
    </row>
    <row r="63" spans="2:11" s="9" customFormat="1" ht="14.85" customHeight="1">
      <c r="B63" s="200"/>
      <c r="C63" s="201"/>
      <c r="D63" s="202" t="s">
        <v>3543</v>
      </c>
      <c r="E63" s="203"/>
      <c r="F63" s="203"/>
      <c r="G63" s="203"/>
      <c r="H63" s="203"/>
      <c r="I63" s="204"/>
      <c r="J63" s="205">
        <f>J100</f>
        <v>0</v>
      </c>
      <c r="K63" s="206"/>
    </row>
    <row r="64" spans="2:11" s="9" customFormat="1" ht="21.8" customHeight="1">
      <c r="B64" s="200"/>
      <c r="C64" s="201"/>
      <c r="D64" s="202" t="s">
        <v>3544</v>
      </c>
      <c r="E64" s="203"/>
      <c r="F64" s="203"/>
      <c r="G64" s="203"/>
      <c r="H64" s="203"/>
      <c r="I64" s="204"/>
      <c r="J64" s="205">
        <f>J101</f>
        <v>0</v>
      </c>
      <c r="K64" s="206"/>
    </row>
    <row r="65" spans="2:11" s="9" customFormat="1" ht="21.8" customHeight="1">
      <c r="B65" s="200"/>
      <c r="C65" s="201"/>
      <c r="D65" s="202" t="s">
        <v>3545</v>
      </c>
      <c r="E65" s="203"/>
      <c r="F65" s="203"/>
      <c r="G65" s="203"/>
      <c r="H65" s="203"/>
      <c r="I65" s="204"/>
      <c r="J65" s="205">
        <f>J108</f>
        <v>0</v>
      </c>
      <c r="K65" s="206"/>
    </row>
    <row r="66" spans="2:11" s="9" customFormat="1" ht="21.8" customHeight="1">
      <c r="B66" s="200"/>
      <c r="C66" s="201"/>
      <c r="D66" s="202" t="s">
        <v>3546</v>
      </c>
      <c r="E66" s="203"/>
      <c r="F66" s="203"/>
      <c r="G66" s="203"/>
      <c r="H66" s="203"/>
      <c r="I66" s="204"/>
      <c r="J66" s="205">
        <f>J116</f>
        <v>0</v>
      </c>
      <c r="K66" s="206"/>
    </row>
    <row r="67" spans="2:11" s="9" customFormat="1" ht="21.8" customHeight="1">
      <c r="B67" s="200"/>
      <c r="C67" s="201"/>
      <c r="D67" s="202" t="s">
        <v>3547</v>
      </c>
      <c r="E67" s="203"/>
      <c r="F67" s="203"/>
      <c r="G67" s="203"/>
      <c r="H67" s="203"/>
      <c r="I67" s="204"/>
      <c r="J67" s="205">
        <f>J123</f>
        <v>0</v>
      </c>
      <c r="K67" s="206"/>
    </row>
    <row r="68" spans="2:11" s="9" customFormat="1" ht="21.8" customHeight="1">
      <c r="B68" s="200"/>
      <c r="C68" s="201"/>
      <c r="D68" s="202" t="s">
        <v>3548</v>
      </c>
      <c r="E68" s="203"/>
      <c r="F68" s="203"/>
      <c r="G68" s="203"/>
      <c r="H68" s="203"/>
      <c r="I68" s="204"/>
      <c r="J68" s="205">
        <f>J130</f>
        <v>0</v>
      </c>
      <c r="K68" s="206"/>
    </row>
    <row r="69" spans="2:11" s="9" customFormat="1" ht="21.8" customHeight="1">
      <c r="B69" s="200"/>
      <c r="C69" s="201"/>
      <c r="D69" s="202" t="s">
        <v>3549</v>
      </c>
      <c r="E69" s="203"/>
      <c r="F69" s="203"/>
      <c r="G69" s="203"/>
      <c r="H69" s="203"/>
      <c r="I69" s="204"/>
      <c r="J69" s="205">
        <f>J135</f>
        <v>0</v>
      </c>
      <c r="K69" s="206"/>
    </row>
    <row r="70" spans="2:11" s="9" customFormat="1" ht="21.8" customHeight="1">
      <c r="B70" s="200"/>
      <c r="C70" s="201"/>
      <c r="D70" s="202" t="s">
        <v>3550</v>
      </c>
      <c r="E70" s="203"/>
      <c r="F70" s="203"/>
      <c r="G70" s="203"/>
      <c r="H70" s="203"/>
      <c r="I70" s="204"/>
      <c r="J70" s="205">
        <f>J140</f>
        <v>0</v>
      </c>
      <c r="K70" s="206"/>
    </row>
    <row r="71" spans="2:11" s="9" customFormat="1" ht="21.8" customHeight="1">
      <c r="B71" s="200"/>
      <c r="C71" s="201"/>
      <c r="D71" s="202" t="s">
        <v>3551</v>
      </c>
      <c r="E71" s="203"/>
      <c r="F71" s="203"/>
      <c r="G71" s="203"/>
      <c r="H71" s="203"/>
      <c r="I71" s="204"/>
      <c r="J71" s="205">
        <f>J146</f>
        <v>0</v>
      </c>
      <c r="K71" s="206"/>
    </row>
    <row r="72" spans="2:11" s="9" customFormat="1" ht="21.8" customHeight="1">
      <c r="B72" s="200"/>
      <c r="C72" s="201"/>
      <c r="D72" s="202" t="s">
        <v>3552</v>
      </c>
      <c r="E72" s="203"/>
      <c r="F72" s="203"/>
      <c r="G72" s="203"/>
      <c r="H72" s="203"/>
      <c r="I72" s="204"/>
      <c r="J72" s="205">
        <f>J154</f>
        <v>0</v>
      </c>
      <c r="K72" s="206"/>
    </row>
    <row r="73" spans="2:11" s="9" customFormat="1" ht="14.85" customHeight="1">
      <c r="B73" s="200"/>
      <c r="C73" s="201"/>
      <c r="D73" s="202" t="s">
        <v>3553</v>
      </c>
      <c r="E73" s="203"/>
      <c r="F73" s="203"/>
      <c r="G73" s="203"/>
      <c r="H73" s="203"/>
      <c r="I73" s="204"/>
      <c r="J73" s="205">
        <f>J158</f>
        <v>0</v>
      </c>
      <c r="K73" s="206"/>
    </row>
    <row r="74" spans="2:11" s="9" customFormat="1" ht="14.85" customHeight="1">
      <c r="B74" s="200"/>
      <c r="C74" s="201"/>
      <c r="D74" s="202" t="s">
        <v>3554</v>
      </c>
      <c r="E74" s="203"/>
      <c r="F74" s="203"/>
      <c r="G74" s="203"/>
      <c r="H74" s="203"/>
      <c r="I74" s="204"/>
      <c r="J74" s="205">
        <f>J239</f>
        <v>0</v>
      </c>
      <c r="K74" s="206"/>
    </row>
    <row r="75" spans="2:11" s="8" customFormat="1" ht="24.95" customHeight="1">
      <c r="B75" s="193"/>
      <c r="C75" s="194"/>
      <c r="D75" s="195" t="s">
        <v>470</v>
      </c>
      <c r="E75" s="196"/>
      <c r="F75" s="196"/>
      <c r="G75" s="196"/>
      <c r="H75" s="196"/>
      <c r="I75" s="197"/>
      <c r="J75" s="198">
        <f>J248</f>
        <v>0</v>
      </c>
      <c r="K75" s="199"/>
    </row>
    <row r="76" spans="2:11" s="1" customFormat="1" ht="21.8" customHeight="1">
      <c r="B76" s="49"/>
      <c r="C76" s="50"/>
      <c r="D76" s="50"/>
      <c r="E76" s="50"/>
      <c r="F76" s="50"/>
      <c r="G76" s="50"/>
      <c r="H76" s="50"/>
      <c r="I76" s="160"/>
      <c r="J76" s="50"/>
      <c r="K76" s="54"/>
    </row>
    <row r="77" spans="2:11" s="1" customFormat="1" ht="6.95" customHeight="1">
      <c r="B77" s="70"/>
      <c r="C77" s="71"/>
      <c r="D77" s="71"/>
      <c r="E77" s="71"/>
      <c r="F77" s="71"/>
      <c r="G77" s="71"/>
      <c r="H77" s="71"/>
      <c r="I77" s="182"/>
      <c r="J77" s="71"/>
      <c r="K77" s="72"/>
    </row>
    <row r="81" spans="2:12" s="1" customFormat="1" ht="6.95" customHeight="1">
      <c r="B81" s="73"/>
      <c r="C81" s="74"/>
      <c r="D81" s="74"/>
      <c r="E81" s="74"/>
      <c r="F81" s="74"/>
      <c r="G81" s="74"/>
      <c r="H81" s="74"/>
      <c r="I81" s="185"/>
      <c r="J81" s="74"/>
      <c r="K81" s="74"/>
      <c r="L81" s="75"/>
    </row>
    <row r="82" spans="2:12" s="1" customFormat="1" ht="36.95" customHeight="1">
      <c r="B82" s="49"/>
      <c r="C82" s="76" t="s">
        <v>171</v>
      </c>
      <c r="D82" s="77"/>
      <c r="E82" s="77"/>
      <c r="F82" s="77"/>
      <c r="G82" s="77"/>
      <c r="H82" s="77"/>
      <c r="I82" s="207"/>
      <c r="J82" s="77"/>
      <c r="K82" s="77"/>
      <c r="L82" s="75"/>
    </row>
    <row r="83" spans="2:12" s="1" customFormat="1" ht="6.95" customHeight="1">
      <c r="B83" s="49"/>
      <c r="C83" s="77"/>
      <c r="D83" s="77"/>
      <c r="E83" s="77"/>
      <c r="F83" s="77"/>
      <c r="G83" s="77"/>
      <c r="H83" s="77"/>
      <c r="I83" s="207"/>
      <c r="J83" s="77"/>
      <c r="K83" s="77"/>
      <c r="L83" s="75"/>
    </row>
    <row r="84" spans="2:12" s="1" customFormat="1" ht="14.4" customHeight="1">
      <c r="B84" s="49"/>
      <c r="C84" s="79" t="s">
        <v>18</v>
      </c>
      <c r="D84" s="77"/>
      <c r="E84" s="77"/>
      <c r="F84" s="77"/>
      <c r="G84" s="77"/>
      <c r="H84" s="77"/>
      <c r="I84" s="207"/>
      <c r="J84" s="77"/>
      <c r="K84" s="77"/>
      <c r="L84" s="75"/>
    </row>
    <row r="85" spans="2:12" s="1" customFormat="1" ht="16.5" customHeight="1">
      <c r="B85" s="49"/>
      <c r="C85" s="77"/>
      <c r="D85" s="77"/>
      <c r="E85" s="208" t="str">
        <f>E7</f>
        <v>Městská knihovna</v>
      </c>
      <c r="F85" s="79"/>
      <c r="G85" s="79"/>
      <c r="H85" s="79"/>
      <c r="I85" s="207"/>
      <c r="J85" s="77"/>
      <c r="K85" s="77"/>
      <c r="L85" s="75"/>
    </row>
    <row r="86" spans="2:12" ht="13.5">
      <c r="B86" s="30"/>
      <c r="C86" s="79" t="s">
        <v>160</v>
      </c>
      <c r="D86" s="291"/>
      <c r="E86" s="291"/>
      <c r="F86" s="291"/>
      <c r="G86" s="291"/>
      <c r="H86" s="291"/>
      <c r="I86" s="152"/>
      <c r="J86" s="291"/>
      <c r="K86" s="291"/>
      <c r="L86" s="292"/>
    </row>
    <row r="87" spans="2:12" s="1" customFormat="1" ht="16.5" customHeight="1">
      <c r="B87" s="49"/>
      <c r="C87" s="77"/>
      <c r="D87" s="77"/>
      <c r="E87" s="208" t="s">
        <v>436</v>
      </c>
      <c r="F87" s="77"/>
      <c r="G87" s="77"/>
      <c r="H87" s="77"/>
      <c r="I87" s="207"/>
      <c r="J87" s="77"/>
      <c r="K87" s="77"/>
      <c r="L87" s="75"/>
    </row>
    <row r="88" spans="2:12" s="1" customFormat="1" ht="14.4" customHeight="1">
      <c r="B88" s="49"/>
      <c r="C88" s="79" t="s">
        <v>437</v>
      </c>
      <c r="D88" s="77"/>
      <c r="E88" s="77"/>
      <c r="F88" s="77"/>
      <c r="G88" s="77"/>
      <c r="H88" s="77"/>
      <c r="I88" s="207"/>
      <c r="J88" s="77"/>
      <c r="K88" s="77"/>
      <c r="L88" s="75"/>
    </row>
    <row r="89" spans="2:12" s="1" customFormat="1" ht="17.25" customHeight="1">
      <c r="B89" s="49"/>
      <c r="C89" s="77"/>
      <c r="D89" s="77"/>
      <c r="E89" s="85" t="str">
        <f>E11</f>
        <v>03.06 - D.1.4.g - Silnoproud</v>
      </c>
      <c r="F89" s="77"/>
      <c r="G89" s="77"/>
      <c r="H89" s="77"/>
      <c r="I89" s="207"/>
      <c r="J89" s="77"/>
      <c r="K89" s="77"/>
      <c r="L89" s="75"/>
    </row>
    <row r="90" spans="2:12" s="1" customFormat="1" ht="6.95" customHeight="1">
      <c r="B90" s="49"/>
      <c r="C90" s="77"/>
      <c r="D90" s="77"/>
      <c r="E90" s="77"/>
      <c r="F90" s="77"/>
      <c r="G90" s="77"/>
      <c r="H90" s="77"/>
      <c r="I90" s="207"/>
      <c r="J90" s="77"/>
      <c r="K90" s="77"/>
      <c r="L90" s="75"/>
    </row>
    <row r="91" spans="2:12" s="1" customFormat="1" ht="18" customHeight="1">
      <c r="B91" s="49"/>
      <c r="C91" s="79" t="s">
        <v>24</v>
      </c>
      <c r="D91" s="77"/>
      <c r="E91" s="77"/>
      <c r="F91" s="209" t="str">
        <f>F14</f>
        <v>Staré nám. 134 a 135, Sokolov</v>
      </c>
      <c r="G91" s="77"/>
      <c r="H91" s="77"/>
      <c r="I91" s="210" t="s">
        <v>26</v>
      </c>
      <c r="J91" s="88" t="str">
        <f>IF(J14="","",J14)</f>
        <v>14. 9. 2018</v>
      </c>
      <c r="K91" s="77"/>
      <c r="L91" s="75"/>
    </row>
    <row r="92" spans="2:12" s="1" customFormat="1" ht="6.95" customHeight="1">
      <c r="B92" s="49"/>
      <c r="C92" s="77"/>
      <c r="D92" s="77"/>
      <c r="E92" s="77"/>
      <c r="F92" s="77"/>
      <c r="G92" s="77"/>
      <c r="H92" s="77"/>
      <c r="I92" s="207"/>
      <c r="J92" s="77"/>
      <c r="K92" s="77"/>
      <c r="L92" s="75"/>
    </row>
    <row r="93" spans="2:12" s="1" customFormat="1" ht="13.5">
      <c r="B93" s="49"/>
      <c r="C93" s="79" t="s">
        <v>32</v>
      </c>
      <c r="D93" s="77"/>
      <c r="E93" s="77"/>
      <c r="F93" s="209" t="str">
        <f>E17</f>
        <v>Město Sokolov</v>
      </c>
      <c r="G93" s="77"/>
      <c r="H93" s="77"/>
      <c r="I93" s="210" t="s">
        <v>39</v>
      </c>
      <c r="J93" s="209" t="str">
        <f>E23</f>
        <v>Ing. Arch Olga Růžičková</v>
      </c>
      <c r="K93" s="77"/>
      <c r="L93" s="75"/>
    </row>
    <row r="94" spans="2:12" s="1" customFormat="1" ht="14.4" customHeight="1">
      <c r="B94" s="49"/>
      <c r="C94" s="79" t="s">
        <v>37</v>
      </c>
      <c r="D94" s="77"/>
      <c r="E94" s="77"/>
      <c r="F94" s="209" t="str">
        <f>IF(E20="","",E20)</f>
        <v/>
      </c>
      <c r="G94" s="77"/>
      <c r="H94" s="77"/>
      <c r="I94" s="207"/>
      <c r="J94" s="77"/>
      <c r="K94" s="77"/>
      <c r="L94" s="75"/>
    </row>
    <row r="95" spans="2:12" s="1" customFormat="1" ht="10.3" customHeight="1">
      <c r="B95" s="49"/>
      <c r="C95" s="77"/>
      <c r="D95" s="77"/>
      <c r="E95" s="77"/>
      <c r="F95" s="77"/>
      <c r="G95" s="77"/>
      <c r="H95" s="77"/>
      <c r="I95" s="207"/>
      <c r="J95" s="77"/>
      <c r="K95" s="77"/>
      <c r="L95" s="75"/>
    </row>
    <row r="96" spans="2:20" s="10" customFormat="1" ht="29.25" customHeight="1">
      <c r="B96" s="211"/>
      <c r="C96" s="212" t="s">
        <v>172</v>
      </c>
      <c r="D96" s="213" t="s">
        <v>63</v>
      </c>
      <c r="E96" s="213" t="s">
        <v>59</v>
      </c>
      <c r="F96" s="213" t="s">
        <v>173</v>
      </c>
      <c r="G96" s="213" t="s">
        <v>174</v>
      </c>
      <c r="H96" s="213" t="s">
        <v>175</v>
      </c>
      <c r="I96" s="214" t="s">
        <v>176</v>
      </c>
      <c r="J96" s="213" t="s">
        <v>164</v>
      </c>
      <c r="K96" s="215" t="s">
        <v>177</v>
      </c>
      <c r="L96" s="216"/>
      <c r="M96" s="105" t="s">
        <v>178</v>
      </c>
      <c r="N96" s="106" t="s">
        <v>48</v>
      </c>
      <c r="O96" s="106" t="s">
        <v>179</v>
      </c>
      <c r="P96" s="106" t="s">
        <v>180</v>
      </c>
      <c r="Q96" s="106" t="s">
        <v>181</v>
      </c>
      <c r="R96" s="106" t="s">
        <v>182</v>
      </c>
      <c r="S96" s="106" t="s">
        <v>183</v>
      </c>
      <c r="T96" s="107" t="s">
        <v>184</v>
      </c>
    </row>
    <row r="97" spans="2:63" s="1" customFormat="1" ht="29.25" customHeight="1">
      <c r="B97" s="49"/>
      <c r="C97" s="111" t="s">
        <v>165</v>
      </c>
      <c r="D97" s="77"/>
      <c r="E97" s="77"/>
      <c r="F97" s="77"/>
      <c r="G97" s="77"/>
      <c r="H97" s="77"/>
      <c r="I97" s="207"/>
      <c r="J97" s="217">
        <f>BK97</f>
        <v>0</v>
      </c>
      <c r="K97" s="77"/>
      <c r="L97" s="75"/>
      <c r="M97" s="108"/>
      <c r="N97" s="109"/>
      <c r="O97" s="109"/>
      <c r="P97" s="218">
        <f>P98+P248</f>
        <v>0</v>
      </c>
      <c r="Q97" s="109"/>
      <c r="R97" s="218">
        <f>R98+R248</f>
        <v>0</v>
      </c>
      <c r="S97" s="109"/>
      <c r="T97" s="219">
        <f>T98+T248</f>
        <v>0</v>
      </c>
      <c r="AT97" s="26" t="s">
        <v>77</v>
      </c>
      <c r="AU97" s="26" t="s">
        <v>166</v>
      </c>
      <c r="BK97" s="220">
        <f>BK98+BK248</f>
        <v>0</v>
      </c>
    </row>
    <row r="98" spans="2:63" s="11" customFormat="1" ht="37.4" customHeight="1">
      <c r="B98" s="221"/>
      <c r="C98" s="222"/>
      <c r="D98" s="223" t="s">
        <v>77</v>
      </c>
      <c r="E98" s="224" t="s">
        <v>360</v>
      </c>
      <c r="F98" s="224" t="s">
        <v>361</v>
      </c>
      <c r="G98" s="222"/>
      <c r="H98" s="222"/>
      <c r="I98" s="225"/>
      <c r="J98" s="226">
        <f>BK98</f>
        <v>0</v>
      </c>
      <c r="K98" s="222"/>
      <c r="L98" s="227"/>
      <c r="M98" s="228"/>
      <c r="N98" s="229"/>
      <c r="O98" s="229"/>
      <c r="P98" s="230">
        <f>P99</f>
        <v>0</v>
      </c>
      <c r="Q98" s="229"/>
      <c r="R98" s="230">
        <f>R99</f>
        <v>0</v>
      </c>
      <c r="S98" s="229"/>
      <c r="T98" s="231">
        <f>T99</f>
        <v>0</v>
      </c>
      <c r="AR98" s="232" t="s">
        <v>88</v>
      </c>
      <c r="AT98" s="233" t="s">
        <v>77</v>
      </c>
      <c r="AU98" s="233" t="s">
        <v>78</v>
      </c>
      <c r="AY98" s="232" t="s">
        <v>187</v>
      </c>
      <c r="BK98" s="234">
        <f>BK99</f>
        <v>0</v>
      </c>
    </row>
    <row r="99" spans="2:63" s="11" customFormat="1" ht="19.9" customHeight="1">
      <c r="B99" s="221"/>
      <c r="C99" s="222"/>
      <c r="D99" s="223" t="s">
        <v>77</v>
      </c>
      <c r="E99" s="235" t="s">
        <v>3555</v>
      </c>
      <c r="F99" s="235" t="s">
        <v>3556</v>
      </c>
      <c r="G99" s="222"/>
      <c r="H99" s="222"/>
      <c r="I99" s="225"/>
      <c r="J99" s="236">
        <f>BK99</f>
        <v>0</v>
      </c>
      <c r="K99" s="222"/>
      <c r="L99" s="227"/>
      <c r="M99" s="228"/>
      <c r="N99" s="229"/>
      <c r="O99" s="229"/>
      <c r="P99" s="230">
        <f>P100+P158+P239</f>
        <v>0</v>
      </c>
      <c r="Q99" s="229"/>
      <c r="R99" s="230">
        <f>R100+R158+R239</f>
        <v>0</v>
      </c>
      <c r="S99" s="229"/>
      <c r="T99" s="231">
        <f>T100+T158+T239</f>
        <v>0</v>
      </c>
      <c r="AR99" s="232" t="s">
        <v>88</v>
      </c>
      <c r="AT99" s="233" t="s">
        <v>77</v>
      </c>
      <c r="AU99" s="233" t="s">
        <v>86</v>
      </c>
      <c r="AY99" s="232" t="s">
        <v>187</v>
      </c>
      <c r="BK99" s="234">
        <f>BK100+BK158+BK239</f>
        <v>0</v>
      </c>
    </row>
    <row r="100" spans="2:63" s="11" customFormat="1" ht="14.85" customHeight="1">
      <c r="B100" s="221"/>
      <c r="C100" s="222"/>
      <c r="D100" s="223" t="s">
        <v>77</v>
      </c>
      <c r="E100" s="235" t="s">
        <v>2877</v>
      </c>
      <c r="F100" s="235" t="s">
        <v>3557</v>
      </c>
      <c r="G100" s="222"/>
      <c r="H100" s="222"/>
      <c r="I100" s="225"/>
      <c r="J100" s="236">
        <f>BK100</f>
        <v>0</v>
      </c>
      <c r="K100" s="222"/>
      <c r="L100" s="227"/>
      <c r="M100" s="228"/>
      <c r="N100" s="229"/>
      <c r="O100" s="229"/>
      <c r="P100" s="230">
        <f>P101+P108+P116+P123+P130+P135+P140+P146+P154</f>
        <v>0</v>
      </c>
      <c r="Q100" s="229"/>
      <c r="R100" s="230">
        <f>R101+R108+R116+R123+R130+R135+R140+R146+R154</f>
        <v>0</v>
      </c>
      <c r="S100" s="229"/>
      <c r="T100" s="231">
        <f>T101+T108+T116+T123+T130+T135+T140+T146+T154</f>
        <v>0</v>
      </c>
      <c r="AR100" s="232" t="s">
        <v>88</v>
      </c>
      <c r="AT100" s="233" t="s">
        <v>77</v>
      </c>
      <c r="AU100" s="233" t="s">
        <v>88</v>
      </c>
      <c r="AY100" s="232" t="s">
        <v>187</v>
      </c>
      <c r="BK100" s="234">
        <f>BK101+BK108+BK116+BK123+BK130+BK135+BK140+BK146+BK154</f>
        <v>0</v>
      </c>
    </row>
    <row r="101" spans="2:63" s="16" customFormat="1" ht="14.4" customHeight="1">
      <c r="B101" s="317"/>
      <c r="C101" s="318"/>
      <c r="D101" s="319" t="s">
        <v>77</v>
      </c>
      <c r="E101" s="319" t="s">
        <v>3050</v>
      </c>
      <c r="F101" s="319" t="s">
        <v>3558</v>
      </c>
      <c r="G101" s="318"/>
      <c r="H101" s="318"/>
      <c r="I101" s="320"/>
      <c r="J101" s="321">
        <f>BK101</f>
        <v>0</v>
      </c>
      <c r="K101" s="318"/>
      <c r="L101" s="322"/>
      <c r="M101" s="323"/>
      <c r="N101" s="324"/>
      <c r="O101" s="324"/>
      <c r="P101" s="325">
        <f>SUM(P102:P107)</f>
        <v>0</v>
      </c>
      <c r="Q101" s="324"/>
      <c r="R101" s="325">
        <f>SUM(R102:R107)</f>
        <v>0</v>
      </c>
      <c r="S101" s="324"/>
      <c r="T101" s="326">
        <f>SUM(T102:T107)</f>
        <v>0</v>
      </c>
      <c r="AR101" s="327" t="s">
        <v>88</v>
      </c>
      <c r="AT101" s="328" t="s">
        <v>77</v>
      </c>
      <c r="AU101" s="328" t="s">
        <v>113</v>
      </c>
      <c r="AY101" s="327" t="s">
        <v>187</v>
      </c>
      <c r="BK101" s="329">
        <f>SUM(BK102:BK107)</f>
        <v>0</v>
      </c>
    </row>
    <row r="102" spans="2:65" s="1" customFormat="1" ht="16.5" customHeight="1">
      <c r="B102" s="49"/>
      <c r="C102" s="237" t="s">
        <v>86</v>
      </c>
      <c r="D102" s="237" t="s">
        <v>190</v>
      </c>
      <c r="E102" s="238" t="s">
        <v>3559</v>
      </c>
      <c r="F102" s="239" t="s">
        <v>3560</v>
      </c>
      <c r="G102" s="240" t="s">
        <v>1731</v>
      </c>
      <c r="H102" s="241">
        <v>1</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204</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88</v>
      </c>
    </row>
    <row r="103" spans="2:47" s="1" customFormat="1" ht="13.5">
      <c r="B103" s="49"/>
      <c r="C103" s="77"/>
      <c r="D103" s="253" t="s">
        <v>1720</v>
      </c>
      <c r="E103" s="77"/>
      <c r="F103" s="254" t="s">
        <v>3561</v>
      </c>
      <c r="G103" s="77"/>
      <c r="H103" s="77"/>
      <c r="I103" s="207"/>
      <c r="J103" s="77"/>
      <c r="K103" s="77"/>
      <c r="L103" s="75"/>
      <c r="M103" s="255"/>
      <c r="N103" s="50"/>
      <c r="O103" s="50"/>
      <c r="P103" s="50"/>
      <c r="Q103" s="50"/>
      <c r="R103" s="50"/>
      <c r="S103" s="50"/>
      <c r="T103" s="98"/>
      <c r="AT103" s="26" t="s">
        <v>1720</v>
      </c>
      <c r="AU103" s="26" t="s">
        <v>204</v>
      </c>
    </row>
    <row r="104" spans="2:65" s="1" customFormat="1" ht="16.5" customHeight="1">
      <c r="B104" s="49"/>
      <c r="C104" s="237" t="s">
        <v>88</v>
      </c>
      <c r="D104" s="237" t="s">
        <v>190</v>
      </c>
      <c r="E104" s="238" t="s">
        <v>3562</v>
      </c>
      <c r="F104" s="239" t="s">
        <v>3563</v>
      </c>
      <c r="G104" s="240" t="s">
        <v>1731</v>
      </c>
      <c r="H104" s="241">
        <v>1</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204</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204</v>
      </c>
    </row>
    <row r="105" spans="2:65" s="1" customFormat="1" ht="16.5" customHeight="1">
      <c r="B105" s="49"/>
      <c r="C105" s="237" t="s">
        <v>113</v>
      </c>
      <c r="D105" s="237" t="s">
        <v>190</v>
      </c>
      <c r="E105" s="238" t="s">
        <v>3564</v>
      </c>
      <c r="F105" s="239" t="s">
        <v>3565</v>
      </c>
      <c r="G105" s="240" t="s">
        <v>2150</v>
      </c>
      <c r="H105" s="241">
        <v>5</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204</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282</v>
      </c>
    </row>
    <row r="106" spans="2:47" s="1" customFormat="1" ht="13.5">
      <c r="B106" s="49"/>
      <c r="C106" s="77"/>
      <c r="D106" s="253" t="s">
        <v>1720</v>
      </c>
      <c r="E106" s="77"/>
      <c r="F106" s="254" t="s">
        <v>3566</v>
      </c>
      <c r="G106" s="77"/>
      <c r="H106" s="77"/>
      <c r="I106" s="207"/>
      <c r="J106" s="77"/>
      <c r="K106" s="77"/>
      <c r="L106" s="75"/>
      <c r="M106" s="255"/>
      <c r="N106" s="50"/>
      <c r="O106" s="50"/>
      <c r="P106" s="50"/>
      <c r="Q106" s="50"/>
      <c r="R106" s="50"/>
      <c r="S106" s="50"/>
      <c r="T106" s="98"/>
      <c r="AT106" s="26" t="s">
        <v>1720</v>
      </c>
      <c r="AU106" s="26" t="s">
        <v>204</v>
      </c>
    </row>
    <row r="107" spans="2:65" s="1" customFormat="1" ht="16.5" customHeight="1">
      <c r="B107" s="49"/>
      <c r="C107" s="237" t="s">
        <v>204</v>
      </c>
      <c r="D107" s="237" t="s">
        <v>190</v>
      </c>
      <c r="E107" s="238" t="s">
        <v>3567</v>
      </c>
      <c r="F107" s="239" t="s">
        <v>3568</v>
      </c>
      <c r="G107" s="240" t="s">
        <v>1731</v>
      </c>
      <c r="H107" s="241">
        <v>1</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204</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295</v>
      </c>
    </row>
    <row r="108" spans="2:63" s="16" customFormat="1" ht="21.6" customHeight="1">
      <c r="B108" s="317"/>
      <c r="C108" s="318"/>
      <c r="D108" s="319" t="s">
        <v>77</v>
      </c>
      <c r="E108" s="319" t="s">
        <v>3569</v>
      </c>
      <c r="F108" s="319" t="s">
        <v>3570</v>
      </c>
      <c r="G108" s="318"/>
      <c r="H108" s="318"/>
      <c r="I108" s="320"/>
      <c r="J108" s="321">
        <f>BK108</f>
        <v>0</v>
      </c>
      <c r="K108" s="318"/>
      <c r="L108" s="322"/>
      <c r="M108" s="323"/>
      <c r="N108" s="324"/>
      <c r="O108" s="324"/>
      <c r="P108" s="325">
        <f>SUM(P109:P115)</f>
        <v>0</v>
      </c>
      <c r="Q108" s="324"/>
      <c r="R108" s="325">
        <f>SUM(R109:R115)</f>
        <v>0</v>
      </c>
      <c r="S108" s="324"/>
      <c r="T108" s="326">
        <f>SUM(T109:T115)</f>
        <v>0</v>
      </c>
      <c r="AR108" s="327" t="s">
        <v>88</v>
      </c>
      <c r="AT108" s="328" t="s">
        <v>77</v>
      </c>
      <c r="AU108" s="328" t="s">
        <v>113</v>
      </c>
      <c r="AY108" s="327" t="s">
        <v>187</v>
      </c>
      <c r="BK108" s="329">
        <f>SUM(BK109:BK115)</f>
        <v>0</v>
      </c>
    </row>
    <row r="109" spans="2:65" s="1" customFormat="1" ht="16.5" customHeight="1">
      <c r="B109" s="49"/>
      <c r="C109" s="237" t="s">
        <v>186</v>
      </c>
      <c r="D109" s="237" t="s">
        <v>190</v>
      </c>
      <c r="E109" s="238" t="s">
        <v>3571</v>
      </c>
      <c r="F109" s="239" t="s">
        <v>3572</v>
      </c>
      <c r="G109" s="240" t="s">
        <v>1731</v>
      </c>
      <c r="H109" s="241">
        <v>1</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204</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307</v>
      </c>
    </row>
    <row r="110" spans="2:47" s="1" customFormat="1" ht="13.5">
      <c r="B110" s="49"/>
      <c r="C110" s="77"/>
      <c r="D110" s="253" t="s">
        <v>1720</v>
      </c>
      <c r="E110" s="77"/>
      <c r="F110" s="254" t="s">
        <v>3573</v>
      </c>
      <c r="G110" s="77"/>
      <c r="H110" s="77"/>
      <c r="I110" s="207"/>
      <c r="J110" s="77"/>
      <c r="K110" s="77"/>
      <c r="L110" s="75"/>
      <c r="M110" s="255"/>
      <c r="N110" s="50"/>
      <c r="O110" s="50"/>
      <c r="P110" s="50"/>
      <c r="Q110" s="50"/>
      <c r="R110" s="50"/>
      <c r="S110" s="50"/>
      <c r="T110" s="98"/>
      <c r="AT110" s="26" t="s">
        <v>1720</v>
      </c>
      <c r="AU110" s="26" t="s">
        <v>204</v>
      </c>
    </row>
    <row r="111" spans="2:65" s="1" customFormat="1" ht="16.5" customHeight="1">
      <c r="B111" s="49"/>
      <c r="C111" s="237" t="s">
        <v>282</v>
      </c>
      <c r="D111" s="237" t="s">
        <v>190</v>
      </c>
      <c r="E111" s="238" t="s">
        <v>3574</v>
      </c>
      <c r="F111" s="239" t="s">
        <v>3575</v>
      </c>
      <c r="G111" s="240" t="s">
        <v>1731</v>
      </c>
      <c r="H111" s="241">
        <v>1</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204</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317</v>
      </c>
    </row>
    <row r="112" spans="2:47" s="1" customFormat="1" ht="13.5">
      <c r="B112" s="49"/>
      <c r="C112" s="77"/>
      <c r="D112" s="253" t="s">
        <v>1720</v>
      </c>
      <c r="E112" s="77"/>
      <c r="F112" s="254" t="s">
        <v>3576</v>
      </c>
      <c r="G112" s="77"/>
      <c r="H112" s="77"/>
      <c r="I112" s="207"/>
      <c r="J112" s="77"/>
      <c r="K112" s="77"/>
      <c r="L112" s="75"/>
      <c r="M112" s="255"/>
      <c r="N112" s="50"/>
      <c r="O112" s="50"/>
      <c r="P112" s="50"/>
      <c r="Q112" s="50"/>
      <c r="R112" s="50"/>
      <c r="S112" s="50"/>
      <c r="T112" s="98"/>
      <c r="AT112" s="26" t="s">
        <v>1720</v>
      </c>
      <c r="AU112" s="26" t="s">
        <v>204</v>
      </c>
    </row>
    <row r="113" spans="2:65" s="1" customFormat="1" ht="16.5" customHeight="1">
      <c r="B113" s="49"/>
      <c r="C113" s="237" t="s">
        <v>287</v>
      </c>
      <c r="D113" s="237" t="s">
        <v>190</v>
      </c>
      <c r="E113" s="238" t="s">
        <v>3577</v>
      </c>
      <c r="F113" s="239" t="s">
        <v>3578</v>
      </c>
      <c r="G113" s="240" t="s">
        <v>2150</v>
      </c>
      <c r="H113" s="241">
        <v>5</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204</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329</v>
      </c>
    </row>
    <row r="114" spans="2:47" s="1" customFormat="1" ht="13.5">
      <c r="B114" s="49"/>
      <c r="C114" s="77"/>
      <c r="D114" s="253" t="s">
        <v>1720</v>
      </c>
      <c r="E114" s="77"/>
      <c r="F114" s="254" t="s">
        <v>3566</v>
      </c>
      <c r="G114" s="77"/>
      <c r="H114" s="77"/>
      <c r="I114" s="207"/>
      <c r="J114" s="77"/>
      <c r="K114" s="77"/>
      <c r="L114" s="75"/>
      <c r="M114" s="255"/>
      <c r="N114" s="50"/>
      <c r="O114" s="50"/>
      <c r="P114" s="50"/>
      <c r="Q114" s="50"/>
      <c r="R114" s="50"/>
      <c r="S114" s="50"/>
      <c r="T114" s="98"/>
      <c r="AT114" s="26" t="s">
        <v>1720</v>
      </c>
      <c r="AU114" s="26" t="s">
        <v>204</v>
      </c>
    </row>
    <row r="115" spans="2:65" s="1" customFormat="1" ht="16.5" customHeight="1">
      <c r="B115" s="49"/>
      <c r="C115" s="237" t="s">
        <v>295</v>
      </c>
      <c r="D115" s="237" t="s">
        <v>190</v>
      </c>
      <c r="E115" s="238" t="s">
        <v>3567</v>
      </c>
      <c r="F115" s="239" t="s">
        <v>3568</v>
      </c>
      <c r="G115" s="240" t="s">
        <v>1731</v>
      </c>
      <c r="H115" s="241">
        <v>1</v>
      </c>
      <c r="I115" s="242"/>
      <c r="J115" s="243">
        <f>ROUND(I115*H115,2)</f>
        <v>0</v>
      </c>
      <c r="K115" s="239" t="s">
        <v>34</v>
      </c>
      <c r="L115" s="75"/>
      <c r="M115" s="244" t="s">
        <v>34</v>
      </c>
      <c r="N115" s="245" t="s">
        <v>49</v>
      </c>
      <c r="O115" s="50"/>
      <c r="P115" s="246">
        <f>O115*H115</f>
        <v>0</v>
      </c>
      <c r="Q115" s="246">
        <v>0</v>
      </c>
      <c r="R115" s="246">
        <f>Q115*H115</f>
        <v>0</v>
      </c>
      <c r="S115" s="246">
        <v>0</v>
      </c>
      <c r="T115" s="247">
        <f>S115*H115</f>
        <v>0</v>
      </c>
      <c r="AR115" s="26" t="s">
        <v>338</v>
      </c>
      <c r="AT115" s="26" t="s">
        <v>190</v>
      </c>
      <c r="AU115" s="26" t="s">
        <v>204</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338</v>
      </c>
    </row>
    <row r="116" spans="2:63" s="16" customFormat="1" ht="21.6" customHeight="1">
      <c r="B116" s="317"/>
      <c r="C116" s="318"/>
      <c r="D116" s="319" t="s">
        <v>77</v>
      </c>
      <c r="E116" s="319" t="s">
        <v>3579</v>
      </c>
      <c r="F116" s="319" t="s">
        <v>3580</v>
      </c>
      <c r="G116" s="318"/>
      <c r="H116" s="318"/>
      <c r="I116" s="320"/>
      <c r="J116" s="321">
        <f>BK116</f>
        <v>0</v>
      </c>
      <c r="K116" s="318"/>
      <c r="L116" s="322"/>
      <c r="M116" s="323"/>
      <c r="N116" s="324"/>
      <c r="O116" s="324"/>
      <c r="P116" s="325">
        <f>SUM(P117:P122)</f>
        <v>0</v>
      </c>
      <c r="Q116" s="324"/>
      <c r="R116" s="325">
        <f>SUM(R117:R122)</f>
        <v>0</v>
      </c>
      <c r="S116" s="324"/>
      <c r="T116" s="326">
        <f>SUM(T117:T122)</f>
        <v>0</v>
      </c>
      <c r="AR116" s="327" t="s">
        <v>88</v>
      </c>
      <c r="AT116" s="328" t="s">
        <v>77</v>
      </c>
      <c r="AU116" s="328" t="s">
        <v>113</v>
      </c>
      <c r="AY116" s="327" t="s">
        <v>187</v>
      </c>
      <c r="BK116" s="329">
        <f>SUM(BK117:BK122)</f>
        <v>0</v>
      </c>
    </row>
    <row r="117" spans="2:65" s="1" customFormat="1" ht="16.5" customHeight="1">
      <c r="B117" s="49"/>
      <c r="C117" s="237" t="s">
        <v>229</v>
      </c>
      <c r="D117" s="237" t="s">
        <v>190</v>
      </c>
      <c r="E117" s="238" t="s">
        <v>3581</v>
      </c>
      <c r="F117" s="239" t="s">
        <v>3582</v>
      </c>
      <c r="G117" s="240" t="s">
        <v>1731</v>
      </c>
      <c r="H117" s="241">
        <v>1</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204</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348</v>
      </c>
    </row>
    <row r="118" spans="2:47" s="1" customFormat="1" ht="13.5">
      <c r="B118" s="49"/>
      <c r="C118" s="77"/>
      <c r="D118" s="253" t="s">
        <v>1720</v>
      </c>
      <c r="E118" s="77"/>
      <c r="F118" s="254" t="s">
        <v>3583</v>
      </c>
      <c r="G118" s="77"/>
      <c r="H118" s="77"/>
      <c r="I118" s="207"/>
      <c r="J118" s="77"/>
      <c r="K118" s="77"/>
      <c r="L118" s="75"/>
      <c r="M118" s="255"/>
      <c r="N118" s="50"/>
      <c r="O118" s="50"/>
      <c r="P118" s="50"/>
      <c r="Q118" s="50"/>
      <c r="R118" s="50"/>
      <c r="S118" s="50"/>
      <c r="T118" s="98"/>
      <c r="AT118" s="26" t="s">
        <v>1720</v>
      </c>
      <c r="AU118" s="26" t="s">
        <v>204</v>
      </c>
    </row>
    <row r="119" spans="2:65" s="1" customFormat="1" ht="16.5" customHeight="1">
      <c r="B119" s="49"/>
      <c r="C119" s="237" t="s">
        <v>307</v>
      </c>
      <c r="D119" s="237" t="s">
        <v>190</v>
      </c>
      <c r="E119" s="238" t="s">
        <v>3584</v>
      </c>
      <c r="F119" s="239" t="s">
        <v>3585</v>
      </c>
      <c r="G119" s="240" t="s">
        <v>1731</v>
      </c>
      <c r="H119" s="241">
        <v>1</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204</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356</v>
      </c>
    </row>
    <row r="120" spans="2:65" s="1" customFormat="1" ht="16.5" customHeight="1">
      <c r="B120" s="49"/>
      <c r="C120" s="237" t="s">
        <v>312</v>
      </c>
      <c r="D120" s="237" t="s">
        <v>190</v>
      </c>
      <c r="E120" s="238" t="s">
        <v>3564</v>
      </c>
      <c r="F120" s="239" t="s">
        <v>3565</v>
      </c>
      <c r="G120" s="240" t="s">
        <v>2150</v>
      </c>
      <c r="H120" s="241">
        <v>3</v>
      </c>
      <c r="I120" s="242"/>
      <c r="J120" s="243">
        <f>ROUND(I120*H120,2)</f>
        <v>0</v>
      </c>
      <c r="K120" s="239" t="s">
        <v>34</v>
      </c>
      <c r="L120" s="75"/>
      <c r="M120" s="244" t="s">
        <v>34</v>
      </c>
      <c r="N120" s="245" t="s">
        <v>49</v>
      </c>
      <c r="O120" s="50"/>
      <c r="P120" s="246">
        <f>O120*H120</f>
        <v>0</v>
      </c>
      <c r="Q120" s="246">
        <v>0</v>
      </c>
      <c r="R120" s="246">
        <f>Q120*H120</f>
        <v>0</v>
      </c>
      <c r="S120" s="246">
        <v>0</v>
      </c>
      <c r="T120" s="247">
        <f>S120*H120</f>
        <v>0</v>
      </c>
      <c r="AR120" s="26" t="s">
        <v>338</v>
      </c>
      <c r="AT120" s="26" t="s">
        <v>190</v>
      </c>
      <c r="AU120" s="26" t="s">
        <v>204</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371</v>
      </c>
    </row>
    <row r="121" spans="2:47" s="1" customFormat="1" ht="13.5">
      <c r="B121" s="49"/>
      <c r="C121" s="77"/>
      <c r="D121" s="253" t="s">
        <v>1720</v>
      </c>
      <c r="E121" s="77"/>
      <c r="F121" s="254" t="s">
        <v>3566</v>
      </c>
      <c r="G121" s="77"/>
      <c r="H121" s="77"/>
      <c r="I121" s="207"/>
      <c r="J121" s="77"/>
      <c r="K121" s="77"/>
      <c r="L121" s="75"/>
      <c r="M121" s="255"/>
      <c r="N121" s="50"/>
      <c r="O121" s="50"/>
      <c r="P121" s="50"/>
      <c r="Q121" s="50"/>
      <c r="R121" s="50"/>
      <c r="S121" s="50"/>
      <c r="T121" s="98"/>
      <c r="AT121" s="26" t="s">
        <v>1720</v>
      </c>
      <c r="AU121" s="26" t="s">
        <v>204</v>
      </c>
    </row>
    <row r="122" spans="2:65" s="1" customFormat="1" ht="16.5" customHeight="1">
      <c r="B122" s="49"/>
      <c r="C122" s="237" t="s">
        <v>317</v>
      </c>
      <c r="D122" s="237" t="s">
        <v>190</v>
      </c>
      <c r="E122" s="238" t="s">
        <v>3567</v>
      </c>
      <c r="F122" s="239" t="s">
        <v>3568</v>
      </c>
      <c r="G122" s="240" t="s">
        <v>1731</v>
      </c>
      <c r="H122" s="241">
        <v>3</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204</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384</v>
      </c>
    </row>
    <row r="123" spans="2:63" s="16" customFormat="1" ht="21.6" customHeight="1">
      <c r="B123" s="317"/>
      <c r="C123" s="318"/>
      <c r="D123" s="319" t="s">
        <v>77</v>
      </c>
      <c r="E123" s="319" t="s">
        <v>3586</v>
      </c>
      <c r="F123" s="319" t="s">
        <v>3587</v>
      </c>
      <c r="G123" s="318"/>
      <c r="H123" s="318"/>
      <c r="I123" s="320"/>
      <c r="J123" s="321">
        <f>BK123</f>
        <v>0</v>
      </c>
      <c r="K123" s="318"/>
      <c r="L123" s="322"/>
      <c r="M123" s="323"/>
      <c r="N123" s="324"/>
      <c r="O123" s="324"/>
      <c r="P123" s="325">
        <f>SUM(P124:P129)</f>
        <v>0</v>
      </c>
      <c r="Q123" s="324"/>
      <c r="R123" s="325">
        <f>SUM(R124:R129)</f>
        <v>0</v>
      </c>
      <c r="S123" s="324"/>
      <c r="T123" s="326">
        <f>SUM(T124:T129)</f>
        <v>0</v>
      </c>
      <c r="AR123" s="327" t="s">
        <v>88</v>
      </c>
      <c r="AT123" s="328" t="s">
        <v>77</v>
      </c>
      <c r="AU123" s="328" t="s">
        <v>113</v>
      </c>
      <c r="AY123" s="327" t="s">
        <v>187</v>
      </c>
      <c r="BK123" s="329">
        <f>SUM(BK124:BK129)</f>
        <v>0</v>
      </c>
    </row>
    <row r="124" spans="2:65" s="1" customFormat="1" ht="16.5" customHeight="1">
      <c r="B124" s="49"/>
      <c r="C124" s="237" t="s">
        <v>323</v>
      </c>
      <c r="D124" s="237" t="s">
        <v>190</v>
      </c>
      <c r="E124" s="238" t="s">
        <v>3588</v>
      </c>
      <c r="F124" s="239" t="s">
        <v>3589</v>
      </c>
      <c r="G124" s="240" t="s">
        <v>1731</v>
      </c>
      <c r="H124" s="241">
        <v>1</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204</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396</v>
      </c>
    </row>
    <row r="125" spans="2:47" s="1" customFormat="1" ht="13.5">
      <c r="B125" s="49"/>
      <c r="C125" s="77"/>
      <c r="D125" s="253" t="s">
        <v>1720</v>
      </c>
      <c r="E125" s="77"/>
      <c r="F125" s="254" t="s">
        <v>3590</v>
      </c>
      <c r="G125" s="77"/>
      <c r="H125" s="77"/>
      <c r="I125" s="207"/>
      <c r="J125" s="77"/>
      <c r="K125" s="77"/>
      <c r="L125" s="75"/>
      <c r="M125" s="255"/>
      <c r="N125" s="50"/>
      <c r="O125" s="50"/>
      <c r="P125" s="50"/>
      <c r="Q125" s="50"/>
      <c r="R125" s="50"/>
      <c r="S125" s="50"/>
      <c r="T125" s="98"/>
      <c r="AT125" s="26" t="s">
        <v>1720</v>
      </c>
      <c r="AU125" s="26" t="s">
        <v>204</v>
      </c>
    </row>
    <row r="126" spans="2:65" s="1" customFormat="1" ht="16.5" customHeight="1">
      <c r="B126" s="49"/>
      <c r="C126" s="237" t="s">
        <v>329</v>
      </c>
      <c r="D126" s="237" t="s">
        <v>190</v>
      </c>
      <c r="E126" s="238" t="s">
        <v>3591</v>
      </c>
      <c r="F126" s="239" t="s">
        <v>3589</v>
      </c>
      <c r="G126" s="240" t="s">
        <v>1731</v>
      </c>
      <c r="H126" s="241">
        <v>1</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204</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407</v>
      </c>
    </row>
    <row r="127" spans="2:47" s="1" customFormat="1" ht="13.5">
      <c r="B127" s="49"/>
      <c r="C127" s="77"/>
      <c r="D127" s="253" t="s">
        <v>1720</v>
      </c>
      <c r="E127" s="77"/>
      <c r="F127" s="254" t="s">
        <v>3592</v>
      </c>
      <c r="G127" s="77"/>
      <c r="H127" s="77"/>
      <c r="I127" s="207"/>
      <c r="J127" s="77"/>
      <c r="K127" s="77"/>
      <c r="L127" s="75"/>
      <c r="M127" s="255"/>
      <c r="N127" s="50"/>
      <c r="O127" s="50"/>
      <c r="P127" s="50"/>
      <c r="Q127" s="50"/>
      <c r="R127" s="50"/>
      <c r="S127" s="50"/>
      <c r="T127" s="98"/>
      <c r="AT127" s="26" t="s">
        <v>1720</v>
      </c>
      <c r="AU127" s="26" t="s">
        <v>204</v>
      </c>
    </row>
    <row r="128" spans="2:65" s="1" customFormat="1" ht="16.5" customHeight="1">
      <c r="B128" s="49"/>
      <c r="C128" s="237" t="s">
        <v>10</v>
      </c>
      <c r="D128" s="237" t="s">
        <v>190</v>
      </c>
      <c r="E128" s="238" t="s">
        <v>3593</v>
      </c>
      <c r="F128" s="239" t="s">
        <v>3594</v>
      </c>
      <c r="G128" s="240" t="s">
        <v>1731</v>
      </c>
      <c r="H128" s="241">
        <v>1</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204</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419</v>
      </c>
    </row>
    <row r="129" spans="2:65" s="1" customFormat="1" ht="16.5" customHeight="1">
      <c r="B129" s="49"/>
      <c r="C129" s="237" t="s">
        <v>338</v>
      </c>
      <c r="D129" s="237" t="s">
        <v>190</v>
      </c>
      <c r="E129" s="238" t="s">
        <v>3564</v>
      </c>
      <c r="F129" s="239" t="s">
        <v>3565</v>
      </c>
      <c r="G129" s="240" t="s">
        <v>2150</v>
      </c>
      <c r="H129" s="241">
        <v>1</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204</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426</v>
      </c>
    </row>
    <row r="130" spans="2:63" s="16" customFormat="1" ht="21.6" customHeight="1">
      <c r="B130" s="317"/>
      <c r="C130" s="318"/>
      <c r="D130" s="319" t="s">
        <v>77</v>
      </c>
      <c r="E130" s="319" t="s">
        <v>3595</v>
      </c>
      <c r="F130" s="319" t="s">
        <v>3596</v>
      </c>
      <c r="G130" s="318"/>
      <c r="H130" s="318"/>
      <c r="I130" s="320"/>
      <c r="J130" s="321">
        <f>BK130</f>
        <v>0</v>
      </c>
      <c r="K130" s="318"/>
      <c r="L130" s="322"/>
      <c r="M130" s="323"/>
      <c r="N130" s="324"/>
      <c r="O130" s="324"/>
      <c r="P130" s="325">
        <f>SUM(P131:P134)</f>
        <v>0</v>
      </c>
      <c r="Q130" s="324"/>
      <c r="R130" s="325">
        <f>SUM(R131:R134)</f>
        <v>0</v>
      </c>
      <c r="S130" s="324"/>
      <c r="T130" s="326">
        <f>SUM(T131:T134)</f>
        <v>0</v>
      </c>
      <c r="AR130" s="327" t="s">
        <v>88</v>
      </c>
      <c r="AT130" s="328" t="s">
        <v>77</v>
      </c>
      <c r="AU130" s="328" t="s">
        <v>113</v>
      </c>
      <c r="AY130" s="327" t="s">
        <v>187</v>
      </c>
      <c r="BK130" s="329">
        <f>SUM(BK131:BK134)</f>
        <v>0</v>
      </c>
    </row>
    <row r="131" spans="2:65" s="1" customFormat="1" ht="16.5" customHeight="1">
      <c r="B131" s="49"/>
      <c r="C131" s="237" t="s">
        <v>343</v>
      </c>
      <c r="D131" s="237" t="s">
        <v>190</v>
      </c>
      <c r="E131" s="238" t="s">
        <v>3591</v>
      </c>
      <c r="F131" s="239" t="s">
        <v>3589</v>
      </c>
      <c r="G131" s="240" t="s">
        <v>1731</v>
      </c>
      <c r="H131" s="241">
        <v>1</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204</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604</v>
      </c>
    </row>
    <row r="132" spans="2:47" s="1" customFormat="1" ht="13.5">
      <c r="B132" s="49"/>
      <c r="C132" s="77"/>
      <c r="D132" s="253" t="s">
        <v>1720</v>
      </c>
      <c r="E132" s="77"/>
      <c r="F132" s="254" t="s">
        <v>3597</v>
      </c>
      <c r="G132" s="77"/>
      <c r="H132" s="77"/>
      <c r="I132" s="207"/>
      <c r="J132" s="77"/>
      <c r="K132" s="77"/>
      <c r="L132" s="75"/>
      <c r="M132" s="255"/>
      <c r="N132" s="50"/>
      <c r="O132" s="50"/>
      <c r="P132" s="50"/>
      <c r="Q132" s="50"/>
      <c r="R132" s="50"/>
      <c r="S132" s="50"/>
      <c r="T132" s="98"/>
      <c r="AT132" s="26" t="s">
        <v>1720</v>
      </c>
      <c r="AU132" s="26" t="s">
        <v>204</v>
      </c>
    </row>
    <row r="133" spans="2:65" s="1" customFormat="1" ht="16.5" customHeight="1">
      <c r="B133" s="49"/>
      <c r="C133" s="237" t="s">
        <v>348</v>
      </c>
      <c r="D133" s="237" t="s">
        <v>190</v>
      </c>
      <c r="E133" s="238" t="s">
        <v>3598</v>
      </c>
      <c r="F133" s="239" t="s">
        <v>3594</v>
      </c>
      <c r="G133" s="240" t="s">
        <v>1731</v>
      </c>
      <c r="H133" s="241">
        <v>1</v>
      </c>
      <c r="I133" s="242"/>
      <c r="J133" s="243">
        <f>ROUND(I133*H133,2)</f>
        <v>0</v>
      </c>
      <c r="K133" s="239" t="s">
        <v>34</v>
      </c>
      <c r="L133" s="75"/>
      <c r="M133" s="244" t="s">
        <v>34</v>
      </c>
      <c r="N133" s="245" t="s">
        <v>49</v>
      </c>
      <c r="O133" s="50"/>
      <c r="P133" s="246">
        <f>O133*H133</f>
        <v>0</v>
      </c>
      <c r="Q133" s="246">
        <v>0</v>
      </c>
      <c r="R133" s="246">
        <f>Q133*H133</f>
        <v>0</v>
      </c>
      <c r="S133" s="246">
        <v>0</v>
      </c>
      <c r="T133" s="247">
        <f>S133*H133</f>
        <v>0</v>
      </c>
      <c r="AR133" s="26" t="s">
        <v>338</v>
      </c>
      <c r="AT133" s="26" t="s">
        <v>190</v>
      </c>
      <c r="AU133" s="26" t="s">
        <v>204</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733</v>
      </c>
    </row>
    <row r="134" spans="2:65" s="1" customFormat="1" ht="16.5" customHeight="1">
      <c r="B134" s="49"/>
      <c r="C134" s="237" t="s">
        <v>352</v>
      </c>
      <c r="D134" s="237" t="s">
        <v>190</v>
      </c>
      <c r="E134" s="238" t="s">
        <v>3564</v>
      </c>
      <c r="F134" s="239" t="s">
        <v>3565</v>
      </c>
      <c r="G134" s="240" t="s">
        <v>2150</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204</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741</v>
      </c>
    </row>
    <row r="135" spans="2:63" s="16" customFormat="1" ht="21.6" customHeight="1">
      <c r="B135" s="317"/>
      <c r="C135" s="318"/>
      <c r="D135" s="319" t="s">
        <v>77</v>
      </c>
      <c r="E135" s="319" t="s">
        <v>3599</v>
      </c>
      <c r="F135" s="319" t="s">
        <v>3600</v>
      </c>
      <c r="G135" s="318"/>
      <c r="H135" s="318"/>
      <c r="I135" s="320"/>
      <c r="J135" s="321">
        <f>BK135</f>
        <v>0</v>
      </c>
      <c r="K135" s="318"/>
      <c r="L135" s="322"/>
      <c r="M135" s="323"/>
      <c r="N135" s="324"/>
      <c r="O135" s="324"/>
      <c r="P135" s="325">
        <f>SUM(P136:P139)</f>
        <v>0</v>
      </c>
      <c r="Q135" s="324"/>
      <c r="R135" s="325">
        <f>SUM(R136:R139)</f>
        <v>0</v>
      </c>
      <c r="S135" s="324"/>
      <c r="T135" s="326">
        <f>SUM(T136:T139)</f>
        <v>0</v>
      </c>
      <c r="AR135" s="327" t="s">
        <v>88</v>
      </c>
      <c r="AT135" s="328" t="s">
        <v>77</v>
      </c>
      <c r="AU135" s="328" t="s">
        <v>113</v>
      </c>
      <c r="AY135" s="327" t="s">
        <v>187</v>
      </c>
      <c r="BK135" s="329">
        <f>SUM(BK136:BK139)</f>
        <v>0</v>
      </c>
    </row>
    <row r="136" spans="2:65" s="1" customFormat="1" ht="16.5" customHeight="1">
      <c r="B136" s="49"/>
      <c r="C136" s="237" t="s">
        <v>356</v>
      </c>
      <c r="D136" s="237" t="s">
        <v>190</v>
      </c>
      <c r="E136" s="238" t="s">
        <v>3591</v>
      </c>
      <c r="F136" s="239" t="s">
        <v>3589</v>
      </c>
      <c r="G136" s="240" t="s">
        <v>1731</v>
      </c>
      <c r="H136" s="241">
        <v>1</v>
      </c>
      <c r="I136" s="242"/>
      <c r="J136" s="243">
        <f>ROUND(I136*H136,2)</f>
        <v>0</v>
      </c>
      <c r="K136" s="239" t="s">
        <v>34</v>
      </c>
      <c r="L136" s="75"/>
      <c r="M136" s="244" t="s">
        <v>34</v>
      </c>
      <c r="N136" s="245" t="s">
        <v>49</v>
      </c>
      <c r="O136" s="50"/>
      <c r="P136" s="246">
        <f>O136*H136</f>
        <v>0</v>
      </c>
      <c r="Q136" s="246">
        <v>0</v>
      </c>
      <c r="R136" s="246">
        <f>Q136*H136</f>
        <v>0</v>
      </c>
      <c r="S136" s="246">
        <v>0</v>
      </c>
      <c r="T136" s="247">
        <f>S136*H136</f>
        <v>0</v>
      </c>
      <c r="AR136" s="26" t="s">
        <v>338</v>
      </c>
      <c r="AT136" s="26" t="s">
        <v>190</v>
      </c>
      <c r="AU136" s="26" t="s">
        <v>204</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751</v>
      </c>
    </row>
    <row r="137" spans="2:47" s="1" customFormat="1" ht="13.5">
      <c r="B137" s="49"/>
      <c r="C137" s="77"/>
      <c r="D137" s="253" t="s">
        <v>1720</v>
      </c>
      <c r="E137" s="77"/>
      <c r="F137" s="254" t="s">
        <v>3601</v>
      </c>
      <c r="G137" s="77"/>
      <c r="H137" s="77"/>
      <c r="I137" s="207"/>
      <c r="J137" s="77"/>
      <c r="K137" s="77"/>
      <c r="L137" s="75"/>
      <c r="M137" s="255"/>
      <c r="N137" s="50"/>
      <c r="O137" s="50"/>
      <c r="P137" s="50"/>
      <c r="Q137" s="50"/>
      <c r="R137" s="50"/>
      <c r="S137" s="50"/>
      <c r="T137" s="98"/>
      <c r="AT137" s="26" t="s">
        <v>1720</v>
      </c>
      <c r="AU137" s="26" t="s">
        <v>204</v>
      </c>
    </row>
    <row r="138" spans="2:65" s="1" customFormat="1" ht="16.5" customHeight="1">
      <c r="B138" s="49"/>
      <c r="C138" s="237" t="s">
        <v>9</v>
      </c>
      <c r="D138" s="237" t="s">
        <v>190</v>
      </c>
      <c r="E138" s="238" t="s">
        <v>3593</v>
      </c>
      <c r="F138" s="239" t="s">
        <v>3594</v>
      </c>
      <c r="G138" s="240" t="s">
        <v>1731</v>
      </c>
      <c r="H138" s="241">
        <v>1</v>
      </c>
      <c r="I138" s="242"/>
      <c r="J138" s="243">
        <f>ROUND(I138*H138,2)</f>
        <v>0</v>
      </c>
      <c r="K138" s="239" t="s">
        <v>34</v>
      </c>
      <c r="L138" s="75"/>
      <c r="M138" s="244" t="s">
        <v>34</v>
      </c>
      <c r="N138" s="245" t="s">
        <v>49</v>
      </c>
      <c r="O138" s="50"/>
      <c r="P138" s="246">
        <f>O138*H138</f>
        <v>0</v>
      </c>
      <c r="Q138" s="246">
        <v>0</v>
      </c>
      <c r="R138" s="246">
        <f>Q138*H138</f>
        <v>0</v>
      </c>
      <c r="S138" s="246">
        <v>0</v>
      </c>
      <c r="T138" s="247">
        <f>S138*H138</f>
        <v>0</v>
      </c>
      <c r="AR138" s="26" t="s">
        <v>338</v>
      </c>
      <c r="AT138" s="26" t="s">
        <v>190</v>
      </c>
      <c r="AU138" s="26" t="s">
        <v>204</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760</v>
      </c>
    </row>
    <row r="139" spans="2:65" s="1" customFormat="1" ht="16.5" customHeight="1">
      <c r="B139" s="49"/>
      <c r="C139" s="237" t="s">
        <v>371</v>
      </c>
      <c r="D139" s="237" t="s">
        <v>190</v>
      </c>
      <c r="E139" s="238" t="s">
        <v>3564</v>
      </c>
      <c r="F139" s="239" t="s">
        <v>3565</v>
      </c>
      <c r="G139" s="240" t="s">
        <v>2150</v>
      </c>
      <c r="H139" s="241">
        <v>1</v>
      </c>
      <c r="I139" s="242"/>
      <c r="J139" s="243">
        <f>ROUND(I139*H139,2)</f>
        <v>0</v>
      </c>
      <c r="K139" s="239" t="s">
        <v>34</v>
      </c>
      <c r="L139" s="75"/>
      <c r="M139" s="244" t="s">
        <v>34</v>
      </c>
      <c r="N139" s="245" t="s">
        <v>49</v>
      </c>
      <c r="O139" s="50"/>
      <c r="P139" s="246">
        <f>O139*H139</f>
        <v>0</v>
      </c>
      <c r="Q139" s="246">
        <v>0</v>
      </c>
      <c r="R139" s="246">
        <f>Q139*H139</f>
        <v>0</v>
      </c>
      <c r="S139" s="246">
        <v>0</v>
      </c>
      <c r="T139" s="247">
        <f>S139*H139</f>
        <v>0</v>
      </c>
      <c r="AR139" s="26" t="s">
        <v>338</v>
      </c>
      <c r="AT139" s="26" t="s">
        <v>190</v>
      </c>
      <c r="AU139" s="26" t="s">
        <v>204</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770</v>
      </c>
    </row>
    <row r="140" spans="2:63" s="16" customFormat="1" ht="21.6" customHeight="1">
      <c r="B140" s="317"/>
      <c r="C140" s="318"/>
      <c r="D140" s="319" t="s">
        <v>77</v>
      </c>
      <c r="E140" s="319" t="s">
        <v>3602</v>
      </c>
      <c r="F140" s="319" t="s">
        <v>3603</v>
      </c>
      <c r="G140" s="318"/>
      <c r="H140" s="318"/>
      <c r="I140" s="320"/>
      <c r="J140" s="321">
        <f>BK140</f>
        <v>0</v>
      </c>
      <c r="K140" s="318"/>
      <c r="L140" s="322"/>
      <c r="M140" s="323"/>
      <c r="N140" s="324"/>
      <c r="O140" s="324"/>
      <c r="P140" s="325">
        <f>SUM(P141:P145)</f>
        <v>0</v>
      </c>
      <c r="Q140" s="324"/>
      <c r="R140" s="325">
        <f>SUM(R141:R145)</f>
        <v>0</v>
      </c>
      <c r="S140" s="324"/>
      <c r="T140" s="326">
        <f>SUM(T141:T145)</f>
        <v>0</v>
      </c>
      <c r="AR140" s="327" t="s">
        <v>88</v>
      </c>
      <c r="AT140" s="328" t="s">
        <v>77</v>
      </c>
      <c r="AU140" s="328" t="s">
        <v>113</v>
      </c>
      <c r="AY140" s="327" t="s">
        <v>187</v>
      </c>
      <c r="BK140" s="329">
        <f>SUM(BK141:BK145)</f>
        <v>0</v>
      </c>
    </row>
    <row r="141" spans="2:65" s="1" customFormat="1" ht="16.5" customHeight="1">
      <c r="B141" s="49"/>
      <c r="C141" s="237" t="s">
        <v>376</v>
      </c>
      <c r="D141" s="237" t="s">
        <v>190</v>
      </c>
      <c r="E141" s="238" t="s">
        <v>3604</v>
      </c>
      <c r="F141" s="239" t="s">
        <v>3589</v>
      </c>
      <c r="G141" s="240" t="s">
        <v>1731</v>
      </c>
      <c r="H141" s="241">
        <v>1</v>
      </c>
      <c r="I141" s="242"/>
      <c r="J141" s="243">
        <f>ROUND(I141*H141,2)</f>
        <v>0</v>
      </c>
      <c r="K141" s="239" t="s">
        <v>34</v>
      </c>
      <c r="L141" s="75"/>
      <c r="M141" s="244" t="s">
        <v>34</v>
      </c>
      <c r="N141" s="245" t="s">
        <v>49</v>
      </c>
      <c r="O141" s="50"/>
      <c r="P141" s="246">
        <f>O141*H141</f>
        <v>0</v>
      </c>
      <c r="Q141" s="246">
        <v>0</v>
      </c>
      <c r="R141" s="246">
        <f>Q141*H141</f>
        <v>0</v>
      </c>
      <c r="S141" s="246">
        <v>0</v>
      </c>
      <c r="T141" s="247">
        <f>S141*H141</f>
        <v>0</v>
      </c>
      <c r="AR141" s="26" t="s">
        <v>338</v>
      </c>
      <c r="AT141" s="26" t="s">
        <v>190</v>
      </c>
      <c r="AU141" s="26" t="s">
        <v>204</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780</v>
      </c>
    </row>
    <row r="142" spans="2:47" s="1" customFormat="1" ht="13.5">
      <c r="B142" s="49"/>
      <c r="C142" s="77"/>
      <c r="D142" s="253" t="s">
        <v>1720</v>
      </c>
      <c r="E142" s="77"/>
      <c r="F142" s="254" t="s">
        <v>3605</v>
      </c>
      <c r="G142" s="77"/>
      <c r="H142" s="77"/>
      <c r="I142" s="207"/>
      <c r="J142" s="77"/>
      <c r="K142" s="77"/>
      <c r="L142" s="75"/>
      <c r="M142" s="255"/>
      <c r="N142" s="50"/>
      <c r="O142" s="50"/>
      <c r="P142" s="50"/>
      <c r="Q142" s="50"/>
      <c r="R142" s="50"/>
      <c r="S142" s="50"/>
      <c r="T142" s="98"/>
      <c r="AT142" s="26" t="s">
        <v>1720</v>
      </c>
      <c r="AU142" s="26" t="s">
        <v>204</v>
      </c>
    </row>
    <row r="143" spans="2:65" s="1" customFormat="1" ht="16.5" customHeight="1">
      <c r="B143" s="49"/>
      <c r="C143" s="237" t="s">
        <v>384</v>
      </c>
      <c r="D143" s="237" t="s">
        <v>190</v>
      </c>
      <c r="E143" s="238" t="s">
        <v>3606</v>
      </c>
      <c r="F143" s="239" t="s">
        <v>3607</v>
      </c>
      <c r="G143" s="240" t="s">
        <v>1731</v>
      </c>
      <c r="H143" s="241">
        <v>1</v>
      </c>
      <c r="I143" s="242"/>
      <c r="J143" s="243">
        <f>ROUND(I143*H143,2)</f>
        <v>0</v>
      </c>
      <c r="K143" s="239" t="s">
        <v>34</v>
      </c>
      <c r="L143" s="75"/>
      <c r="M143" s="244" t="s">
        <v>34</v>
      </c>
      <c r="N143" s="245" t="s">
        <v>49</v>
      </c>
      <c r="O143" s="50"/>
      <c r="P143" s="246">
        <f>O143*H143</f>
        <v>0</v>
      </c>
      <c r="Q143" s="246">
        <v>0</v>
      </c>
      <c r="R143" s="246">
        <f>Q143*H143</f>
        <v>0</v>
      </c>
      <c r="S143" s="246">
        <v>0</v>
      </c>
      <c r="T143" s="247">
        <f>S143*H143</f>
        <v>0</v>
      </c>
      <c r="AR143" s="26" t="s">
        <v>338</v>
      </c>
      <c r="AT143" s="26" t="s">
        <v>190</v>
      </c>
      <c r="AU143" s="26" t="s">
        <v>204</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790</v>
      </c>
    </row>
    <row r="144" spans="2:47" s="1" customFormat="1" ht="13.5">
      <c r="B144" s="49"/>
      <c r="C144" s="77"/>
      <c r="D144" s="253" t="s">
        <v>1720</v>
      </c>
      <c r="E144" s="77"/>
      <c r="F144" s="254" t="s">
        <v>3608</v>
      </c>
      <c r="G144" s="77"/>
      <c r="H144" s="77"/>
      <c r="I144" s="207"/>
      <c r="J144" s="77"/>
      <c r="K144" s="77"/>
      <c r="L144" s="75"/>
      <c r="M144" s="255"/>
      <c r="N144" s="50"/>
      <c r="O144" s="50"/>
      <c r="P144" s="50"/>
      <c r="Q144" s="50"/>
      <c r="R144" s="50"/>
      <c r="S144" s="50"/>
      <c r="T144" s="98"/>
      <c r="AT144" s="26" t="s">
        <v>1720</v>
      </c>
      <c r="AU144" s="26" t="s">
        <v>204</v>
      </c>
    </row>
    <row r="145" spans="2:65" s="1" customFormat="1" ht="16.5" customHeight="1">
      <c r="B145" s="49"/>
      <c r="C145" s="237" t="s">
        <v>390</v>
      </c>
      <c r="D145" s="237" t="s">
        <v>190</v>
      </c>
      <c r="E145" s="238" t="s">
        <v>3609</v>
      </c>
      <c r="F145" s="239" t="s">
        <v>3610</v>
      </c>
      <c r="G145" s="240" t="s">
        <v>2150</v>
      </c>
      <c r="H145" s="241">
        <v>1</v>
      </c>
      <c r="I145" s="242"/>
      <c r="J145" s="243">
        <f>ROUND(I145*H145,2)</f>
        <v>0</v>
      </c>
      <c r="K145" s="239" t="s">
        <v>34</v>
      </c>
      <c r="L145" s="75"/>
      <c r="M145" s="244" t="s">
        <v>34</v>
      </c>
      <c r="N145" s="245" t="s">
        <v>49</v>
      </c>
      <c r="O145" s="50"/>
      <c r="P145" s="246">
        <f>O145*H145</f>
        <v>0</v>
      </c>
      <c r="Q145" s="246">
        <v>0</v>
      </c>
      <c r="R145" s="246">
        <f>Q145*H145</f>
        <v>0</v>
      </c>
      <c r="S145" s="246">
        <v>0</v>
      </c>
      <c r="T145" s="247">
        <f>S145*H145</f>
        <v>0</v>
      </c>
      <c r="AR145" s="26" t="s">
        <v>338</v>
      </c>
      <c r="AT145" s="26" t="s">
        <v>190</v>
      </c>
      <c r="AU145" s="26" t="s">
        <v>204</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338</v>
      </c>
      <c r="BM145" s="26" t="s">
        <v>800</v>
      </c>
    </row>
    <row r="146" spans="2:63" s="16" customFormat="1" ht="21.6" customHeight="1">
      <c r="B146" s="317"/>
      <c r="C146" s="318"/>
      <c r="D146" s="319" t="s">
        <v>77</v>
      </c>
      <c r="E146" s="319" t="s">
        <v>3611</v>
      </c>
      <c r="F146" s="319" t="s">
        <v>3612</v>
      </c>
      <c r="G146" s="318"/>
      <c r="H146" s="318"/>
      <c r="I146" s="320"/>
      <c r="J146" s="321">
        <f>BK146</f>
        <v>0</v>
      </c>
      <c r="K146" s="318"/>
      <c r="L146" s="322"/>
      <c r="M146" s="323"/>
      <c r="N146" s="324"/>
      <c r="O146" s="324"/>
      <c r="P146" s="325">
        <f>SUM(P147:P153)</f>
        <v>0</v>
      </c>
      <c r="Q146" s="324"/>
      <c r="R146" s="325">
        <f>SUM(R147:R153)</f>
        <v>0</v>
      </c>
      <c r="S146" s="324"/>
      <c r="T146" s="326">
        <f>SUM(T147:T153)</f>
        <v>0</v>
      </c>
      <c r="AR146" s="327" t="s">
        <v>88</v>
      </c>
      <c r="AT146" s="328" t="s">
        <v>77</v>
      </c>
      <c r="AU146" s="328" t="s">
        <v>113</v>
      </c>
      <c r="AY146" s="327" t="s">
        <v>187</v>
      </c>
      <c r="BK146" s="329">
        <f>SUM(BK147:BK153)</f>
        <v>0</v>
      </c>
    </row>
    <row r="147" spans="2:65" s="1" customFormat="1" ht="16.5" customHeight="1">
      <c r="B147" s="49"/>
      <c r="C147" s="237" t="s">
        <v>396</v>
      </c>
      <c r="D147" s="237" t="s">
        <v>190</v>
      </c>
      <c r="E147" s="238" t="s">
        <v>3613</v>
      </c>
      <c r="F147" s="239" t="s">
        <v>3589</v>
      </c>
      <c r="G147" s="240" t="s">
        <v>1731</v>
      </c>
      <c r="H147" s="241">
        <v>1</v>
      </c>
      <c r="I147" s="242"/>
      <c r="J147" s="243">
        <f>ROUND(I147*H147,2)</f>
        <v>0</v>
      </c>
      <c r="K147" s="239" t="s">
        <v>34</v>
      </c>
      <c r="L147" s="75"/>
      <c r="M147" s="244" t="s">
        <v>34</v>
      </c>
      <c r="N147" s="245" t="s">
        <v>49</v>
      </c>
      <c r="O147" s="50"/>
      <c r="P147" s="246">
        <f>O147*H147</f>
        <v>0</v>
      </c>
      <c r="Q147" s="246">
        <v>0</v>
      </c>
      <c r="R147" s="246">
        <f>Q147*H147</f>
        <v>0</v>
      </c>
      <c r="S147" s="246">
        <v>0</v>
      </c>
      <c r="T147" s="247">
        <f>S147*H147</f>
        <v>0</v>
      </c>
      <c r="AR147" s="26" t="s">
        <v>338</v>
      </c>
      <c r="AT147" s="26" t="s">
        <v>190</v>
      </c>
      <c r="AU147" s="26" t="s">
        <v>204</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338</v>
      </c>
      <c r="BM147" s="26" t="s">
        <v>810</v>
      </c>
    </row>
    <row r="148" spans="2:47" s="1" customFormat="1" ht="13.5">
      <c r="B148" s="49"/>
      <c r="C148" s="77"/>
      <c r="D148" s="253" t="s">
        <v>1720</v>
      </c>
      <c r="E148" s="77"/>
      <c r="F148" s="254" t="s">
        <v>3605</v>
      </c>
      <c r="G148" s="77"/>
      <c r="H148" s="77"/>
      <c r="I148" s="207"/>
      <c r="J148" s="77"/>
      <c r="K148" s="77"/>
      <c r="L148" s="75"/>
      <c r="M148" s="255"/>
      <c r="N148" s="50"/>
      <c r="O148" s="50"/>
      <c r="P148" s="50"/>
      <c r="Q148" s="50"/>
      <c r="R148" s="50"/>
      <c r="S148" s="50"/>
      <c r="T148" s="98"/>
      <c r="AT148" s="26" t="s">
        <v>1720</v>
      </c>
      <c r="AU148" s="26" t="s">
        <v>204</v>
      </c>
    </row>
    <row r="149" spans="2:65" s="1" customFormat="1" ht="16.5" customHeight="1">
      <c r="B149" s="49"/>
      <c r="C149" s="237" t="s">
        <v>402</v>
      </c>
      <c r="D149" s="237" t="s">
        <v>190</v>
      </c>
      <c r="E149" s="238" t="s">
        <v>3614</v>
      </c>
      <c r="F149" s="239" t="s">
        <v>3615</v>
      </c>
      <c r="G149" s="240" t="s">
        <v>1731</v>
      </c>
      <c r="H149" s="241">
        <v>1</v>
      </c>
      <c r="I149" s="242"/>
      <c r="J149" s="243">
        <f>ROUND(I149*H149,2)</f>
        <v>0</v>
      </c>
      <c r="K149" s="239" t="s">
        <v>34</v>
      </c>
      <c r="L149" s="75"/>
      <c r="M149" s="244" t="s">
        <v>34</v>
      </c>
      <c r="N149" s="245" t="s">
        <v>49</v>
      </c>
      <c r="O149" s="50"/>
      <c r="P149" s="246">
        <f>O149*H149</f>
        <v>0</v>
      </c>
      <c r="Q149" s="246">
        <v>0</v>
      </c>
      <c r="R149" s="246">
        <f>Q149*H149</f>
        <v>0</v>
      </c>
      <c r="S149" s="246">
        <v>0</v>
      </c>
      <c r="T149" s="247">
        <f>S149*H149</f>
        <v>0</v>
      </c>
      <c r="AR149" s="26" t="s">
        <v>338</v>
      </c>
      <c r="AT149" s="26" t="s">
        <v>190</v>
      </c>
      <c r="AU149" s="26" t="s">
        <v>204</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820</v>
      </c>
    </row>
    <row r="150" spans="2:47" s="1" customFormat="1" ht="13.5">
      <c r="B150" s="49"/>
      <c r="C150" s="77"/>
      <c r="D150" s="253" t="s">
        <v>1720</v>
      </c>
      <c r="E150" s="77"/>
      <c r="F150" s="254" t="s">
        <v>3616</v>
      </c>
      <c r="G150" s="77"/>
      <c r="H150" s="77"/>
      <c r="I150" s="207"/>
      <c r="J150" s="77"/>
      <c r="K150" s="77"/>
      <c r="L150" s="75"/>
      <c r="M150" s="255"/>
      <c r="N150" s="50"/>
      <c r="O150" s="50"/>
      <c r="P150" s="50"/>
      <c r="Q150" s="50"/>
      <c r="R150" s="50"/>
      <c r="S150" s="50"/>
      <c r="T150" s="98"/>
      <c r="AT150" s="26" t="s">
        <v>1720</v>
      </c>
      <c r="AU150" s="26" t="s">
        <v>204</v>
      </c>
    </row>
    <row r="151" spans="2:65" s="1" customFormat="1" ht="16.5" customHeight="1">
      <c r="B151" s="49"/>
      <c r="C151" s="237" t="s">
        <v>407</v>
      </c>
      <c r="D151" s="237" t="s">
        <v>190</v>
      </c>
      <c r="E151" s="238" t="s">
        <v>3617</v>
      </c>
      <c r="F151" s="239" t="s">
        <v>3610</v>
      </c>
      <c r="G151" s="240" t="s">
        <v>2150</v>
      </c>
      <c r="H151" s="241">
        <v>2</v>
      </c>
      <c r="I151" s="242"/>
      <c r="J151" s="243">
        <f>ROUND(I151*H151,2)</f>
        <v>0</v>
      </c>
      <c r="K151" s="239" t="s">
        <v>34</v>
      </c>
      <c r="L151" s="75"/>
      <c r="M151" s="244" t="s">
        <v>34</v>
      </c>
      <c r="N151" s="245" t="s">
        <v>49</v>
      </c>
      <c r="O151" s="50"/>
      <c r="P151" s="246">
        <f>O151*H151</f>
        <v>0</v>
      </c>
      <c r="Q151" s="246">
        <v>0</v>
      </c>
      <c r="R151" s="246">
        <f>Q151*H151</f>
        <v>0</v>
      </c>
      <c r="S151" s="246">
        <v>0</v>
      </c>
      <c r="T151" s="247">
        <f>S151*H151</f>
        <v>0</v>
      </c>
      <c r="AR151" s="26" t="s">
        <v>338</v>
      </c>
      <c r="AT151" s="26" t="s">
        <v>190</v>
      </c>
      <c r="AU151" s="26" t="s">
        <v>204</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830</v>
      </c>
    </row>
    <row r="152" spans="2:47" s="1" customFormat="1" ht="13.5">
      <c r="B152" s="49"/>
      <c r="C152" s="77"/>
      <c r="D152" s="253" t="s">
        <v>1720</v>
      </c>
      <c r="E152" s="77"/>
      <c r="F152" s="254" t="s">
        <v>3566</v>
      </c>
      <c r="G152" s="77"/>
      <c r="H152" s="77"/>
      <c r="I152" s="207"/>
      <c r="J152" s="77"/>
      <c r="K152" s="77"/>
      <c r="L152" s="75"/>
      <c r="M152" s="255"/>
      <c r="N152" s="50"/>
      <c r="O152" s="50"/>
      <c r="P152" s="50"/>
      <c r="Q152" s="50"/>
      <c r="R152" s="50"/>
      <c r="S152" s="50"/>
      <c r="T152" s="98"/>
      <c r="AT152" s="26" t="s">
        <v>1720</v>
      </c>
      <c r="AU152" s="26" t="s">
        <v>204</v>
      </c>
    </row>
    <row r="153" spans="2:65" s="1" customFormat="1" ht="16.5" customHeight="1">
      <c r="B153" s="49"/>
      <c r="C153" s="237" t="s">
        <v>413</v>
      </c>
      <c r="D153" s="237" t="s">
        <v>190</v>
      </c>
      <c r="E153" s="238" t="s">
        <v>3567</v>
      </c>
      <c r="F153" s="239" t="s">
        <v>3568</v>
      </c>
      <c r="G153" s="240" t="s">
        <v>1731</v>
      </c>
      <c r="H153" s="241">
        <v>1</v>
      </c>
      <c r="I153" s="242"/>
      <c r="J153" s="243">
        <f>ROUND(I153*H153,2)</f>
        <v>0</v>
      </c>
      <c r="K153" s="239" t="s">
        <v>34</v>
      </c>
      <c r="L153" s="75"/>
      <c r="M153" s="244" t="s">
        <v>34</v>
      </c>
      <c r="N153" s="245" t="s">
        <v>49</v>
      </c>
      <c r="O153" s="50"/>
      <c r="P153" s="246">
        <f>O153*H153</f>
        <v>0</v>
      </c>
      <c r="Q153" s="246">
        <v>0</v>
      </c>
      <c r="R153" s="246">
        <f>Q153*H153</f>
        <v>0</v>
      </c>
      <c r="S153" s="246">
        <v>0</v>
      </c>
      <c r="T153" s="247">
        <f>S153*H153</f>
        <v>0</v>
      </c>
      <c r="AR153" s="26" t="s">
        <v>338</v>
      </c>
      <c r="AT153" s="26" t="s">
        <v>190</v>
      </c>
      <c r="AU153" s="26" t="s">
        <v>204</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843</v>
      </c>
    </row>
    <row r="154" spans="2:63" s="16" customFormat="1" ht="21.6" customHeight="1">
      <c r="B154" s="317"/>
      <c r="C154" s="318"/>
      <c r="D154" s="319" t="s">
        <v>77</v>
      </c>
      <c r="E154" s="319" t="s">
        <v>3618</v>
      </c>
      <c r="F154" s="319" t="s">
        <v>3619</v>
      </c>
      <c r="G154" s="318"/>
      <c r="H154" s="318"/>
      <c r="I154" s="320"/>
      <c r="J154" s="321">
        <f>BK154</f>
        <v>0</v>
      </c>
      <c r="K154" s="318"/>
      <c r="L154" s="322"/>
      <c r="M154" s="323"/>
      <c r="N154" s="324"/>
      <c r="O154" s="324"/>
      <c r="P154" s="325">
        <f>SUM(P155:P157)</f>
        <v>0</v>
      </c>
      <c r="Q154" s="324"/>
      <c r="R154" s="325">
        <f>SUM(R155:R157)</f>
        <v>0</v>
      </c>
      <c r="S154" s="324"/>
      <c r="T154" s="326">
        <f>SUM(T155:T157)</f>
        <v>0</v>
      </c>
      <c r="AR154" s="327" t="s">
        <v>88</v>
      </c>
      <c r="AT154" s="328" t="s">
        <v>77</v>
      </c>
      <c r="AU154" s="328" t="s">
        <v>113</v>
      </c>
      <c r="AY154" s="327" t="s">
        <v>187</v>
      </c>
      <c r="BK154" s="329">
        <f>SUM(BK155:BK157)</f>
        <v>0</v>
      </c>
    </row>
    <row r="155" spans="2:65" s="1" customFormat="1" ht="16.5" customHeight="1">
      <c r="B155" s="49"/>
      <c r="C155" s="237" t="s">
        <v>419</v>
      </c>
      <c r="D155" s="237" t="s">
        <v>190</v>
      </c>
      <c r="E155" s="238" t="s">
        <v>3620</v>
      </c>
      <c r="F155" s="239" t="s">
        <v>3621</v>
      </c>
      <c r="G155" s="240" t="s">
        <v>1731</v>
      </c>
      <c r="H155" s="241">
        <v>2</v>
      </c>
      <c r="I155" s="242"/>
      <c r="J155" s="243">
        <f>ROUND(I155*H155,2)</f>
        <v>0</v>
      </c>
      <c r="K155" s="239" t="s">
        <v>34</v>
      </c>
      <c r="L155" s="75"/>
      <c r="M155" s="244" t="s">
        <v>34</v>
      </c>
      <c r="N155" s="245" t="s">
        <v>49</v>
      </c>
      <c r="O155" s="50"/>
      <c r="P155" s="246">
        <f>O155*H155</f>
        <v>0</v>
      </c>
      <c r="Q155" s="246">
        <v>0</v>
      </c>
      <c r="R155" s="246">
        <f>Q155*H155</f>
        <v>0</v>
      </c>
      <c r="S155" s="246">
        <v>0</v>
      </c>
      <c r="T155" s="247">
        <f>S155*H155</f>
        <v>0</v>
      </c>
      <c r="AR155" s="26" t="s">
        <v>338</v>
      </c>
      <c r="AT155" s="26" t="s">
        <v>190</v>
      </c>
      <c r="AU155" s="26" t="s">
        <v>204</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861</v>
      </c>
    </row>
    <row r="156" spans="2:65" s="1" customFormat="1" ht="16.5" customHeight="1">
      <c r="B156" s="49"/>
      <c r="C156" s="237" t="s">
        <v>431</v>
      </c>
      <c r="D156" s="237" t="s">
        <v>190</v>
      </c>
      <c r="E156" s="238" t="s">
        <v>3622</v>
      </c>
      <c r="F156" s="239" t="s">
        <v>3623</v>
      </c>
      <c r="G156" s="240" t="s">
        <v>2150</v>
      </c>
      <c r="H156" s="241">
        <v>5</v>
      </c>
      <c r="I156" s="242"/>
      <c r="J156" s="243">
        <f>ROUND(I156*H156,2)</f>
        <v>0</v>
      </c>
      <c r="K156" s="239" t="s">
        <v>34</v>
      </c>
      <c r="L156" s="75"/>
      <c r="M156" s="244" t="s">
        <v>34</v>
      </c>
      <c r="N156" s="245" t="s">
        <v>49</v>
      </c>
      <c r="O156" s="50"/>
      <c r="P156" s="246">
        <f>O156*H156</f>
        <v>0</v>
      </c>
      <c r="Q156" s="246">
        <v>0</v>
      </c>
      <c r="R156" s="246">
        <f>Q156*H156</f>
        <v>0</v>
      </c>
      <c r="S156" s="246">
        <v>0</v>
      </c>
      <c r="T156" s="247">
        <f>S156*H156</f>
        <v>0</v>
      </c>
      <c r="AR156" s="26" t="s">
        <v>338</v>
      </c>
      <c r="AT156" s="26" t="s">
        <v>190</v>
      </c>
      <c r="AU156" s="26" t="s">
        <v>204</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338</v>
      </c>
      <c r="BM156" s="26" t="s">
        <v>878</v>
      </c>
    </row>
    <row r="157" spans="2:65" s="1" customFormat="1" ht="16.5" customHeight="1">
      <c r="B157" s="49"/>
      <c r="C157" s="237" t="s">
        <v>426</v>
      </c>
      <c r="D157" s="237" t="s">
        <v>190</v>
      </c>
      <c r="E157" s="238" t="s">
        <v>3624</v>
      </c>
      <c r="F157" s="239" t="s">
        <v>3625</v>
      </c>
      <c r="G157" s="240" t="s">
        <v>2150</v>
      </c>
      <c r="H157" s="241">
        <v>5</v>
      </c>
      <c r="I157" s="242"/>
      <c r="J157" s="243">
        <f>ROUND(I157*H157,2)</f>
        <v>0</v>
      </c>
      <c r="K157" s="239" t="s">
        <v>34</v>
      </c>
      <c r="L157" s="75"/>
      <c r="M157" s="244" t="s">
        <v>34</v>
      </c>
      <c r="N157" s="245" t="s">
        <v>49</v>
      </c>
      <c r="O157" s="50"/>
      <c r="P157" s="246">
        <f>O157*H157</f>
        <v>0</v>
      </c>
      <c r="Q157" s="246">
        <v>0</v>
      </c>
      <c r="R157" s="246">
        <f>Q157*H157</f>
        <v>0</v>
      </c>
      <c r="S157" s="246">
        <v>0</v>
      </c>
      <c r="T157" s="247">
        <f>S157*H157</f>
        <v>0</v>
      </c>
      <c r="AR157" s="26" t="s">
        <v>338</v>
      </c>
      <c r="AT157" s="26" t="s">
        <v>190</v>
      </c>
      <c r="AU157" s="26" t="s">
        <v>204</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338</v>
      </c>
      <c r="BM157" s="26" t="s">
        <v>891</v>
      </c>
    </row>
    <row r="158" spans="2:63" s="11" customFormat="1" ht="22.3" customHeight="1">
      <c r="B158" s="221"/>
      <c r="C158" s="222"/>
      <c r="D158" s="223" t="s">
        <v>77</v>
      </c>
      <c r="E158" s="235" t="s">
        <v>3626</v>
      </c>
      <c r="F158" s="235" t="s">
        <v>3627</v>
      </c>
      <c r="G158" s="222"/>
      <c r="H158" s="222"/>
      <c r="I158" s="225"/>
      <c r="J158" s="236">
        <f>BK158</f>
        <v>0</v>
      </c>
      <c r="K158" s="222"/>
      <c r="L158" s="227"/>
      <c r="M158" s="228"/>
      <c r="N158" s="229"/>
      <c r="O158" s="229"/>
      <c r="P158" s="230">
        <f>SUM(P159:P238)</f>
        <v>0</v>
      </c>
      <c r="Q158" s="229"/>
      <c r="R158" s="230">
        <f>SUM(R159:R238)</f>
        <v>0</v>
      </c>
      <c r="S158" s="229"/>
      <c r="T158" s="231">
        <f>SUM(T159:T238)</f>
        <v>0</v>
      </c>
      <c r="AR158" s="232" t="s">
        <v>88</v>
      </c>
      <c r="AT158" s="233" t="s">
        <v>77</v>
      </c>
      <c r="AU158" s="233" t="s">
        <v>88</v>
      </c>
      <c r="AY158" s="232" t="s">
        <v>187</v>
      </c>
      <c r="BK158" s="234">
        <f>SUM(BK159:BK238)</f>
        <v>0</v>
      </c>
    </row>
    <row r="159" spans="2:65" s="1" customFormat="1" ht="16.5" customHeight="1">
      <c r="B159" s="49"/>
      <c r="C159" s="237" t="s">
        <v>685</v>
      </c>
      <c r="D159" s="237" t="s">
        <v>190</v>
      </c>
      <c r="E159" s="238" t="s">
        <v>3628</v>
      </c>
      <c r="F159" s="239" t="s">
        <v>3629</v>
      </c>
      <c r="G159" s="240" t="s">
        <v>1731</v>
      </c>
      <c r="H159" s="241">
        <v>59</v>
      </c>
      <c r="I159" s="242"/>
      <c r="J159" s="243">
        <f>ROUND(I159*H159,2)</f>
        <v>0</v>
      </c>
      <c r="K159" s="239" t="s">
        <v>34</v>
      </c>
      <c r="L159" s="75"/>
      <c r="M159" s="244" t="s">
        <v>34</v>
      </c>
      <c r="N159" s="245" t="s">
        <v>49</v>
      </c>
      <c r="O159" s="50"/>
      <c r="P159" s="246">
        <f>O159*H159</f>
        <v>0</v>
      </c>
      <c r="Q159" s="246">
        <v>0</v>
      </c>
      <c r="R159" s="246">
        <f>Q159*H159</f>
        <v>0</v>
      </c>
      <c r="S159" s="246">
        <v>0</v>
      </c>
      <c r="T159" s="247">
        <f>S159*H159</f>
        <v>0</v>
      </c>
      <c r="AR159" s="26" t="s">
        <v>338</v>
      </c>
      <c r="AT159" s="26" t="s">
        <v>190</v>
      </c>
      <c r="AU159" s="26" t="s">
        <v>113</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905</v>
      </c>
    </row>
    <row r="160" spans="2:65" s="1" customFormat="1" ht="16.5" customHeight="1">
      <c r="B160" s="49"/>
      <c r="C160" s="237" t="s">
        <v>604</v>
      </c>
      <c r="D160" s="237" t="s">
        <v>190</v>
      </c>
      <c r="E160" s="238" t="s">
        <v>3630</v>
      </c>
      <c r="F160" s="239" t="s">
        <v>3631</v>
      </c>
      <c r="G160" s="240" t="s">
        <v>1731</v>
      </c>
      <c r="H160" s="241">
        <v>33</v>
      </c>
      <c r="I160" s="242"/>
      <c r="J160" s="243">
        <f>ROUND(I160*H160,2)</f>
        <v>0</v>
      </c>
      <c r="K160" s="239" t="s">
        <v>34</v>
      </c>
      <c r="L160" s="75"/>
      <c r="M160" s="244" t="s">
        <v>34</v>
      </c>
      <c r="N160" s="245" t="s">
        <v>49</v>
      </c>
      <c r="O160" s="50"/>
      <c r="P160" s="246">
        <f>O160*H160</f>
        <v>0</v>
      </c>
      <c r="Q160" s="246">
        <v>0</v>
      </c>
      <c r="R160" s="246">
        <f>Q160*H160</f>
        <v>0</v>
      </c>
      <c r="S160" s="246">
        <v>0</v>
      </c>
      <c r="T160" s="247">
        <f>S160*H160</f>
        <v>0</v>
      </c>
      <c r="AR160" s="26" t="s">
        <v>338</v>
      </c>
      <c r="AT160" s="26" t="s">
        <v>190</v>
      </c>
      <c r="AU160" s="26" t="s">
        <v>113</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338</v>
      </c>
      <c r="BM160" s="26" t="s">
        <v>920</v>
      </c>
    </row>
    <row r="161" spans="2:65" s="1" customFormat="1" ht="16.5" customHeight="1">
      <c r="B161" s="49"/>
      <c r="C161" s="237" t="s">
        <v>728</v>
      </c>
      <c r="D161" s="237" t="s">
        <v>190</v>
      </c>
      <c r="E161" s="238" t="s">
        <v>3632</v>
      </c>
      <c r="F161" s="239" t="s">
        <v>3633</v>
      </c>
      <c r="G161" s="240" t="s">
        <v>1731</v>
      </c>
      <c r="H161" s="241">
        <v>37</v>
      </c>
      <c r="I161" s="242"/>
      <c r="J161" s="243">
        <f>ROUND(I161*H161,2)</f>
        <v>0</v>
      </c>
      <c r="K161" s="239" t="s">
        <v>34</v>
      </c>
      <c r="L161" s="75"/>
      <c r="M161" s="244" t="s">
        <v>34</v>
      </c>
      <c r="N161" s="245" t="s">
        <v>49</v>
      </c>
      <c r="O161" s="50"/>
      <c r="P161" s="246">
        <f>O161*H161</f>
        <v>0</v>
      </c>
      <c r="Q161" s="246">
        <v>0</v>
      </c>
      <c r="R161" s="246">
        <f>Q161*H161</f>
        <v>0</v>
      </c>
      <c r="S161" s="246">
        <v>0</v>
      </c>
      <c r="T161" s="247">
        <f>S161*H161</f>
        <v>0</v>
      </c>
      <c r="AR161" s="26" t="s">
        <v>338</v>
      </c>
      <c r="AT161" s="26" t="s">
        <v>190</v>
      </c>
      <c r="AU161" s="26" t="s">
        <v>113</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930</v>
      </c>
    </row>
    <row r="162" spans="2:65" s="1" customFormat="1" ht="16.5" customHeight="1">
      <c r="B162" s="49"/>
      <c r="C162" s="237" t="s">
        <v>733</v>
      </c>
      <c r="D162" s="237" t="s">
        <v>190</v>
      </c>
      <c r="E162" s="238" t="s">
        <v>3634</v>
      </c>
      <c r="F162" s="239" t="s">
        <v>3635</v>
      </c>
      <c r="G162" s="240" t="s">
        <v>1731</v>
      </c>
      <c r="H162" s="241">
        <v>3</v>
      </c>
      <c r="I162" s="242"/>
      <c r="J162" s="243">
        <f>ROUND(I162*H162,2)</f>
        <v>0</v>
      </c>
      <c r="K162" s="239" t="s">
        <v>34</v>
      </c>
      <c r="L162" s="75"/>
      <c r="M162" s="244" t="s">
        <v>34</v>
      </c>
      <c r="N162" s="245" t="s">
        <v>49</v>
      </c>
      <c r="O162" s="50"/>
      <c r="P162" s="246">
        <f>O162*H162</f>
        <v>0</v>
      </c>
      <c r="Q162" s="246">
        <v>0</v>
      </c>
      <c r="R162" s="246">
        <f>Q162*H162</f>
        <v>0</v>
      </c>
      <c r="S162" s="246">
        <v>0</v>
      </c>
      <c r="T162" s="247">
        <f>S162*H162</f>
        <v>0</v>
      </c>
      <c r="AR162" s="26" t="s">
        <v>338</v>
      </c>
      <c r="AT162" s="26" t="s">
        <v>190</v>
      </c>
      <c r="AU162" s="26" t="s">
        <v>113</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338</v>
      </c>
      <c r="BM162" s="26" t="s">
        <v>940</v>
      </c>
    </row>
    <row r="163" spans="2:65" s="1" customFormat="1" ht="16.5" customHeight="1">
      <c r="B163" s="49"/>
      <c r="C163" s="237" t="s">
        <v>737</v>
      </c>
      <c r="D163" s="237" t="s">
        <v>190</v>
      </c>
      <c r="E163" s="238" t="s">
        <v>3636</v>
      </c>
      <c r="F163" s="239" t="s">
        <v>3637</v>
      </c>
      <c r="G163" s="240" t="s">
        <v>1731</v>
      </c>
      <c r="H163" s="241">
        <v>37</v>
      </c>
      <c r="I163" s="242"/>
      <c r="J163" s="243">
        <f>ROUND(I163*H163,2)</f>
        <v>0</v>
      </c>
      <c r="K163" s="239" t="s">
        <v>34</v>
      </c>
      <c r="L163" s="75"/>
      <c r="M163" s="244" t="s">
        <v>34</v>
      </c>
      <c r="N163" s="245" t="s">
        <v>49</v>
      </c>
      <c r="O163" s="50"/>
      <c r="P163" s="246">
        <f>O163*H163</f>
        <v>0</v>
      </c>
      <c r="Q163" s="246">
        <v>0</v>
      </c>
      <c r="R163" s="246">
        <f>Q163*H163</f>
        <v>0</v>
      </c>
      <c r="S163" s="246">
        <v>0</v>
      </c>
      <c r="T163" s="247">
        <f>S163*H163</f>
        <v>0</v>
      </c>
      <c r="AR163" s="26" t="s">
        <v>338</v>
      </c>
      <c r="AT163" s="26" t="s">
        <v>190</v>
      </c>
      <c r="AU163" s="26" t="s">
        <v>113</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338</v>
      </c>
      <c r="BM163" s="26" t="s">
        <v>951</v>
      </c>
    </row>
    <row r="164" spans="2:65" s="1" customFormat="1" ht="16.5" customHeight="1">
      <c r="B164" s="49"/>
      <c r="C164" s="237" t="s">
        <v>741</v>
      </c>
      <c r="D164" s="237" t="s">
        <v>190</v>
      </c>
      <c r="E164" s="238" t="s">
        <v>3638</v>
      </c>
      <c r="F164" s="239" t="s">
        <v>3639</v>
      </c>
      <c r="G164" s="240" t="s">
        <v>1731</v>
      </c>
      <c r="H164" s="241">
        <v>10</v>
      </c>
      <c r="I164" s="242"/>
      <c r="J164" s="243">
        <f>ROUND(I164*H164,2)</f>
        <v>0</v>
      </c>
      <c r="K164" s="239" t="s">
        <v>34</v>
      </c>
      <c r="L164" s="75"/>
      <c r="M164" s="244" t="s">
        <v>34</v>
      </c>
      <c r="N164" s="245" t="s">
        <v>49</v>
      </c>
      <c r="O164" s="50"/>
      <c r="P164" s="246">
        <f>O164*H164</f>
        <v>0</v>
      </c>
      <c r="Q164" s="246">
        <v>0</v>
      </c>
      <c r="R164" s="246">
        <f>Q164*H164</f>
        <v>0</v>
      </c>
      <c r="S164" s="246">
        <v>0</v>
      </c>
      <c r="T164" s="247">
        <f>S164*H164</f>
        <v>0</v>
      </c>
      <c r="AR164" s="26" t="s">
        <v>338</v>
      </c>
      <c r="AT164" s="26" t="s">
        <v>190</v>
      </c>
      <c r="AU164" s="26" t="s">
        <v>113</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338</v>
      </c>
      <c r="BM164" s="26" t="s">
        <v>970</v>
      </c>
    </row>
    <row r="165" spans="2:65" s="1" customFormat="1" ht="16.5" customHeight="1">
      <c r="B165" s="49"/>
      <c r="C165" s="237" t="s">
        <v>746</v>
      </c>
      <c r="D165" s="237" t="s">
        <v>190</v>
      </c>
      <c r="E165" s="238" t="s">
        <v>3640</v>
      </c>
      <c r="F165" s="239" t="s">
        <v>3641</v>
      </c>
      <c r="G165" s="240" t="s">
        <v>1731</v>
      </c>
      <c r="H165" s="241">
        <v>4</v>
      </c>
      <c r="I165" s="242"/>
      <c r="J165" s="243">
        <f>ROUND(I165*H165,2)</f>
        <v>0</v>
      </c>
      <c r="K165" s="239" t="s">
        <v>34</v>
      </c>
      <c r="L165" s="75"/>
      <c r="M165" s="244" t="s">
        <v>34</v>
      </c>
      <c r="N165" s="245" t="s">
        <v>49</v>
      </c>
      <c r="O165" s="50"/>
      <c r="P165" s="246">
        <f>O165*H165</f>
        <v>0</v>
      </c>
      <c r="Q165" s="246">
        <v>0</v>
      </c>
      <c r="R165" s="246">
        <f>Q165*H165</f>
        <v>0</v>
      </c>
      <c r="S165" s="246">
        <v>0</v>
      </c>
      <c r="T165" s="247">
        <f>S165*H165</f>
        <v>0</v>
      </c>
      <c r="AR165" s="26" t="s">
        <v>338</v>
      </c>
      <c r="AT165" s="26" t="s">
        <v>190</v>
      </c>
      <c r="AU165" s="26" t="s">
        <v>113</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1012</v>
      </c>
    </row>
    <row r="166" spans="2:65" s="1" customFormat="1" ht="16.5" customHeight="1">
      <c r="B166" s="49"/>
      <c r="C166" s="237" t="s">
        <v>751</v>
      </c>
      <c r="D166" s="237" t="s">
        <v>190</v>
      </c>
      <c r="E166" s="238" t="s">
        <v>3642</v>
      </c>
      <c r="F166" s="239" t="s">
        <v>3643</v>
      </c>
      <c r="G166" s="240" t="s">
        <v>1731</v>
      </c>
      <c r="H166" s="241">
        <v>26</v>
      </c>
      <c r="I166" s="242"/>
      <c r="J166" s="243">
        <f>ROUND(I166*H166,2)</f>
        <v>0</v>
      </c>
      <c r="K166" s="239" t="s">
        <v>34</v>
      </c>
      <c r="L166" s="75"/>
      <c r="M166" s="244" t="s">
        <v>34</v>
      </c>
      <c r="N166" s="245" t="s">
        <v>49</v>
      </c>
      <c r="O166" s="50"/>
      <c r="P166" s="246">
        <f>O166*H166</f>
        <v>0</v>
      </c>
      <c r="Q166" s="246">
        <v>0</v>
      </c>
      <c r="R166" s="246">
        <f>Q166*H166</f>
        <v>0</v>
      </c>
      <c r="S166" s="246">
        <v>0</v>
      </c>
      <c r="T166" s="247">
        <f>S166*H166</f>
        <v>0</v>
      </c>
      <c r="AR166" s="26" t="s">
        <v>338</v>
      </c>
      <c r="AT166" s="26" t="s">
        <v>190</v>
      </c>
      <c r="AU166" s="26" t="s">
        <v>113</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338</v>
      </c>
      <c r="BM166" s="26" t="s">
        <v>1045</v>
      </c>
    </row>
    <row r="167" spans="2:65" s="1" customFormat="1" ht="16.5" customHeight="1">
      <c r="B167" s="49"/>
      <c r="C167" s="237" t="s">
        <v>635</v>
      </c>
      <c r="D167" s="237" t="s">
        <v>190</v>
      </c>
      <c r="E167" s="238" t="s">
        <v>3644</v>
      </c>
      <c r="F167" s="239" t="s">
        <v>3645</v>
      </c>
      <c r="G167" s="240" t="s">
        <v>1731</v>
      </c>
      <c r="H167" s="241">
        <v>29</v>
      </c>
      <c r="I167" s="242"/>
      <c r="J167" s="243">
        <f>ROUND(I167*H167,2)</f>
        <v>0</v>
      </c>
      <c r="K167" s="239" t="s">
        <v>34</v>
      </c>
      <c r="L167" s="75"/>
      <c r="M167" s="244" t="s">
        <v>34</v>
      </c>
      <c r="N167" s="245" t="s">
        <v>49</v>
      </c>
      <c r="O167" s="50"/>
      <c r="P167" s="246">
        <f>O167*H167</f>
        <v>0</v>
      </c>
      <c r="Q167" s="246">
        <v>0</v>
      </c>
      <c r="R167" s="246">
        <f>Q167*H167</f>
        <v>0</v>
      </c>
      <c r="S167" s="246">
        <v>0</v>
      </c>
      <c r="T167" s="247">
        <f>S167*H167</f>
        <v>0</v>
      </c>
      <c r="AR167" s="26" t="s">
        <v>338</v>
      </c>
      <c r="AT167" s="26" t="s">
        <v>190</v>
      </c>
      <c r="AU167" s="26" t="s">
        <v>113</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1053</v>
      </c>
    </row>
    <row r="168" spans="2:65" s="1" customFormat="1" ht="16.5" customHeight="1">
      <c r="B168" s="49"/>
      <c r="C168" s="237" t="s">
        <v>760</v>
      </c>
      <c r="D168" s="237" t="s">
        <v>190</v>
      </c>
      <c r="E168" s="238" t="s">
        <v>3646</v>
      </c>
      <c r="F168" s="239" t="s">
        <v>3647</v>
      </c>
      <c r="G168" s="240" t="s">
        <v>1731</v>
      </c>
      <c r="H168" s="241">
        <v>9</v>
      </c>
      <c r="I168" s="242"/>
      <c r="J168" s="243">
        <f>ROUND(I168*H168,2)</f>
        <v>0</v>
      </c>
      <c r="K168" s="239" t="s">
        <v>34</v>
      </c>
      <c r="L168" s="75"/>
      <c r="M168" s="244" t="s">
        <v>34</v>
      </c>
      <c r="N168" s="245" t="s">
        <v>49</v>
      </c>
      <c r="O168" s="50"/>
      <c r="P168" s="246">
        <f>O168*H168</f>
        <v>0</v>
      </c>
      <c r="Q168" s="246">
        <v>0</v>
      </c>
      <c r="R168" s="246">
        <f>Q168*H168</f>
        <v>0</v>
      </c>
      <c r="S168" s="246">
        <v>0</v>
      </c>
      <c r="T168" s="247">
        <f>S168*H168</f>
        <v>0</v>
      </c>
      <c r="AR168" s="26" t="s">
        <v>338</v>
      </c>
      <c r="AT168" s="26" t="s">
        <v>190</v>
      </c>
      <c r="AU168" s="26" t="s">
        <v>113</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1063</v>
      </c>
    </row>
    <row r="169" spans="2:65" s="1" customFormat="1" ht="16.5" customHeight="1">
      <c r="B169" s="49"/>
      <c r="C169" s="237" t="s">
        <v>765</v>
      </c>
      <c r="D169" s="237" t="s">
        <v>190</v>
      </c>
      <c r="E169" s="238" t="s">
        <v>3648</v>
      </c>
      <c r="F169" s="239" t="s">
        <v>3649</v>
      </c>
      <c r="G169" s="240" t="s">
        <v>1731</v>
      </c>
      <c r="H169" s="241">
        <v>35</v>
      </c>
      <c r="I169" s="242"/>
      <c r="J169" s="243">
        <f>ROUND(I169*H169,2)</f>
        <v>0</v>
      </c>
      <c r="K169" s="239" t="s">
        <v>34</v>
      </c>
      <c r="L169" s="75"/>
      <c r="M169" s="244" t="s">
        <v>34</v>
      </c>
      <c r="N169" s="245" t="s">
        <v>49</v>
      </c>
      <c r="O169" s="50"/>
      <c r="P169" s="246">
        <f>O169*H169</f>
        <v>0</v>
      </c>
      <c r="Q169" s="246">
        <v>0</v>
      </c>
      <c r="R169" s="246">
        <f>Q169*H169</f>
        <v>0</v>
      </c>
      <c r="S169" s="246">
        <v>0</v>
      </c>
      <c r="T169" s="247">
        <f>S169*H169</f>
        <v>0</v>
      </c>
      <c r="AR169" s="26" t="s">
        <v>338</v>
      </c>
      <c r="AT169" s="26" t="s">
        <v>190</v>
      </c>
      <c r="AU169" s="26" t="s">
        <v>113</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338</v>
      </c>
      <c r="BM169" s="26" t="s">
        <v>1078</v>
      </c>
    </row>
    <row r="170" spans="2:65" s="1" customFormat="1" ht="16.5" customHeight="1">
      <c r="B170" s="49"/>
      <c r="C170" s="237" t="s">
        <v>770</v>
      </c>
      <c r="D170" s="237" t="s">
        <v>190</v>
      </c>
      <c r="E170" s="238" t="s">
        <v>3650</v>
      </c>
      <c r="F170" s="239" t="s">
        <v>3651</v>
      </c>
      <c r="G170" s="240" t="s">
        <v>1731</v>
      </c>
      <c r="H170" s="241">
        <v>3</v>
      </c>
      <c r="I170" s="242"/>
      <c r="J170" s="243">
        <f>ROUND(I170*H170,2)</f>
        <v>0</v>
      </c>
      <c r="K170" s="239" t="s">
        <v>34</v>
      </c>
      <c r="L170" s="75"/>
      <c r="M170" s="244" t="s">
        <v>34</v>
      </c>
      <c r="N170" s="245" t="s">
        <v>49</v>
      </c>
      <c r="O170" s="50"/>
      <c r="P170" s="246">
        <f>O170*H170</f>
        <v>0</v>
      </c>
      <c r="Q170" s="246">
        <v>0</v>
      </c>
      <c r="R170" s="246">
        <f>Q170*H170</f>
        <v>0</v>
      </c>
      <c r="S170" s="246">
        <v>0</v>
      </c>
      <c r="T170" s="247">
        <f>S170*H170</f>
        <v>0</v>
      </c>
      <c r="AR170" s="26" t="s">
        <v>338</v>
      </c>
      <c r="AT170" s="26" t="s">
        <v>190</v>
      </c>
      <c r="AU170" s="26" t="s">
        <v>113</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1115</v>
      </c>
    </row>
    <row r="171" spans="2:65" s="1" customFormat="1" ht="16.5" customHeight="1">
      <c r="B171" s="49"/>
      <c r="C171" s="237" t="s">
        <v>775</v>
      </c>
      <c r="D171" s="237" t="s">
        <v>190</v>
      </c>
      <c r="E171" s="238" t="s">
        <v>3652</v>
      </c>
      <c r="F171" s="239" t="s">
        <v>3653</v>
      </c>
      <c r="G171" s="240" t="s">
        <v>1731</v>
      </c>
      <c r="H171" s="241">
        <v>40</v>
      </c>
      <c r="I171" s="242"/>
      <c r="J171" s="243">
        <f>ROUND(I171*H171,2)</f>
        <v>0</v>
      </c>
      <c r="K171" s="239" t="s">
        <v>34</v>
      </c>
      <c r="L171" s="75"/>
      <c r="M171" s="244" t="s">
        <v>34</v>
      </c>
      <c r="N171" s="245" t="s">
        <v>49</v>
      </c>
      <c r="O171" s="50"/>
      <c r="P171" s="246">
        <f>O171*H171</f>
        <v>0</v>
      </c>
      <c r="Q171" s="246">
        <v>0</v>
      </c>
      <c r="R171" s="246">
        <f>Q171*H171</f>
        <v>0</v>
      </c>
      <c r="S171" s="246">
        <v>0</v>
      </c>
      <c r="T171" s="247">
        <f>S171*H171</f>
        <v>0</v>
      </c>
      <c r="AR171" s="26" t="s">
        <v>338</v>
      </c>
      <c r="AT171" s="26" t="s">
        <v>190</v>
      </c>
      <c r="AU171" s="26" t="s">
        <v>113</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1154</v>
      </c>
    </row>
    <row r="172" spans="2:65" s="1" customFormat="1" ht="16.5" customHeight="1">
      <c r="B172" s="49"/>
      <c r="C172" s="237" t="s">
        <v>780</v>
      </c>
      <c r="D172" s="237" t="s">
        <v>190</v>
      </c>
      <c r="E172" s="238" t="s">
        <v>3654</v>
      </c>
      <c r="F172" s="239" t="s">
        <v>3655</v>
      </c>
      <c r="G172" s="240" t="s">
        <v>1731</v>
      </c>
      <c r="H172" s="241">
        <v>150</v>
      </c>
      <c r="I172" s="242"/>
      <c r="J172" s="243">
        <f>ROUND(I172*H172,2)</f>
        <v>0</v>
      </c>
      <c r="K172" s="239" t="s">
        <v>34</v>
      </c>
      <c r="L172" s="75"/>
      <c r="M172" s="244" t="s">
        <v>34</v>
      </c>
      <c r="N172" s="245" t="s">
        <v>49</v>
      </c>
      <c r="O172" s="50"/>
      <c r="P172" s="246">
        <f>O172*H172</f>
        <v>0</v>
      </c>
      <c r="Q172" s="246">
        <v>0</v>
      </c>
      <c r="R172" s="246">
        <f>Q172*H172</f>
        <v>0</v>
      </c>
      <c r="S172" s="246">
        <v>0</v>
      </c>
      <c r="T172" s="247">
        <f>S172*H172</f>
        <v>0</v>
      </c>
      <c r="AR172" s="26" t="s">
        <v>338</v>
      </c>
      <c r="AT172" s="26" t="s">
        <v>190</v>
      </c>
      <c r="AU172" s="26" t="s">
        <v>113</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1258</v>
      </c>
    </row>
    <row r="173" spans="2:47" s="1" customFormat="1" ht="13.5">
      <c r="B173" s="49"/>
      <c r="C173" s="77"/>
      <c r="D173" s="253" t="s">
        <v>1720</v>
      </c>
      <c r="E173" s="77"/>
      <c r="F173" s="254" t="s">
        <v>3656</v>
      </c>
      <c r="G173" s="77"/>
      <c r="H173" s="77"/>
      <c r="I173" s="207"/>
      <c r="J173" s="77"/>
      <c r="K173" s="77"/>
      <c r="L173" s="75"/>
      <c r="M173" s="255"/>
      <c r="N173" s="50"/>
      <c r="O173" s="50"/>
      <c r="P173" s="50"/>
      <c r="Q173" s="50"/>
      <c r="R173" s="50"/>
      <c r="S173" s="50"/>
      <c r="T173" s="98"/>
      <c r="AT173" s="26" t="s">
        <v>1720</v>
      </c>
      <c r="AU173" s="26" t="s">
        <v>113</v>
      </c>
    </row>
    <row r="174" spans="2:65" s="1" customFormat="1" ht="16.5" customHeight="1">
      <c r="B174" s="49"/>
      <c r="C174" s="237" t="s">
        <v>785</v>
      </c>
      <c r="D174" s="237" t="s">
        <v>190</v>
      </c>
      <c r="E174" s="238" t="s">
        <v>3657</v>
      </c>
      <c r="F174" s="239" t="s">
        <v>3658</v>
      </c>
      <c r="G174" s="240" t="s">
        <v>1731</v>
      </c>
      <c r="H174" s="241">
        <v>35</v>
      </c>
      <c r="I174" s="242"/>
      <c r="J174" s="243">
        <f>ROUND(I174*H174,2)</f>
        <v>0</v>
      </c>
      <c r="K174" s="239" t="s">
        <v>34</v>
      </c>
      <c r="L174" s="75"/>
      <c r="M174" s="244" t="s">
        <v>34</v>
      </c>
      <c r="N174" s="245" t="s">
        <v>49</v>
      </c>
      <c r="O174" s="50"/>
      <c r="P174" s="246">
        <f>O174*H174</f>
        <v>0</v>
      </c>
      <c r="Q174" s="246">
        <v>0</v>
      </c>
      <c r="R174" s="246">
        <f>Q174*H174</f>
        <v>0</v>
      </c>
      <c r="S174" s="246">
        <v>0</v>
      </c>
      <c r="T174" s="247">
        <f>S174*H174</f>
        <v>0</v>
      </c>
      <c r="AR174" s="26" t="s">
        <v>338</v>
      </c>
      <c r="AT174" s="26" t="s">
        <v>190</v>
      </c>
      <c r="AU174" s="26" t="s">
        <v>113</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231</v>
      </c>
    </row>
    <row r="175" spans="2:65" s="1" customFormat="1" ht="16.5" customHeight="1">
      <c r="B175" s="49"/>
      <c r="C175" s="237" t="s">
        <v>790</v>
      </c>
      <c r="D175" s="237" t="s">
        <v>190</v>
      </c>
      <c r="E175" s="238" t="s">
        <v>3659</v>
      </c>
      <c r="F175" s="239" t="s">
        <v>3660</v>
      </c>
      <c r="G175" s="240" t="s">
        <v>1731</v>
      </c>
      <c r="H175" s="241">
        <v>8</v>
      </c>
      <c r="I175" s="242"/>
      <c r="J175" s="243">
        <f>ROUND(I175*H175,2)</f>
        <v>0</v>
      </c>
      <c r="K175" s="239" t="s">
        <v>34</v>
      </c>
      <c r="L175" s="75"/>
      <c r="M175" s="244" t="s">
        <v>34</v>
      </c>
      <c r="N175" s="245" t="s">
        <v>49</v>
      </c>
      <c r="O175" s="50"/>
      <c r="P175" s="246">
        <f>O175*H175</f>
        <v>0</v>
      </c>
      <c r="Q175" s="246">
        <v>0</v>
      </c>
      <c r="R175" s="246">
        <f>Q175*H175</f>
        <v>0</v>
      </c>
      <c r="S175" s="246">
        <v>0</v>
      </c>
      <c r="T175" s="247">
        <f>S175*H175</f>
        <v>0</v>
      </c>
      <c r="AR175" s="26" t="s">
        <v>338</v>
      </c>
      <c r="AT175" s="26" t="s">
        <v>190</v>
      </c>
      <c r="AU175" s="26" t="s">
        <v>113</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338</v>
      </c>
      <c r="BM175" s="26" t="s">
        <v>239</v>
      </c>
    </row>
    <row r="176" spans="2:65" s="1" customFormat="1" ht="16.5" customHeight="1">
      <c r="B176" s="49"/>
      <c r="C176" s="237" t="s">
        <v>795</v>
      </c>
      <c r="D176" s="237" t="s">
        <v>190</v>
      </c>
      <c r="E176" s="238" t="s">
        <v>3661</v>
      </c>
      <c r="F176" s="239" t="s">
        <v>3662</v>
      </c>
      <c r="G176" s="240" t="s">
        <v>1731</v>
      </c>
      <c r="H176" s="241">
        <v>24</v>
      </c>
      <c r="I176" s="242"/>
      <c r="J176" s="243">
        <f>ROUND(I176*H176,2)</f>
        <v>0</v>
      </c>
      <c r="K176" s="239" t="s">
        <v>34</v>
      </c>
      <c r="L176" s="75"/>
      <c r="M176" s="244" t="s">
        <v>34</v>
      </c>
      <c r="N176" s="245" t="s">
        <v>49</v>
      </c>
      <c r="O176" s="50"/>
      <c r="P176" s="246">
        <f>O176*H176</f>
        <v>0</v>
      </c>
      <c r="Q176" s="246">
        <v>0</v>
      </c>
      <c r="R176" s="246">
        <f>Q176*H176</f>
        <v>0</v>
      </c>
      <c r="S176" s="246">
        <v>0</v>
      </c>
      <c r="T176" s="247">
        <f>S176*H176</f>
        <v>0</v>
      </c>
      <c r="AR176" s="26" t="s">
        <v>338</v>
      </c>
      <c r="AT176" s="26" t="s">
        <v>190</v>
      </c>
      <c r="AU176" s="26" t="s">
        <v>113</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1287</v>
      </c>
    </row>
    <row r="177" spans="2:65" s="1" customFormat="1" ht="16.5" customHeight="1">
      <c r="B177" s="49"/>
      <c r="C177" s="237" t="s">
        <v>800</v>
      </c>
      <c r="D177" s="237" t="s">
        <v>190</v>
      </c>
      <c r="E177" s="238" t="s">
        <v>3663</v>
      </c>
      <c r="F177" s="239" t="s">
        <v>3664</v>
      </c>
      <c r="G177" s="240" t="s">
        <v>1731</v>
      </c>
      <c r="H177" s="241">
        <v>22</v>
      </c>
      <c r="I177" s="242"/>
      <c r="J177" s="243">
        <f>ROUND(I177*H177,2)</f>
        <v>0</v>
      </c>
      <c r="K177" s="239" t="s">
        <v>34</v>
      </c>
      <c r="L177" s="75"/>
      <c r="M177" s="244" t="s">
        <v>34</v>
      </c>
      <c r="N177" s="245" t="s">
        <v>49</v>
      </c>
      <c r="O177" s="50"/>
      <c r="P177" s="246">
        <f>O177*H177</f>
        <v>0</v>
      </c>
      <c r="Q177" s="246">
        <v>0</v>
      </c>
      <c r="R177" s="246">
        <f>Q177*H177</f>
        <v>0</v>
      </c>
      <c r="S177" s="246">
        <v>0</v>
      </c>
      <c r="T177" s="247">
        <f>S177*H177</f>
        <v>0</v>
      </c>
      <c r="AR177" s="26" t="s">
        <v>338</v>
      </c>
      <c r="AT177" s="26" t="s">
        <v>190</v>
      </c>
      <c r="AU177" s="26" t="s">
        <v>113</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1311</v>
      </c>
    </row>
    <row r="178" spans="2:65" s="1" customFormat="1" ht="16.5" customHeight="1">
      <c r="B178" s="49"/>
      <c r="C178" s="237" t="s">
        <v>805</v>
      </c>
      <c r="D178" s="237" t="s">
        <v>190</v>
      </c>
      <c r="E178" s="238" t="s">
        <v>3665</v>
      </c>
      <c r="F178" s="239" t="s">
        <v>3666</v>
      </c>
      <c r="G178" s="240" t="s">
        <v>1731</v>
      </c>
      <c r="H178" s="241">
        <v>1</v>
      </c>
      <c r="I178" s="242"/>
      <c r="J178" s="243">
        <f>ROUND(I178*H178,2)</f>
        <v>0</v>
      </c>
      <c r="K178" s="239" t="s">
        <v>34</v>
      </c>
      <c r="L178" s="75"/>
      <c r="M178" s="244" t="s">
        <v>34</v>
      </c>
      <c r="N178" s="245" t="s">
        <v>49</v>
      </c>
      <c r="O178" s="50"/>
      <c r="P178" s="246">
        <f>O178*H178</f>
        <v>0</v>
      </c>
      <c r="Q178" s="246">
        <v>0</v>
      </c>
      <c r="R178" s="246">
        <f>Q178*H178</f>
        <v>0</v>
      </c>
      <c r="S178" s="246">
        <v>0</v>
      </c>
      <c r="T178" s="247">
        <f>S178*H178</f>
        <v>0</v>
      </c>
      <c r="AR178" s="26" t="s">
        <v>338</v>
      </c>
      <c r="AT178" s="26" t="s">
        <v>190</v>
      </c>
      <c r="AU178" s="26" t="s">
        <v>113</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1323</v>
      </c>
    </row>
    <row r="179" spans="2:65" s="1" customFormat="1" ht="16.5" customHeight="1">
      <c r="B179" s="49"/>
      <c r="C179" s="237" t="s">
        <v>810</v>
      </c>
      <c r="D179" s="237" t="s">
        <v>190</v>
      </c>
      <c r="E179" s="238" t="s">
        <v>3667</v>
      </c>
      <c r="F179" s="239" t="s">
        <v>3668</v>
      </c>
      <c r="G179" s="240" t="s">
        <v>1731</v>
      </c>
      <c r="H179" s="241">
        <v>12</v>
      </c>
      <c r="I179" s="242"/>
      <c r="J179" s="243">
        <f>ROUND(I179*H179,2)</f>
        <v>0</v>
      </c>
      <c r="K179" s="239" t="s">
        <v>34</v>
      </c>
      <c r="L179" s="75"/>
      <c r="M179" s="244" t="s">
        <v>34</v>
      </c>
      <c r="N179" s="245" t="s">
        <v>49</v>
      </c>
      <c r="O179" s="50"/>
      <c r="P179" s="246">
        <f>O179*H179</f>
        <v>0</v>
      </c>
      <c r="Q179" s="246">
        <v>0</v>
      </c>
      <c r="R179" s="246">
        <f>Q179*H179</f>
        <v>0</v>
      </c>
      <c r="S179" s="246">
        <v>0</v>
      </c>
      <c r="T179" s="247">
        <f>S179*H179</f>
        <v>0</v>
      </c>
      <c r="AR179" s="26" t="s">
        <v>338</v>
      </c>
      <c r="AT179" s="26" t="s">
        <v>190</v>
      </c>
      <c r="AU179" s="26" t="s">
        <v>113</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338</v>
      </c>
      <c r="BM179" s="26" t="s">
        <v>1334</v>
      </c>
    </row>
    <row r="180" spans="2:65" s="1" customFormat="1" ht="16.5" customHeight="1">
      <c r="B180" s="49"/>
      <c r="C180" s="237" t="s">
        <v>815</v>
      </c>
      <c r="D180" s="237" t="s">
        <v>190</v>
      </c>
      <c r="E180" s="238" t="s">
        <v>3669</v>
      </c>
      <c r="F180" s="239" t="s">
        <v>3670</v>
      </c>
      <c r="G180" s="240" t="s">
        <v>1731</v>
      </c>
      <c r="H180" s="241">
        <v>1</v>
      </c>
      <c r="I180" s="242"/>
      <c r="J180" s="243">
        <f>ROUND(I180*H180,2)</f>
        <v>0</v>
      </c>
      <c r="K180" s="239" t="s">
        <v>34</v>
      </c>
      <c r="L180" s="75"/>
      <c r="M180" s="244" t="s">
        <v>34</v>
      </c>
      <c r="N180" s="245" t="s">
        <v>49</v>
      </c>
      <c r="O180" s="50"/>
      <c r="P180" s="246">
        <f>O180*H180</f>
        <v>0</v>
      </c>
      <c r="Q180" s="246">
        <v>0</v>
      </c>
      <c r="R180" s="246">
        <f>Q180*H180</f>
        <v>0</v>
      </c>
      <c r="S180" s="246">
        <v>0</v>
      </c>
      <c r="T180" s="247">
        <f>S180*H180</f>
        <v>0</v>
      </c>
      <c r="AR180" s="26" t="s">
        <v>338</v>
      </c>
      <c r="AT180" s="26" t="s">
        <v>190</v>
      </c>
      <c r="AU180" s="26" t="s">
        <v>113</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1355</v>
      </c>
    </row>
    <row r="181" spans="2:65" s="1" customFormat="1" ht="16.5" customHeight="1">
      <c r="B181" s="49"/>
      <c r="C181" s="237" t="s">
        <v>820</v>
      </c>
      <c r="D181" s="237" t="s">
        <v>190</v>
      </c>
      <c r="E181" s="238" t="s">
        <v>3671</v>
      </c>
      <c r="F181" s="239" t="s">
        <v>3672</v>
      </c>
      <c r="G181" s="240" t="s">
        <v>1731</v>
      </c>
      <c r="H181" s="241">
        <v>48</v>
      </c>
      <c r="I181" s="242"/>
      <c r="J181" s="243">
        <f>ROUND(I181*H181,2)</f>
        <v>0</v>
      </c>
      <c r="K181" s="239" t="s">
        <v>34</v>
      </c>
      <c r="L181" s="75"/>
      <c r="M181" s="244" t="s">
        <v>34</v>
      </c>
      <c r="N181" s="245" t="s">
        <v>49</v>
      </c>
      <c r="O181" s="50"/>
      <c r="P181" s="246">
        <f>O181*H181</f>
        <v>0</v>
      </c>
      <c r="Q181" s="246">
        <v>0</v>
      </c>
      <c r="R181" s="246">
        <f>Q181*H181</f>
        <v>0</v>
      </c>
      <c r="S181" s="246">
        <v>0</v>
      </c>
      <c r="T181" s="247">
        <f>S181*H181</f>
        <v>0</v>
      </c>
      <c r="AR181" s="26" t="s">
        <v>338</v>
      </c>
      <c r="AT181" s="26" t="s">
        <v>190</v>
      </c>
      <c r="AU181" s="26" t="s">
        <v>113</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338</v>
      </c>
      <c r="BM181" s="26" t="s">
        <v>1375</v>
      </c>
    </row>
    <row r="182" spans="2:65" s="1" customFormat="1" ht="16.5" customHeight="1">
      <c r="B182" s="49"/>
      <c r="C182" s="237" t="s">
        <v>825</v>
      </c>
      <c r="D182" s="237" t="s">
        <v>190</v>
      </c>
      <c r="E182" s="238" t="s">
        <v>3673</v>
      </c>
      <c r="F182" s="239" t="s">
        <v>3674</v>
      </c>
      <c r="G182" s="240" t="s">
        <v>1731</v>
      </c>
      <c r="H182" s="241">
        <v>250</v>
      </c>
      <c r="I182" s="242"/>
      <c r="J182" s="243">
        <f>ROUND(I182*H182,2)</f>
        <v>0</v>
      </c>
      <c r="K182" s="239" t="s">
        <v>34</v>
      </c>
      <c r="L182" s="75"/>
      <c r="M182" s="244" t="s">
        <v>34</v>
      </c>
      <c r="N182" s="245" t="s">
        <v>49</v>
      </c>
      <c r="O182" s="50"/>
      <c r="P182" s="246">
        <f>O182*H182</f>
        <v>0</v>
      </c>
      <c r="Q182" s="246">
        <v>0</v>
      </c>
      <c r="R182" s="246">
        <f>Q182*H182</f>
        <v>0</v>
      </c>
      <c r="S182" s="246">
        <v>0</v>
      </c>
      <c r="T182" s="247">
        <f>S182*H182</f>
        <v>0</v>
      </c>
      <c r="AR182" s="26" t="s">
        <v>338</v>
      </c>
      <c r="AT182" s="26" t="s">
        <v>190</v>
      </c>
      <c r="AU182" s="26" t="s">
        <v>113</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1385</v>
      </c>
    </row>
    <row r="183" spans="2:47" s="1" customFormat="1" ht="13.5">
      <c r="B183" s="49"/>
      <c r="C183" s="77"/>
      <c r="D183" s="253" t="s">
        <v>1720</v>
      </c>
      <c r="E183" s="77"/>
      <c r="F183" s="254" t="s">
        <v>3675</v>
      </c>
      <c r="G183" s="77"/>
      <c r="H183" s="77"/>
      <c r="I183" s="207"/>
      <c r="J183" s="77"/>
      <c r="K183" s="77"/>
      <c r="L183" s="75"/>
      <c r="M183" s="255"/>
      <c r="N183" s="50"/>
      <c r="O183" s="50"/>
      <c r="P183" s="50"/>
      <c r="Q183" s="50"/>
      <c r="R183" s="50"/>
      <c r="S183" s="50"/>
      <c r="T183" s="98"/>
      <c r="AT183" s="26" t="s">
        <v>1720</v>
      </c>
      <c r="AU183" s="26" t="s">
        <v>113</v>
      </c>
    </row>
    <row r="184" spans="2:65" s="1" customFormat="1" ht="16.5" customHeight="1">
      <c r="B184" s="49"/>
      <c r="C184" s="237" t="s">
        <v>830</v>
      </c>
      <c r="D184" s="237" t="s">
        <v>190</v>
      </c>
      <c r="E184" s="238" t="s">
        <v>3676</v>
      </c>
      <c r="F184" s="239" t="s">
        <v>3677</v>
      </c>
      <c r="G184" s="240" t="s">
        <v>1731</v>
      </c>
      <c r="H184" s="241">
        <v>10</v>
      </c>
      <c r="I184" s="242"/>
      <c r="J184" s="243">
        <f>ROUND(I184*H184,2)</f>
        <v>0</v>
      </c>
      <c r="K184" s="239" t="s">
        <v>34</v>
      </c>
      <c r="L184" s="75"/>
      <c r="M184" s="244" t="s">
        <v>34</v>
      </c>
      <c r="N184" s="245" t="s">
        <v>49</v>
      </c>
      <c r="O184" s="50"/>
      <c r="P184" s="246">
        <f>O184*H184</f>
        <v>0</v>
      </c>
      <c r="Q184" s="246">
        <v>0</v>
      </c>
      <c r="R184" s="246">
        <f>Q184*H184</f>
        <v>0</v>
      </c>
      <c r="S184" s="246">
        <v>0</v>
      </c>
      <c r="T184" s="247">
        <f>S184*H184</f>
        <v>0</v>
      </c>
      <c r="AR184" s="26" t="s">
        <v>338</v>
      </c>
      <c r="AT184" s="26" t="s">
        <v>190</v>
      </c>
      <c r="AU184" s="26" t="s">
        <v>113</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338</v>
      </c>
      <c r="BM184" s="26" t="s">
        <v>1398</v>
      </c>
    </row>
    <row r="185" spans="2:65" s="1" customFormat="1" ht="16.5" customHeight="1">
      <c r="B185" s="49"/>
      <c r="C185" s="237" t="s">
        <v>835</v>
      </c>
      <c r="D185" s="237" t="s">
        <v>190</v>
      </c>
      <c r="E185" s="238" t="s">
        <v>3678</v>
      </c>
      <c r="F185" s="239" t="s">
        <v>3679</v>
      </c>
      <c r="G185" s="240" t="s">
        <v>1731</v>
      </c>
      <c r="H185" s="241">
        <v>6</v>
      </c>
      <c r="I185" s="242"/>
      <c r="J185" s="243">
        <f>ROUND(I185*H185,2)</f>
        <v>0</v>
      </c>
      <c r="K185" s="239" t="s">
        <v>34</v>
      </c>
      <c r="L185" s="75"/>
      <c r="M185" s="244" t="s">
        <v>34</v>
      </c>
      <c r="N185" s="245" t="s">
        <v>49</v>
      </c>
      <c r="O185" s="50"/>
      <c r="P185" s="246">
        <f>O185*H185</f>
        <v>0</v>
      </c>
      <c r="Q185" s="246">
        <v>0</v>
      </c>
      <c r="R185" s="246">
        <f>Q185*H185</f>
        <v>0</v>
      </c>
      <c r="S185" s="246">
        <v>0</v>
      </c>
      <c r="T185" s="247">
        <f>S185*H185</f>
        <v>0</v>
      </c>
      <c r="AR185" s="26" t="s">
        <v>338</v>
      </c>
      <c r="AT185" s="26" t="s">
        <v>190</v>
      </c>
      <c r="AU185" s="26" t="s">
        <v>113</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338</v>
      </c>
      <c r="BM185" s="26" t="s">
        <v>1408</v>
      </c>
    </row>
    <row r="186" spans="2:65" s="1" customFormat="1" ht="16.5" customHeight="1">
      <c r="B186" s="49"/>
      <c r="C186" s="237" t="s">
        <v>843</v>
      </c>
      <c r="D186" s="237" t="s">
        <v>190</v>
      </c>
      <c r="E186" s="238" t="s">
        <v>3680</v>
      </c>
      <c r="F186" s="239" t="s">
        <v>3681</v>
      </c>
      <c r="G186" s="240" t="s">
        <v>1731</v>
      </c>
      <c r="H186" s="241">
        <v>180</v>
      </c>
      <c r="I186" s="242"/>
      <c r="J186" s="243">
        <f>ROUND(I186*H186,2)</f>
        <v>0</v>
      </c>
      <c r="K186" s="239" t="s">
        <v>34</v>
      </c>
      <c r="L186" s="75"/>
      <c r="M186" s="244" t="s">
        <v>34</v>
      </c>
      <c r="N186" s="245" t="s">
        <v>49</v>
      </c>
      <c r="O186" s="50"/>
      <c r="P186" s="246">
        <f>O186*H186</f>
        <v>0</v>
      </c>
      <c r="Q186" s="246">
        <v>0</v>
      </c>
      <c r="R186" s="246">
        <f>Q186*H186</f>
        <v>0</v>
      </c>
      <c r="S186" s="246">
        <v>0</v>
      </c>
      <c r="T186" s="247">
        <f>S186*H186</f>
        <v>0</v>
      </c>
      <c r="AR186" s="26" t="s">
        <v>338</v>
      </c>
      <c r="AT186" s="26" t="s">
        <v>190</v>
      </c>
      <c r="AU186" s="26" t="s">
        <v>113</v>
      </c>
      <c r="AY186" s="26" t="s">
        <v>187</v>
      </c>
      <c r="BE186" s="248">
        <f>IF(N186="základní",J186,0)</f>
        <v>0</v>
      </c>
      <c r="BF186" s="248">
        <f>IF(N186="snížená",J186,0)</f>
        <v>0</v>
      </c>
      <c r="BG186" s="248">
        <f>IF(N186="zákl. přenesená",J186,0)</f>
        <v>0</v>
      </c>
      <c r="BH186" s="248">
        <f>IF(N186="sníž. přenesená",J186,0)</f>
        <v>0</v>
      </c>
      <c r="BI186" s="248">
        <f>IF(N186="nulová",J186,0)</f>
        <v>0</v>
      </c>
      <c r="BJ186" s="26" t="s">
        <v>86</v>
      </c>
      <c r="BK186" s="248">
        <f>ROUND(I186*H186,2)</f>
        <v>0</v>
      </c>
      <c r="BL186" s="26" t="s">
        <v>338</v>
      </c>
      <c r="BM186" s="26" t="s">
        <v>1425</v>
      </c>
    </row>
    <row r="187" spans="2:65" s="1" customFormat="1" ht="16.5" customHeight="1">
      <c r="B187" s="49"/>
      <c r="C187" s="237" t="s">
        <v>851</v>
      </c>
      <c r="D187" s="237" t="s">
        <v>190</v>
      </c>
      <c r="E187" s="238" t="s">
        <v>3682</v>
      </c>
      <c r="F187" s="239" t="s">
        <v>3683</v>
      </c>
      <c r="G187" s="240" t="s">
        <v>1731</v>
      </c>
      <c r="H187" s="241">
        <v>35</v>
      </c>
      <c r="I187" s="242"/>
      <c r="J187" s="243">
        <f>ROUND(I187*H187,2)</f>
        <v>0</v>
      </c>
      <c r="K187" s="239" t="s">
        <v>34</v>
      </c>
      <c r="L187" s="75"/>
      <c r="M187" s="244" t="s">
        <v>34</v>
      </c>
      <c r="N187" s="245" t="s">
        <v>49</v>
      </c>
      <c r="O187" s="50"/>
      <c r="P187" s="246">
        <f>O187*H187</f>
        <v>0</v>
      </c>
      <c r="Q187" s="246">
        <v>0</v>
      </c>
      <c r="R187" s="246">
        <f>Q187*H187</f>
        <v>0</v>
      </c>
      <c r="S187" s="246">
        <v>0</v>
      </c>
      <c r="T187" s="247">
        <f>S187*H187</f>
        <v>0</v>
      </c>
      <c r="AR187" s="26" t="s">
        <v>338</v>
      </c>
      <c r="AT187" s="26" t="s">
        <v>190</v>
      </c>
      <c r="AU187" s="26" t="s">
        <v>113</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1438</v>
      </c>
    </row>
    <row r="188" spans="2:65" s="1" customFormat="1" ht="16.5" customHeight="1">
      <c r="B188" s="49"/>
      <c r="C188" s="237" t="s">
        <v>861</v>
      </c>
      <c r="D188" s="237" t="s">
        <v>190</v>
      </c>
      <c r="E188" s="238" t="s">
        <v>3684</v>
      </c>
      <c r="F188" s="239" t="s">
        <v>3685</v>
      </c>
      <c r="G188" s="240" t="s">
        <v>1731</v>
      </c>
      <c r="H188" s="241">
        <v>45</v>
      </c>
      <c r="I188" s="242"/>
      <c r="J188" s="243">
        <f>ROUND(I188*H188,2)</f>
        <v>0</v>
      </c>
      <c r="K188" s="239" t="s">
        <v>34</v>
      </c>
      <c r="L188" s="75"/>
      <c r="M188" s="244" t="s">
        <v>34</v>
      </c>
      <c r="N188" s="245" t="s">
        <v>49</v>
      </c>
      <c r="O188" s="50"/>
      <c r="P188" s="246">
        <f>O188*H188</f>
        <v>0</v>
      </c>
      <c r="Q188" s="246">
        <v>0</v>
      </c>
      <c r="R188" s="246">
        <f>Q188*H188</f>
        <v>0</v>
      </c>
      <c r="S188" s="246">
        <v>0</v>
      </c>
      <c r="T188" s="247">
        <f>S188*H188</f>
        <v>0</v>
      </c>
      <c r="AR188" s="26" t="s">
        <v>338</v>
      </c>
      <c r="AT188" s="26" t="s">
        <v>190</v>
      </c>
      <c r="AU188" s="26" t="s">
        <v>113</v>
      </c>
      <c r="AY188" s="26" t="s">
        <v>187</v>
      </c>
      <c r="BE188" s="248">
        <f>IF(N188="základní",J188,0)</f>
        <v>0</v>
      </c>
      <c r="BF188" s="248">
        <f>IF(N188="snížená",J188,0)</f>
        <v>0</v>
      </c>
      <c r="BG188" s="248">
        <f>IF(N188="zákl. přenesená",J188,0)</f>
        <v>0</v>
      </c>
      <c r="BH188" s="248">
        <f>IF(N188="sníž. přenesená",J188,0)</f>
        <v>0</v>
      </c>
      <c r="BI188" s="248">
        <f>IF(N188="nulová",J188,0)</f>
        <v>0</v>
      </c>
      <c r="BJ188" s="26" t="s">
        <v>86</v>
      </c>
      <c r="BK188" s="248">
        <f>ROUND(I188*H188,2)</f>
        <v>0</v>
      </c>
      <c r="BL188" s="26" t="s">
        <v>338</v>
      </c>
      <c r="BM188" s="26" t="s">
        <v>1450</v>
      </c>
    </row>
    <row r="189" spans="2:65" s="1" customFormat="1" ht="16.5" customHeight="1">
      <c r="B189" s="49"/>
      <c r="C189" s="237" t="s">
        <v>841</v>
      </c>
      <c r="D189" s="237" t="s">
        <v>190</v>
      </c>
      <c r="E189" s="238" t="s">
        <v>3686</v>
      </c>
      <c r="F189" s="239" t="s">
        <v>3687</v>
      </c>
      <c r="G189" s="240" t="s">
        <v>1731</v>
      </c>
      <c r="H189" s="241">
        <v>2</v>
      </c>
      <c r="I189" s="242"/>
      <c r="J189" s="243">
        <f>ROUND(I189*H189,2)</f>
        <v>0</v>
      </c>
      <c r="K189" s="239" t="s">
        <v>34</v>
      </c>
      <c r="L189" s="75"/>
      <c r="M189" s="244" t="s">
        <v>34</v>
      </c>
      <c r="N189" s="245" t="s">
        <v>49</v>
      </c>
      <c r="O189" s="50"/>
      <c r="P189" s="246">
        <f>O189*H189</f>
        <v>0</v>
      </c>
      <c r="Q189" s="246">
        <v>0</v>
      </c>
      <c r="R189" s="246">
        <f>Q189*H189</f>
        <v>0</v>
      </c>
      <c r="S189" s="246">
        <v>0</v>
      </c>
      <c r="T189" s="247">
        <f>S189*H189</f>
        <v>0</v>
      </c>
      <c r="AR189" s="26" t="s">
        <v>338</v>
      </c>
      <c r="AT189" s="26" t="s">
        <v>190</v>
      </c>
      <c r="AU189" s="26" t="s">
        <v>113</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1459</v>
      </c>
    </row>
    <row r="190" spans="2:65" s="1" customFormat="1" ht="16.5" customHeight="1">
      <c r="B190" s="49"/>
      <c r="C190" s="237" t="s">
        <v>878</v>
      </c>
      <c r="D190" s="237" t="s">
        <v>190</v>
      </c>
      <c r="E190" s="238" t="s">
        <v>3688</v>
      </c>
      <c r="F190" s="239" t="s">
        <v>3689</v>
      </c>
      <c r="G190" s="240" t="s">
        <v>1731</v>
      </c>
      <c r="H190" s="241">
        <v>7</v>
      </c>
      <c r="I190" s="242"/>
      <c r="J190" s="243">
        <f>ROUND(I190*H190,2)</f>
        <v>0</v>
      </c>
      <c r="K190" s="239" t="s">
        <v>34</v>
      </c>
      <c r="L190" s="75"/>
      <c r="M190" s="244" t="s">
        <v>34</v>
      </c>
      <c r="N190" s="245" t="s">
        <v>49</v>
      </c>
      <c r="O190" s="50"/>
      <c r="P190" s="246">
        <f>O190*H190</f>
        <v>0</v>
      </c>
      <c r="Q190" s="246">
        <v>0</v>
      </c>
      <c r="R190" s="246">
        <f>Q190*H190</f>
        <v>0</v>
      </c>
      <c r="S190" s="246">
        <v>0</v>
      </c>
      <c r="T190" s="247">
        <f>S190*H190</f>
        <v>0</v>
      </c>
      <c r="AR190" s="26" t="s">
        <v>338</v>
      </c>
      <c r="AT190" s="26" t="s">
        <v>190</v>
      </c>
      <c r="AU190" s="26" t="s">
        <v>113</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338</v>
      </c>
      <c r="BM190" s="26" t="s">
        <v>1488</v>
      </c>
    </row>
    <row r="191" spans="2:65" s="1" customFormat="1" ht="16.5" customHeight="1">
      <c r="B191" s="49"/>
      <c r="C191" s="237" t="s">
        <v>885</v>
      </c>
      <c r="D191" s="237" t="s">
        <v>190</v>
      </c>
      <c r="E191" s="238" t="s">
        <v>3690</v>
      </c>
      <c r="F191" s="239" t="s">
        <v>3691</v>
      </c>
      <c r="G191" s="240" t="s">
        <v>1731</v>
      </c>
      <c r="H191" s="241">
        <v>4</v>
      </c>
      <c r="I191" s="242"/>
      <c r="J191" s="243">
        <f>ROUND(I191*H191,2)</f>
        <v>0</v>
      </c>
      <c r="K191" s="239" t="s">
        <v>34</v>
      </c>
      <c r="L191" s="75"/>
      <c r="M191" s="244" t="s">
        <v>34</v>
      </c>
      <c r="N191" s="245" t="s">
        <v>49</v>
      </c>
      <c r="O191" s="50"/>
      <c r="P191" s="246">
        <f>O191*H191</f>
        <v>0</v>
      </c>
      <c r="Q191" s="246">
        <v>0</v>
      </c>
      <c r="R191" s="246">
        <f>Q191*H191</f>
        <v>0</v>
      </c>
      <c r="S191" s="246">
        <v>0</v>
      </c>
      <c r="T191" s="247">
        <f>S191*H191</f>
        <v>0</v>
      </c>
      <c r="AR191" s="26" t="s">
        <v>338</v>
      </c>
      <c r="AT191" s="26" t="s">
        <v>190</v>
      </c>
      <c r="AU191" s="26" t="s">
        <v>113</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338</v>
      </c>
      <c r="BM191" s="26" t="s">
        <v>1499</v>
      </c>
    </row>
    <row r="192" spans="2:65" s="1" customFormat="1" ht="16.5" customHeight="1">
      <c r="B192" s="49"/>
      <c r="C192" s="237" t="s">
        <v>891</v>
      </c>
      <c r="D192" s="237" t="s">
        <v>190</v>
      </c>
      <c r="E192" s="238" t="s">
        <v>3692</v>
      </c>
      <c r="F192" s="239" t="s">
        <v>3693</v>
      </c>
      <c r="G192" s="240" t="s">
        <v>1731</v>
      </c>
      <c r="H192" s="241">
        <v>350</v>
      </c>
      <c r="I192" s="242"/>
      <c r="J192" s="243">
        <f>ROUND(I192*H192,2)</f>
        <v>0</v>
      </c>
      <c r="K192" s="239" t="s">
        <v>34</v>
      </c>
      <c r="L192" s="75"/>
      <c r="M192" s="244" t="s">
        <v>34</v>
      </c>
      <c r="N192" s="245" t="s">
        <v>49</v>
      </c>
      <c r="O192" s="50"/>
      <c r="P192" s="246">
        <f>O192*H192</f>
        <v>0</v>
      </c>
      <c r="Q192" s="246">
        <v>0</v>
      </c>
      <c r="R192" s="246">
        <f>Q192*H192</f>
        <v>0</v>
      </c>
      <c r="S192" s="246">
        <v>0</v>
      </c>
      <c r="T192" s="247">
        <f>S192*H192</f>
        <v>0</v>
      </c>
      <c r="AR192" s="26" t="s">
        <v>338</v>
      </c>
      <c r="AT192" s="26" t="s">
        <v>190</v>
      </c>
      <c r="AU192" s="26" t="s">
        <v>113</v>
      </c>
      <c r="AY192" s="26" t="s">
        <v>187</v>
      </c>
      <c r="BE192" s="248">
        <f>IF(N192="základní",J192,0)</f>
        <v>0</v>
      </c>
      <c r="BF192" s="248">
        <f>IF(N192="snížená",J192,0)</f>
        <v>0</v>
      </c>
      <c r="BG192" s="248">
        <f>IF(N192="zákl. přenesená",J192,0)</f>
        <v>0</v>
      </c>
      <c r="BH192" s="248">
        <f>IF(N192="sníž. přenesená",J192,0)</f>
        <v>0</v>
      </c>
      <c r="BI192" s="248">
        <f>IF(N192="nulová",J192,0)</f>
        <v>0</v>
      </c>
      <c r="BJ192" s="26" t="s">
        <v>86</v>
      </c>
      <c r="BK192" s="248">
        <f>ROUND(I192*H192,2)</f>
        <v>0</v>
      </c>
      <c r="BL192" s="26" t="s">
        <v>338</v>
      </c>
      <c r="BM192" s="26" t="s">
        <v>1529</v>
      </c>
    </row>
    <row r="193" spans="2:65" s="1" customFormat="1" ht="16.5" customHeight="1">
      <c r="B193" s="49"/>
      <c r="C193" s="237" t="s">
        <v>900</v>
      </c>
      <c r="D193" s="237" t="s">
        <v>190</v>
      </c>
      <c r="E193" s="238" t="s">
        <v>3694</v>
      </c>
      <c r="F193" s="239" t="s">
        <v>3695</v>
      </c>
      <c r="G193" s="240" t="s">
        <v>1731</v>
      </c>
      <c r="H193" s="241">
        <v>60</v>
      </c>
      <c r="I193" s="242"/>
      <c r="J193" s="243">
        <f>ROUND(I193*H193,2)</f>
        <v>0</v>
      </c>
      <c r="K193" s="239" t="s">
        <v>34</v>
      </c>
      <c r="L193" s="75"/>
      <c r="M193" s="244" t="s">
        <v>34</v>
      </c>
      <c r="N193" s="245" t="s">
        <v>49</v>
      </c>
      <c r="O193" s="50"/>
      <c r="P193" s="246">
        <f>O193*H193</f>
        <v>0</v>
      </c>
      <c r="Q193" s="246">
        <v>0</v>
      </c>
      <c r="R193" s="246">
        <f>Q193*H193</f>
        <v>0</v>
      </c>
      <c r="S193" s="246">
        <v>0</v>
      </c>
      <c r="T193" s="247">
        <f>S193*H193</f>
        <v>0</v>
      </c>
      <c r="AR193" s="26" t="s">
        <v>338</v>
      </c>
      <c r="AT193" s="26" t="s">
        <v>190</v>
      </c>
      <c r="AU193" s="26" t="s">
        <v>113</v>
      </c>
      <c r="AY193" s="26" t="s">
        <v>187</v>
      </c>
      <c r="BE193" s="248">
        <f>IF(N193="základní",J193,0)</f>
        <v>0</v>
      </c>
      <c r="BF193" s="248">
        <f>IF(N193="snížená",J193,0)</f>
        <v>0</v>
      </c>
      <c r="BG193" s="248">
        <f>IF(N193="zákl. přenesená",J193,0)</f>
        <v>0</v>
      </c>
      <c r="BH193" s="248">
        <f>IF(N193="sníž. přenesená",J193,0)</f>
        <v>0</v>
      </c>
      <c r="BI193" s="248">
        <f>IF(N193="nulová",J193,0)</f>
        <v>0</v>
      </c>
      <c r="BJ193" s="26" t="s">
        <v>86</v>
      </c>
      <c r="BK193" s="248">
        <f>ROUND(I193*H193,2)</f>
        <v>0</v>
      </c>
      <c r="BL193" s="26" t="s">
        <v>338</v>
      </c>
      <c r="BM193" s="26" t="s">
        <v>1540</v>
      </c>
    </row>
    <row r="194" spans="2:65" s="1" customFormat="1" ht="16.5" customHeight="1">
      <c r="B194" s="49"/>
      <c r="C194" s="237" t="s">
        <v>905</v>
      </c>
      <c r="D194" s="237" t="s">
        <v>190</v>
      </c>
      <c r="E194" s="238" t="s">
        <v>3696</v>
      </c>
      <c r="F194" s="239" t="s">
        <v>3697</v>
      </c>
      <c r="G194" s="240" t="s">
        <v>1731</v>
      </c>
      <c r="H194" s="241">
        <v>10</v>
      </c>
      <c r="I194" s="242"/>
      <c r="J194" s="243">
        <f>ROUND(I194*H194,2)</f>
        <v>0</v>
      </c>
      <c r="K194" s="239" t="s">
        <v>34</v>
      </c>
      <c r="L194" s="75"/>
      <c r="M194" s="244" t="s">
        <v>34</v>
      </c>
      <c r="N194" s="245" t="s">
        <v>49</v>
      </c>
      <c r="O194" s="50"/>
      <c r="P194" s="246">
        <f>O194*H194</f>
        <v>0</v>
      </c>
      <c r="Q194" s="246">
        <v>0</v>
      </c>
      <c r="R194" s="246">
        <f>Q194*H194</f>
        <v>0</v>
      </c>
      <c r="S194" s="246">
        <v>0</v>
      </c>
      <c r="T194" s="247">
        <f>S194*H194</f>
        <v>0</v>
      </c>
      <c r="AR194" s="26" t="s">
        <v>338</v>
      </c>
      <c r="AT194" s="26" t="s">
        <v>190</v>
      </c>
      <c r="AU194" s="26" t="s">
        <v>113</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338</v>
      </c>
      <c r="BM194" s="26" t="s">
        <v>1557</v>
      </c>
    </row>
    <row r="195" spans="2:65" s="1" customFormat="1" ht="16.5" customHeight="1">
      <c r="B195" s="49"/>
      <c r="C195" s="237" t="s">
        <v>913</v>
      </c>
      <c r="D195" s="237" t="s">
        <v>190</v>
      </c>
      <c r="E195" s="238" t="s">
        <v>3698</v>
      </c>
      <c r="F195" s="239" t="s">
        <v>3699</v>
      </c>
      <c r="G195" s="240" t="s">
        <v>393</v>
      </c>
      <c r="H195" s="241">
        <v>40</v>
      </c>
      <c r="I195" s="242"/>
      <c r="J195" s="243">
        <f>ROUND(I195*H195,2)</f>
        <v>0</v>
      </c>
      <c r="K195" s="239" t="s">
        <v>34</v>
      </c>
      <c r="L195" s="75"/>
      <c r="M195" s="244" t="s">
        <v>34</v>
      </c>
      <c r="N195" s="245" t="s">
        <v>49</v>
      </c>
      <c r="O195" s="50"/>
      <c r="P195" s="246">
        <f>O195*H195</f>
        <v>0</v>
      </c>
      <c r="Q195" s="246">
        <v>0</v>
      </c>
      <c r="R195" s="246">
        <f>Q195*H195</f>
        <v>0</v>
      </c>
      <c r="S195" s="246">
        <v>0</v>
      </c>
      <c r="T195" s="247">
        <f>S195*H195</f>
        <v>0</v>
      </c>
      <c r="AR195" s="26" t="s">
        <v>338</v>
      </c>
      <c r="AT195" s="26" t="s">
        <v>190</v>
      </c>
      <c r="AU195" s="26" t="s">
        <v>113</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338</v>
      </c>
      <c r="BM195" s="26" t="s">
        <v>1569</v>
      </c>
    </row>
    <row r="196" spans="2:65" s="1" customFormat="1" ht="16.5" customHeight="1">
      <c r="B196" s="49"/>
      <c r="C196" s="237" t="s">
        <v>920</v>
      </c>
      <c r="D196" s="237" t="s">
        <v>190</v>
      </c>
      <c r="E196" s="238" t="s">
        <v>3700</v>
      </c>
      <c r="F196" s="239" t="s">
        <v>3701</v>
      </c>
      <c r="G196" s="240" t="s">
        <v>393</v>
      </c>
      <c r="H196" s="241">
        <v>30</v>
      </c>
      <c r="I196" s="242"/>
      <c r="J196" s="243">
        <f>ROUND(I196*H196,2)</f>
        <v>0</v>
      </c>
      <c r="K196" s="239" t="s">
        <v>34</v>
      </c>
      <c r="L196" s="75"/>
      <c r="M196" s="244" t="s">
        <v>34</v>
      </c>
      <c r="N196" s="245" t="s">
        <v>49</v>
      </c>
      <c r="O196" s="50"/>
      <c r="P196" s="246">
        <f>O196*H196</f>
        <v>0</v>
      </c>
      <c r="Q196" s="246">
        <v>0</v>
      </c>
      <c r="R196" s="246">
        <f>Q196*H196</f>
        <v>0</v>
      </c>
      <c r="S196" s="246">
        <v>0</v>
      </c>
      <c r="T196" s="247">
        <f>S196*H196</f>
        <v>0</v>
      </c>
      <c r="AR196" s="26" t="s">
        <v>338</v>
      </c>
      <c r="AT196" s="26" t="s">
        <v>190</v>
      </c>
      <c r="AU196" s="26" t="s">
        <v>113</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338</v>
      </c>
      <c r="BM196" s="26" t="s">
        <v>1583</v>
      </c>
    </row>
    <row r="197" spans="2:65" s="1" customFormat="1" ht="16.5" customHeight="1">
      <c r="B197" s="49"/>
      <c r="C197" s="237" t="s">
        <v>925</v>
      </c>
      <c r="D197" s="237" t="s">
        <v>190</v>
      </c>
      <c r="E197" s="238" t="s">
        <v>3702</v>
      </c>
      <c r="F197" s="239" t="s">
        <v>3703</v>
      </c>
      <c r="G197" s="240" t="s">
        <v>393</v>
      </c>
      <c r="H197" s="241">
        <v>5</v>
      </c>
      <c r="I197" s="242"/>
      <c r="J197" s="243">
        <f>ROUND(I197*H197,2)</f>
        <v>0</v>
      </c>
      <c r="K197" s="239" t="s">
        <v>34</v>
      </c>
      <c r="L197" s="75"/>
      <c r="M197" s="244" t="s">
        <v>34</v>
      </c>
      <c r="N197" s="245" t="s">
        <v>49</v>
      </c>
      <c r="O197" s="50"/>
      <c r="P197" s="246">
        <f>O197*H197</f>
        <v>0</v>
      </c>
      <c r="Q197" s="246">
        <v>0</v>
      </c>
      <c r="R197" s="246">
        <f>Q197*H197</f>
        <v>0</v>
      </c>
      <c r="S197" s="246">
        <v>0</v>
      </c>
      <c r="T197" s="247">
        <f>S197*H197</f>
        <v>0</v>
      </c>
      <c r="AR197" s="26" t="s">
        <v>338</v>
      </c>
      <c r="AT197" s="26" t="s">
        <v>190</v>
      </c>
      <c r="AU197" s="26" t="s">
        <v>113</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338</v>
      </c>
      <c r="BM197" s="26" t="s">
        <v>1594</v>
      </c>
    </row>
    <row r="198" spans="2:65" s="1" customFormat="1" ht="16.5" customHeight="1">
      <c r="B198" s="49"/>
      <c r="C198" s="237" t="s">
        <v>930</v>
      </c>
      <c r="D198" s="237" t="s">
        <v>190</v>
      </c>
      <c r="E198" s="238" t="s">
        <v>3704</v>
      </c>
      <c r="F198" s="239" t="s">
        <v>3705</v>
      </c>
      <c r="G198" s="240" t="s">
        <v>393</v>
      </c>
      <c r="H198" s="241">
        <v>30</v>
      </c>
      <c r="I198" s="242"/>
      <c r="J198" s="243">
        <f>ROUND(I198*H198,2)</f>
        <v>0</v>
      </c>
      <c r="K198" s="239" t="s">
        <v>34</v>
      </c>
      <c r="L198" s="75"/>
      <c r="M198" s="244" t="s">
        <v>34</v>
      </c>
      <c r="N198" s="245" t="s">
        <v>49</v>
      </c>
      <c r="O198" s="50"/>
      <c r="P198" s="246">
        <f>O198*H198</f>
        <v>0</v>
      </c>
      <c r="Q198" s="246">
        <v>0</v>
      </c>
      <c r="R198" s="246">
        <f>Q198*H198</f>
        <v>0</v>
      </c>
      <c r="S198" s="246">
        <v>0</v>
      </c>
      <c r="T198" s="247">
        <f>S198*H198</f>
        <v>0</v>
      </c>
      <c r="AR198" s="26" t="s">
        <v>338</v>
      </c>
      <c r="AT198" s="26" t="s">
        <v>190</v>
      </c>
      <c r="AU198" s="26" t="s">
        <v>113</v>
      </c>
      <c r="AY198" s="26" t="s">
        <v>187</v>
      </c>
      <c r="BE198" s="248">
        <f>IF(N198="základní",J198,0)</f>
        <v>0</v>
      </c>
      <c r="BF198" s="248">
        <f>IF(N198="snížená",J198,0)</f>
        <v>0</v>
      </c>
      <c r="BG198" s="248">
        <f>IF(N198="zákl. přenesená",J198,0)</f>
        <v>0</v>
      </c>
      <c r="BH198" s="248">
        <f>IF(N198="sníž. přenesená",J198,0)</f>
        <v>0</v>
      </c>
      <c r="BI198" s="248">
        <f>IF(N198="nulová",J198,0)</f>
        <v>0</v>
      </c>
      <c r="BJ198" s="26" t="s">
        <v>86</v>
      </c>
      <c r="BK198" s="248">
        <f>ROUND(I198*H198,2)</f>
        <v>0</v>
      </c>
      <c r="BL198" s="26" t="s">
        <v>338</v>
      </c>
      <c r="BM198" s="26" t="s">
        <v>1606</v>
      </c>
    </row>
    <row r="199" spans="2:65" s="1" customFormat="1" ht="16.5" customHeight="1">
      <c r="B199" s="49"/>
      <c r="C199" s="237" t="s">
        <v>935</v>
      </c>
      <c r="D199" s="237" t="s">
        <v>190</v>
      </c>
      <c r="E199" s="238" t="s">
        <v>3706</v>
      </c>
      <c r="F199" s="239" t="s">
        <v>3707</v>
      </c>
      <c r="G199" s="240" t="s">
        <v>393</v>
      </c>
      <c r="H199" s="241">
        <v>80</v>
      </c>
      <c r="I199" s="242"/>
      <c r="J199" s="243">
        <f>ROUND(I199*H199,2)</f>
        <v>0</v>
      </c>
      <c r="K199" s="239" t="s">
        <v>34</v>
      </c>
      <c r="L199" s="75"/>
      <c r="M199" s="244" t="s">
        <v>34</v>
      </c>
      <c r="N199" s="245" t="s">
        <v>49</v>
      </c>
      <c r="O199" s="50"/>
      <c r="P199" s="246">
        <f>O199*H199</f>
        <v>0</v>
      </c>
      <c r="Q199" s="246">
        <v>0</v>
      </c>
      <c r="R199" s="246">
        <f>Q199*H199</f>
        <v>0</v>
      </c>
      <c r="S199" s="246">
        <v>0</v>
      </c>
      <c r="T199" s="247">
        <f>S199*H199</f>
        <v>0</v>
      </c>
      <c r="AR199" s="26" t="s">
        <v>338</v>
      </c>
      <c r="AT199" s="26" t="s">
        <v>190</v>
      </c>
      <c r="AU199" s="26" t="s">
        <v>113</v>
      </c>
      <c r="AY199" s="26" t="s">
        <v>187</v>
      </c>
      <c r="BE199" s="248">
        <f>IF(N199="základní",J199,0)</f>
        <v>0</v>
      </c>
      <c r="BF199" s="248">
        <f>IF(N199="snížená",J199,0)</f>
        <v>0</v>
      </c>
      <c r="BG199" s="248">
        <f>IF(N199="zákl. přenesená",J199,0)</f>
        <v>0</v>
      </c>
      <c r="BH199" s="248">
        <f>IF(N199="sníž. přenesená",J199,0)</f>
        <v>0</v>
      </c>
      <c r="BI199" s="248">
        <f>IF(N199="nulová",J199,0)</f>
        <v>0</v>
      </c>
      <c r="BJ199" s="26" t="s">
        <v>86</v>
      </c>
      <c r="BK199" s="248">
        <f>ROUND(I199*H199,2)</f>
        <v>0</v>
      </c>
      <c r="BL199" s="26" t="s">
        <v>338</v>
      </c>
      <c r="BM199" s="26" t="s">
        <v>1618</v>
      </c>
    </row>
    <row r="200" spans="2:65" s="1" customFormat="1" ht="16.5" customHeight="1">
      <c r="B200" s="49"/>
      <c r="C200" s="237" t="s">
        <v>940</v>
      </c>
      <c r="D200" s="237" t="s">
        <v>190</v>
      </c>
      <c r="E200" s="238" t="s">
        <v>3708</v>
      </c>
      <c r="F200" s="239" t="s">
        <v>3709</v>
      </c>
      <c r="G200" s="240" t="s">
        <v>235</v>
      </c>
      <c r="H200" s="241">
        <v>15</v>
      </c>
      <c r="I200" s="242"/>
      <c r="J200" s="243">
        <f>ROUND(I200*H200,2)</f>
        <v>0</v>
      </c>
      <c r="K200" s="239" t="s">
        <v>34</v>
      </c>
      <c r="L200" s="75"/>
      <c r="M200" s="244" t="s">
        <v>34</v>
      </c>
      <c r="N200" s="245" t="s">
        <v>49</v>
      </c>
      <c r="O200" s="50"/>
      <c r="P200" s="246">
        <f>O200*H200</f>
        <v>0</v>
      </c>
      <c r="Q200" s="246">
        <v>0</v>
      </c>
      <c r="R200" s="246">
        <f>Q200*H200</f>
        <v>0</v>
      </c>
      <c r="S200" s="246">
        <v>0</v>
      </c>
      <c r="T200" s="247">
        <f>S200*H200</f>
        <v>0</v>
      </c>
      <c r="AR200" s="26" t="s">
        <v>338</v>
      </c>
      <c r="AT200" s="26" t="s">
        <v>190</v>
      </c>
      <c r="AU200" s="26" t="s">
        <v>113</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338</v>
      </c>
      <c r="BM200" s="26" t="s">
        <v>1629</v>
      </c>
    </row>
    <row r="201" spans="2:65" s="1" customFormat="1" ht="16.5" customHeight="1">
      <c r="B201" s="49"/>
      <c r="C201" s="237" t="s">
        <v>945</v>
      </c>
      <c r="D201" s="237" t="s">
        <v>190</v>
      </c>
      <c r="E201" s="238" t="s">
        <v>3710</v>
      </c>
      <c r="F201" s="239" t="s">
        <v>3711</v>
      </c>
      <c r="G201" s="240" t="s">
        <v>235</v>
      </c>
      <c r="H201" s="241">
        <v>40</v>
      </c>
      <c r="I201" s="242"/>
      <c r="J201" s="243">
        <f>ROUND(I201*H201,2)</f>
        <v>0</v>
      </c>
      <c r="K201" s="239" t="s">
        <v>34</v>
      </c>
      <c r="L201" s="75"/>
      <c r="M201" s="244" t="s">
        <v>34</v>
      </c>
      <c r="N201" s="245" t="s">
        <v>49</v>
      </c>
      <c r="O201" s="50"/>
      <c r="P201" s="246">
        <f>O201*H201</f>
        <v>0</v>
      </c>
      <c r="Q201" s="246">
        <v>0</v>
      </c>
      <c r="R201" s="246">
        <f>Q201*H201</f>
        <v>0</v>
      </c>
      <c r="S201" s="246">
        <v>0</v>
      </c>
      <c r="T201" s="247">
        <f>S201*H201</f>
        <v>0</v>
      </c>
      <c r="AR201" s="26" t="s">
        <v>338</v>
      </c>
      <c r="AT201" s="26" t="s">
        <v>190</v>
      </c>
      <c r="AU201" s="26" t="s">
        <v>113</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338</v>
      </c>
      <c r="BM201" s="26" t="s">
        <v>1641</v>
      </c>
    </row>
    <row r="202" spans="2:65" s="1" customFormat="1" ht="16.5" customHeight="1">
      <c r="B202" s="49"/>
      <c r="C202" s="237" t="s">
        <v>951</v>
      </c>
      <c r="D202" s="237" t="s">
        <v>190</v>
      </c>
      <c r="E202" s="238" t="s">
        <v>3712</v>
      </c>
      <c r="F202" s="239" t="s">
        <v>3713</v>
      </c>
      <c r="G202" s="240" t="s">
        <v>1731</v>
      </c>
      <c r="H202" s="241">
        <v>90</v>
      </c>
      <c r="I202" s="242"/>
      <c r="J202" s="243">
        <f>ROUND(I202*H202,2)</f>
        <v>0</v>
      </c>
      <c r="K202" s="239" t="s">
        <v>34</v>
      </c>
      <c r="L202" s="75"/>
      <c r="M202" s="244" t="s">
        <v>34</v>
      </c>
      <c r="N202" s="245" t="s">
        <v>49</v>
      </c>
      <c r="O202" s="50"/>
      <c r="P202" s="246">
        <f>O202*H202</f>
        <v>0</v>
      </c>
      <c r="Q202" s="246">
        <v>0</v>
      </c>
      <c r="R202" s="246">
        <f>Q202*H202</f>
        <v>0</v>
      </c>
      <c r="S202" s="246">
        <v>0</v>
      </c>
      <c r="T202" s="247">
        <f>S202*H202</f>
        <v>0</v>
      </c>
      <c r="AR202" s="26" t="s">
        <v>338</v>
      </c>
      <c r="AT202" s="26" t="s">
        <v>190</v>
      </c>
      <c r="AU202" s="26" t="s">
        <v>113</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338</v>
      </c>
      <c r="BM202" s="26" t="s">
        <v>1651</v>
      </c>
    </row>
    <row r="203" spans="2:65" s="1" customFormat="1" ht="16.5" customHeight="1">
      <c r="B203" s="49"/>
      <c r="C203" s="237" t="s">
        <v>964</v>
      </c>
      <c r="D203" s="237" t="s">
        <v>190</v>
      </c>
      <c r="E203" s="238" t="s">
        <v>3714</v>
      </c>
      <c r="F203" s="239" t="s">
        <v>3715</v>
      </c>
      <c r="G203" s="240" t="s">
        <v>1731</v>
      </c>
      <c r="H203" s="241">
        <v>50</v>
      </c>
      <c r="I203" s="242"/>
      <c r="J203" s="243">
        <f>ROUND(I203*H203,2)</f>
        <v>0</v>
      </c>
      <c r="K203" s="239" t="s">
        <v>34</v>
      </c>
      <c r="L203" s="75"/>
      <c r="M203" s="244" t="s">
        <v>34</v>
      </c>
      <c r="N203" s="245" t="s">
        <v>49</v>
      </c>
      <c r="O203" s="50"/>
      <c r="P203" s="246">
        <f>O203*H203</f>
        <v>0</v>
      </c>
      <c r="Q203" s="246">
        <v>0</v>
      </c>
      <c r="R203" s="246">
        <f>Q203*H203</f>
        <v>0</v>
      </c>
      <c r="S203" s="246">
        <v>0</v>
      </c>
      <c r="T203" s="247">
        <f>S203*H203</f>
        <v>0</v>
      </c>
      <c r="AR203" s="26" t="s">
        <v>338</v>
      </c>
      <c r="AT203" s="26" t="s">
        <v>190</v>
      </c>
      <c r="AU203" s="26" t="s">
        <v>113</v>
      </c>
      <c r="AY203" s="26" t="s">
        <v>187</v>
      </c>
      <c r="BE203" s="248">
        <f>IF(N203="základní",J203,0)</f>
        <v>0</v>
      </c>
      <c r="BF203" s="248">
        <f>IF(N203="snížená",J203,0)</f>
        <v>0</v>
      </c>
      <c r="BG203" s="248">
        <f>IF(N203="zákl. přenesená",J203,0)</f>
        <v>0</v>
      </c>
      <c r="BH203" s="248">
        <f>IF(N203="sníž. přenesená",J203,0)</f>
        <v>0</v>
      </c>
      <c r="BI203" s="248">
        <f>IF(N203="nulová",J203,0)</f>
        <v>0</v>
      </c>
      <c r="BJ203" s="26" t="s">
        <v>86</v>
      </c>
      <c r="BK203" s="248">
        <f>ROUND(I203*H203,2)</f>
        <v>0</v>
      </c>
      <c r="BL203" s="26" t="s">
        <v>338</v>
      </c>
      <c r="BM203" s="26" t="s">
        <v>1661</v>
      </c>
    </row>
    <row r="204" spans="2:65" s="1" customFormat="1" ht="16.5" customHeight="1">
      <c r="B204" s="49"/>
      <c r="C204" s="237" t="s">
        <v>970</v>
      </c>
      <c r="D204" s="237" t="s">
        <v>190</v>
      </c>
      <c r="E204" s="238" t="s">
        <v>3716</v>
      </c>
      <c r="F204" s="239" t="s">
        <v>3717</v>
      </c>
      <c r="G204" s="240" t="s">
        <v>1731</v>
      </c>
      <c r="H204" s="241">
        <v>15</v>
      </c>
      <c r="I204" s="242"/>
      <c r="J204" s="243">
        <f>ROUND(I204*H204,2)</f>
        <v>0</v>
      </c>
      <c r="K204" s="239" t="s">
        <v>34</v>
      </c>
      <c r="L204" s="75"/>
      <c r="M204" s="244" t="s">
        <v>34</v>
      </c>
      <c r="N204" s="245" t="s">
        <v>49</v>
      </c>
      <c r="O204" s="50"/>
      <c r="P204" s="246">
        <f>O204*H204</f>
        <v>0</v>
      </c>
      <c r="Q204" s="246">
        <v>0</v>
      </c>
      <c r="R204" s="246">
        <f>Q204*H204</f>
        <v>0</v>
      </c>
      <c r="S204" s="246">
        <v>0</v>
      </c>
      <c r="T204" s="247">
        <f>S204*H204</f>
        <v>0</v>
      </c>
      <c r="AR204" s="26" t="s">
        <v>338</v>
      </c>
      <c r="AT204" s="26" t="s">
        <v>190</v>
      </c>
      <c r="AU204" s="26" t="s">
        <v>113</v>
      </c>
      <c r="AY204" s="26" t="s">
        <v>187</v>
      </c>
      <c r="BE204" s="248">
        <f>IF(N204="základní",J204,0)</f>
        <v>0</v>
      </c>
      <c r="BF204" s="248">
        <f>IF(N204="snížená",J204,0)</f>
        <v>0</v>
      </c>
      <c r="BG204" s="248">
        <f>IF(N204="zákl. přenesená",J204,0)</f>
        <v>0</v>
      </c>
      <c r="BH204" s="248">
        <f>IF(N204="sníž. přenesená",J204,0)</f>
        <v>0</v>
      </c>
      <c r="BI204" s="248">
        <f>IF(N204="nulová",J204,0)</f>
        <v>0</v>
      </c>
      <c r="BJ204" s="26" t="s">
        <v>86</v>
      </c>
      <c r="BK204" s="248">
        <f>ROUND(I204*H204,2)</f>
        <v>0</v>
      </c>
      <c r="BL204" s="26" t="s">
        <v>338</v>
      </c>
      <c r="BM204" s="26" t="s">
        <v>1670</v>
      </c>
    </row>
    <row r="205" spans="2:65" s="1" customFormat="1" ht="16.5" customHeight="1">
      <c r="B205" s="49"/>
      <c r="C205" s="237" t="s">
        <v>979</v>
      </c>
      <c r="D205" s="237" t="s">
        <v>190</v>
      </c>
      <c r="E205" s="238" t="s">
        <v>3718</v>
      </c>
      <c r="F205" s="239" t="s">
        <v>3719</v>
      </c>
      <c r="G205" s="240" t="s">
        <v>1731</v>
      </c>
      <c r="H205" s="241">
        <v>6</v>
      </c>
      <c r="I205" s="242"/>
      <c r="J205" s="243">
        <f>ROUND(I205*H205,2)</f>
        <v>0</v>
      </c>
      <c r="K205" s="239" t="s">
        <v>34</v>
      </c>
      <c r="L205" s="75"/>
      <c r="M205" s="244" t="s">
        <v>34</v>
      </c>
      <c r="N205" s="245" t="s">
        <v>49</v>
      </c>
      <c r="O205" s="50"/>
      <c r="P205" s="246">
        <f>O205*H205</f>
        <v>0</v>
      </c>
      <c r="Q205" s="246">
        <v>0</v>
      </c>
      <c r="R205" s="246">
        <f>Q205*H205</f>
        <v>0</v>
      </c>
      <c r="S205" s="246">
        <v>0</v>
      </c>
      <c r="T205" s="247">
        <f>S205*H205</f>
        <v>0</v>
      </c>
      <c r="AR205" s="26" t="s">
        <v>338</v>
      </c>
      <c r="AT205" s="26" t="s">
        <v>190</v>
      </c>
      <c r="AU205" s="26" t="s">
        <v>113</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338</v>
      </c>
      <c r="BM205" s="26" t="s">
        <v>1687</v>
      </c>
    </row>
    <row r="206" spans="2:65" s="1" customFormat="1" ht="16.5" customHeight="1">
      <c r="B206" s="49"/>
      <c r="C206" s="237" t="s">
        <v>1012</v>
      </c>
      <c r="D206" s="237" t="s">
        <v>190</v>
      </c>
      <c r="E206" s="238" t="s">
        <v>3720</v>
      </c>
      <c r="F206" s="239" t="s">
        <v>3721</v>
      </c>
      <c r="G206" s="240" t="s">
        <v>1731</v>
      </c>
      <c r="H206" s="241">
        <v>7</v>
      </c>
      <c r="I206" s="242"/>
      <c r="J206" s="243">
        <f>ROUND(I206*H206,2)</f>
        <v>0</v>
      </c>
      <c r="K206" s="239" t="s">
        <v>34</v>
      </c>
      <c r="L206" s="75"/>
      <c r="M206" s="244" t="s">
        <v>34</v>
      </c>
      <c r="N206" s="245" t="s">
        <v>49</v>
      </c>
      <c r="O206" s="50"/>
      <c r="P206" s="246">
        <f>O206*H206</f>
        <v>0</v>
      </c>
      <c r="Q206" s="246">
        <v>0</v>
      </c>
      <c r="R206" s="246">
        <f>Q206*H206</f>
        <v>0</v>
      </c>
      <c r="S206" s="246">
        <v>0</v>
      </c>
      <c r="T206" s="247">
        <f>S206*H206</f>
        <v>0</v>
      </c>
      <c r="AR206" s="26" t="s">
        <v>338</v>
      </c>
      <c r="AT206" s="26" t="s">
        <v>190</v>
      </c>
      <c r="AU206" s="26" t="s">
        <v>113</v>
      </c>
      <c r="AY206" s="26" t="s">
        <v>187</v>
      </c>
      <c r="BE206" s="248">
        <f>IF(N206="základní",J206,0)</f>
        <v>0</v>
      </c>
      <c r="BF206" s="248">
        <f>IF(N206="snížená",J206,0)</f>
        <v>0</v>
      </c>
      <c r="BG206" s="248">
        <f>IF(N206="zákl. přenesená",J206,0)</f>
        <v>0</v>
      </c>
      <c r="BH206" s="248">
        <f>IF(N206="sníž. přenesená",J206,0)</f>
        <v>0</v>
      </c>
      <c r="BI206" s="248">
        <f>IF(N206="nulová",J206,0)</f>
        <v>0</v>
      </c>
      <c r="BJ206" s="26" t="s">
        <v>86</v>
      </c>
      <c r="BK206" s="248">
        <f>ROUND(I206*H206,2)</f>
        <v>0</v>
      </c>
      <c r="BL206" s="26" t="s">
        <v>338</v>
      </c>
      <c r="BM206" s="26" t="s">
        <v>1699</v>
      </c>
    </row>
    <row r="207" spans="2:65" s="1" customFormat="1" ht="16.5" customHeight="1">
      <c r="B207" s="49"/>
      <c r="C207" s="237" t="s">
        <v>1040</v>
      </c>
      <c r="D207" s="237" t="s">
        <v>190</v>
      </c>
      <c r="E207" s="238" t="s">
        <v>3722</v>
      </c>
      <c r="F207" s="239" t="s">
        <v>3723</v>
      </c>
      <c r="G207" s="240" t="s">
        <v>1731</v>
      </c>
      <c r="H207" s="241">
        <v>120</v>
      </c>
      <c r="I207" s="242"/>
      <c r="J207" s="243">
        <f>ROUND(I207*H207,2)</f>
        <v>0</v>
      </c>
      <c r="K207" s="239" t="s">
        <v>34</v>
      </c>
      <c r="L207" s="75"/>
      <c r="M207" s="244" t="s">
        <v>34</v>
      </c>
      <c r="N207" s="245" t="s">
        <v>49</v>
      </c>
      <c r="O207" s="50"/>
      <c r="P207" s="246">
        <f>O207*H207</f>
        <v>0</v>
      </c>
      <c r="Q207" s="246">
        <v>0</v>
      </c>
      <c r="R207" s="246">
        <f>Q207*H207</f>
        <v>0</v>
      </c>
      <c r="S207" s="246">
        <v>0</v>
      </c>
      <c r="T207" s="247">
        <f>S207*H207</f>
        <v>0</v>
      </c>
      <c r="AR207" s="26" t="s">
        <v>338</v>
      </c>
      <c r="AT207" s="26" t="s">
        <v>190</v>
      </c>
      <c r="AU207" s="26" t="s">
        <v>113</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338</v>
      </c>
      <c r="BM207" s="26" t="s">
        <v>1710</v>
      </c>
    </row>
    <row r="208" spans="2:65" s="1" customFormat="1" ht="16.5" customHeight="1">
      <c r="B208" s="49"/>
      <c r="C208" s="237" t="s">
        <v>1045</v>
      </c>
      <c r="D208" s="237" t="s">
        <v>190</v>
      </c>
      <c r="E208" s="238" t="s">
        <v>3724</v>
      </c>
      <c r="F208" s="239" t="s">
        <v>3725</v>
      </c>
      <c r="G208" s="240" t="s">
        <v>1731</v>
      </c>
      <c r="H208" s="241">
        <v>20</v>
      </c>
      <c r="I208" s="242"/>
      <c r="J208" s="243">
        <f>ROUND(I208*H208,2)</f>
        <v>0</v>
      </c>
      <c r="K208" s="239" t="s">
        <v>34</v>
      </c>
      <c r="L208" s="75"/>
      <c r="M208" s="244" t="s">
        <v>34</v>
      </c>
      <c r="N208" s="245" t="s">
        <v>49</v>
      </c>
      <c r="O208" s="50"/>
      <c r="P208" s="246">
        <f>O208*H208</f>
        <v>0</v>
      </c>
      <c r="Q208" s="246">
        <v>0</v>
      </c>
      <c r="R208" s="246">
        <f>Q208*H208</f>
        <v>0</v>
      </c>
      <c r="S208" s="246">
        <v>0</v>
      </c>
      <c r="T208" s="247">
        <f>S208*H208</f>
        <v>0</v>
      </c>
      <c r="AR208" s="26" t="s">
        <v>338</v>
      </c>
      <c r="AT208" s="26" t="s">
        <v>190</v>
      </c>
      <c r="AU208" s="26" t="s">
        <v>113</v>
      </c>
      <c r="AY208" s="26" t="s">
        <v>187</v>
      </c>
      <c r="BE208" s="248">
        <f>IF(N208="základní",J208,0)</f>
        <v>0</v>
      </c>
      <c r="BF208" s="248">
        <f>IF(N208="snížená",J208,0)</f>
        <v>0</v>
      </c>
      <c r="BG208" s="248">
        <f>IF(N208="zákl. přenesená",J208,0)</f>
        <v>0</v>
      </c>
      <c r="BH208" s="248">
        <f>IF(N208="sníž. přenesená",J208,0)</f>
        <v>0</v>
      </c>
      <c r="BI208" s="248">
        <f>IF(N208="nulová",J208,0)</f>
        <v>0</v>
      </c>
      <c r="BJ208" s="26" t="s">
        <v>86</v>
      </c>
      <c r="BK208" s="248">
        <f>ROUND(I208*H208,2)</f>
        <v>0</v>
      </c>
      <c r="BL208" s="26" t="s">
        <v>338</v>
      </c>
      <c r="BM208" s="26" t="s">
        <v>670</v>
      </c>
    </row>
    <row r="209" spans="2:65" s="1" customFormat="1" ht="16.5" customHeight="1">
      <c r="B209" s="49"/>
      <c r="C209" s="237" t="s">
        <v>1049</v>
      </c>
      <c r="D209" s="237" t="s">
        <v>190</v>
      </c>
      <c r="E209" s="238" t="s">
        <v>3726</v>
      </c>
      <c r="F209" s="239" t="s">
        <v>3727</v>
      </c>
      <c r="G209" s="240" t="s">
        <v>1731</v>
      </c>
      <c r="H209" s="241">
        <v>45</v>
      </c>
      <c r="I209" s="242"/>
      <c r="J209" s="243">
        <f>ROUND(I209*H209,2)</f>
        <v>0</v>
      </c>
      <c r="K209" s="239" t="s">
        <v>34</v>
      </c>
      <c r="L209" s="75"/>
      <c r="M209" s="244" t="s">
        <v>34</v>
      </c>
      <c r="N209" s="245" t="s">
        <v>49</v>
      </c>
      <c r="O209" s="50"/>
      <c r="P209" s="246">
        <f>O209*H209</f>
        <v>0</v>
      </c>
      <c r="Q209" s="246">
        <v>0</v>
      </c>
      <c r="R209" s="246">
        <f>Q209*H209</f>
        <v>0</v>
      </c>
      <c r="S209" s="246">
        <v>0</v>
      </c>
      <c r="T209" s="247">
        <f>S209*H209</f>
        <v>0</v>
      </c>
      <c r="AR209" s="26" t="s">
        <v>338</v>
      </c>
      <c r="AT209" s="26" t="s">
        <v>190</v>
      </c>
      <c r="AU209" s="26" t="s">
        <v>113</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338</v>
      </c>
      <c r="BM209" s="26" t="s">
        <v>1747</v>
      </c>
    </row>
    <row r="210" spans="2:65" s="1" customFormat="1" ht="16.5" customHeight="1">
      <c r="B210" s="49"/>
      <c r="C210" s="237" t="s">
        <v>1053</v>
      </c>
      <c r="D210" s="237" t="s">
        <v>190</v>
      </c>
      <c r="E210" s="238" t="s">
        <v>3728</v>
      </c>
      <c r="F210" s="239" t="s">
        <v>3729</v>
      </c>
      <c r="G210" s="240" t="s">
        <v>1731</v>
      </c>
      <c r="H210" s="241">
        <v>25</v>
      </c>
      <c r="I210" s="242"/>
      <c r="J210" s="243">
        <f>ROUND(I210*H210,2)</f>
        <v>0</v>
      </c>
      <c r="K210" s="239" t="s">
        <v>34</v>
      </c>
      <c r="L210" s="75"/>
      <c r="M210" s="244" t="s">
        <v>34</v>
      </c>
      <c r="N210" s="245" t="s">
        <v>49</v>
      </c>
      <c r="O210" s="50"/>
      <c r="P210" s="246">
        <f>O210*H210</f>
        <v>0</v>
      </c>
      <c r="Q210" s="246">
        <v>0</v>
      </c>
      <c r="R210" s="246">
        <f>Q210*H210</f>
        <v>0</v>
      </c>
      <c r="S210" s="246">
        <v>0</v>
      </c>
      <c r="T210" s="247">
        <f>S210*H210</f>
        <v>0</v>
      </c>
      <c r="AR210" s="26" t="s">
        <v>338</v>
      </c>
      <c r="AT210" s="26" t="s">
        <v>190</v>
      </c>
      <c r="AU210" s="26" t="s">
        <v>113</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338</v>
      </c>
      <c r="BM210" s="26" t="s">
        <v>1761</v>
      </c>
    </row>
    <row r="211" spans="2:65" s="1" customFormat="1" ht="16.5" customHeight="1">
      <c r="B211" s="49"/>
      <c r="C211" s="237" t="s">
        <v>1057</v>
      </c>
      <c r="D211" s="237" t="s">
        <v>190</v>
      </c>
      <c r="E211" s="238" t="s">
        <v>3730</v>
      </c>
      <c r="F211" s="239" t="s">
        <v>3731</v>
      </c>
      <c r="G211" s="240" t="s">
        <v>1731</v>
      </c>
      <c r="H211" s="241">
        <v>20</v>
      </c>
      <c r="I211" s="242"/>
      <c r="J211" s="243">
        <f>ROUND(I211*H211,2)</f>
        <v>0</v>
      </c>
      <c r="K211" s="239" t="s">
        <v>34</v>
      </c>
      <c r="L211" s="75"/>
      <c r="M211" s="244" t="s">
        <v>34</v>
      </c>
      <c r="N211" s="245" t="s">
        <v>49</v>
      </c>
      <c r="O211" s="50"/>
      <c r="P211" s="246">
        <f>O211*H211</f>
        <v>0</v>
      </c>
      <c r="Q211" s="246">
        <v>0</v>
      </c>
      <c r="R211" s="246">
        <f>Q211*H211</f>
        <v>0</v>
      </c>
      <c r="S211" s="246">
        <v>0</v>
      </c>
      <c r="T211" s="247">
        <f>S211*H211</f>
        <v>0</v>
      </c>
      <c r="AR211" s="26" t="s">
        <v>338</v>
      </c>
      <c r="AT211" s="26" t="s">
        <v>190</v>
      </c>
      <c r="AU211" s="26" t="s">
        <v>113</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338</v>
      </c>
      <c r="BM211" s="26" t="s">
        <v>1771</v>
      </c>
    </row>
    <row r="212" spans="2:47" s="1" customFormat="1" ht="13.5">
      <c r="B212" s="49"/>
      <c r="C212" s="77"/>
      <c r="D212" s="253" t="s">
        <v>1720</v>
      </c>
      <c r="E212" s="77"/>
      <c r="F212" s="254" t="s">
        <v>3732</v>
      </c>
      <c r="G212" s="77"/>
      <c r="H212" s="77"/>
      <c r="I212" s="207"/>
      <c r="J212" s="77"/>
      <c r="K212" s="77"/>
      <c r="L212" s="75"/>
      <c r="M212" s="255"/>
      <c r="N212" s="50"/>
      <c r="O212" s="50"/>
      <c r="P212" s="50"/>
      <c r="Q212" s="50"/>
      <c r="R212" s="50"/>
      <c r="S212" s="50"/>
      <c r="T212" s="98"/>
      <c r="AT212" s="26" t="s">
        <v>1720</v>
      </c>
      <c r="AU212" s="26" t="s">
        <v>113</v>
      </c>
    </row>
    <row r="213" spans="2:65" s="1" customFormat="1" ht="16.5" customHeight="1">
      <c r="B213" s="49"/>
      <c r="C213" s="237" t="s">
        <v>1063</v>
      </c>
      <c r="D213" s="237" t="s">
        <v>190</v>
      </c>
      <c r="E213" s="238" t="s">
        <v>3733</v>
      </c>
      <c r="F213" s="239" t="s">
        <v>3734</v>
      </c>
      <c r="G213" s="240" t="s">
        <v>393</v>
      </c>
      <c r="H213" s="241">
        <v>40</v>
      </c>
      <c r="I213" s="242"/>
      <c r="J213" s="243">
        <f>ROUND(I213*H213,2)</f>
        <v>0</v>
      </c>
      <c r="K213" s="239" t="s">
        <v>34</v>
      </c>
      <c r="L213" s="75"/>
      <c r="M213" s="244" t="s">
        <v>34</v>
      </c>
      <c r="N213" s="245" t="s">
        <v>49</v>
      </c>
      <c r="O213" s="50"/>
      <c r="P213" s="246">
        <f>O213*H213</f>
        <v>0</v>
      </c>
      <c r="Q213" s="246">
        <v>0</v>
      </c>
      <c r="R213" s="246">
        <f>Q213*H213</f>
        <v>0</v>
      </c>
      <c r="S213" s="246">
        <v>0</v>
      </c>
      <c r="T213" s="247">
        <f>S213*H213</f>
        <v>0</v>
      </c>
      <c r="AR213" s="26" t="s">
        <v>338</v>
      </c>
      <c r="AT213" s="26" t="s">
        <v>190</v>
      </c>
      <c r="AU213" s="26" t="s">
        <v>113</v>
      </c>
      <c r="AY213" s="26" t="s">
        <v>187</v>
      </c>
      <c r="BE213" s="248">
        <f>IF(N213="základní",J213,0)</f>
        <v>0</v>
      </c>
      <c r="BF213" s="248">
        <f>IF(N213="snížená",J213,0)</f>
        <v>0</v>
      </c>
      <c r="BG213" s="248">
        <f>IF(N213="zákl. přenesená",J213,0)</f>
        <v>0</v>
      </c>
      <c r="BH213" s="248">
        <f>IF(N213="sníž. přenesená",J213,0)</f>
        <v>0</v>
      </c>
      <c r="BI213" s="248">
        <f>IF(N213="nulová",J213,0)</f>
        <v>0</v>
      </c>
      <c r="BJ213" s="26" t="s">
        <v>86</v>
      </c>
      <c r="BK213" s="248">
        <f>ROUND(I213*H213,2)</f>
        <v>0</v>
      </c>
      <c r="BL213" s="26" t="s">
        <v>338</v>
      </c>
      <c r="BM213" s="26" t="s">
        <v>1781</v>
      </c>
    </row>
    <row r="214" spans="2:65" s="1" customFormat="1" ht="16.5" customHeight="1">
      <c r="B214" s="49"/>
      <c r="C214" s="237" t="s">
        <v>1070</v>
      </c>
      <c r="D214" s="237" t="s">
        <v>190</v>
      </c>
      <c r="E214" s="238" t="s">
        <v>3735</v>
      </c>
      <c r="F214" s="239" t="s">
        <v>3736</v>
      </c>
      <c r="G214" s="240" t="s">
        <v>393</v>
      </c>
      <c r="H214" s="241">
        <v>1800</v>
      </c>
      <c r="I214" s="242"/>
      <c r="J214" s="243">
        <f>ROUND(I214*H214,2)</f>
        <v>0</v>
      </c>
      <c r="K214" s="239" t="s">
        <v>34</v>
      </c>
      <c r="L214" s="75"/>
      <c r="M214" s="244" t="s">
        <v>34</v>
      </c>
      <c r="N214" s="245" t="s">
        <v>49</v>
      </c>
      <c r="O214" s="50"/>
      <c r="P214" s="246">
        <f>O214*H214</f>
        <v>0</v>
      </c>
      <c r="Q214" s="246">
        <v>0</v>
      </c>
      <c r="R214" s="246">
        <f>Q214*H214</f>
        <v>0</v>
      </c>
      <c r="S214" s="246">
        <v>0</v>
      </c>
      <c r="T214" s="247">
        <f>S214*H214</f>
        <v>0</v>
      </c>
      <c r="AR214" s="26" t="s">
        <v>338</v>
      </c>
      <c r="AT214" s="26" t="s">
        <v>190</v>
      </c>
      <c r="AU214" s="26" t="s">
        <v>113</v>
      </c>
      <c r="AY214" s="26" t="s">
        <v>187</v>
      </c>
      <c r="BE214" s="248">
        <f>IF(N214="základní",J214,0)</f>
        <v>0</v>
      </c>
      <c r="BF214" s="248">
        <f>IF(N214="snížená",J214,0)</f>
        <v>0</v>
      </c>
      <c r="BG214" s="248">
        <f>IF(N214="zákl. přenesená",J214,0)</f>
        <v>0</v>
      </c>
      <c r="BH214" s="248">
        <f>IF(N214="sníž. přenesená",J214,0)</f>
        <v>0</v>
      </c>
      <c r="BI214" s="248">
        <f>IF(N214="nulová",J214,0)</f>
        <v>0</v>
      </c>
      <c r="BJ214" s="26" t="s">
        <v>86</v>
      </c>
      <c r="BK214" s="248">
        <f>ROUND(I214*H214,2)</f>
        <v>0</v>
      </c>
      <c r="BL214" s="26" t="s">
        <v>338</v>
      </c>
      <c r="BM214" s="26" t="s">
        <v>1790</v>
      </c>
    </row>
    <row r="215" spans="2:65" s="1" customFormat="1" ht="16.5" customHeight="1">
      <c r="B215" s="49"/>
      <c r="C215" s="237" t="s">
        <v>1078</v>
      </c>
      <c r="D215" s="237" t="s">
        <v>190</v>
      </c>
      <c r="E215" s="238" t="s">
        <v>3737</v>
      </c>
      <c r="F215" s="239" t="s">
        <v>3738</v>
      </c>
      <c r="G215" s="240" t="s">
        <v>393</v>
      </c>
      <c r="H215" s="241">
        <v>150</v>
      </c>
      <c r="I215" s="242"/>
      <c r="J215" s="243">
        <f>ROUND(I215*H215,2)</f>
        <v>0</v>
      </c>
      <c r="K215" s="239" t="s">
        <v>34</v>
      </c>
      <c r="L215" s="75"/>
      <c r="M215" s="244" t="s">
        <v>34</v>
      </c>
      <c r="N215" s="245" t="s">
        <v>49</v>
      </c>
      <c r="O215" s="50"/>
      <c r="P215" s="246">
        <f>O215*H215</f>
        <v>0</v>
      </c>
      <c r="Q215" s="246">
        <v>0</v>
      </c>
      <c r="R215" s="246">
        <f>Q215*H215</f>
        <v>0</v>
      </c>
      <c r="S215" s="246">
        <v>0</v>
      </c>
      <c r="T215" s="247">
        <f>S215*H215</f>
        <v>0</v>
      </c>
      <c r="AR215" s="26" t="s">
        <v>338</v>
      </c>
      <c r="AT215" s="26" t="s">
        <v>190</v>
      </c>
      <c r="AU215" s="26" t="s">
        <v>113</v>
      </c>
      <c r="AY215" s="26" t="s">
        <v>187</v>
      </c>
      <c r="BE215" s="248">
        <f>IF(N215="základní",J215,0)</f>
        <v>0</v>
      </c>
      <c r="BF215" s="248">
        <f>IF(N215="snížená",J215,0)</f>
        <v>0</v>
      </c>
      <c r="BG215" s="248">
        <f>IF(N215="zákl. přenesená",J215,0)</f>
        <v>0</v>
      </c>
      <c r="BH215" s="248">
        <f>IF(N215="sníž. přenesená",J215,0)</f>
        <v>0</v>
      </c>
      <c r="BI215" s="248">
        <f>IF(N215="nulová",J215,0)</f>
        <v>0</v>
      </c>
      <c r="BJ215" s="26" t="s">
        <v>86</v>
      </c>
      <c r="BK215" s="248">
        <f>ROUND(I215*H215,2)</f>
        <v>0</v>
      </c>
      <c r="BL215" s="26" t="s">
        <v>338</v>
      </c>
      <c r="BM215" s="26" t="s">
        <v>1798</v>
      </c>
    </row>
    <row r="216" spans="2:65" s="1" customFormat="1" ht="16.5" customHeight="1">
      <c r="B216" s="49"/>
      <c r="C216" s="237" t="s">
        <v>1110</v>
      </c>
      <c r="D216" s="237" t="s">
        <v>190</v>
      </c>
      <c r="E216" s="238" t="s">
        <v>3739</v>
      </c>
      <c r="F216" s="239" t="s">
        <v>3740</v>
      </c>
      <c r="G216" s="240" t="s">
        <v>393</v>
      </c>
      <c r="H216" s="241">
        <v>2200</v>
      </c>
      <c r="I216" s="242"/>
      <c r="J216" s="243">
        <f>ROUND(I216*H216,2)</f>
        <v>0</v>
      </c>
      <c r="K216" s="239" t="s">
        <v>34</v>
      </c>
      <c r="L216" s="75"/>
      <c r="M216" s="244" t="s">
        <v>34</v>
      </c>
      <c r="N216" s="245" t="s">
        <v>49</v>
      </c>
      <c r="O216" s="50"/>
      <c r="P216" s="246">
        <f>O216*H216</f>
        <v>0</v>
      </c>
      <c r="Q216" s="246">
        <v>0</v>
      </c>
      <c r="R216" s="246">
        <f>Q216*H216</f>
        <v>0</v>
      </c>
      <c r="S216" s="246">
        <v>0</v>
      </c>
      <c r="T216" s="247">
        <f>S216*H216</f>
        <v>0</v>
      </c>
      <c r="AR216" s="26" t="s">
        <v>338</v>
      </c>
      <c r="AT216" s="26" t="s">
        <v>190</v>
      </c>
      <c r="AU216" s="26" t="s">
        <v>113</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338</v>
      </c>
      <c r="BM216" s="26" t="s">
        <v>1806</v>
      </c>
    </row>
    <row r="217" spans="2:65" s="1" customFormat="1" ht="16.5" customHeight="1">
      <c r="B217" s="49"/>
      <c r="C217" s="237" t="s">
        <v>1115</v>
      </c>
      <c r="D217" s="237" t="s">
        <v>190</v>
      </c>
      <c r="E217" s="238" t="s">
        <v>3741</v>
      </c>
      <c r="F217" s="239" t="s">
        <v>3742</v>
      </c>
      <c r="G217" s="240" t="s">
        <v>393</v>
      </c>
      <c r="H217" s="241">
        <v>80</v>
      </c>
      <c r="I217" s="242"/>
      <c r="J217" s="243">
        <f>ROUND(I217*H217,2)</f>
        <v>0</v>
      </c>
      <c r="K217" s="239" t="s">
        <v>34</v>
      </c>
      <c r="L217" s="75"/>
      <c r="M217" s="244" t="s">
        <v>34</v>
      </c>
      <c r="N217" s="245" t="s">
        <v>49</v>
      </c>
      <c r="O217" s="50"/>
      <c r="P217" s="246">
        <f>O217*H217</f>
        <v>0</v>
      </c>
      <c r="Q217" s="246">
        <v>0</v>
      </c>
      <c r="R217" s="246">
        <f>Q217*H217</f>
        <v>0</v>
      </c>
      <c r="S217" s="246">
        <v>0</v>
      </c>
      <c r="T217" s="247">
        <f>S217*H217</f>
        <v>0</v>
      </c>
      <c r="AR217" s="26" t="s">
        <v>338</v>
      </c>
      <c r="AT217" s="26" t="s">
        <v>190</v>
      </c>
      <c r="AU217" s="26" t="s">
        <v>113</v>
      </c>
      <c r="AY217" s="26" t="s">
        <v>187</v>
      </c>
      <c r="BE217" s="248">
        <f>IF(N217="základní",J217,0)</f>
        <v>0</v>
      </c>
      <c r="BF217" s="248">
        <f>IF(N217="snížená",J217,0)</f>
        <v>0</v>
      </c>
      <c r="BG217" s="248">
        <f>IF(N217="zákl. přenesená",J217,0)</f>
        <v>0</v>
      </c>
      <c r="BH217" s="248">
        <f>IF(N217="sníž. přenesená",J217,0)</f>
        <v>0</v>
      </c>
      <c r="BI217" s="248">
        <f>IF(N217="nulová",J217,0)</f>
        <v>0</v>
      </c>
      <c r="BJ217" s="26" t="s">
        <v>86</v>
      </c>
      <c r="BK217" s="248">
        <f>ROUND(I217*H217,2)</f>
        <v>0</v>
      </c>
      <c r="BL217" s="26" t="s">
        <v>338</v>
      </c>
      <c r="BM217" s="26" t="s">
        <v>1816</v>
      </c>
    </row>
    <row r="218" spans="2:65" s="1" customFormat="1" ht="16.5" customHeight="1">
      <c r="B218" s="49"/>
      <c r="C218" s="237" t="s">
        <v>1126</v>
      </c>
      <c r="D218" s="237" t="s">
        <v>190</v>
      </c>
      <c r="E218" s="238" t="s">
        <v>3743</v>
      </c>
      <c r="F218" s="239" t="s">
        <v>3744</v>
      </c>
      <c r="G218" s="240" t="s">
        <v>393</v>
      </c>
      <c r="H218" s="241">
        <v>80</v>
      </c>
      <c r="I218" s="242"/>
      <c r="J218" s="243">
        <f>ROUND(I218*H218,2)</f>
        <v>0</v>
      </c>
      <c r="K218" s="239" t="s">
        <v>34</v>
      </c>
      <c r="L218" s="75"/>
      <c r="M218" s="244" t="s">
        <v>34</v>
      </c>
      <c r="N218" s="245" t="s">
        <v>49</v>
      </c>
      <c r="O218" s="50"/>
      <c r="P218" s="246">
        <f>O218*H218</f>
        <v>0</v>
      </c>
      <c r="Q218" s="246">
        <v>0</v>
      </c>
      <c r="R218" s="246">
        <f>Q218*H218</f>
        <v>0</v>
      </c>
      <c r="S218" s="246">
        <v>0</v>
      </c>
      <c r="T218" s="247">
        <f>S218*H218</f>
        <v>0</v>
      </c>
      <c r="AR218" s="26" t="s">
        <v>338</v>
      </c>
      <c r="AT218" s="26" t="s">
        <v>190</v>
      </c>
      <c r="AU218" s="26" t="s">
        <v>113</v>
      </c>
      <c r="AY218" s="26" t="s">
        <v>187</v>
      </c>
      <c r="BE218" s="248">
        <f>IF(N218="základní",J218,0)</f>
        <v>0</v>
      </c>
      <c r="BF218" s="248">
        <f>IF(N218="snížená",J218,0)</f>
        <v>0</v>
      </c>
      <c r="BG218" s="248">
        <f>IF(N218="zákl. přenesená",J218,0)</f>
        <v>0</v>
      </c>
      <c r="BH218" s="248">
        <f>IF(N218="sníž. přenesená",J218,0)</f>
        <v>0</v>
      </c>
      <c r="BI218" s="248">
        <f>IF(N218="nulová",J218,0)</f>
        <v>0</v>
      </c>
      <c r="BJ218" s="26" t="s">
        <v>86</v>
      </c>
      <c r="BK218" s="248">
        <f>ROUND(I218*H218,2)</f>
        <v>0</v>
      </c>
      <c r="BL218" s="26" t="s">
        <v>338</v>
      </c>
      <c r="BM218" s="26" t="s">
        <v>1828</v>
      </c>
    </row>
    <row r="219" spans="2:65" s="1" customFormat="1" ht="16.5" customHeight="1">
      <c r="B219" s="49"/>
      <c r="C219" s="237" t="s">
        <v>1154</v>
      </c>
      <c r="D219" s="237" t="s">
        <v>190</v>
      </c>
      <c r="E219" s="238" t="s">
        <v>3745</v>
      </c>
      <c r="F219" s="239" t="s">
        <v>3746</v>
      </c>
      <c r="G219" s="240" t="s">
        <v>393</v>
      </c>
      <c r="H219" s="241">
        <v>80</v>
      </c>
      <c r="I219" s="242"/>
      <c r="J219" s="243">
        <f>ROUND(I219*H219,2)</f>
        <v>0</v>
      </c>
      <c r="K219" s="239" t="s">
        <v>34</v>
      </c>
      <c r="L219" s="75"/>
      <c r="M219" s="244" t="s">
        <v>34</v>
      </c>
      <c r="N219" s="245" t="s">
        <v>49</v>
      </c>
      <c r="O219" s="50"/>
      <c r="P219" s="246">
        <f>O219*H219</f>
        <v>0</v>
      </c>
      <c r="Q219" s="246">
        <v>0</v>
      </c>
      <c r="R219" s="246">
        <f>Q219*H219</f>
        <v>0</v>
      </c>
      <c r="S219" s="246">
        <v>0</v>
      </c>
      <c r="T219" s="247">
        <f>S219*H219</f>
        <v>0</v>
      </c>
      <c r="AR219" s="26" t="s">
        <v>338</v>
      </c>
      <c r="AT219" s="26" t="s">
        <v>190</v>
      </c>
      <c r="AU219" s="26" t="s">
        <v>113</v>
      </c>
      <c r="AY219" s="26" t="s">
        <v>187</v>
      </c>
      <c r="BE219" s="248">
        <f>IF(N219="základní",J219,0)</f>
        <v>0</v>
      </c>
      <c r="BF219" s="248">
        <f>IF(N219="snížená",J219,0)</f>
        <v>0</v>
      </c>
      <c r="BG219" s="248">
        <f>IF(N219="zákl. přenesená",J219,0)</f>
        <v>0</v>
      </c>
      <c r="BH219" s="248">
        <f>IF(N219="sníž. přenesená",J219,0)</f>
        <v>0</v>
      </c>
      <c r="BI219" s="248">
        <f>IF(N219="nulová",J219,0)</f>
        <v>0</v>
      </c>
      <c r="BJ219" s="26" t="s">
        <v>86</v>
      </c>
      <c r="BK219" s="248">
        <f>ROUND(I219*H219,2)</f>
        <v>0</v>
      </c>
      <c r="BL219" s="26" t="s">
        <v>338</v>
      </c>
      <c r="BM219" s="26" t="s">
        <v>1837</v>
      </c>
    </row>
    <row r="220" spans="2:65" s="1" customFormat="1" ht="16.5" customHeight="1">
      <c r="B220" s="49"/>
      <c r="C220" s="237" t="s">
        <v>1160</v>
      </c>
      <c r="D220" s="237" t="s">
        <v>190</v>
      </c>
      <c r="E220" s="238" t="s">
        <v>3747</v>
      </c>
      <c r="F220" s="239" t="s">
        <v>3748</v>
      </c>
      <c r="G220" s="240" t="s">
        <v>393</v>
      </c>
      <c r="H220" s="241">
        <v>210</v>
      </c>
      <c r="I220" s="242"/>
      <c r="J220" s="243">
        <f>ROUND(I220*H220,2)</f>
        <v>0</v>
      </c>
      <c r="K220" s="239" t="s">
        <v>34</v>
      </c>
      <c r="L220" s="75"/>
      <c r="M220" s="244" t="s">
        <v>34</v>
      </c>
      <c r="N220" s="245" t="s">
        <v>49</v>
      </c>
      <c r="O220" s="50"/>
      <c r="P220" s="246">
        <f>O220*H220</f>
        <v>0</v>
      </c>
      <c r="Q220" s="246">
        <v>0</v>
      </c>
      <c r="R220" s="246">
        <f>Q220*H220</f>
        <v>0</v>
      </c>
      <c r="S220" s="246">
        <v>0</v>
      </c>
      <c r="T220" s="247">
        <f>S220*H220</f>
        <v>0</v>
      </c>
      <c r="AR220" s="26" t="s">
        <v>338</v>
      </c>
      <c r="AT220" s="26" t="s">
        <v>190</v>
      </c>
      <c r="AU220" s="26" t="s">
        <v>113</v>
      </c>
      <c r="AY220" s="26" t="s">
        <v>187</v>
      </c>
      <c r="BE220" s="248">
        <f>IF(N220="základní",J220,0)</f>
        <v>0</v>
      </c>
      <c r="BF220" s="248">
        <f>IF(N220="snížená",J220,0)</f>
        <v>0</v>
      </c>
      <c r="BG220" s="248">
        <f>IF(N220="zákl. přenesená",J220,0)</f>
        <v>0</v>
      </c>
      <c r="BH220" s="248">
        <f>IF(N220="sníž. přenesená",J220,0)</f>
        <v>0</v>
      </c>
      <c r="BI220" s="248">
        <f>IF(N220="nulová",J220,0)</f>
        <v>0</v>
      </c>
      <c r="BJ220" s="26" t="s">
        <v>86</v>
      </c>
      <c r="BK220" s="248">
        <f>ROUND(I220*H220,2)</f>
        <v>0</v>
      </c>
      <c r="BL220" s="26" t="s">
        <v>338</v>
      </c>
      <c r="BM220" s="26" t="s">
        <v>1846</v>
      </c>
    </row>
    <row r="221" spans="2:65" s="1" customFormat="1" ht="16.5" customHeight="1">
      <c r="B221" s="49"/>
      <c r="C221" s="237" t="s">
        <v>1258</v>
      </c>
      <c r="D221" s="237" t="s">
        <v>190</v>
      </c>
      <c r="E221" s="238" t="s">
        <v>3749</v>
      </c>
      <c r="F221" s="239" t="s">
        <v>3750</v>
      </c>
      <c r="G221" s="240" t="s">
        <v>393</v>
      </c>
      <c r="H221" s="241">
        <v>280</v>
      </c>
      <c r="I221" s="242"/>
      <c r="J221" s="243">
        <f>ROUND(I221*H221,2)</f>
        <v>0</v>
      </c>
      <c r="K221" s="239" t="s">
        <v>34</v>
      </c>
      <c r="L221" s="75"/>
      <c r="M221" s="244" t="s">
        <v>34</v>
      </c>
      <c r="N221" s="245" t="s">
        <v>49</v>
      </c>
      <c r="O221" s="50"/>
      <c r="P221" s="246">
        <f>O221*H221</f>
        <v>0</v>
      </c>
      <c r="Q221" s="246">
        <v>0</v>
      </c>
      <c r="R221" s="246">
        <f>Q221*H221</f>
        <v>0</v>
      </c>
      <c r="S221" s="246">
        <v>0</v>
      </c>
      <c r="T221" s="247">
        <f>S221*H221</f>
        <v>0</v>
      </c>
      <c r="AR221" s="26" t="s">
        <v>338</v>
      </c>
      <c r="AT221" s="26" t="s">
        <v>190</v>
      </c>
      <c r="AU221" s="26" t="s">
        <v>113</v>
      </c>
      <c r="AY221" s="26" t="s">
        <v>187</v>
      </c>
      <c r="BE221" s="248">
        <f>IF(N221="základní",J221,0)</f>
        <v>0</v>
      </c>
      <c r="BF221" s="248">
        <f>IF(N221="snížená",J221,0)</f>
        <v>0</v>
      </c>
      <c r="BG221" s="248">
        <f>IF(N221="zákl. přenesená",J221,0)</f>
        <v>0</v>
      </c>
      <c r="BH221" s="248">
        <f>IF(N221="sníž. přenesená",J221,0)</f>
        <v>0</v>
      </c>
      <c r="BI221" s="248">
        <f>IF(N221="nulová",J221,0)</f>
        <v>0</v>
      </c>
      <c r="BJ221" s="26" t="s">
        <v>86</v>
      </c>
      <c r="BK221" s="248">
        <f>ROUND(I221*H221,2)</f>
        <v>0</v>
      </c>
      <c r="BL221" s="26" t="s">
        <v>338</v>
      </c>
      <c r="BM221" s="26" t="s">
        <v>1854</v>
      </c>
    </row>
    <row r="222" spans="2:65" s="1" customFormat="1" ht="16.5" customHeight="1">
      <c r="B222" s="49"/>
      <c r="C222" s="237" t="s">
        <v>1265</v>
      </c>
      <c r="D222" s="237" t="s">
        <v>190</v>
      </c>
      <c r="E222" s="238" t="s">
        <v>3751</v>
      </c>
      <c r="F222" s="239" t="s">
        <v>3752</v>
      </c>
      <c r="G222" s="240" t="s">
        <v>393</v>
      </c>
      <c r="H222" s="241">
        <v>120</v>
      </c>
      <c r="I222" s="242"/>
      <c r="J222" s="243">
        <f>ROUND(I222*H222,2)</f>
        <v>0</v>
      </c>
      <c r="K222" s="239" t="s">
        <v>34</v>
      </c>
      <c r="L222" s="75"/>
      <c r="M222" s="244" t="s">
        <v>34</v>
      </c>
      <c r="N222" s="245" t="s">
        <v>49</v>
      </c>
      <c r="O222" s="50"/>
      <c r="P222" s="246">
        <f>O222*H222</f>
        <v>0</v>
      </c>
      <c r="Q222" s="246">
        <v>0</v>
      </c>
      <c r="R222" s="246">
        <f>Q222*H222</f>
        <v>0</v>
      </c>
      <c r="S222" s="246">
        <v>0</v>
      </c>
      <c r="T222" s="247">
        <f>S222*H222</f>
        <v>0</v>
      </c>
      <c r="AR222" s="26" t="s">
        <v>338</v>
      </c>
      <c r="AT222" s="26" t="s">
        <v>190</v>
      </c>
      <c r="AU222" s="26" t="s">
        <v>113</v>
      </c>
      <c r="AY222" s="26" t="s">
        <v>187</v>
      </c>
      <c r="BE222" s="248">
        <f>IF(N222="základní",J222,0)</f>
        <v>0</v>
      </c>
      <c r="BF222" s="248">
        <f>IF(N222="snížená",J222,0)</f>
        <v>0</v>
      </c>
      <c r="BG222" s="248">
        <f>IF(N222="zákl. přenesená",J222,0)</f>
        <v>0</v>
      </c>
      <c r="BH222" s="248">
        <f>IF(N222="sníž. přenesená",J222,0)</f>
        <v>0</v>
      </c>
      <c r="BI222" s="248">
        <f>IF(N222="nulová",J222,0)</f>
        <v>0</v>
      </c>
      <c r="BJ222" s="26" t="s">
        <v>86</v>
      </c>
      <c r="BK222" s="248">
        <f>ROUND(I222*H222,2)</f>
        <v>0</v>
      </c>
      <c r="BL222" s="26" t="s">
        <v>338</v>
      </c>
      <c r="BM222" s="26" t="s">
        <v>1862</v>
      </c>
    </row>
    <row r="223" spans="2:65" s="1" customFormat="1" ht="16.5" customHeight="1">
      <c r="B223" s="49"/>
      <c r="C223" s="237" t="s">
        <v>231</v>
      </c>
      <c r="D223" s="237" t="s">
        <v>190</v>
      </c>
      <c r="E223" s="238" t="s">
        <v>3753</v>
      </c>
      <c r="F223" s="239" t="s">
        <v>3754</v>
      </c>
      <c r="G223" s="240" t="s">
        <v>393</v>
      </c>
      <c r="H223" s="241">
        <v>40</v>
      </c>
      <c r="I223" s="242"/>
      <c r="J223" s="243">
        <f>ROUND(I223*H223,2)</f>
        <v>0</v>
      </c>
      <c r="K223" s="239" t="s">
        <v>34</v>
      </c>
      <c r="L223" s="75"/>
      <c r="M223" s="244" t="s">
        <v>34</v>
      </c>
      <c r="N223" s="245" t="s">
        <v>49</v>
      </c>
      <c r="O223" s="50"/>
      <c r="P223" s="246">
        <f>O223*H223</f>
        <v>0</v>
      </c>
      <c r="Q223" s="246">
        <v>0</v>
      </c>
      <c r="R223" s="246">
        <f>Q223*H223</f>
        <v>0</v>
      </c>
      <c r="S223" s="246">
        <v>0</v>
      </c>
      <c r="T223" s="247">
        <f>S223*H223</f>
        <v>0</v>
      </c>
      <c r="AR223" s="26" t="s">
        <v>338</v>
      </c>
      <c r="AT223" s="26" t="s">
        <v>190</v>
      </c>
      <c r="AU223" s="26" t="s">
        <v>113</v>
      </c>
      <c r="AY223" s="26" t="s">
        <v>187</v>
      </c>
      <c r="BE223" s="248">
        <f>IF(N223="základní",J223,0)</f>
        <v>0</v>
      </c>
      <c r="BF223" s="248">
        <f>IF(N223="snížená",J223,0)</f>
        <v>0</v>
      </c>
      <c r="BG223" s="248">
        <f>IF(N223="zákl. přenesená",J223,0)</f>
        <v>0</v>
      </c>
      <c r="BH223" s="248">
        <f>IF(N223="sníž. přenesená",J223,0)</f>
        <v>0</v>
      </c>
      <c r="BI223" s="248">
        <f>IF(N223="nulová",J223,0)</f>
        <v>0</v>
      </c>
      <c r="BJ223" s="26" t="s">
        <v>86</v>
      </c>
      <c r="BK223" s="248">
        <f>ROUND(I223*H223,2)</f>
        <v>0</v>
      </c>
      <c r="BL223" s="26" t="s">
        <v>338</v>
      </c>
      <c r="BM223" s="26" t="s">
        <v>1873</v>
      </c>
    </row>
    <row r="224" spans="2:65" s="1" customFormat="1" ht="16.5" customHeight="1">
      <c r="B224" s="49"/>
      <c r="C224" s="237" t="s">
        <v>1158</v>
      </c>
      <c r="D224" s="237" t="s">
        <v>190</v>
      </c>
      <c r="E224" s="238" t="s">
        <v>3755</v>
      </c>
      <c r="F224" s="239" t="s">
        <v>3756</v>
      </c>
      <c r="G224" s="240" t="s">
        <v>393</v>
      </c>
      <c r="H224" s="241">
        <v>180</v>
      </c>
      <c r="I224" s="242"/>
      <c r="J224" s="243">
        <f>ROUND(I224*H224,2)</f>
        <v>0</v>
      </c>
      <c r="K224" s="239" t="s">
        <v>34</v>
      </c>
      <c r="L224" s="75"/>
      <c r="M224" s="244" t="s">
        <v>34</v>
      </c>
      <c r="N224" s="245" t="s">
        <v>49</v>
      </c>
      <c r="O224" s="50"/>
      <c r="P224" s="246">
        <f>O224*H224</f>
        <v>0</v>
      </c>
      <c r="Q224" s="246">
        <v>0</v>
      </c>
      <c r="R224" s="246">
        <f>Q224*H224</f>
        <v>0</v>
      </c>
      <c r="S224" s="246">
        <v>0</v>
      </c>
      <c r="T224" s="247">
        <f>S224*H224</f>
        <v>0</v>
      </c>
      <c r="AR224" s="26" t="s">
        <v>338</v>
      </c>
      <c r="AT224" s="26" t="s">
        <v>190</v>
      </c>
      <c r="AU224" s="26" t="s">
        <v>113</v>
      </c>
      <c r="AY224" s="26" t="s">
        <v>187</v>
      </c>
      <c r="BE224" s="248">
        <f>IF(N224="základní",J224,0)</f>
        <v>0</v>
      </c>
      <c r="BF224" s="248">
        <f>IF(N224="snížená",J224,0)</f>
        <v>0</v>
      </c>
      <c r="BG224" s="248">
        <f>IF(N224="zákl. přenesená",J224,0)</f>
        <v>0</v>
      </c>
      <c r="BH224" s="248">
        <f>IF(N224="sníž. přenesená",J224,0)</f>
        <v>0</v>
      </c>
      <c r="BI224" s="248">
        <f>IF(N224="nulová",J224,0)</f>
        <v>0</v>
      </c>
      <c r="BJ224" s="26" t="s">
        <v>86</v>
      </c>
      <c r="BK224" s="248">
        <f>ROUND(I224*H224,2)</f>
        <v>0</v>
      </c>
      <c r="BL224" s="26" t="s">
        <v>338</v>
      </c>
      <c r="BM224" s="26" t="s">
        <v>1881</v>
      </c>
    </row>
    <row r="225" spans="2:65" s="1" customFormat="1" ht="16.5" customHeight="1">
      <c r="B225" s="49"/>
      <c r="C225" s="237" t="s">
        <v>239</v>
      </c>
      <c r="D225" s="237" t="s">
        <v>190</v>
      </c>
      <c r="E225" s="238" t="s">
        <v>3757</v>
      </c>
      <c r="F225" s="239" t="s">
        <v>3758</v>
      </c>
      <c r="G225" s="240" t="s">
        <v>393</v>
      </c>
      <c r="H225" s="241">
        <v>45</v>
      </c>
      <c r="I225" s="242"/>
      <c r="J225" s="243">
        <f>ROUND(I225*H225,2)</f>
        <v>0</v>
      </c>
      <c r="K225" s="239" t="s">
        <v>34</v>
      </c>
      <c r="L225" s="75"/>
      <c r="M225" s="244" t="s">
        <v>34</v>
      </c>
      <c r="N225" s="245" t="s">
        <v>49</v>
      </c>
      <c r="O225" s="50"/>
      <c r="P225" s="246">
        <f>O225*H225</f>
        <v>0</v>
      </c>
      <c r="Q225" s="246">
        <v>0</v>
      </c>
      <c r="R225" s="246">
        <f>Q225*H225</f>
        <v>0</v>
      </c>
      <c r="S225" s="246">
        <v>0</v>
      </c>
      <c r="T225" s="247">
        <f>S225*H225</f>
        <v>0</v>
      </c>
      <c r="AR225" s="26" t="s">
        <v>338</v>
      </c>
      <c r="AT225" s="26" t="s">
        <v>190</v>
      </c>
      <c r="AU225" s="26" t="s">
        <v>113</v>
      </c>
      <c r="AY225" s="26" t="s">
        <v>187</v>
      </c>
      <c r="BE225" s="248">
        <f>IF(N225="základní",J225,0)</f>
        <v>0</v>
      </c>
      <c r="BF225" s="248">
        <f>IF(N225="snížená",J225,0)</f>
        <v>0</v>
      </c>
      <c r="BG225" s="248">
        <f>IF(N225="zákl. přenesená",J225,0)</f>
        <v>0</v>
      </c>
      <c r="BH225" s="248">
        <f>IF(N225="sníž. přenesená",J225,0)</f>
        <v>0</v>
      </c>
      <c r="BI225" s="248">
        <f>IF(N225="nulová",J225,0)</f>
        <v>0</v>
      </c>
      <c r="BJ225" s="26" t="s">
        <v>86</v>
      </c>
      <c r="BK225" s="248">
        <f>ROUND(I225*H225,2)</f>
        <v>0</v>
      </c>
      <c r="BL225" s="26" t="s">
        <v>338</v>
      </c>
      <c r="BM225" s="26" t="s">
        <v>1889</v>
      </c>
    </row>
    <row r="226" spans="2:65" s="1" customFormat="1" ht="16.5" customHeight="1">
      <c r="B226" s="49"/>
      <c r="C226" s="237" t="s">
        <v>305</v>
      </c>
      <c r="D226" s="237" t="s">
        <v>190</v>
      </c>
      <c r="E226" s="238" t="s">
        <v>3759</v>
      </c>
      <c r="F226" s="239" t="s">
        <v>3760</v>
      </c>
      <c r="G226" s="240" t="s">
        <v>393</v>
      </c>
      <c r="H226" s="241">
        <v>40</v>
      </c>
      <c r="I226" s="242"/>
      <c r="J226" s="243">
        <f>ROUND(I226*H226,2)</f>
        <v>0</v>
      </c>
      <c r="K226" s="239" t="s">
        <v>34</v>
      </c>
      <c r="L226" s="75"/>
      <c r="M226" s="244" t="s">
        <v>34</v>
      </c>
      <c r="N226" s="245" t="s">
        <v>49</v>
      </c>
      <c r="O226" s="50"/>
      <c r="P226" s="246">
        <f>O226*H226</f>
        <v>0</v>
      </c>
      <c r="Q226" s="246">
        <v>0</v>
      </c>
      <c r="R226" s="246">
        <f>Q226*H226</f>
        <v>0</v>
      </c>
      <c r="S226" s="246">
        <v>0</v>
      </c>
      <c r="T226" s="247">
        <f>S226*H226</f>
        <v>0</v>
      </c>
      <c r="AR226" s="26" t="s">
        <v>338</v>
      </c>
      <c r="AT226" s="26" t="s">
        <v>190</v>
      </c>
      <c r="AU226" s="26" t="s">
        <v>113</v>
      </c>
      <c r="AY226" s="26" t="s">
        <v>187</v>
      </c>
      <c r="BE226" s="248">
        <f>IF(N226="základní",J226,0)</f>
        <v>0</v>
      </c>
      <c r="BF226" s="248">
        <f>IF(N226="snížená",J226,0)</f>
        <v>0</v>
      </c>
      <c r="BG226" s="248">
        <f>IF(N226="zákl. přenesená",J226,0)</f>
        <v>0</v>
      </c>
      <c r="BH226" s="248">
        <f>IF(N226="sníž. přenesená",J226,0)</f>
        <v>0</v>
      </c>
      <c r="BI226" s="248">
        <f>IF(N226="nulová",J226,0)</f>
        <v>0</v>
      </c>
      <c r="BJ226" s="26" t="s">
        <v>86</v>
      </c>
      <c r="BK226" s="248">
        <f>ROUND(I226*H226,2)</f>
        <v>0</v>
      </c>
      <c r="BL226" s="26" t="s">
        <v>338</v>
      </c>
      <c r="BM226" s="26" t="s">
        <v>1899</v>
      </c>
    </row>
    <row r="227" spans="2:65" s="1" customFormat="1" ht="16.5" customHeight="1">
      <c r="B227" s="49"/>
      <c r="C227" s="237" t="s">
        <v>1287</v>
      </c>
      <c r="D227" s="237" t="s">
        <v>190</v>
      </c>
      <c r="E227" s="238" t="s">
        <v>3761</v>
      </c>
      <c r="F227" s="239" t="s">
        <v>3762</v>
      </c>
      <c r="G227" s="240" t="s">
        <v>393</v>
      </c>
      <c r="H227" s="241">
        <v>20</v>
      </c>
      <c r="I227" s="242"/>
      <c r="J227" s="243">
        <f>ROUND(I227*H227,2)</f>
        <v>0</v>
      </c>
      <c r="K227" s="239" t="s">
        <v>34</v>
      </c>
      <c r="L227" s="75"/>
      <c r="M227" s="244" t="s">
        <v>34</v>
      </c>
      <c r="N227" s="245" t="s">
        <v>49</v>
      </c>
      <c r="O227" s="50"/>
      <c r="P227" s="246">
        <f>O227*H227</f>
        <v>0</v>
      </c>
      <c r="Q227" s="246">
        <v>0</v>
      </c>
      <c r="R227" s="246">
        <f>Q227*H227</f>
        <v>0</v>
      </c>
      <c r="S227" s="246">
        <v>0</v>
      </c>
      <c r="T227" s="247">
        <f>S227*H227</f>
        <v>0</v>
      </c>
      <c r="AR227" s="26" t="s">
        <v>338</v>
      </c>
      <c r="AT227" s="26" t="s">
        <v>190</v>
      </c>
      <c r="AU227" s="26" t="s">
        <v>113</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338</v>
      </c>
      <c r="BM227" s="26" t="s">
        <v>1907</v>
      </c>
    </row>
    <row r="228" spans="2:65" s="1" customFormat="1" ht="16.5" customHeight="1">
      <c r="B228" s="49"/>
      <c r="C228" s="237" t="s">
        <v>1304</v>
      </c>
      <c r="D228" s="237" t="s">
        <v>190</v>
      </c>
      <c r="E228" s="238" t="s">
        <v>3763</v>
      </c>
      <c r="F228" s="239" t="s">
        <v>3764</v>
      </c>
      <c r="G228" s="240" t="s">
        <v>393</v>
      </c>
      <c r="H228" s="241">
        <v>80</v>
      </c>
      <c r="I228" s="242"/>
      <c r="J228" s="243">
        <f>ROUND(I228*H228,2)</f>
        <v>0</v>
      </c>
      <c r="K228" s="239" t="s">
        <v>34</v>
      </c>
      <c r="L228" s="75"/>
      <c r="M228" s="244" t="s">
        <v>34</v>
      </c>
      <c r="N228" s="245" t="s">
        <v>49</v>
      </c>
      <c r="O228" s="50"/>
      <c r="P228" s="246">
        <f>O228*H228</f>
        <v>0</v>
      </c>
      <c r="Q228" s="246">
        <v>0</v>
      </c>
      <c r="R228" s="246">
        <f>Q228*H228</f>
        <v>0</v>
      </c>
      <c r="S228" s="246">
        <v>0</v>
      </c>
      <c r="T228" s="247">
        <f>S228*H228</f>
        <v>0</v>
      </c>
      <c r="AR228" s="26" t="s">
        <v>338</v>
      </c>
      <c r="AT228" s="26" t="s">
        <v>190</v>
      </c>
      <c r="AU228" s="26" t="s">
        <v>113</v>
      </c>
      <c r="AY228" s="26" t="s">
        <v>187</v>
      </c>
      <c r="BE228" s="248">
        <f>IF(N228="základní",J228,0)</f>
        <v>0</v>
      </c>
      <c r="BF228" s="248">
        <f>IF(N228="snížená",J228,0)</f>
        <v>0</v>
      </c>
      <c r="BG228" s="248">
        <f>IF(N228="zákl. přenesená",J228,0)</f>
        <v>0</v>
      </c>
      <c r="BH228" s="248">
        <f>IF(N228="sníž. přenesená",J228,0)</f>
        <v>0</v>
      </c>
      <c r="BI228" s="248">
        <f>IF(N228="nulová",J228,0)</f>
        <v>0</v>
      </c>
      <c r="BJ228" s="26" t="s">
        <v>86</v>
      </c>
      <c r="BK228" s="248">
        <f>ROUND(I228*H228,2)</f>
        <v>0</v>
      </c>
      <c r="BL228" s="26" t="s">
        <v>338</v>
      </c>
      <c r="BM228" s="26" t="s">
        <v>1915</v>
      </c>
    </row>
    <row r="229" spans="2:65" s="1" customFormat="1" ht="16.5" customHeight="1">
      <c r="B229" s="49"/>
      <c r="C229" s="237" t="s">
        <v>1311</v>
      </c>
      <c r="D229" s="237" t="s">
        <v>190</v>
      </c>
      <c r="E229" s="238" t="s">
        <v>3765</v>
      </c>
      <c r="F229" s="239" t="s">
        <v>3766</v>
      </c>
      <c r="G229" s="240" t="s">
        <v>393</v>
      </c>
      <c r="H229" s="241">
        <v>80</v>
      </c>
      <c r="I229" s="242"/>
      <c r="J229" s="243">
        <f>ROUND(I229*H229,2)</f>
        <v>0</v>
      </c>
      <c r="K229" s="239" t="s">
        <v>34</v>
      </c>
      <c r="L229" s="75"/>
      <c r="M229" s="244" t="s">
        <v>34</v>
      </c>
      <c r="N229" s="245" t="s">
        <v>49</v>
      </c>
      <c r="O229" s="50"/>
      <c r="P229" s="246">
        <f>O229*H229</f>
        <v>0</v>
      </c>
      <c r="Q229" s="246">
        <v>0</v>
      </c>
      <c r="R229" s="246">
        <f>Q229*H229</f>
        <v>0</v>
      </c>
      <c r="S229" s="246">
        <v>0</v>
      </c>
      <c r="T229" s="247">
        <f>S229*H229</f>
        <v>0</v>
      </c>
      <c r="AR229" s="26" t="s">
        <v>338</v>
      </c>
      <c r="AT229" s="26" t="s">
        <v>190</v>
      </c>
      <c r="AU229" s="26" t="s">
        <v>113</v>
      </c>
      <c r="AY229" s="26" t="s">
        <v>187</v>
      </c>
      <c r="BE229" s="248">
        <f>IF(N229="základní",J229,0)</f>
        <v>0</v>
      </c>
      <c r="BF229" s="248">
        <f>IF(N229="snížená",J229,0)</f>
        <v>0</v>
      </c>
      <c r="BG229" s="248">
        <f>IF(N229="zákl. přenesená",J229,0)</f>
        <v>0</v>
      </c>
      <c r="BH229" s="248">
        <f>IF(N229="sníž. přenesená",J229,0)</f>
        <v>0</v>
      </c>
      <c r="BI229" s="248">
        <f>IF(N229="nulová",J229,0)</f>
        <v>0</v>
      </c>
      <c r="BJ229" s="26" t="s">
        <v>86</v>
      </c>
      <c r="BK229" s="248">
        <f>ROUND(I229*H229,2)</f>
        <v>0</v>
      </c>
      <c r="BL229" s="26" t="s">
        <v>338</v>
      </c>
      <c r="BM229" s="26" t="s">
        <v>1923</v>
      </c>
    </row>
    <row r="230" spans="2:65" s="1" customFormat="1" ht="16.5" customHeight="1">
      <c r="B230" s="49"/>
      <c r="C230" s="237" t="s">
        <v>1318</v>
      </c>
      <c r="D230" s="237" t="s">
        <v>190</v>
      </c>
      <c r="E230" s="238" t="s">
        <v>3767</v>
      </c>
      <c r="F230" s="239" t="s">
        <v>3768</v>
      </c>
      <c r="G230" s="240" t="s">
        <v>393</v>
      </c>
      <c r="H230" s="241">
        <v>20</v>
      </c>
      <c r="I230" s="242"/>
      <c r="J230" s="243">
        <f>ROUND(I230*H230,2)</f>
        <v>0</v>
      </c>
      <c r="K230" s="239" t="s">
        <v>34</v>
      </c>
      <c r="L230" s="75"/>
      <c r="M230" s="244" t="s">
        <v>34</v>
      </c>
      <c r="N230" s="245" t="s">
        <v>49</v>
      </c>
      <c r="O230" s="50"/>
      <c r="P230" s="246">
        <f>O230*H230</f>
        <v>0</v>
      </c>
      <c r="Q230" s="246">
        <v>0</v>
      </c>
      <c r="R230" s="246">
        <f>Q230*H230</f>
        <v>0</v>
      </c>
      <c r="S230" s="246">
        <v>0</v>
      </c>
      <c r="T230" s="247">
        <f>S230*H230</f>
        <v>0</v>
      </c>
      <c r="AR230" s="26" t="s">
        <v>338</v>
      </c>
      <c r="AT230" s="26" t="s">
        <v>190</v>
      </c>
      <c r="AU230" s="26" t="s">
        <v>113</v>
      </c>
      <c r="AY230" s="26" t="s">
        <v>187</v>
      </c>
      <c r="BE230" s="248">
        <f>IF(N230="základní",J230,0)</f>
        <v>0</v>
      </c>
      <c r="BF230" s="248">
        <f>IF(N230="snížená",J230,0)</f>
        <v>0</v>
      </c>
      <c r="BG230" s="248">
        <f>IF(N230="zákl. přenesená",J230,0)</f>
        <v>0</v>
      </c>
      <c r="BH230" s="248">
        <f>IF(N230="sníž. přenesená",J230,0)</f>
        <v>0</v>
      </c>
      <c r="BI230" s="248">
        <f>IF(N230="nulová",J230,0)</f>
        <v>0</v>
      </c>
      <c r="BJ230" s="26" t="s">
        <v>86</v>
      </c>
      <c r="BK230" s="248">
        <f>ROUND(I230*H230,2)</f>
        <v>0</v>
      </c>
      <c r="BL230" s="26" t="s">
        <v>338</v>
      </c>
      <c r="BM230" s="26" t="s">
        <v>1931</v>
      </c>
    </row>
    <row r="231" spans="2:65" s="1" customFormat="1" ht="16.5" customHeight="1">
      <c r="B231" s="49"/>
      <c r="C231" s="237" t="s">
        <v>1323</v>
      </c>
      <c r="D231" s="237" t="s">
        <v>190</v>
      </c>
      <c r="E231" s="238" t="s">
        <v>3769</v>
      </c>
      <c r="F231" s="239" t="s">
        <v>3770</v>
      </c>
      <c r="G231" s="240" t="s">
        <v>393</v>
      </c>
      <c r="H231" s="241">
        <v>40</v>
      </c>
      <c r="I231" s="242"/>
      <c r="J231" s="243">
        <f>ROUND(I231*H231,2)</f>
        <v>0</v>
      </c>
      <c r="K231" s="239" t="s">
        <v>34</v>
      </c>
      <c r="L231" s="75"/>
      <c r="M231" s="244" t="s">
        <v>34</v>
      </c>
      <c r="N231" s="245" t="s">
        <v>49</v>
      </c>
      <c r="O231" s="50"/>
      <c r="P231" s="246">
        <f>O231*H231</f>
        <v>0</v>
      </c>
      <c r="Q231" s="246">
        <v>0</v>
      </c>
      <c r="R231" s="246">
        <f>Q231*H231</f>
        <v>0</v>
      </c>
      <c r="S231" s="246">
        <v>0</v>
      </c>
      <c r="T231" s="247">
        <f>S231*H231</f>
        <v>0</v>
      </c>
      <c r="AR231" s="26" t="s">
        <v>338</v>
      </c>
      <c r="AT231" s="26" t="s">
        <v>190</v>
      </c>
      <c r="AU231" s="26" t="s">
        <v>113</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338</v>
      </c>
      <c r="BM231" s="26" t="s">
        <v>1939</v>
      </c>
    </row>
    <row r="232" spans="2:65" s="1" customFormat="1" ht="16.5" customHeight="1">
      <c r="B232" s="49"/>
      <c r="C232" s="237" t="s">
        <v>1329</v>
      </c>
      <c r="D232" s="237" t="s">
        <v>190</v>
      </c>
      <c r="E232" s="238" t="s">
        <v>3771</v>
      </c>
      <c r="F232" s="239" t="s">
        <v>3772</v>
      </c>
      <c r="G232" s="240" t="s">
        <v>393</v>
      </c>
      <c r="H232" s="241">
        <v>10</v>
      </c>
      <c r="I232" s="242"/>
      <c r="J232" s="243">
        <f>ROUND(I232*H232,2)</f>
        <v>0</v>
      </c>
      <c r="K232" s="239" t="s">
        <v>34</v>
      </c>
      <c r="L232" s="75"/>
      <c r="M232" s="244" t="s">
        <v>34</v>
      </c>
      <c r="N232" s="245" t="s">
        <v>49</v>
      </c>
      <c r="O232" s="50"/>
      <c r="P232" s="246">
        <f>O232*H232</f>
        <v>0</v>
      </c>
      <c r="Q232" s="246">
        <v>0</v>
      </c>
      <c r="R232" s="246">
        <f>Q232*H232</f>
        <v>0</v>
      </c>
      <c r="S232" s="246">
        <v>0</v>
      </c>
      <c r="T232" s="247">
        <f>S232*H232</f>
        <v>0</v>
      </c>
      <c r="AR232" s="26" t="s">
        <v>338</v>
      </c>
      <c r="AT232" s="26" t="s">
        <v>190</v>
      </c>
      <c r="AU232" s="26" t="s">
        <v>113</v>
      </c>
      <c r="AY232" s="26" t="s">
        <v>187</v>
      </c>
      <c r="BE232" s="248">
        <f>IF(N232="základní",J232,0)</f>
        <v>0</v>
      </c>
      <c r="BF232" s="248">
        <f>IF(N232="snížená",J232,0)</f>
        <v>0</v>
      </c>
      <c r="BG232" s="248">
        <f>IF(N232="zákl. přenesená",J232,0)</f>
        <v>0</v>
      </c>
      <c r="BH232" s="248">
        <f>IF(N232="sníž. přenesená",J232,0)</f>
        <v>0</v>
      </c>
      <c r="BI232" s="248">
        <f>IF(N232="nulová",J232,0)</f>
        <v>0</v>
      </c>
      <c r="BJ232" s="26" t="s">
        <v>86</v>
      </c>
      <c r="BK232" s="248">
        <f>ROUND(I232*H232,2)</f>
        <v>0</v>
      </c>
      <c r="BL232" s="26" t="s">
        <v>338</v>
      </c>
      <c r="BM232" s="26" t="s">
        <v>1949</v>
      </c>
    </row>
    <row r="233" spans="2:65" s="1" customFormat="1" ht="16.5" customHeight="1">
      <c r="B233" s="49"/>
      <c r="C233" s="237" t="s">
        <v>1334</v>
      </c>
      <c r="D233" s="237" t="s">
        <v>190</v>
      </c>
      <c r="E233" s="238" t="s">
        <v>3773</v>
      </c>
      <c r="F233" s="239" t="s">
        <v>3774</v>
      </c>
      <c r="G233" s="240" t="s">
        <v>393</v>
      </c>
      <c r="H233" s="241">
        <v>10</v>
      </c>
      <c r="I233" s="242"/>
      <c r="J233" s="243">
        <f>ROUND(I233*H233,2)</f>
        <v>0</v>
      </c>
      <c r="K233" s="239" t="s">
        <v>34</v>
      </c>
      <c r="L233" s="75"/>
      <c r="M233" s="244" t="s">
        <v>34</v>
      </c>
      <c r="N233" s="245" t="s">
        <v>49</v>
      </c>
      <c r="O233" s="50"/>
      <c r="P233" s="246">
        <f>O233*H233</f>
        <v>0</v>
      </c>
      <c r="Q233" s="246">
        <v>0</v>
      </c>
      <c r="R233" s="246">
        <f>Q233*H233</f>
        <v>0</v>
      </c>
      <c r="S233" s="246">
        <v>0</v>
      </c>
      <c r="T233" s="247">
        <f>S233*H233</f>
        <v>0</v>
      </c>
      <c r="AR233" s="26" t="s">
        <v>338</v>
      </c>
      <c r="AT233" s="26" t="s">
        <v>190</v>
      </c>
      <c r="AU233" s="26" t="s">
        <v>113</v>
      </c>
      <c r="AY233" s="26" t="s">
        <v>187</v>
      </c>
      <c r="BE233" s="248">
        <f>IF(N233="základní",J233,0)</f>
        <v>0</v>
      </c>
      <c r="BF233" s="248">
        <f>IF(N233="snížená",J233,0)</f>
        <v>0</v>
      </c>
      <c r="BG233" s="248">
        <f>IF(N233="zákl. přenesená",J233,0)</f>
        <v>0</v>
      </c>
      <c r="BH233" s="248">
        <f>IF(N233="sníž. přenesená",J233,0)</f>
        <v>0</v>
      </c>
      <c r="BI233" s="248">
        <f>IF(N233="nulová",J233,0)</f>
        <v>0</v>
      </c>
      <c r="BJ233" s="26" t="s">
        <v>86</v>
      </c>
      <c r="BK233" s="248">
        <f>ROUND(I233*H233,2)</f>
        <v>0</v>
      </c>
      <c r="BL233" s="26" t="s">
        <v>338</v>
      </c>
      <c r="BM233" s="26" t="s">
        <v>1961</v>
      </c>
    </row>
    <row r="234" spans="2:47" s="1" customFormat="1" ht="13.5">
      <c r="B234" s="49"/>
      <c r="C234" s="77"/>
      <c r="D234" s="253" t="s">
        <v>1720</v>
      </c>
      <c r="E234" s="77"/>
      <c r="F234" s="254" t="s">
        <v>3775</v>
      </c>
      <c r="G234" s="77"/>
      <c r="H234" s="77"/>
      <c r="I234" s="207"/>
      <c r="J234" s="77"/>
      <c r="K234" s="77"/>
      <c r="L234" s="75"/>
      <c r="M234" s="255"/>
      <c r="N234" s="50"/>
      <c r="O234" s="50"/>
      <c r="P234" s="50"/>
      <c r="Q234" s="50"/>
      <c r="R234" s="50"/>
      <c r="S234" s="50"/>
      <c r="T234" s="98"/>
      <c r="AT234" s="26" t="s">
        <v>1720</v>
      </c>
      <c r="AU234" s="26" t="s">
        <v>113</v>
      </c>
    </row>
    <row r="235" spans="2:65" s="1" customFormat="1" ht="16.5" customHeight="1">
      <c r="B235" s="49"/>
      <c r="C235" s="237" t="s">
        <v>1350</v>
      </c>
      <c r="D235" s="237" t="s">
        <v>190</v>
      </c>
      <c r="E235" s="238" t="s">
        <v>3776</v>
      </c>
      <c r="F235" s="239" t="s">
        <v>3777</v>
      </c>
      <c r="G235" s="240" t="s">
        <v>1731</v>
      </c>
      <c r="H235" s="241">
        <v>10</v>
      </c>
      <c r="I235" s="242"/>
      <c r="J235" s="243">
        <f>ROUND(I235*H235,2)</f>
        <v>0</v>
      </c>
      <c r="K235" s="239" t="s">
        <v>34</v>
      </c>
      <c r="L235" s="75"/>
      <c r="M235" s="244" t="s">
        <v>34</v>
      </c>
      <c r="N235" s="245" t="s">
        <v>49</v>
      </c>
      <c r="O235" s="50"/>
      <c r="P235" s="246">
        <f>O235*H235</f>
        <v>0</v>
      </c>
      <c r="Q235" s="246">
        <v>0</v>
      </c>
      <c r="R235" s="246">
        <f>Q235*H235</f>
        <v>0</v>
      </c>
      <c r="S235" s="246">
        <v>0</v>
      </c>
      <c r="T235" s="247">
        <f>S235*H235</f>
        <v>0</v>
      </c>
      <c r="AR235" s="26" t="s">
        <v>338</v>
      </c>
      <c r="AT235" s="26" t="s">
        <v>190</v>
      </c>
      <c r="AU235" s="26" t="s">
        <v>113</v>
      </c>
      <c r="AY235" s="26" t="s">
        <v>187</v>
      </c>
      <c r="BE235" s="248">
        <f>IF(N235="základní",J235,0)</f>
        <v>0</v>
      </c>
      <c r="BF235" s="248">
        <f>IF(N235="snížená",J235,0)</f>
        <v>0</v>
      </c>
      <c r="BG235" s="248">
        <f>IF(N235="zákl. přenesená",J235,0)</f>
        <v>0</v>
      </c>
      <c r="BH235" s="248">
        <f>IF(N235="sníž. přenesená",J235,0)</f>
        <v>0</v>
      </c>
      <c r="BI235" s="248">
        <f>IF(N235="nulová",J235,0)</f>
        <v>0</v>
      </c>
      <c r="BJ235" s="26" t="s">
        <v>86</v>
      </c>
      <c r="BK235" s="248">
        <f>ROUND(I235*H235,2)</f>
        <v>0</v>
      </c>
      <c r="BL235" s="26" t="s">
        <v>338</v>
      </c>
      <c r="BM235" s="26" t="s">
        <v>1971</v>
      </c>
    </row>
    <row r="236" spans="2:65" s="1" customFormat="1" ht="16.5" customHeight="1">
      <c r="B236" s="49"/>
      <c r="C236" s="237" t="s">
        <v>1355</v>
      </c>
      <c r="D236" s="237" t="s">
        <v>190</v>
      </c>
      <c r="E236" s="238" t="s">
        <v>3778</v>
      </c>
      <c r="F236" s="239" t="s">
        <v>3779</v>
      </c>
      <c r="G236" s="240" t="s">
        <v>1731</v>
      </c>
      <c r="H236" s="241">
        <v>4</v>
      </c>
      <c r="I236" s="242"/>
      <c r="J236" s="243">
        <f>ROUND(I236*H236,2)</f>
        <v>0</v>
      </c>
      <c r="K236" s="239" t="s">
        <v>34</v>
      </c>
      <c r="L236" s="75"/>
      <c r="M236" s="244" t="s">
        <v>34</v>
      </c>
      <c r="N236" s="245" t="s">
        <v>49</v>
      </c>
      <c r="O236" s="50"/>
      <c r="P236" s="246">
        <f>O236*H236</f>
        <v>0</v>
      </c>
      <c r="Q236" s="246">
        <v>0</v>
      </c>
      <c r="R236" s="246">
        <f>Q236*H236</f>
        <v>0</v>
      </c>
      <c r="S236" s="246">
        <v>0</v>
      </c>
      <c r="T236" s="247">
        <f>S236*H236</f>
        <v>0</v>
      </c>
      <c r="AR236" s="26" t="s">
        <v>338</v>
      </c>
      <c r="AT236" s="26" t="s">
        <v>190</v>
      </c>
      <c r="AU236" s="26" t="s">
        <v>113</v>
      </c>
      <c r="AY236" s="26" t="s">
        <v>187</v>
      </c>
      <c r="BE236" s="248">
        <f>IF(N236="základní",J236,0)</f>
        <v>0</v>
      </c>
      <c r="BF236" s="248">
        <f>IF(N236="snížená",J236,0)</f>
        <v>0</v>
      </c>
      <c r="BG236" s="248">
        <f>IF(N236="zákl. přenesená",J236,0)</f>
        <v>0</v>
      </c>
      <c r="BH236" s="248">
        <f>IF(N236="sníž. přenesená",J236,0)</f>
        <v>0</v>
      </c>
      <c r="BI236" s="248">
        <f>IF(N236="nulová",J236,0)</f>
        <v>0</v>
      </c>
      <c r="BJ236" s="26" t="s">
        <v>86</v>
      </c>
      <c r="BK236" s="248">
        <f>ROUND(I236*H236,2)</f>
        <v>0</v>
      </c>
      <c r="BL236" s="26" t="s">
        <v>338</v>
      </c>
      <c r="BM236" s="26" t="s">
        <v>1985</v>
      </c>
    </row>
    <row r="237" spans="2:65" s="1" customFormat="1" ht="16.5" customHeight="1">
      <c r="B237" s="49"/>
      <c r="C237" s="237" t="s">
        <v>1362</v>
      </c>
      <c r="D237" s="237" t="s">
        <v>190</v>
      </c>
      <c r="E237" s="238" t="s">
        <v>3780</v>
      </c>
      <c r="F237" s="239" t="s">
        <v>3781</v>
      </c>
      <c r="G237" s="240" t="s">
        <v>1731</v>
      </c>
      <c r="H237" s="241">
        <v>2</v>
      </c>
      <c r="I237" s="242"/>
      <c r="J237" s="243">
        <f>ROUND(I237*H237,2)</f>
        <v>0</v>
      </c>
      <c r="K237" s="239" t="s">
        <v>34</v>
      </c>
      <c r="L237" s="75"/>
      <c r="M237" s="244" t="s">
        <v>34</v>
      </c>
      <c r="N237" s="245" t="s">
        <v>49</v>
      </c>
      <c r="O237" s="50"/>
      <c r="P237" s="246">
        <f>O237*H237</f>
        <v>0</v>
      </c>
      <c r="Q237" s="246">
        <v>0</v>
      </c>
      <c r="R237" s="246">
        <f>Q237*H237</f>
        <v>0</v>
      </c>
      <c r="S237" s="246">
        <v>0</v>
      </c>
      <c r="T237" s="247">
        <f>S237*H237</f>
        <v>0</v>
      </c>
      <c r="AR237" s="26" t="s">
        <v>338</v>
      </c>
      <c r="AT237" s="26" t="s">
        <v>190</v>
      </c>
      <c r="AU237" s="26" t="s">
        <v>113</v>
      </c>
      <c r="AY237" s="26" t="s">
        <v>187</v>
      </c>
      <c r="BE237" s="248">
        <f>IF(N237="základní",J237,0)</f>
        <v>0</v>
      </c>
      <c r="BF237" s="248">
        <f>IF(N237="snížená",J237,0)</f>
        <v>0</v>
      </c>
      <c r="BG237" s="248">
        <f>IF(N237="zákl. přenesená",J237,0)</f>
        <v>0</v>
      </c>
      <c r="BH237" s="248">
        <f>IF(N237="sníž. přenesená",J237,0)</f>
        <v>0</v>
      </c>
      <c r="BI237" s="248">
        <f>IF(N237="nulová",J237,0)</f>
        <v>0</v>
      </c>
      <c r="BJ237" s="26" t="s">
        <v>86</v>
      </c>
      <c r="BK237" s="248">
        <f>ROUND(I237*H237,2)</f>
        <v>0</v>
      </c>
      <c r="BL237" s="26" t="s">
        <v>338</v>
      </c>
      <c r="BM237" s="26" t="s">
        <v>1996</v>
      </c>
    </row>
    <row r="238" spans="2:65" s="1" customFormat="1" ht="16.5" customHeight="1">
      <c r="B238" s="49"/>
      <c r="C238" s="237" t="s">
        <v>1375</v>
      </c>
      <c r="D238" s="237" t="s">
        <v>190</v>
      </c>
      <c r="E238" s="238" t="s">
        <v>3782</v>
      </c>
      <c r="F238" s="239" t="s">
        <v>3783</v>
      </c>
      <c r="G238" s="240" t="s">
        <v>393</v>
      </c>
      <c r="H238" s="241">
        <v>4</v>
      </c>
      <c r="I238" s="242"/>
      <c r="J238" s="243">
        <f>ROUND(I238*H238,2)</f>
        <v>0</v>
      </c>
      <c r="K238" s="239" t="s">
        <v>34</v>
      </c>
      <c r="L238" s="75"/>
      <c r="M238" s="244" t="s">
        <v>34</v>
      </c>
      <c r="N238" s="245" t="s">
        <v>49</v>
      </c>
      <c r="O238" s="50"/>
      <c r="P238" s="246">
        <f>O238*H238</f>
        <v>0</v>
      </c>
      <c r="Q238" s="246">
        <v>0</v>
      </c>
      <c r="R238" s="246">
        <f>Q238*H238</f>
        <v>0</v>
      </c>
      <c r="S238" s="246">
        <v>0</v>
      </c>
      <c r="T238" s="247">
        <f>S238*H238</f>
        <v>0</v>
      </c>
      <c r="AR238" s="26" t="s">
        <v>338</v>
      </c>
      <c r="AT238" s="26" t="s">
        <v>190</v>
      </c>
      <c r="AU238" s="26" t="s">
        <v>113</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338</v>
      </c>
      <c r="BM238" s="26" t="s">
        <v>2005</v>
      </c>
    </row>
    <row r="239" spans="2:63" s="11" customFormat="1" ht="22.3" customHeight="1">
      <c r="B239" s="221"/>
      <c r="C239" s="222"/>
      <c r="D239" s="223" t="s">
        <v>77</v>
      </c>
      <c r="E239" s="235" t="s">
        <v>3784</v>
      </c>
      <c r="F239" s="235" t="s">
        <v>3785</v>
      </c>
      <c r="G239" s="222"/>
      <c r="H239" s="222"/>
      <c r="I239" s="225"/>
      <c r="J239" s="236">
        <f>BK239</f>
        <v>0</v>
      </c>
      <c r="K239" s="222"/>
      <c r="L239" s="227"/>
      <c r="M239" s="228"/>
      <c r="N239" s="229"/>
      <c r="O239" s="229"/>
      <c r="P239" s="230">
        <f>SUM(P240:P247)</f>
        <v>0</v>
      </c>
      <c r="Q239" s="229"/>
      <c r="R239" s="230">
        <f>SUM(R240:R247)</f>
        <v>0</v>
      </c>
      <c r="S239" s="229"/>
      <c r="T239" s="231">
        <f>SUM(T240:T247)</f>
        <v>0</v>
      </c>
      <c r="AR239" s="232" t="s">
        <v>88</v>
      </c>
      <c r="AT239" s="233" t="s">
        <v>77</v>
      </c>
      <c r="AU239" s="233" t="s">
        <v>88</v>
      </c>
      <c r="AY239" s="232" t="s">
        <v>187</v>
      </c>
      <c r="BK239" s="234">
        <f>SUM(BK240:BK247)</f>
        <v>0</v>
      </c>
    </row>
    <row r="240" spans="2:65" s="1" customFormat="1" ht="16.5" customHeight="1">
      <c r="B240" s="49"/>
      <c r="C240" s="237" t="s">
        <v>1380</v>
      </c>
      <c r="D240" s="237" t="s">
        <v>190</v>
      </c>
      <c r="E240" s="238" t="s">
        <v>3786</v>
      </c>
      <c r="F240" s="239" t="s">
        <v>3787</v>
      </c>
      <c r="G240" s="240" t="s">
        <v>1731</v>
      </c>
      <c r="H240" s="241">
        <v>50</v>
      </c>
      <c r="I240" s="242"/>
      <c r="J240" s="243">
        <f>ROUND(I240*H240,2)</f>
        <v>0</v>
      </c>
      <c r="K240" s="239" t="s">
        <v>34</v>
      </c>
      <c r="L240" s="75"/>
      <c r="M240" s="244" t="s">
        <v>34</v>
      </c>
      <c r="N240" s="245" t="s">
        <v>49</v>
      </c>
      <c r="O240" s="50"/>
      <c r="P240" s="246">
        <f>O240*H240</f>
        <v>0</v>
      </c>
      <c r="Q240" s="246">
        <v>0</v>
      </c>
      <c r="R240" s="246">
        <f>Q240*H240</f>
        <v>0</v>
      </c>
      <c r="S240" s="246">
        <v>0</v>
      </c>
      <c r="T240" s="247">
        <f>S240*H240</f>
        <v>0</v>
      </c>
      <c r="AR240" s="26" t="s">
        <v>338</v>
      </c>
      <c r="AT240" s="26" t="s">
        <v>190</v>
      </c>
      <c r="AU240" s="26" t="s">
        <v>113</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338</v>
      </c>
      <c r="BM240" s="26" t="s">
        <v>2019</v>
      </c>
    </row>
    <row r="241" spans="2:65" s="1" customFormat="1" ht="16.5" customHeight="1">
      <c r="B241" s="49"/>
      <c r="C241" s="237" t="s">
        <v>1385</v>
      </c>
      <c r="D241" s="237" t="s">
        <v>190</v>
      </c>
      <c r="E241" s="238" t="s">
        <v>3788</v>
      </c>
      <c r="F241" s="239" t="s">
        <v>3789</v>
      </c>
      <c r="G241" s="240" t="s">
        <v>393</v>
      </c>
      <c r="H241" s="241">
        <v>120</v>
      </c>
      <c r="I241" s="242"/>
      <c r="J241" s="243">
        <f>ROUND(I241*H241,2)</f>
        <v>0</v>
      </c>
      <c r="K241" s="239" t="s">
        <v>34</v>
      </c>
      <c r="L241" s="75"/>
      <c r="M241" s="244" t="s">
        <v>34</v>
      </c>
      <c r="N241" s="245" t="s">
        <v>49</v>
      </c>
      <c r="O241" s="50"/>
      <c r="P241" s="246">
        <f>O241*H241</f>
        <v>0</v>
      </c>
      <c r="Q241" s="246">
        <v>0</v>
      </c>
      <c r="R241" s="246">
        <f>Q241*H241</f>
        <v>0</v>
      </c>
      <c r="S241" s="246">
        <v>0</v>
      </c>
      <c r="T241" s="247">
        <f>S241*H241</f>
        <v>0</v>
      </c>
      <c r="AR241" s="26" t="s">
        <v>338</v>
      </c>
      <c r="AT241" s="26" t="s">
        <v>190</v>
      </c>
      <c r="AU241" s="26" t="s">
        <v>113</v>
      </c>
      <c r="AY241" s="26" t="s">
        <v>187</v>
      </c>
      <c r="BE241" s="248">
        <f>IF(N241="základní",J241,0)</f>
        <v>0</v>
      </c>
      <c r="BF241" s="248">
        <f>IF(N241="snížená",J241,0)</f>
        <v>0</v>
      </c>
      <c r="BG241" s="248">
        <f>IF(N241="zákl. přenesená",J241,0)</f>
        <v>0</v>
      </c>
      <c r="BH241" s="248">
        <f>IF(N241="sníž. přenesená",J241,0)</f>
        <v>0</v>
      </c>
      <c r="BI241" s="248">
        <f>IF(N241="nulová",J241,0)</f>
        <v>0</v>
      </c>
      <c r="BJ241" s="26" t="s">
        <v>86</v>
      </c>
      <c r="BK241" s="248">
        <f>ROUND(I241*H241,2)</f>
        <v>0</v>
      </c>
      <c r="BL241" s="26" t="s">
        <v>338</v>
      </c>
      <c r="BM241" s="26" t="s">
        <v>2028</v>
      </c>
    </row>
    <row r="242" spans="2:65" s="1" customFormat="1" ht="16.5" customHeight="1">
      <c r="B242" s="49"/>
      <c r="C242" s="237" t="s">
        <v>1393</v>
      </c>
      <c r="D242" s="237" t="s">
        <v>190</v>
      </c>
      <c r="E242" s="238" t="s">
        <v>3782</v>
      </c>
      <c r="F242" s="239" t="s">
        <v>3783</v>
      </c>
      <c r="G242" s="240" t="s">
        <v>393</v>
      </c>
      <c r="H242" s="241">
        <v>5</v>
      </c>
      <c r="I242" s="242"/>
      <c r="J242" s="243">
        <f>ROUND(I242*H242,2)</f>
        <v>0</v>
      </c>
      <c r="K242" s="239" t="s">
        <v>34</v>
      </c>
      <c r="L242" s="75"/>
      <c r="M242" s="244" t="s">
        <v>34</v>
      </c>
      <c r="N242" s="245" t="s">
        <v>49</v>
      </c>
      <c r="O242" s="50"/>
      <c r="P242" s="246">
        <f>O242*H242</f>
        <v>0</v>
      </c>
      <c r="Q242" s="246">
        <v>0</v>
      </c>
      <c r="R242" s="246">
        <f>Q242*H242</f>
        <v>0</v>
      </c>
      <c r="S242" s="246">
        <v>0</v>
      </c>
      <c r="T242" s="247">
        <f>S242*H242</f>
        <v>0</v>
      </c>
      <c r="AR242" s="26" t="s">
        <v>338</v>
      </c>
      <c r="AT242" s="26" t="s">
        <v>190</v>
      </c>
      <c r="AU242" s="26" t="s">
        <v>113</v>
      </c>
      <c r="AY242" s="26" t="s">
        <v>187</v>
      </c>
      <c r="BE242" s="248">
        <f>IF(N242="základní",J242,0)</f>
        <v>0</v>
      </c>
      <c r="BF242" s="248">
        <f>IF(N242="snížená",J242,0)</f>
        <v>0</v>
      </c>
      <c r="BG242" s="248">
        <f>IF(N242="zákl. přenesená",J242,0)</f>
        <v>0</v>
      </c>
      <c r="BH242" s="248">
        <f>IF(N242="sníž. přenesená",J242,0)</f>
        <v>0</v>
      </c>
      <c r="BI242" s="248">
        <f>IF(N242="nulová",J242,0)</f>
        <v>0</v>
      </c>
      <c r="BJ242" s="26" t="s">
        <v>86</v>
      </c>
      <c r="BK242" s="248">
        <f>ROUND(I242*H242,2)</f>
        <v>0</v>
      </c>
      <c r="BL242" s="26" t="s">
        <v>338</v>
      </c>
      <c r="BM242" s="26" t="s">
        <v>2039</v>
      </c>
    </row>
    <row r="243" spans="2:65" s="1" customFormat="1" ht="16.5" customHeight="1">
      <c r="B243" s="49"/>
      <c r="C243" s="237" t="s">
        <v>1398</v>
      </c>
      <c r="D243" s="237" t="s">
        <v>190</v>
      </c>
      <c r="E243" s="238" t="s">
        <v>3790</v>
      </c>
      <c r="F243" s="239" t="s">
        <v>3791</v>
      </c>
      <c r="G243" s="240" t="s">
        <v>1731</v>
      </c>
      <c r="H243" s="241">
        <v>6</v>
      </c>
      <c r="I243" s="242"/>
      <c r="J243" s="243">
        <f>ROUND(I243*H243,2)</f>
        <v>0</v>
      </c>
      <c r="K243" s="239" t="s">
        <v>34</v>
      </c>
      <c r="L243" s="75"/>
      <c r="M243" s="244" t="s">
        <v>34</v>
      </c>
      <c r="N243" s="245" t="s">
        <v>49</v>
      </c>
      <c r="O243" s="50"/>
      <c r="P243" s="246">
        <f>O243*H243</f>
        <v>0</v>
      </c>
      <c r="Q243" s="246">
        <v>0</v>
      </c>
      <c r="R243" s="246">
        <f>Q243*H243</f>
        <v>0</v>
      </c>
      <c r="S243" s="246">
        <v>0</v>
      </c>
      <c r="T243" s="247">
        <f>S243*H243</f>
        <v>0</v>
      </c>
      <c r="AR243" s="26" t="s">
        <v>338</v>
      </c>
      <c r="AT243" s="26" t="s">
        <v>190</v>
      </c>
      <c r="AU243" s="26" t="s">
        <v>113</v>
      </c>
      <c r="AY243" s="26" t="s">
        <v>187</v>
      </c>
      <c r="BE243" s="248">
        <f>IF(N243="základní",J243,0)</f>
        <v>0</v>
      </c>
      <c r="BF243" s="248">
        <f>IF(N243="snížená",J243,0)</f>
        <v>0</v>
      </c>
      <c r="BG243" s="248">
        <f>IF(N243="zákl. přenesená",J243,0)</f>
        <v>0</v>
      </c>
      <c r="BH243" s="248">
        <f>IF(N243="sníž. přenesená",J243,0)</f>
        <v>0</v>
      </c>
      <c r="BI243" s="248">
        <f>IF(N243="nulová",J243,0)</f>
        <v>0</v>
      </c>
      <c r="BJ243" s="26" t="s">
        <v>86</v>
      </c>
      <c r="BK243" s="248">
        <f>ROUND(I243*H243,2)</f>
        <v>0</v>
      </c>
      <c r="BL243" s="26" t="s">
        <v>338</v>
      </c>
      <c r="BM243" s="26" t="s">
        <v>2050</v>
      </c>
    </row>
    <row r="244" spans="2:65" s="1" customFormat="1" ht="16.5" customHeight="1">
      <c r="B244" s="49"/>
      <c r="C244" s="237" t="s">
        <v>1403</v>
      </c>
      <c r="D244" s="237" t="s">
        <v>190</v>
      </c>
      <c r="E244" s="238" t="s">
        <v>3792</v>
      </c>
      <c r="F244" s="239" t="s">
        <v>3793</v>
      </c>
      <c r="G244" s="240" t="s">
        <v>393</v>
      </c>
      <c r="H244" s="241">
        <v>90</v>
      </c>
      <c r="I244" s="242"/>
      <c r="J244" s="243">
        <f>ROUND(I244*H244,2)</f>
        <v>0</v>
      </c>
      <c r="K244" s="239" t="s">
        <v>34</v>
      </c>
      <c r="L244" s="75"/>
      <c r="M244" s="244" t="s">
        <v>34</v>
      </c>
      <c r="N244" s="245" t="s">
        <v>49</v>
      </c>
      <c r="O244" s="50"/>
      <c r="P244" s="246">
        <f>O244*H244</f>
        <v>0</v>
      </c>
      <c r="Q244" s="246">
        <v>0</v>
      </c>
      <c r="R244" s="246">
        <f>Q244*H244</f>
        <v>0</v>
      </c>
      <c r="S244" s="246">
        <v>0</v>
      </c>
      <c r="T244" s="247">
        <f>S244*H244</f>
        <v>0</v>
      </c>
      <c r="AR244" s="26" t="s">
        <v>338</v>
      </c>
      <c r="AT244" s="26" t="s">
        <v>190</v>
      </c>
      <c r="AU244" s="26" t="s">
        <v>113</v>
      </c>
      <c r="AY244" s="26" t="s">
        <v>187</v>
      </c>
      <c r="BE244" s="248">
        <f>IF(N244="základní",J244,0)</f>
        <v>0</v>
      </c>
      <c r="BF244" s="248">
        <f>IF(N244="snížená",J244,0)</f>
        <v>0</v>
      </c>
      <c r="BG244" s="248">
        <f>IF(N244="zákl. přenesená",J244,0)</f>
        <v>0</v>
      </c>
      <c r="BH244" s="248">
        <f>IF(N244="sníž. přenesená",J244,0)</f>
        <v>0</v>
      </c>
      <c r="BI244" s="248">
        <f>IF(N244="nulová",J244,0)</f>
        <v>0</v>
      </c>
      <c r="BJ244" s="26" t="s">
        <v>86</v>
      </c>
      <c r="BK244" s="248">
        <f>ROUND(I244*H244,2)</f>
        <v>0</v>
      </c>
      <c r="BL244" s="26" t="s">
        <v>338</v>
      </c>
      <c r="BM244" s="26" t="s">
        <v>2059</v>
      </c>
    </row>
    <row r="245" spans="2:65" s="1" customFormat="1" ht="16.5" customHeight="1">
      <c r="B245" s="49"/>
      <c r="C245" s="237" t="s">
        <v>1408</v>
      </c>
      <c r="D245" s="237" t="s">
        <v>190</v>
      </c>
      <c r="E245" s="238" t="s">
        <v>3794</v>
      </c>
      <c r="F245" s="239" t="s">
        <v>3795</v>
      </c>
      <c r="G245" s="240" t="s">
        <v>393</v>
      </c>
      <c r="H245" s="241">
        <v>60</v>
      </c>
      <c r="I245" s="242"/>
      <c r="J245" s="243">
        <f>ROUND(I245*H245,2)</f>
        <v>0</v>
      </c>
      <c r="K245" s="239" t="s">
        <v>34</v>
      </c>
      <c r="L245" s="75"/>
      <c r="M245" s="244" t="s">
        <v>34</v>
      </c>
      <c r="N245" s="245" t="s">
        <v>49</v>
      </c>
      <c r="O245" s="50"/>
      <c r="P245" s="246">
        <f>O245*H245</f>
        <v>0</v>
      </c>
      <c r="Q245" s="246">
        <v>0</v>
      </c>
      <c r="R245" s="246">
        <f>Q245*H245</f>
        <v>0</v>
      </c>
      <c r="S245" s="246">
        <v>0</v>
      </c>
      <c r="T245" s="247">
        <f>S245*H245</f>
        <v>0</v>
      </c>
      <c r="AR245" s="26" t="s">
        <v>338</v>
      </c>
      <c r="AT245" s="26" t="s">
        <v>190</v>
      </c>
      <c r="AU245" s="26" t="s">
        <v>113</v>
      </c>
      <c r="AY245" s="26" t="s">
        <v>187</v>
      </c>
      <c r="BE245" s="248">
        <f>IF(N245="základní",J245,0)</f>
        <v>0</v>
      </c>
      <c r="BF245" s="248">
        <f>IF(N245="snížená",J245,0)</f>
        <v>0</v>
      </c>
      <c r="BG245" s="248">
        <f>IF(N245="zákl. přenesená",J245,0)</f>
        <v>0</v>
      </c>
      <c r="BH245" s="248">
        <f>IF(N245="sníž. přenesená",J245,0)</f>
        <v>0</v>
      </c>
      <c r="BI245" s="248">
        <f>IF(N245="nulová",J245,0)</f>
        <v>0</v>
      </c>
      <c r="BJ245" s="26" t="s">
        <v>86</v>
      </c>
      <c r="BK245" s="248">
        <f>ROUND(I245*H245,2)</f>
        <v>0</v>
      </c>
      <c r="BL245" s="26" t="s">
        <v>338</v>
      </c>
      <c r="BM245" s="26" t="s">
        <v>2070</v>
      </c>
    </row>
    <row r="246" spans="2:65" s="1" customFormat="1" ht="16.5" customHeight="1">
      <c r="B246" s="49"/>
      <c r="C246" s="237" t="s">
        <v>1420</v>
      </c>
      <c r="D246" s="237" t="s">
        <v>190</v>
      </c>
      <c r="E246" s="238" t="s">
        <v>3796</v>
      </c>
      <c r="F246" s="239" t="s">
        <v>3797</v>
      </c>
      <c r="G246" s="240" t="s">
        <v>1731</v>
      </c>
      <c r="H246" s="241">
        <v>6</v>
      </c>
      <c r="I246" s="242"/>
      <c r="J246" s="243">
        <f>ROUND(I246*H246,2)</f>
        <v>0</v>
      </c>
      <c r="K246" s="239" t="s">
        <v>34</v>
      </c>
      <c r="L246" s="75"/>
      <c r="M246" s="244" t="s">
        <v>34</v>
      </c>
      <c r="N246" s="245" t="s">
        <v>49</v>
      </c>
      <c r="O246" s="50"/>
      <c r="P246" s="246">
        <f>O246*H246</f>
        <v>0</v>
      </c>
      <c r="Q246" s="246">
        <v>0</v>
      </c>
      <c r="R246" s="246">
        <f>Q246*H246</f>
        <v>0</v>
      </c>
      <c r="S246" s="246">
        <v>0</v>
      </c>
      <c r="T246" s="247">
        <f>S246*H246</f>
        <v>0</v>
      </c>
      <c r="AR246" s="26" t="s">
        <v>338</v>
      </c>
      <c r="AT246" s="26" t="s">
        <v>190</v>
      </c>
      <c r="AU246" s="26" t="s">
        <v>113</v>
      </c>
      <c r="AY246" s="26" t="s">
        <v>187</v>
      </c>
      <c r="BE246" s="248">
        <f>IF(N246="základní",J246,0)</f>
        <v>0</v>
      </c>
      <c r="BF246" s="248">
        <f>IF(N246="snížená",J246,0)</f>
        <v>0</v>
      </c>
      <c r="BG246" s="248">
        <f>IF(N246="zákl. přenesená",J246,0)</f>
        <v>0</v>
      </c>
      <c r="BH246" s="248">
        <f>IF(N246="sníž. přenesená",J246,0)</f>
        <v>0</v>
      </c>
      <c r="BI246" s="248">
        <f>IF(N246="nulová",J246,0)</f>
        <v>0</v>
      </c>
      <c r="BJ246" s="26" t="s">
        <v>86</v>
      </c>
      <c r="BK246" s="248">
        <f>ROUND(I246*H246,2)</f>
        <v>0</v>
      </c>
      <c r="BL246" s="26" t="s">
        <v>338</v>
      </c>
      <c r="BM246" s="26" t="s">
        <v>2093</v>
      </c>
    </row>
    <row r="247" spans="2:65" s="1" customFormat="1" ht="16.5" customHeight="1">
      <c r="B247" s="49"/>
      <c r="C247" s="237" t="s">
        <v>1425</v>
      </c>
      <c r="D247" s="237" t="s">
        <v>190</v>
      </c>
      <c r="E247" s="238" t="s">
        <v>3798</v>
      </c>
      <c r="F247" s="239" t="s">
        <v>3799</v>
      </c>
      <c r="G247" s="240" t="s">
        <v>1731</v>
      </c>
      <c r="H247" s="241">
        <v>4</v>
      </c>
      <c r="I247" s="242"/>
      <c r="J247" s="243">
        <f>ROUND(I247*H247,2)</f>
        <v>0</v>
      </c>
      <c r="K247" s="239" t="s">
        <v>34</v>
      </c>
      <c r="L247" s="75"/>
      <c r="M247" s="244" t="s">
        <v>34</v>
      </c>
      <c r="N247" s="245" t="s">
        <v>49</v>
      </c>
      <c r="O247" s="50"/>
      <c r="P247" s="246">
        <f>O247*H247</f>
        <v>0</v>
      </c>
      <c r="Q247" s="246">
        <v>0</v>
      </c>
      <c r="R247" s="246">
        <f>Q247*H247</f>
        <v>0</v>
      </c>
      <c r="S247" s="246">
        <v>0</v>
      </c>
      <c r="T247" s="247">
        <f>S247*H247</f>
        <v>0</v>
      </c>
      <c r="AR247" s="26" t="s">
        <v>338</v>
      </c>
      <c r="AT247" s="26" t="s">
        <v>190</v>
      </c>
      <c r="AU247" s="26" t="s">
        <v>113</v>
      </c>
      <c r="AY247" s="26" t="s">
        <v>187</v>
      </c>
      <c r="BE247" s="248">
        <f>IF(N247="základní",J247,0)</f>
        <v>0</v>
      </c>
      <c r="BF247" s="248">
        <f>IF(N247="snížená",J247,0)</f>
        <v>0</v>
      </c>
      <c r="BG247" s="248">
        <f>IF(N247="zákl. přenesená",J247,0)</f>
        <v>0</v>
      </c>
      <c r="BH247" s="248">
        <f>IF(N247="sníž. přenesená",J247,0)</f>
        <v>0</v>
      </c>
      <c r="BI247" s="248">
        <f>IF(N247="nulová",J247,0)</f>
        <v>0</v>
      </c>
      <c r="BJ247" s="26" t="s">
        <v>86</v>
      </c>
      <c r="BK247" s="248">
        <f>ROUND(I247*H247,2)</f>
        <v>0</v>
      </c>
      <c r="BL247" s="26" t="s">
        <v>338</v>
      </c>
      <c r="BM247" s="26" t="s">
        <v>2102</v>
      </c>
    </row>
    <row r="248" spans="2:63" s="11" customFormat="1" ht="37.4" customHeight="1">
      <c r="B248" s="221"/>
      <c r="C248" s="222"/>
      <c r="D248" s="223" t="s">
        <v>77</v>
      </c>
      <c r="E248" s="224" t="s">
        <v>2145</v>
      </c>
      <c r="F248" s="224" t="s">
        <v>2146</v>
      </c>
      <c r="G248" s="222"/>
      <c r="H248" s="222"/>
      <c r="I248" s="225"/>
      <c r="J248" s="226">
        <f>BK248</f>
        <v>0</v>
      </c>
      <c r="K248" s="222"/>
      <c r="L248" s="227"/>
      <c r="M248" s="228"/>
      <c r="N248" s="229"/>
      <c r="O248" s="229"/>
      <c r="P248" s="230">
        <f>SUM(P249:P256)</f>
        <v>0</v>
      </c>
      <c r="Q248" s="229"/>
      <c r="R248" s="230">
        <f>SUM(R249:R256)</f>
        <v>0</v>
      </c>
      <c r="S248" s="229"/>
      <c r="T248" s="231">
        <f>SUM(T249:T256)</f>
        <v>0</v>
      </c>
      <c r="AR248" s="232" t="s">
        <v>204</v>
      </c>
      <c r="AT248" s="233" t="s">
        <v>77</v>
      </c>
      <c r="AU248" s="233" t="s">
        <v>78</v>
      </c>
      <c r="AY248" s="232" t="s">
        <v>187</v>
      </c>
      <c r="BK248" s="234">
        <f>SUM(BK249:BK256)</f>
        <v>0</v>
      </c>
    </row>
    <row r="249" spans="2:65" s="1" customFormat="1" ht="16.5" customHeight="1">
      <c r="B249" s="49"/>
      <c r="C249" s="237" t="s">
        <v>1432</v>
      </c>
      <c r="D249" s="237" t="s">
        <v>190</v>
      </c>
      <c r="E249" s="238" t="s">
        <v>3800</v>
      </c>
      <c r="F249" s="239" t="s">
        <v>3801</v>
      </c>
      <c r="G249" s="240" t="s">
        <v>2150</v>
      </c>
      <c r="H249" s="241">
        <v>15</v>
      </c>
      <c r="I249" s="242"/>
      <c r="J249" s="243">
        <f>ROUND(I249*H249,2)</f>
        <v>0</v>
      </c>
      <c r="K249" s="239" t="s">
        <v>34</v>
      </c>
      <c r="L249" s="75"/>
      <c r="M249" s="244" t="s">
        <v>34</v>
      </c>
      <c r="N249" s="245" t="s">
        <v>49</v>
      </c>
      <c r="O249" s="50"/>
      <c r="P249" s="246">
        <f>O249*H249</f>
        <v>0</v>
      </c>
      <c r="Q249" s="246">
        <v>0</v>
      </c>
      <c r="R249" s="246">
        <f>Q249*H249</f>
        <v>0</v>
      </c>
      <c r="S249" s="246">
        <v>0</v>
      </c>
      <c r="T249" s="247">
        <f>S249*H249</f>
        <v>0</v>
      </c>
      <c r="AR249" s="26" t="s">
        <v>338</v>
      </c>
      <c r="AT249" s="26" t="s">
        <v>190</v>
      </c>
      <c r="AU249" s="26" t="s">
        <v>86</v>
      </c>
      <c r="AY249" s="26" t="s">
        <v>187</v>
      </c>
      <c r="BE249" s="248">
        <f>IF(N249="základní",J249,0)</f>
        <v>0</v>
      </c>
      <c r="BF249" s="248">
        <f>IF(N249="snížená",J249,0)</f>
        <v>0</v>
      </c>
      <c r="BG249" s="248">
        <f>IF(N249="zákl. přenesená",J249,0)</f>
        <v>0</v>
      </c>
      <c r="BH249" s="248">
        <f>IF(N249="sníž. přenesená",J249,0)</f>
        <v>0</v>
      </c>
      <c r="BI249" s="248">
        <f>IF(N249="nulová",J249,0)</f>
        <v>0</v>
      </c>
      <c r="BJ249" s="26" t="s">
        <v>86</v>
      </c>
      <c r="BK249" s="248">
        <f>ROUND(I249*H249,2)</f>
        <v>0</v>
      </c>
      <c r="BL249" s="26" t="s">
        <v>338</v>
      </c>
      <c r="BM249" s="26" t="s">
        <v>2610</v>
      </c>
    </row>
    <row r="250" spans="2:65" s="1" customFormat="1" ht="16.5" customHeight="1">
      <c r="B250" s="49"/>
      <c r="C250" s="237" t="s">
        <v>1438</v>
      </c>
      <c r="D250" s="237" t="s">
        <v>190</v>
      </c>
      <c r="E250" s="238" t="s">
        <v>3802</v>
      </c>
      <c r="F250" s="239" t="s">
        <v>3803</v>
      </c>
      <c r="G250" s="240" t="s">
        <v>2150</v>
      </c>
      <c r="H250" s="241">
        <v>5</v>
      </c>
      <c r="I250" s="242"/>
      <c r="J250" s="243">
        <f>ROUND(I250*H250,2)</f>
        <v>0</v>
      </c>
      <c r="K250" s="239" t="s">
        <v>34</v>
      </c>
      <c r="L250" s="75"/>
      <c r="M250" s="244" t="s">
        <v>34</v>
      </c>
      <c r="N250" s="245" t="s">
        <v>49</v>
      </c>
      <c r="O250" s="50"/>
      <c r="P250" s="246">
        <f>O250*H250</f>
        <v>0</v>
      </c>
      <c r="Q250" s="246">
        <v>0</v>
      </c>
      <c r="R250" s="246">
        <f>Q250*H250</f>
        <v>0</v>
      </c>
      <c r="S250" s="246">
        <v>0</v>
      </c>
      <c r="T250" s="247">
        <f>S250*H250</f>
        <v>0</v>
      </c>
      <c r="AR250" s="26" t="s">
        <v>338</v>
      </c>
      <c r="AT250" s="26" t="s">
        <v>190</v>
      </c>
      <c r="AU250" s="26" t="s">
        <v>86</v>
      </c>
      <c r="AY250" s="26" t="s">
        <v>187</v>
      </c>
      <c r="BE250" s="248">
        <f>IF(N250="základní",J250,0)</f>
        <v>0</v>
      </c>
      <c r="BF250" s="248">
        <f>IF(N250="snížená",J250,0)</f>
        <v>0</v>
      </c>
      <c r="BG250" s="248">
        <f>IF(N250="zákl. přenesená",J250,0)</f>
        <v>0</v>
      </c>
      <c r="BH250" s="248">
        <f>IF(N250="sníž. přenesená",J250,0)</f>
        <v>0</v>
      </c>
      <c r="BI250" s="248">
        <f>IF(N250="nulová",J250,0)</f>
        <v>0</v>
      </c>
      <c r="BJ250" s="26" t="s">
        <v>86</v>
      </c>
      <c r="BK250" s="248">
        <f>ROUND(I250*H250,2)</f>
        <v>0</v>
      </c>
      <c r="BL250" s="26" t="s">
        <v>338</v>
      </c>
      <c r="BM250" s="26" t="s">
        <v>2127</v>
      </c>
    </row>
    <row r="251" spans="2:65" s="1" customFormat="1" ht="16.5" customHeight="1">
      <c r="B251" s="49"/>
      <c r="C251" s="237" t="s">
        <v>1443</v>
      </c>
      <c r="D251" s="237" t="s">
        <v>190</v>
      </c>
      <c r="E251" s="238" t="s">
        <v>3804</v>
      </c>
      <c r="F251" s="239" t="s">
        <v>3805</v>
      </c>
      <c r="G251" s="240" t="s">
        <v>2150</v>
      </c>
      <c r="H251" s="241">
        <v>30</v>
      </c>
      <c r="I251" s="242"/>
      <c r="J251" s="243">
        <f>ROUND(I251*H251,2)</f>
        <v>0</v>
      </c>
      <c r="K251" s="239" t="s">
        <v>34</v>
      </c>
      <c r="L251" s="75"/>
      <c r="M251" s="244" t="s">
        <v>34</v>
      </c>
      <c r="N251" s="245" t="s">
        <v>49</v>
      </c>
      <c r="O251" s="50"/>
      <c r="P251" s="246">
        <f>O251*H251</f>
        <v>0</v>
      </c>
      <c r="Q251" s="246">
        <v>0</v>
      </c>
      <c r="R251" s="246">
        <f>Q251*H251</f>
        <v>0</v>
      </c>
      <c r="S251" s="246">
        <v>0</v>
      </c>
      <c r="T251" s="247">
        <f>S251*H251</f>
        <v>0</v>
      </c>
      <c r="AR251" s="26" t="s">
        <v>338</v>
      </c>
      <c r="AT251" s="26" t="s">
        <v>190</v>
      </c>
      <c r="AU251" s="26" t="s">
        <v>86</v>
      </c>
      <c r="AY251" s="26" t="s">
        <v>187</v>
      </c>
      <c r="BE251" s="248">
        <f>IF(N251="základní",J251,0)</f>
        <v>0</v>
      </c>
      <c r="BF251" s="248">
        <f>IF(N251="snížená",J251,0)</f>
        <v>0</v>
      </c>
      <c r="BG251" s="248">
        <f>IF(N251="zákl. přenesená",J251,0)</f>
        <v>0</v>
      </c>
      <c r="BH251" s="248">
        <f>IF(N251="sníž. přenesená",J251,0)</f>
        <v>0</v>
      </c>
      <c r="BI251" s="248">
        <f>IF(N251="nulová",J251,0)</f>
        <v>0</v>
      </c>
      <c r="BJ251" s="26" t="s">
        <v>86</v>
      </c>
      <c r="BK251" s="248">
        <f>ROUND(I251*H251,2)</f>
        <v>0</v>
      </c>
      <c r="BL251" s="26" t="s">
        <v>338</v>
      </c>
      <c r="BM251" s="26" t="s">
        <v>2147</v>
      </c>
    </row>
    <row r="252" spans="2:65" s="1" customFormat="1" ht="16.5" customHeight="1">
      <c r="B252" s="49"/>
      <c r="C252" s="237" t="s">
        <v>1450</v>
      </c>
      <c r="D252" s="237" t="s">
        <v>190</v>
      </c>
      <c r="E252" s="238" t="s">
        <v>3806</v>
      </c>
      <c r="F252" s="239" t="s">
        <v>3807</v>
      </c>
      <c r="G252" s="240" t="s">
        <v>1946</v>
      </c>
      <c r="H252" s="315"/>
      <c r="I252" s="242"/>
      <c r="J252" s="243">
        <f>ROUND(I252*H252,2)</f>
        <v>0</v>
      </c>
      <c r="K252" s="239" t="s">
        <v>34</v>
      </c>
      <c r="L252" s="75"/>
      <c r="M252" s="244" t="s">
        <v>34</v>
      </c>
      <c r="N252" s="245" t="s">
        <v>49</v>
      </c>
      <c r="O252" s="50"/>
      <c r="P252" s="246">
        <f>O252*H252</f>
        <v>0</v>
      </c>
      <c r="Q252" s="246">
        <v>0</v>
      </c>
      <c r="R252" s="246">
        <f>Q252*H252</f>
        <v>0</v>
      </c>
      <c r="S252" s="246">
        <v>0</v>
      </c>
      <c r="T252" s="247">
        <f>S252*H252</f>
        <v>0</v>
      </c>
      <c r="AR252" s="26" t="s">
        <v>338</v>
      </c>
      <c r="AT252" s="26" t="s">
        <v>190</v>
      </c>
      <c r="AU252" s="26" t="s">
        <v>86</v>
      </c>
      <c r="AY252" s="26" t="s">
        <v>187</v>
      </c>
      <c r="BE252" s="248">
        <f>IF(N252="základní",J252,0)</f>
        <v>0</v>
      </c>
      <c r="BF252" s="248">
        <f>IF(N252="snížená",J252,0)</f>
        <v>0</v>
      </c>
      <c r="BG252" s="248">
        <f>IF(N252="zákl. přenesená",J252,0)</f>
        <v>0</v>
      </c>
      <c r="BH252" s="248">
        <f>IF(N252="sníž. přenesená",J252,0)</f>
        <v>0</v>
      </c>
      <c r="BI252" s="248">
        <f>IF(N252="nulová",J252,0)</f>
        <v>0</v>
      </c>
      <c r="BJ252" s="26" t="s">
        <v>86</v>
      </c>
      <c r="BK252" s="248">
        <f>ROUND(I252*H252,2)</f>
        <v>0</v>
      </c>
      <c r="BL252" s="26" t="s">
        <v>338</v>
      </c>
      <c r="BM252" s="26" t="s">
        <v>2156</v>
      </c>
    </row>
    <row r="253" spans="2:65" s="1" customFormat="1" ht="16.5" customHeight="1">
      <c r="B253" s="49"/>
      <c r="C253" s="237" t="s">
        <v>1455</v>
      </c>
      <c r="D253" s="237" t="s">
        <v>190</v>
      </c>
      <c r="E253" s="238" t="s">
        <v>3808</v>
      </c>
      <c r="F253" s="239" t="s">
        <v>3809</v>
      </c>
      <c r="G253" s="240" t="s">
        <v>1946</v>
      </c>
      <c r="H253" s="315"/>
      <c r="I253" s="242"/>
      <c r="J253" s="243">
        <f>ROUND(I253*H253,2)</f>
        <v>0</v>
      </c>
      <c r="K253" s="239" t="s">
        <v>34</v>
      </c>
      <c r="L253" s="75"/>
      <c r="M253" s="244" t="s">
        <v>34</v>
      </c>
      <c r="N253" s="245" t="s">
        <v>49</v>
      </c>
      <c r="O253" s="50"/>
      <c r="P253" s="246">
        <f>O253*H253</f>
        <v>0</v>
      </c>
      <c r="Q253" s="246">
        <v>0</v>
      </c>
      <c r="R253" s="246">
        <f>Q253*H253</f>
        <v>0</v>
      </c>
      <c r="S253" s="246">
        <v>0</v>
      </c>
      <c r="T253" s="247">
        <f>S253*H253</f>
        <v>0</v>
      </c>
      <c r="AR253" s="26" t="s">
        <v>338</v>
      </c>
      <c r="AT253" s="26" t="s">
        <v>190</v>
      </c>
      <c r="AU253" s="26" t="s">
        <v>86</v>
      </c>
      <c r="AY253" s="26" t="s">
        <v>187</v>
      </c>
      <c r="BE253" s="248">
        <f>IF(N253="základní",J253,0)</f>
        <v>0</v>
      </c>
      <c r="BF253" s="248">
        <f>IF(N253="snížená",J253,0)</f>
        <v>0</v>
      </c>
      <c r="BG253" s="248">
        <f>IF(N253="zákl. přenesená",J253,0)</f>
        <v>0</v>
      </c>
      <c r="BH253" s="248">
        <f>IF(N253="sníž. přenesená",J253,0)</f>
        <v>0</v>
      </c>
      <c r="BI253" s="248">
        <f>IF(N253="nulová",J253,0)</f>
        <v>0</v>
      </c>
      <c r="BJ253" s="26" t="s">
        <v>86</v>
      </c>
      <c r="BK253" s="248">
        <f>ROUND(I253*H253,2)</f>
        <v>0</v>
      </c>
      <c r="BL253" s="26" t="s">
        <v>338</v>
      </c>
      <c r="BM253" s="26" t="s">
        <v>2167</v>
      </c>
    </row>
    <row r="254" spans="2:65" s="1" customFormat="1" ht="16.5" customHeight="1">
      <c r="B254" s="49"/>
      <c r="C254" s="237" t="s">
        <v>1459</v>
      </c>
      <c r="D254" s="237" t="s">
        <v>190</v>
      </c>
      <c r="E254" s="238" t="s">
        <v>3810</v>
      </c>
      <c r="F254" s="239" t="s">
        <v>3811</v>
      </c>
      <c r="G254" s="240" t="s">
        <v>1946</v>
      </c>
      <c r="H254" s="315"/>
      <c r="I254" s="242"/>
      <c r="J254" s="243">
        <f>ROUND(I254*H254,2)</f>
        <v>0</v>
      </c>
      <c r="K254" s="239" t="s">
        <v>34</v>
      </c>
      <c r="L254" s="75"/>
      <c r="M254" s="244" t="s">
        <v>34</v>
      </c>
      <c r="N254" s="245" t="s">
        <v>49</v>
      </c>
      <c r="O254" s="50"/>
      <c r="P254" s="246">
        <f>O254*H254</f>
        <v>0</v>
      </c>
      <c r="Q254" s="246">
        <v>0</v>
      </c>
      <c r="R254" s="246">
        <f>Q254*H254</f>
        <v>0</v>
      </c>
      <c r="S254" s="246">
        <v>0</v>
      </c>
      <c r="T254" s="247">
        <f>S254*H254</f>
        <v>0</v>
      </c>
      <c r="AR254" s="26" t="s">
        <v>338</v>
      </c>
      <c r="AT254" s="26" t="s">
        <v>190</v>
      </c>
      <c r="AU254" s="26" t="s">
        <v>86</v>
      </c>
      <c r="AY254" s="26" t="s">
        <v>187</v>
      </c>
      <c r="BE254" s="248">
        <f>IF(N254="základní",J254,0)</f>
        <v>0</v>
      </c>
      <c r="BF254" s="248">
        <f>IF(N254="snížená",J254,0)</f>
        <v>0</v>
      </c>
      <c r="BG254" s="248">
        <f>IF(N254="zákl. přenesená",J254,0)</f>
        <v>0</v>
      </c>
      <c r="BH254" s="248">
        <f>IF(N254="sníž. přenesená",J254,0)</f>
        <v>0</v>
      </c>
      <c r="BI254" s="248">
        <f>IF(N254="nulová",J254,0)</f>
        <v>0</v>
      </c>
      <c r="BJ254" s="26" t="s">
        <v>86</v>
      </c>
      <c r="BK254" s="248">
        <f>ROUND(I254*H254,2)</f>
        <v>0</v>
      </c>
      <c r="BL254" s="26" t="s">
        <v>338</v>
      </c>
      <c r="BM254" s="26" t="s">
        <v>2074</v>
      </c>
    </row>
    <row r="255" spans="2:65" s="1" customFormat="1" ht="16.5" customHeight="1">
      <c r="B255" s="49"/>
      <c r="C255" s="237" t="s">
        <v>1482</v>
      </c>
      <c r="D255" s="237" t="s">
        <v>190</v>
      </c>
      <c r="E255" s="238" t="s">
        <v>3812</v>
      </c>
      <c r="F255" s="239" t="s">
        <v>3813</v>
      </c>
      <c r="G255" s="240" t="s">
        <v>1946</v>
      </c>
      <c r="H255" s="315"/>
      <c r="I255" s="242"/>
      <c r="J255" s="243">
        <f>ROUND(I255*H255,2)</f>
        <v>0</v>
      </c>
      <c r="K255" s="239" t="s">
        <v>34</v>
      </c>
      <c r="L255" s="75"/>
      <c r="M255" s="244" t="s">
        <v>34</v>
      </c>
      <c r="N255" s="245" t="s">
        <v>49</v>
      </c>
      <c r="O255" s="50"/>
      <c r="P255" s="246">
        <f>O255*H255</f>
        <v>0</v>
      </c>
      <c r="Q255" s="246">
        <v>0</v>
      </c>
      <c r="R255" s="246">
        <f>Q255*H255</f>
        <v>0</v>
      </c>
      <c r="S255" s="246">
        <v>0</v>
      </c>
      <c r="T255" s="247">
        <f>S255*H255</f>
        <v>0</v>
      </c>
      <c r="AR255" s="26" t="s">
        <v>338</v>
      </c>
      <c r="AT255" s="26" t="s">
        <v>190</v>
      </c>
      <c r="AU255" s="26" t="s">
        <v>86</v>
      </c>
      <c r="AY255" s="26" t="s">
        <v>187</v>
      </c>
      <c r="BE255" s="248">
        <f>IF(N255="základní",J255,0)</f>
        <v>0</v>
      </c>
      <c r="BF255" s="248">
        <f>IF(N255="snížená",J255,0)</f>
        <v>0</v>
      </c>
      <c r="BG255" s="248">
        <f>IF(N255="zákl. přenesená",J255,0)</f>
        <v>0</v>
      </c>
      <c r="BH255" s="248">
        <f>IF(N255="sníž. přenesená",J255,0)</f>
        <v>0</v>
      </c>
      <c r="BI255" s="248">
        <f>IF(N255="nulová",J255,0)</f>
        <v>0</v>
      </c>
      <c r="BJ255" s="26" t="s">
        <v>86</v>
      </c>
      <c r="BK255" s="248">
        <f>ROUND(I255*H255,2)</f>
        <v>0</v>
      </c>
      <c r="BL255" s="26" t="s">
        <v>338</v>
      </c>
      <c r="BM255" s="26" t="s">
        <v>1723</v>
      </c>
    </row>
    <row r="256" spans="2:65" s="1" customFormat="1" ht="16.5" customHeight="1">
      <c r="B256" s="49"/>
      <c r="C256" s="237" t="s">
        <v>1488</v>
      </c>
      <c r="D256" s="237" t="s">
        <v>190</v>
      </c>
      <c r="E256" s="238" t="s">
        <v>3814</v>
      </c>
      <c r="F256" s="239" t="s">
        <v>3815</v>
      </c>
      <c r="G256" s="240" t="s">
        <v>1946</v>
      </c>
      <c r="H256" s="315"/>
      <c r="I256" s="242"/>
      <c r="J256" s="243">
        <f>ROUND(I256*H256,2)</f>
        <v>0</v>
      </c>
      <c r="K256" s="239" t="s">
        <v>34</v>
      </c>
      <c r="L256" s="75"/>
      <c r="M256" s="244" t="s">
        <v>34</v>
      </c>
      <c r="N256" s="249" t="s">
        <v>49</v>
      </c>
      <c r="O256" s="250"/>
      <c r="P256" s="251">
        <f>O256*H256</f>
        <v>0</v>
      </c>
      <c r="Q256" s="251">
        <v>0</v>
      </c>
      <c r="R256" s="251">
        <f>Q256*H256</f>
        <v>0</v>
      </c>
      <c r="S256" s="251">
        <v>0</v>
      </c>
      <c r="T256" s="252">
        <f>S256*H256</f>
        <v>0</v>
      </c>
      <c r="AR256" s="26" t="s">
        <v>338</v>
      </c>
      <c r="AT256" s="26" t="s">
        <v>190</v>
      </c>
      <c r="AU256" s="26" t="s">
        <v>86</v>
      </c>
      <c r="AY256" s="26" t="s">
        <v>187</v>
      </c>
      <c r="BE256" s="248">
        <f>IF(N256="základní",J256,0)</f>
        <v>0</v>
      </c>
      <c r="BF256" s="248">
        <f>IF(N256="snížená",J256,0)</f>
        <v>0</v>
      </c>
      <c r="BG256" s="248">
        <f>IF(N256="zákl. přenesená",J256,0)</f>
        <v>0</v>
      </c>
      <c r="BH256" s="248">
        <f>IF(N256="sníž. přenesená",J256,0)</f>
        <v>0</v>
      </c>
      <c r="BI256" s="248">
        <f>IF(N256="nulová",J256,0)</f>
        <v>0</v>
      </c>
      <c r="BJ256" s="26" t="s">
        <v>86</v>
      </c>
      <c r="BK256" s="248">
        <f>ROUND(I256*H256,2)</f>
        <v>0</v>
      </c>
      <c r="BL256" s="26" t="s">
        <v>338</v>
      </c>
      <c r="BM256" s="26" t="s">
        <v>1508</v>
      </c>
    </row>
    <row r="257" spans="2:12" s="1" customFormat="1" ht="6.95" customHeight="1">
      <c r="B257" s="70"/>
      <c r="C257" s="71"/>
      <c r="D257" s="71"/>
      <c r="E257" s="71"/>
      <c r="F257" s="71"/>
      <c r="G257" s="71"/>
      <c r="H257" s="71"/>
      <c r="I257" s="182"/>
      <c r="J257" s="71"/>
      <c r="K257" s="71"/>
      <c r="L257" s="75"/>
    </row>
  </sheetData>
  <sheetProtection password="CC35" sheet="1" objects="1" scenarios="1" formatColumns="0" formatRows="0" autoFilter="0"/>
  <autoFilter ref="C96:K256"/>
  <mergeCells count="13">
    <mergeCell ref="E7:H7"/>
    <mergeCell ref="E9:H9"/>
    <mergeCell ref="E11:H11"/>
    <mergeCell ref="E26:H26"/>
    <mergeCell ref="E47:H47"/>
    <mergeCell ref="E49:H49"/>
    <mergeCell ref="E51:H51"/>
    <mergeCell ref="J55:J56"/>
    <mergeCell ref="E85:H85"/>
    <mergeCell ref="E87:H87"/>
    <mergeCell ref="E89:H89"/>
    <mergeCell ref="G1:H1"/>
    <mergeCell ref="L2:V2"/>
  </mergeCells>
  <hyperlinks>
    <hyperlink ref="F1:G1" location="C2" display="1) Krycí list soupisu"/>
    <hyperlink ref="G1:H1" location="C58"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129</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3816</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3817</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ROUND(J93,2)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ROUND(SUM(BE93:BE132),2)</f>
        <v>0</v>
      </c>
      <c r="G34" s="50"/>
      <c r="H34" s="50"/>
      <c r="I34" s="174">
        <v>0.21</v>
      </c>
      <c r="J34" s="173">
        <f>ROUND(ROUND((SUM(BE93:BE132)),2)*I34,2)</f>
        <v>0</v>
      </c>
      <c r="K34" s="54"/>
    </row>
    <row r="35" spans="2:11" s="1" customFormat="1" ht="14.4" customHeight="1">
      <c r="B35" s="49"/>
      <c r="C35" s="50"/>
      <c r="D35" s="50"/>
      <c r="E35" s="58" t="s">
        <v>50</v>
      </c>
      <c r="F35" s="173">
        <f>ROUND(SUM(BF93:BF132),2)</f>
        <v>0</v>
      </c>
      <c r="G35" s="50"/>
      <c r="H35" s="50"/>
      <c r="I35" s="174">
        <v>0.15</v>
      </c>
      <c r="J35" s="173">
        <f>ROUND(ROUND((SUM(BF93:BF132)),2)*I35,2)</f>
        <v>0</v>
      </c>
      <c r="K35" s="54"/>
    </row>
    <row r="36" spans="2:11" s="1" customFormat="1" ht="14.4" customHeight="1" hidden="1">
      <c r="B36" s="49"/>
      <c r="C36" s="50"/>
      <c r="D36" s="50"/>
      <c r="E36" s="58" t="s">
        <v>51</v>
      </c>
      <c r="F36" s="173">
        <f>ROUND(SUM(BG93:BG132),2)</f>
        <v>0</v>
      </c>
      <c r="G36" s="50"/>
      <c r="H36" s="50"/>
      <c r="I36" s="174">
        <v>0.21</v>
      </c>
      <c r="J36" s="173">
        <v>0</v>
      </c>
      <c r="K36" s="54"/>
    </row>
    <row r="37" spans="2:11" s="1" customFormat="1" ht="14.4" customHeight="1" hidden="1">
      <c r="B37" s="49"/>
      <c r="C37" s="50"/>
      <c r="D37" s="50"/>
      <c r="E37" s="58" t="s">
        <v>52</v>
      </c>
      <c r="F37" s="173">
        <f>ROUND(SUM(BH93:BH132),2)</f>
        <v>0</v>
      </c>
      <c r="G37" s="50"/>
      <c r="H37" s="50"/>
      <c r="I37" s="174">
        <v>0.15</v>
      </c>
      <c r="J37" s="173">
        <v>0</v>
      </c>
      <c r="K37" s="54"/>
    </row>
    <row r="38" spans="2:11" s="1" customFormat="1" ht="14.4" customHeight="1" hidden="1">
      <c r="B38" s="49"/>
      <c r="C38" s="50"/>
      <c r="D38" s="50"/>
      <c r="E38" s="58" t="s">
        <v>53</v>
      </c>
      <c r="F38" s="173">
        <f>ROUND(SUM(BI93:BI132),2)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3816</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03.07.1 - D.1.4.h - EZS</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J93</f>
        <v>0</v>
      </c>
      <c r="K64" s="54"/>
      <c r="AU64" s="26" t="s">
        <v>166</v>
      </c>
    </row>
    <row r="65" spans="2:11" s="8" customFormat="1" ht="24.95" customHeight="1">
      <c r="B65" s="193"/>
      <c r="C65" s="194"/>
      <c r="D65" s="195" t="s">
        <v>3818</v>
      </c>
      <c r="E65" s="196"/>
      <c r="F65" s="196"/>
      <c r="G65" s="196"/>
      <c r="H65" s="196"/>
      <c r="I65" s="197"/>
      <c r="J65" s="198">
        <f>J94</f>
        <v>0</v>
      </c>
      <c r="K65" s="199"/>
    </row>
    <row r="66" spans="2:11" s="9" customFormat="1" ht="19.9" customHeight="1">
      <c r="B66" s="200"/>
      <c r="C66" s="201"/>
      <c r="D66" s="202" t="s">
        <v>3819</v>
      </c>
      <c r="E66" s="203"/>
      <c r="F66" s="203"/>
      <c r="G66" s="203"/>
      <c r="H66" s="203"/>
      <c r="I66" s="204"/>
      <c r="J66" s="205">
        <f>J95</f>
        <v>0</v>
      </c>
      <c r="K66" s="206"/>
    </row>
    <row r="67" spans="2:11" s="9" customFormat="1" ht="19.9" customHeight="1">
      <c r="B67" s="200"/>
      <c r="C67" s="201"/>
      <c r="D67" s="202" t="s">
        <v>3820</v>
      </c>
      <c r="E67" s="203"/>
      <c r="F67" s="203"/>
      <c r="G67" s="203"/>
      <c r="H67" s="203"/>
      <c r="I67" s="204"/>
      <c r="J67" s="205">
        <f>J114</f>
        <v>0</v>
      </c>
      <c r="K67" s="206"/>
    </row>
    <row r="68" spans="2:11" s="9" customFormat="1" ht="19.9" customHeight="1">
      <c r="B68" s="200"/>
      <c r="C68" s="201"/>
      <c r="D68" s="202" t="s">
        <v>3821</v>
      </c>
      <c r="E68" s="203"/>
      <c r="F68" s="203"/>
      <c r="G68" s="203"/>
      <c r="H68" s="203"/>
      <c r="I68" s="204"/>
      <c r="J68" s="205">
        <f>J120</f>
        <v>0</v>
      </c>
      <c r="K68" s="206"/>
    </row>
    <row r="69" spans="2:11" s="9" customFormat="1" ht="19.9" customHeight="1">
      <c r="B69" s="200"/>
      <c r="C69" s="201"/>
      <c r="D69" s="202" t="s">
        <v>3822</v>
      </c>
      <c r="E69" s="203"/>
      <c r="F69" s="203"/>
      <c r="G69" s="203"/>
      <c r="H69" s="203"/>
      <c r="I69" s="204"/>
      <c r="J69" s="205">
        <f>J123</f>
        <v>0</v>
      </c>
      <c r="K69" s="206"/>
    </row>
    <row r="70" spans="2:11" s="1" customFormat="1" ht="21.8" customHeight="1">
      <c r="B70" s="49"/>
      <c r="C70" s="50"/>
      <c r="D70" s="50"/>
      <c r="E70" s="50"/>
      <c r="F70" s="50"/>
      <c r="G70" s="50"/>
      <c r="H70" s="50"/>
      <c r="I70" s="160"/>
      <c r="J70" s="50"/>
      <c r="K70" s="54"/>
    </row>
    <row r="71" spans="2:11" s="1" customFormat="1" ht="6.95" customHeight="1">
      <c r="B71" s="70"/>
      <c r="C71" s="71"/>
      <c r="D71" s="71"/>
      <c r="E71" s="71"/>
      <c r="F71" s="71"/>
      <c r="G71" s="71"/>
      <c r="H71" s="71"/>
      <c r="I71" s="182"/>
      <c r="J71" s="71"/>
      <c r="K71" s="72"/>
    </row>
    <row r="75" spans="2:12" s="1" customFormat="1" ht="6.95" customHeight="1">
      <c r="B75" s="73"/>
      <c r="C75" s="74"/>
      <c r="D75" s="74"/>
      <c r="E75" s="74"/>
      <c r="F75" s="74"/>
      <c r="G75" s="74"/>
      <c r="H75" s="74"/>
      <c r="I75" s="185"/>
      <c r="J75" s="74"/>
      <c r="K75" s="74"/>
      <c r="L75" s="75"/>
    </row>
    <row r="76" spans="2:12" s="1" customFormat="1" ht="36.95" customHeight="1">
      <c r="B76" s="49"/>
      <c r="C76" s="76" t="s">
        <v>171</v>
      </c>
      <c r="D76" s="77"/>
      <c r="E76" s="77"/>
      <c r="F76" s="77"/>
      <c r="G76" s="77"/>
      <c r="H76" s="77"/>
      <c r="I76" s="207"/>
      <c r="J76" s="77"/>
      <c r="K76" s="77"/>
      <c r="L76" s="75"/>
    </row>
    <row r="77" spans="2:12" s="1" customFormat="1" ht="6.95" customHeight="1">
      <c r="B77" s="49"/>
      <c r="C77" s="77"/>
      <c r="D77" s="77"/>
      <c r="E77" s="77"/>
      <c r="F77" s="77"/>
      <c r="G77" s="77"/>
      <c r="H77" s="77"/>
      <c r="I77" s="207"/>
      <c r="J77" s="77"/>
      <c r="K77" s="77"/>
      <c r="L77" s="75"/>
    </row>
    <row r="78" spans="2:12" s="1" customFormat="1" ht="14.4" customHeight="1">
      <c r="B78" s="49"/>
      <c r="C78" s="79" t="s">
        <v>18</v>
      </c>
      <c r="D78" s="77"/>
      <c r="E78" s="77"/>
      <c r="F78" s="77"/>
      <c r="G78" s="77"/>
      <c r="H78" s="77"/>
      <c r="I78" s="207"/>
      <c r="J78" s="77"/>
      <c r="K78" s="77"/>
      <c r="L78" s="75"/>
    </row>
    <row r="79" spans="2:12" s="1" customFormat="1" ht="16.5" customHeight="1">
      <c r="B79" s="49"/>
      <c r="C79" s="77"/>
      <c r="D79" s="77"/>
      <c r="E79" s="208" t="str">
        <f>E7</f>
        <v>Městská knihovna</v>
      </c>
      <c r="F79" s="79"/>
      <c r="G79" s="79"/>
      <c r="H79" s="79"/>
      <c r="I79" s="207"/>
      <c r="J79" s="77"/>
      <c r="K79" s="77"/>
      <c r="L79" s="75"/>
    </row>
    <row r="80" spans="2:12" ht="13.5">
      <c r="B80" s="30"/>
      <c r="C80" s="79" t="s">
        <v>160</v>
      </c>
      <c r="D80" s="291"/>
      <c r="E80" s="291"/>
      <c r="F80" s="291"/>
      <c r="G80" s="291"/>
      <c r="H80" s="291"/>
      <c r="I80" s="152"/>
      <c r="J80" s="291"/>
      <c r="K80" s="291"/>
      <c r="L80" s="292"/>
    </row>
    <row r="81" spans="2:12" ht="16.5" customHeight="1">
      <c r="B81" s="30"/>
      <c r="C81" s="291"/>
      <c r="D81" s="291"/>
      <c r="E81" s="208" t="s">
        <v>436</v>
      </c>
      <c r="F81" s="291"/>
      <c r="G81" s="291"/>
      <c r="H81" s="291"/>
      <c r="I81" s="152"/>
      <c r="J81" s="291"/>
      <c r="K81" s="291"/>
      <c r="L81" s="292"/>
    </row>
    <row r="82" spans="2:12" ht="13.5">
      <c r="B82" s="30"/>
      <c r="C82" s="79" t="s">
        <v>437</v>
      </c>
      <c r="D82" s="291"/>
      <c r="E82" s="291"/>
      <c r="F82" s="291"/>
      <c r="G82" s="291"/>
      <c r="H82" s="291"/>
      <c r="I82" s="152"/>
      <c r="J82" s="291"/>
      <c r="K82" s="291"/>
      <c r="L82" s="292"/>
    </row>
    <row r="83" spans="2:12" s="1" customFormat="1" ht="16.5" customHeight="1">
      <c r="B83" s="49"/>
      <c r="C83" s="77"/>
      <c r="D83" s="77"/>
      <c r="E83" s="316" t="s">
        <v>3816</v>
      </c>
      <c r="F83" s="77"/>
      <c r="G83" s="77"/>
      <c r="H83" s="77"/>
      <c r="I83" s="207"/>
      <c r="J83" s="77"/>
      <c r="K83" s="77"/>
      <c r="L83" s="75"/>
    </row>
    <row r="84" spans="2:12" s="1" customFormat="1" ht="14.4" customHeight="1">
      <c r="B84" s="49"/>
      <c r="C84" s="79" t="s">
        <v>3128</v>
      </c>
      <c r="D84" s="77"/>
      <c r="E84" s="77"/>
      <c r="F84" s="77"/>
      <c r="G84" s="77"/>
      <c r="H84" s="77"/>
      <c r="I84" s="207"/>
      <c r="J84" s="77"/>
      <c r="K84" s="77"/>
      <c r="L84" s="75"/>
    </row>
    <row r="85" spans="2:12" s="1" customFormat="1" ht="17.25" customHeight="1">
      <c r="B85" s="49"/>
      <c r="C85" s="77"/>
      <c r="D85" s="77"/>
      <c r="E85" s="85" t="str">
        <f>E13</f>
        <v>03.07.1 - D.1.4.h - EZS</v>
      </c>
      <c r="F85" s="77"/>
      <c r="G85" s="77"/>
      <c r="H85" s="77"/>
      <c r="I85" s="207"/>
      <c r="J85" s="77"/>
      <c r="K85" s="77"/>
      <c r="L85" s="75"/>
    </row>
    <row r="86" spans="2:12" s="1" customFormat="1" ht="6.95" customHeight="1">
      <c r="B86" s="49"/>
      <c r="C86" s="77"/>
      <c r="D86" s="77"/>
      <c r="E86" s="77"/>
      <c r="F86" s="77"/>
      <c r="G86" s="77"/>
      <c r="H86" s="77"/>
      <c r="I86" s="207"/>
      <c r="J86" s="77"/>
      <c r="K86" s="77"/>
      <c r="L86" s="75"/>
    </row>
    <row r="87" spans="2:12" s="1" customFormat="1" ht="18" customHeight="1">
      <c r="B87" s="49"/>
      <c r="C87" s="79" t="s">
        <v>24</v>
      </c>
      <c r="D87" s="77"/>
      <c r="E87" s="77"/>
      <c r="F87" s="209" t="str">
        <f>F16</f>
        <v>Staré nám. 134 a 135, Sokolov</v>
      </c>
      <c r="G87" s="77"/>
      <c r="H87" s="77"/>
      <c r="I87" s="210" t="s">
        <v>26</v>
      </c>
      <c r="J87" s="88" t="str">
        <f>IF(J16="","",J16)</f>
        <v>14. 9. 2018</v>
      </c>
      <c r="K87" s="77"/>
      <c r="L87" s="75"/>
    </row>
    <row r="88" spans="2:12" s="1" customFormat="1" ht="6.95" customHeight="1">
      <c r="B88" s="49"/>
      <c r="C88" s="77"/>
      <c r="D88" s="77"/>
      <c r="E88" s="77"/>
      <c r="F88" s="77"/>
      <c r="G88" s="77"/>
      <c r="H88" s="77"/>
      <c r="I88" s="207"/>
      <c r="J88" s="77"/>
      <c r="K88" s="77"/>
      <c r="L88" s="75"/>
    </row>
    <row r="89" spans="2:12" s="1" customFormat="1" ht="13.5">
      <c r="B89" s="49"/>
      <c r="C89" s="79" t="s">
        <v>32</v>
      </c>
      <c r="D89" s="77"/>
      <c r="E89" s="77"/>
      <c r="F89" s="209" t="str">
        <f>E19</f>
        <v>Město Sokolov</v>
      </c>
      <c r="G89" s="77"/>
      <c r="H89" s="77"/>
      <c r="I89" s="210" t="s">
        <v>39</v>
      </c>
      <c r="J89" s="209" t="str">
        <f>E25</f>
        <v>Ing. Arch Olga Růžičková</v>
      </c>
      <c r="K89" s="77"/>
      <c r="L89" s="75"/>
    </row>
    <row r="90" spans="2:12" s="1" customFormat="1" ht="14.4" customHeight="1">
      <c r="B90" s="49"/>
      <c r="C90" s="79" t="s">
        <v>37</v>
      </c>
      <c r="D90" s="77"/>
      <c r="E90" s="77"/>
      <c r="F90" s="209" t="str">
        <f>IF(E22="","",E22)</f>
        <v/>
      </c>
      <c r="G90" s="77"/>
      <c r="H90" s="77"/>
      <c r="I90" s="207"/>
      <c r="J90" s="77"/>
      <c r="K90" s="77"/>
      <c r="L90" s="75"/>
    </row>
    <row r="91" spans="2:12" s="1" customFormat="1" ht="10.3" customHeight="1">
      <c r="B91" s="49"/>
      <c r="C91" s="77"/>
      <c r="D91" s="77"/>
      <c r="E91" s="77"/>
      <c r="F91" s="77"/>
      <c r="G91" s="77"/>
      <c r="H91" s="77"/>
      <c r="I91" s="207"/>
      <c r="J91" s="77"/>
      <c r="K91" s="77"/>
      <c r="L91" s="75"/>
    </row>
    <row r="92" spans="2:20" s="10" customFormat="1" ht="29.25"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pans="2:63" s="1" customFormat="1" ht="29.25" customHeight="1">
      <c r="B93" s="49"/>
      <c r="C93" s="111" t="s">
        <v>165</v>
      </c>
      <c r="D93" s="77"/>
      <c r="E93" s="77"/>
      <c r="F93" s="77"/>
      <c r="G93" s="77"/>
      <c r="H93" s="77"/>
      <c r="I93" s="207"/>
      <c r="J93" s="217">
        <f>BK93</f>
        <v>0</v>
      </c>
      <c r="K93" s="77"/>
      <c r="L93" s="75"/>
      <c r="M93" s="108"/>
      <c r="N93" s="109"/>
      <c r="O93" s="109"/>
      <c r="P93" s="218">
        <f>P94</f>
        <v>0</v>
      </c>
      <c r="Q93" s="109"/>
      <c r="R93" s="218">
        <f>R94</f>
        <v>0</v>
      </c>
      <c r="S93" s="109"/>
      <c r="T93" s="219">
        <f>T94</f>
        <v>0</v>
      </c>
      <c r="AT93" s="26" t="s">
        <v>77</v>
      </c>
      <c r="AU93" s="26" t="s">
        <v>166</v>
      </c>
      <c r="BK93" s="220">
        <f>BK94</f>
        <v>0</v>
      </c>
    </row>
    <row r="94" spans="2:63" s="11" customFormat="1" ht="37.4" customHeight="1">
      <c r="B94" s="221"/>
      <c r="C94" s="222"/>
      <c r="D94" s="223" t="s">
        <v>77</v>
      </c>
      <c r="E94" s="224" t="s">
        <v>2877</v>
      </c>
      <c r="F94" s="224" t="s">
        <v>3823</v>
      </c>
      <c r="G94" s="222"/>
      <c r="H94" s="222"/>
      <c r="I94" s="225"/>
      <c r="J94" s="226">
        <f>BK94</f>
        <v>0</v>
      </c>
      <c r="K94" s="222"/>
      <c r="L94" s="227"/>
      <c r="M94" s="228"/>
      <c r="N94" s="229"/>
      <c r="O94" s="229"/>
      <c r="P94" s="230">
        <f>P95+P114+P120+P123</f>
        <v>0</v>
      </c>
      <c r="Q94" s="229"/>
      <c r="R94" s="230">
        <f>R95+R114+R120+R123</f>
        <v>0</v>
      </c>
      <c r="S94" s="229"/>
      <c r="T94" s="231">
        <f>T95+T114+T120+T123</f>
        <v>0</v>
      </c>
      <c r="AR94" s="232" t="s">
        <v>88</v>
      </c>
      <c r="AT94" s="233" t="s">
        <v>77</v>
      </c>
      <c r="AU94" s="233" t="s">
        <v>78</v>
      </c>
      <c r="AY94" s="232" t="s">
        <v>187</v>
      </c>
      <c r="BK94" s="234">
        <f>BK95+BK114+BK120+BK123</f>
        <v>0</v>
      </c>
    </row>
    <row r="95" spans="2:63" s="11" customFormat="1" ht="19.9" customHeight="1">
      <c r="B95" s="221"/>
      <c r="C95" s="222"/>
      <c r="D95" s="223" t="s">
        <v>77</v>
      </c>
      <c r="E95" s="235" t="s">
        <v>3824</v>
      </c>
      <c r="F95" s="235" t="s">
        <v>3825</v>
      </c>
      <c r="G95" s="222"/>
      <c r="H95" s="222"/>
      <c r="I95" s="225"/>
      <c r="J95" s="236">
        <f>BK95</f>
        <v>0</v>
      </c>
      <c r="K95" s="222"/>
      <c r="L95" s="227"/>
      <c r="M95" s="228"/>
      <c r="N95" s="229"/>
      <c r="O95" s="229"/>
      <c r="P95" s="230">
        <f>SUM(P96:P113)</f>
        <v>0</v>
      </c>
      <c r="Q95" s="229"/>
      <c r="R95" s="230">
        <f>SUM(R96:R113)</f>
        <v>0</v>
      </c>
      <c r="S95" s="229"/>
      <c r="T95" s="231">
        <f>SUM(T96:T113)</f>
        <v>0</v>
      </c>
      <c r="AR95" s="232" t="s">
        <v>88</v>
      </c>
      <c r="AT95" s="233" t="s">
        <v>77</v>
      </c>
      <c r="AU95" s="233" t="s">
        <v>86</v>
      </c>
      <c r="AY95" s="232" t="s">
        <v>187</v>
      </c>
      <c r="BK95" s="234">
        <f>SUM(BK96:BK113)</f>
        <v>0</v>
      </c>
    </row>
    <row r="96" spans="2:65" s="1" customFormat="1" ht="38.25" customHeight="1">
      <c r="B96" s="49"/>
      <c r="C96" s="237" t="s">
        <v>86</v>
      </c>
      <c r="D96" s="237" t="s">
        <v>190</v>
      </c>
      <c r="E96" s="238" t="s">
        <v>3826</v>
      </c>
      <c r="F96" s="239" t="s">
        <v>3827</v>
      </c>
      <c r="G96" s="240" t="s">
        <v>1731</v>
      </c>
      <c r="H96" s="241">
        <v>1</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88</v>
      </c>
    </row>
    <row r="97" spans="2:65" s="1" customFormat="1" ht="25.5" customHeight="1">
      <c r="B97" s="49"/>
      <c r="C97" s="237" t="s">
        <v>88</v>
      </c>
      <c r="D97" s="237" t="s">
        <v>190</v>
      </c>
      <c r="E97" s="238" t="s">
        <v>3828</v>
      </c>
      <c r="F97" s="239" t="s">
        <v>3829</v>
      </c>
      <c r="G97" s="240" t="s">
        <v>1731</v>
      </c>
      <c r="H97" s="241">
        <v>4</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pans="2:65" s="1" customFormat="1" ht="16.5" customHeight="1">
      <c r="B98" s="49"/>
      <c r="C98" s="237" t="s">
        <v>113</v>
      </c>
      <c r="D98" s="237" t="s">
        <v>190</v>
      </c>
      <c r="E98" s="238" t="s">
        <v>3830</v>
      </c>
      <c r="F98" s="239" t="s">
        <v>3831</v>
      </c>
      <c r="G98" s="240" t="s">
        <v>1731</v>
      </c>
      <c r="H98" s="241">
        <v>12</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282</v>
      </c>
    </row>
    <row r="99" spans="2:65" s="1" customFormat="1" ht="16.5" customHeight="1">
      <c r="B99" s="49"/>
      <c r="C99" s="237" t="s">
        <v>204</v>
      </c>
      <c r="D99" s="237" t="s">
        <v>190</v>
      </c>
      <c r="E99" s="238" t="s">
        <v>3832</v>
      </c>
      <c r="F99" s="239" t="s">
        <v>3833</v>
      </c>
      <c r="G99" s="240" t="s">
        <v>1731</v>
      </c>
      <c r="H99" s="241">
        <v>1</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295</v>
      </c>
    </row>
    <row r="100" spans="2:65" s="1" customFormat="1" ht="16.5" customHeight="1">
      <c r="B100" s="49"/>
      <c r="C100" s="237" t="s">
        <v>186</v>
      </c>
      <c r="D100" s="237" t="s">
        <v>190</v>
      </c>
      <c r="E100" s="238" t="s">
        <v>3834</v>
      </c>
      <c r="F100" s="239" t="s">
        <v>3835</v>
      </c>
      <c r="G100" s="240" t="s">
        <v>1731</v>
      </c>
      <c r="H100" s="241">
        <v>1</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307</v>
      </c>
    </row>
    <row r="101" spans="2:65" s="1" customFormat="1" ht="16.5" customHeight="1">
      <c r="B101" s="49"/>
      <c r="C101" s="237" t="s">
        <v>282</v>
      </c>
      <c r="D101" s="237" t="s">
        <v>190</v>
      </c>
      <c r="E101" s="238" t="s">
        <v>3836</v>
      </c>
      <c r="F101" s="239" t="s">
        <v>3837</v>
      </c>
      <c r="G101" s="240" t="s">
        <v>1731</v>
      </c>
      <c r="H101" s="241">
        <v>1</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317</v>
      </c>
    </row>
    <row r="102" spans="2:65" s="1" customFormat="1" ht="16.5" customHeight="1">
      <c r="B102" s="49"/>
      <c r="C102" s="237" t="s">
        <v>287</v>
      </c>
      <c r="D102" s="237" t="s">
        <v>190</v>
      </c>
      <c r="E102" s="238" t="s">
        <v>3838</v>
      </c>
      <c r="F102" s="239" t="s">
        <v>3839</v>
      </c>
      <c r="G102" s="240" t="s">
        <v>1731</v>
      </c>
      <c r="H102" s="241">
        <v>32</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329</v>
      </c>
    </row>
    <row r="103" spans="2:65" s="1" customFormat="1" ht="16.5" customHeight="1">
      <c r="B103" s="49"/>
      <c r="C103" s="237" t="s">
        <v>295</v>
      </c>
      <c r="D103" s="237" t="s">
        <v>190</v>
      </c>
      <c r="E103" s="238" t="s">
        <v>3840</v>
      </c>
      <c r="F103" s="239" t="s">
        <v>3841</v>
      </c>
      <c r="G103" s="240" t="s">
        <v>1731</v>
      </c>
      <c r="H103" s="241">
        <v>8</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338</v>
      </c>
    </row>
    <row r="104" spans="2:65" s="1" customFormat="1" ht="16.5" customHeight="1">
      <c r="B104" s="49"/>
      <c r="C104" s="237" t="s">
        <v>229</v>
      </c>
      <c r="D104" s="237" t="s">
        <v>190</v>
      </c>
      <c r="E104" s="238" t="s">
        <v>3842</v>
      </c>
      <c r="F104" s="239" t="s">
        <v>3843</v>
      </c>
      <c r="G104" s="240" t="s">
        <v>1731</v>
      </c>
      <c r="H104" s="241">
        <v>10</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348</v>
      </c>
    </row>
    <row r="105" spans="2:65" s="1" customFormat="1" ht="16.5" customHeight="1">
      <c r="B105" s="49"/>
      <c r="C105" s="237" t="s">
        <v>307</v>
      </c>
      <c r="D105" s="237" t="s">
        <v>190</v>
      </c>
      <c r="E105" s="238" t="s">
        <v>3844</v>
      </c>
      <c r="F105" s="239" t="s">
        <v>3845</v>
      </c>
      <c r="G105" s="240" t="s">
        <v>1731</v>
      </c>
      <c r="H105" s="241">
        <v>20</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356</v>
      </c>
    </row>
    <row r="106" spans="2:65" s="1" customFormat="1" ht="16.5" customHeight="1">
      <c r="B106" s="49"/>
      <c r="C106" s="237" t="s">
        <v>312</v>
      </c>
      <c r="D106" s="237" t="s">
        <v>190</v>
      </c>
      <c r="E106" s="238" t="s">
        <v>3846</v>
      </c>
      <c r="F106" s="239" t="s">
        <v>3847</v>
      </c>
      <c r="G106" s="240" t="s">
        <v>1731</v>
      </c>
      <c r="H106" s="241">
        <v>1</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371</v>
      </c>
    </row>
    <row r="107" spans="2:65" s="1" customFormat="1" ht="25.5" customHeight="1">
      <c r="B107" s="49"/>
      <c r="C107" s="237" t="s">
        <v>317</v>
      </c>
      <c r="D107" s="237" t="s">
        <v>190</v>
      </c>
      <c r="E107" s="238" t="s">
        <v>3848</v>
      </c>
      <c r="F107" s="239" t="s">
        <v>3849</v>
      </c>
      <c r="G107" s="240" t="s">
        <v>1731</v>
      </c>
      <c r="H107" s="241">
        <v>16</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384</v>
      </c>
    </row>
    <row r="108" spans="2:65" s="1" customFormat="1" ht="25.5" customHeight="1">
      <c r="B108" s="49"/>
      <c r="C108" s="237" t="s">
        <v>323</v>
      </c>
      <c r="D108" s="237" t="s">
        <v>190</v>
      </c>
      <c r="E108" s="238" t="s">
        <v>3850</v>
      </c>
      <c r="F108" s="239" t="s">
        <v>3851</v>
      </c>
      <c r="G108" s="240" t="s">
        <v>1731</v>
      </c>
      <c r="H108" s="241">
        <v>3</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396</v>
      </c>
    </row>
    <row r="109" spans="2:65" s="1" customFormat="1" ht="16.5" customHeight="1">
      <c r="B109" s="49"/>
      <c r="C109" s="237" t="s">
        <v>329</v>
      </c>
      <c r="D109" s="237" t="s">
        <v>190</v>
      </c>
      <c r="E109" s="238" t="s">
        <v>3852</v>
      </c>
      <c r="F109" s="239" t="s">
        <v>3853</v>
      </c>
      <c r="G109" s="240" t="s">
        <v>1731</v>
      </c>
      <c r="H109" s="241">
        <v>3</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407</v>
      </c>
    </row>
    <row r="110" spans="2:65" s="1" customFormat="1" ht="16.5" customHeight="1">
      <c r="B110" s="49"/>
      <c r="C110" s="237" t="s">
        <v>10</v>
      </c>
      <c r="D110" s="237" t="s">
        <v>190</v>
      </c>
      <c r="E110" s="238" t="s">
        <v>3854</v>
      </c>
      <c r="F110" s="239" t="s">
        <v>3855</v>
      </c>
      <c r="G110" s="240" t="s">
        <v>1731</v>
      </c>
      <c r="H110" s="241">
        <v>3</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419</v>
      </c>
    </row>
    <row r="111" spans="2:65" s="1" customFormat="1" ht="16.5" customHeight="1">
      <c r="B111" s="49"/>
      <c r="C111" s="237" t="s">
        <v>338</v>
      </c>
      <c r="D111" s="237" t="s">
        <v>190</v>
      </c>
      <c r="E111" s="238" t="s">
        <v>3856</v>
      </c>
      <c r="F111" s="239" t="s">
        <v>3857</v>
      </c>
      <c r="G111" s="240" t="s">
        <v>1731</v>
      </c>
      <c r="H111" s="241">
        <v>1</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426</v>
      </c>
    </row>
    <row r="112" spans="2:65" s="1" customFormat="1" ht="25.5" customHeight="1">
      <c r="B112" s="49"/>
      <c r="C112" s="237" t="s">
        <v>343</v>
      </c>
      <c r="D112" s="237" t="s">
        <v>190</v>
      </c>
      <c r="E112" s="238" t="s">
        <v>3858</v>
      </c>
      <c r="F112" s="239" t="s">
        <v>3859</v>
      </c>
      <c r="G112" s="240" t="s">
        <v>1731</v>
      </c>
      <c r="H112" s="241">
        <v>1</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604</v>
      </c>
    </row>
    <row r="113" spans="2:65" s="1" customFormat="1" ht="16.5" customHeight="1">
      <c r="B113" s="49"/>
      <c r="C113" s="237" t="s">
        <v>348</v>
      </c>
      <c r="D113" s="237" t="s">
        <v>190</v>
      </c>
      <c r="E113" s="238" t="s">
        <v>3860</v>
      </c>
      <c r="F113" s="239" t="s">
        <v>3861</v>
      </c>
      <c r="G113" s="240" t="s">
        <v>1731</v>
      </c>
      <c r="H113" s="241">
        <v>1</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733</v>
      </c>
    </row>
    <row r="114" spans="2:63" s="11" customFormat="1" ht="29.85" customHeight="1">
      <c r="B114" s="221"/>
      <c r="C114" s="222"/>
      <c r="D114" s="223" t="s">
        <v>77</v>
      </c>
      <c r="E114" s="235" t="s">
        <v>3050</v>
      </c>
      <c r="F114" s="235" t="s">
        <v>3862</v>
      </c>
      <c r="G114" s="222"/>
      <c r="H114" s="222"/>
      <c r="I114" s="225"/>
      <c r="J114" s="236">
        <f>BK114</f>
        <v>0</v>
      </c>
      <c r="K114" s="222"/>
      <c r="L114" s="227"/>
      <c r="M114" s="228"/>
      <c r="N114" s="229"/>
      <c r="O114" s="229"/>
      <c r="P114" s="230">
        <f>SUM(P115:P119)</f>
        <v>0</v>
      </c>
      <c r="Q114" s="229"/>
      <c r="R114" s="230">
        <f>SUM(R115:R119)</f>
        <v>0</v>
      </c>
      <c r="S114" s="229"/>
      <c r="T114" s="231">
        <f>SUM(T115:T119)</f>
        <v>0</v>
      </c>
      <c r="AR114" s="232" t="s">
        <v>88</v>
      </c>
      <c r="AT114" s="233" t="s">
        <v>77</v>
      </c>
      <c r="AU114" s="233" t="s">
        <v>86</v>
      </c>
      <c r="AY114" s="232" t="s">
        <v>187</v>
      </c>
      <c r="BK114" s="234">
        <f>SUM(BK115:BK119)</f>
        <v>0</v>
      </c>
    </row>
    <row r="115" spans="2:65" s="1" customFormat="1" ht="16.5" customHeight="1">
      <c r="B115" s="49"/>
      <c r="C115" s="237" t="s">
        <v>352</v>
      </c>
      <c r="D115" s="237" t="s">
        <v>190</v>
      </c>
      <c r="E115" s="238" t="s">
        <v>3863</v>
      </c>
      <c r="F115" s="239" t="s">
        <v>3864</v>
      </c>
      <c r="G115" s="240" t="s">
        <v>393</v>
      </c>
      <c r="H115" s="241">
        <v>20</v>
      </c>
      <c r="I115" s="242"/>
      <c r="J115" s="243">
        <f>ROUND(I115*H115,2)</f>
        <v>0</v>
      </c>
      <c r="K115" s="239" t="s">
        <v>34</v>
      </c>
      <c r="L115" s="75"/>
      <c r="M115" s="244" t="s">
        <v>34</v>
      </c>
      <c r="N115" s="245" t="s">
        <v>49</v>
      </c>
      <c r="O115" s="50"/>
      <c r="P115" s="246">
        <f>O115*H115</f>
        <v>0</v>
      </c>
      <c r="Q115" s="246">
        <v>0</v>
      </c>
      <c r="R115" s="246">
        <f>Q115*H115</f>
        <v>0</v>
      </c>
      <c r="S115" s="246">
        <v>0</v>
      </c>
      <c r="T115" s="247">
        <f>S115*H115</f>
        <v>0</v>
      </c>
      <c r="AR115" s="26" t="s">
        <v>338</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741</v>
      </c>
    </row>
    <row r="116" spans="2:65" s="1" customFormat="1" ht="16.5" customHeight="1">
      <c r="B116" s="49"/>
      <c r="C116" s="237" t="s">
        <v>356</v>
      </c>
      <c r="D116" s="237" t="s">
        <v>190</v>
      </c>
      <c r="E116" s="238" t="s">
        <v>3865</v>
      </c>
      <c r="F116" s="239" t="s">
        <v>3866</v>
      </c>
      <c r="G116" s="240" t="s">
        <v>393</v>
      </c>
      <c r="H116" s="241">
        <v>300</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751</v>
      </c>
    </row>
    <row r="117" spans="2:65" s="1" customFormat="1" ht="16.5" customHeight="1">
      <c r="B117" s="49"/>
      <c r="C117" s="237" t="s">
        <v>9</v>
      </c>
      <c r="D117" s="237" t="s">
        <v>190</v>
      </c>
      <c r="E117" s="238" t="s">
        <v>3867</v>
      </c>
      <c r="F117" s="239" t="s">
        <v>3868</v>
      </c>
      <c r="G117" s="240" t="s">
        <v>393</v>
      </c>
      <c r="H117" s="241">
        <v>50</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760</v>
      </c>
    </row>
    <row r="118" spans="2:65" s="1" customFormat="1" ht="16.5" customHeight="1">
      <c r="B118" s="49"/>
      <c r="C118" s="237" t="s">
        <v>371</v>
      </c>
      <c r="D118" s="237" t="s">
        <v>190</v>
      </c>
      <c r="E118" s="238" t="s">
        <v>3869</v>
      </c>
      <c r="F118" s="239" t="s">
        <v>3870</v>
      </c>
      <c r="G118" s="240" t="s">
        <v>393</v>
      </c>
      <c r="H118" s="241">
        <v>600</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770</v>
      </c>
    </row>
    <row r="119" spans="2:65" s="1" customFormat="1" ht="16.5" customHeight="1">
      <c r="B119" s="49"/>
      <c r="C119" s="237" t="s">
        <v>376</v>
      </c>
      <c r="D119" s="237" t="s">
        <v>190</v>
      </c>
      <c r="E119" s="238" t="s">
        <v>3871</v>
      </c>
      <c r="F119" s="239" t="s">
        <v>3872</v>
      </c>
      <c r="G119" s="240" t="s">
        <v>2216</v>
      </c>
      <c r="H119" s="241">
        <v>3</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780</v>
      </c>
    </row>
    <row r="120" spans="2:63" s="11" customFormat="1" ht="29.85" customHeight="1">
      <c r="B120" s="221"/>
      <c r="C120" s="222"/>
      <c r="D120" s="223" t="s">
        <v>77</v>
      </c>
      <c r="E120" s="235" t="s">
        <v>3569</v>
      </c>
      <c r="F120" s="235" t="s">
        <v>3873</v>
      </c>
      <c r="G120" s="222"/>
      <c r="H120" s="222"/>
      <c r="I120" s="225"/>
      <c r="J120" s="236">
        <f>BK120</f>
        <v>0</v>
      </c>
      <c r="K120" s="222"/>
      <c r="L120" s="227"/>
      <c r="M120" s="228"/>
      <c r="N120" s="229"/>
      <c r="O120" s="229"/>
      <c r="P120" s="230">
        <f>SUM(P121:P122)</f>
        <v>0</v>
      </c>
      <c r="Q120" s="229"/>
      <c r="R120" s="230">
        <f>SUM(R121:R122)</f>
        <v>0</v>
      </c>
      <c r="S120" s="229"/>
      <c r="T120" s="231">
        <f>SUM(T121:T122)</f>
        <v>0</v>
      </c>
      <c r="AR120" s="232" t="s">
        <v>88</v>
      </c>
      <c r="AT120" s="233" t="s">
        <v>77</v>
      </c>
      <c r="AU120" s="233" t="s">
        <v>86</v>
      </c>
      <c r="AY120" s="232" t="s">
        <v>187</v>
      </c>
      <c r="BK120" s="234">
        <f>SUM(BK121:BK122)</f>
        <v>0</v>
      </c>
    </row>
    <row r="121" spans="2:65" s="1" customFormat="1" ht="25.5" customHeight="1">
      <c r="B121" s="49"/>
      <c r="C121" s="237" t="s">
        <v>384</v>
      </c>
      <c r="D121" s="237" t="s">
        <v>190</v>
      </c>
      <c r="E121" s="238" t="s">
        <v>3874</v>
      </c>
      <c r="F121" s="239" t="s">
        <v>3875</v>
      </c>
      <c r="G121" s="240" t="s">
        <v>393</v>
      </c>
      <c r="H121" s="241">
        <v>800</v>
      </c>
      <c r="I121" s="242"/>
      <c r="J121" s="243">
        <f>ROUND(I121*H121,2)</f>
        <v>0</v>
      </c>
      <c r="K121" s="239" t="s">
        <v>34</v>
      </c>
      <c r="L121" s="75"/>
      <c r="M121" s="244" t="s">
        <v>34</v>
      </c>
      <c r="N121" s="245" t="s">
        <v>49</v>
      </c>
      <c r="O121" s="50"/>
      <c r="P121" s="246">
        <f>O121*H121</f>
        <v>0</v>
      </c>
      <c r="Q121" s="246">
        <v>0</v>
      </c>
      <c r="R121" s="246">
        <f>Q121*H121</f>
        <v>0</v>
      </c>
      <c r="S121" s="246">
        <v>0</v>
      </c>
      <c r="T121" s="247">
        <f>S121*H121</f>
        <v>0</v>
      </c>
      <c r="AR121" s="26" t="s">
        <v>338</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790</v>
      </c>
    </row>
    <row r="122" spans="2:65" s="1" customFormat="1" ht="16.5" customHeight="1">
      <c r="B122" s="49"/>
      <c r="C122" s="237" t="s">
        <v>390</v>
      </c>
      <c r="D122" s="237" t="s">
        <v>190</v>
      </c>
      <c r="E122" s="238" t="s">
        <v>195</v>
      </c>
      <c r="F122" s="239" t="s">
        <v>3876</v>
      </c>
      <c r="G122" s="240" t="s">
        <v>393</v>
      </c>
      <c r="H122" s="241">
        <v>140</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800</v>
      </c>
    </row>
    <row r="123" spans="2:63" s="11" customFormat="1" ht="29.85" customHeight="1">
      <c r="B123" s="221"/>
      <c r="C123" s="222"/>
      <c r="D123" s="223" t="s">
        <v>77</v>
      </c>
      <c r="E123" s="235" t="s">
        <v>3579</v>
      </c>
      <c r="F123" s="235" t="s">
        <v>3877</v>
      </c>
      <c r="G123" s="222"/>
      <c r="H123" s="222"/>
      <c r="I123" s="225"/>
      <c r="J123" s="236">
        <f>BK123</f>
        <v>0</v>
      </c>
      <c r="K123" s="222"/>
      <c r="L123" s="227"/>
      <c r="M123" s="228"/>
      <c r="N123" s="229"/>
      <c r="O123" s="229"/>
      <c r="P123" s="230">
        <f>SUM(P124:P132)</f>
        <v>0</v>
      </c>
      <c r="Q123" s="229"/>
      <c r="R123" s="230">
        <f>SUM(R124:R132)</f>
        <v>0</v>
      </c>
      <c r="S123" s="229"/>
      <c r="T123" s="231">
        <f>SUM(T124:T132)</f>
        <v>0</v>
      </c>
      <c r="AR123" s="232" t="s">
        <v>88</v>
      </c>
      <c r="AT123" s="233" t="s">
        <v>77</v>
      </c>
      <c r="AU123" s="233" t="s">
        <v>86</v>
      </c>
      <c r="AY123" s="232" t="s">
        <v>187</v>
      </c>
      <c r="BK123" s="234">
        <f>SUM(BK124:BK132)</f>
        <v>0</v>
      </c>
    </row>
    <row r="124" spans="2:65" s="1" customFormat="1" ht="16.5" customHeight="1">
      <c r="B124" s="49"/>
      <c r="C124" s="237" t="s">
        <v>396</v>
      </c>
      <c r="D124" s="237" t="s">
        <v>190</v>
      </c>
      <c r="E124" s="238" t="s">
        <v>3878</v>
      </c>
      <c r="F124" s="239" t="s">
        <v>3879</v>
      </c>
      <c r="G124" s="240" t="s">
        <v>1731</v>
      </c>
      <c r="H124" s="241">
        <v>1</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810</v>
      </c>
    </row>
    <row r="125" spans="2:65" s="1" customFormat="1" ht="16.5" customHeight="1">
      <c r="B125" s="49"/>
      <c r="C125" s="237" t="s">
        <v>402</v>
      </c>
      <c r="D125" s="237" t="s">
        <v>190</v>
      </c>
      <c r="E125" s="238" t="s">
        <v>3880</v>
      </c>
      <c r="F125" s="239" t="s">
        <v>3881</v>
      </c>
      <c r="G125" s="240" t="s">
        <v>3882</v>
      </c>
      <c r="H125" s="241">
        <v>6</v>
      </c>
      <c r="I125" s="242"/>
      <c r="J125" s="243">
        <f>ROUND(I125*H125,2)</f>
        <v>0</v>
      </c>
      <c r="K125" s="239" t="s">
        <v>34</v>
      </c>
      <c r="L125" s="75"/>
      <c r="M125" s="244" t="s">
        <v>34</v>
      </c>
      <c r="N125" s="245" t="s">
        <v>49</v>
      </c>
      <c r="O125" s="50"/>
      <c r="P125" s="246">
        <f>O125*H125</f>
        <v>0</v>
      </c>
      <c r="Q125" s="246">
        <v>0</v>
      </c>
      <c r="R125" s="246">
        <f>Q125*H125</f>
        <v>0</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820</v>
      </c>
    </row>
    <row r="126" spans="2:65" s="1" customFormat="1" ht="16.5" customHeight="1">
      <c r="B126" s="49"/>
      <c r="C126" s="237" t="s">
        <v>407</v>
      </c>
      <c r="D126" s="237" t="s">
        <v>190</v>
      </c>
      <c r="E126" s="238" t="s">
        <v>3883</v>
      </c>
      <c r="F126" s="239" t="s">
        <v>3884</v>
      </c>
      <c r="G126" s="240" t="s">
        <v>1731</v>
      </c>
      <c r="H126" s="241">
        <v>2</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830</v>
      </c>
    </row>
    <row r="127" spans="2:65" s="1" customFormat="1" ht="16.5" customHeight="1">
      <c r="B127" s="49"/>
      <c r="C127" s="237" t="s">
        <v>413</v>
      </c>
      <c r="D127" s="237" t="s">
        <v>190</v>
      </c>
      <c r="E127" s="238" t="s">
        <v>3885</v>
      </c>
      <c r="F127" s="239" t="s">
        <v>3886</v>
      </c>
      <c r="G127" s="240" t="s">
        <v>1731</v>
      </c>
      <c r="H127" s="241">
        <v>28</v>
      </c>
      <c r="I127" s="242"/>
      <c r="J127" s="243">
        <f>ROUND(I127*H127,2)</f>
        <v>0</v>
      </c>
      <c r="K127" s="239" t="s">
        <v>34</v>
      </c>
      <c r="L127" s="75"/>
      <c r="M127" s="244" t="s">
        <v>34</v>
      </c>
      <c r="N127" s="245" t="s">
        <v>49</v>
      </c>
      <c r="O127" s="50"/>
      <c r="P127" s="246">
        <f>O127*H127</f>
        <v>0</v>
      </c>
      <c r="Q127" s="246">
        <v>0</v>
      </c>
      <c r="R127" s="246">
        <f>Q127*H127</f>
        <v>0</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843</v>
      </c>
    </row>
    <row r="128" spans="2:65" s="1" customFormat="1" ht="16.5" customHeight="1">
      <c r="B128" s="49"/>
      <c r="C128" s="237" t="s">
        <v>419</v>
      </c>
      <c r="D128" s="237" t="s">
        <v>190</v>
      </c>
      <c r="E128" s="238" t="s">
        <v>3887</v>
      </c>
      <c r="F128" s="239" t="s">
        <v>3888</v>
      </c>
      <c r="G128" s="240" t="s">
        <v>2216</v>
      </c>
      <c r="H128" s="241">
        <v>1</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861</v>
      </c>
    </row>
    <row r="129" spans="2:65" s="1" customFormat="1" ht="16.5" customHeight="1">
      <c r="B129" s="49"/>
      <c r="C129" s="237" t="s">
        <v>431</v>
      </c>
      <c r="D129" s="237" t="s">
        <v>190</v>
      </c>
      <c r="E129" s="238" t="s">
        <v>3889</v>
      </c>
      <c r="F129" s="239" t="s">
        <v>3890</v>
      </c>
      <c r="G129" s="240" t="s">
        <v>3882</v>
      </c>
      <c r="H129" s="241">
        <v>2</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878</v>
      </c>
    </row>
    <row r="130" spans="2:65" s="1" customFormat="1" ht="16.5" customHeight="1">
      <c r="B130" s="49"/>
      <c r="C130" s="237" t="s">
        <v>426</v>
      </c>
      <c r="D130" s="237" t="s">
        <v>190</v>
      </c>
      <c r="E130" s="238" t="s">
        <v>3891</v>
      </c>
      <c r="F130" s="239" t="s">
        <v>3892</v>
      </c>
      <c r="G130" s="240" t="s">
        <v>1731</v>
      </c>
      <c r="H130" s="241">
        <v>10</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891</v>
      </c>
    </row>
    <row r="131" spans="2:65" s="1" customFormat="1" ht="16.5" customHeight="1">
      <c r="B131" s="49"/>
      <c r="C131" s="237" t="s">
        <v>685</v>
      </c>
      <c r="D131" s="237" t="s">
        <v>190</v>
      </c>
      <c r="E131" s="238" t="s">
        <v>3893</v>
      </c>
      <c r="F131" s="239" t="s">
        <v>3894</v>
      </c>
      <c r="G131" s="240" t="s">
        <v>1731</v>
      </c>
      <c r="H131" s="241">
        <v>1</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905</v>
      </c>
    </row>
    <row r="132" spans="2:65" s="1" customFormat="1" ht="25.5" customHeight="1">
      <c r="B132" s="49"/>
      <c r="C132" s="237" t="s">
        <v>604</v>
      </c>
      <c r="D132" s="237" t="s">
        <v>190</v>
      </c>
      <c r="E132" s="238" t="s">
        <v>3895</v>
      </c>
      <c r="F132" s="239" t="s">
        <v>3896</v>
      </c>
      <c r="G132" s="240" t="s">
        <v>1731</v>
      </c>
      <c r="H132" s="241">
        <v>34</v>
      </c>
      <c r="I132" s="242"/>
      <c r="J132" s="243">
        <f>ROUND(I132*H132,2)</f>
        <v>0</v>
      </c>
      <c r="K132" s="239" t="s">
        <v>34</v>
      </c>
      <c r="L132" s="75"/>
      <c r="M132" s="244" t="s">
        <v>34</v>
      </c>
      <c r="N132" s="249" t="s">
        <v>49</v>
      </c>
      <c r="O132" s="250"/>
      <c r="P132" s="251">
        <f>O132*H132</f>
        <v>0</v>
      </c>
      <c r="Q132" s="251">
        <v>0</v>
      </c>
      <c r="R132" s="251">
        <f>Q132*H132</f>
        <v>0</v>
      </c>
      <c r="S132" s="251">
        <v>0</v>
      </c>
      <c r="T132" s="252">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920</v>
      </c>
    </row>
    <row r="133" spans="2:12" s="1" customFormat="1" ht="6.95" customHeight="1">
      <c r="B133" s="70"/>
      <c r="C133" s="71"/>
      <c r="D133" s="71"/>
      <c r="E133" s="71"/>
      <c r="F133" s="71"/>
      <c r="G133" s="71"/>
      <c r="H133" s="71"/>
      <c r="I133" s="182"/>
      <c r="J133" s="71"/>
      <c r="K133" s="71"/>
      <c r="L133" s="75"/>
    </row>
  </sheetData>
  <sheetProtection password="CC35" sheet="1" objects="1" scenarios="1" formatColumns="0" formatRows="0" autoFilter="0"/>
  <autoFilter ref="C92:K132"/>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4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132</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3816</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3897</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ROUND(J94,2)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ROUND(SUM(BE94:BE143),2)</f>
        <v>0</v>
      </c>
      <c r="G34" s="50"/>
      <c r="H34" s="50"/>
      <c r="I34" s="174">
        <v>0.21</v>
      </c>
      <c r="J34" s="173">
        <f>ROUND(ROUND((SUM(BE94:BE143)),2)*I34,2)</f>
        <v>0</v>
      </c>
      <c r="K34" s="54"/>
    </row>
    <row r="35" spans="2:11" s="1" customFormat="1" ht="14.4" customHeight="1">
      <c r="B35" s="49"/>
      <c r="C35" s="50"/>
      <c r="D35" s="50"/>
      <c r="E35" s="58" t="s">
        <v>50</v>
      </c>
      <c r="F35" s="173">
        <f>ROUND(SUM(BF94:BF143),2)</f>
        <v>0</v>
      </c>
      <c r="G35" s="50"/>
      <c r="H35" s="50"/>
      <c r="I35" s="174">
        <v>0.15</v>
      </c>
      <c r="J35" s="173">
        <f>ROUND(ROUND((SUM(BF94:BF143)),2)*I35,2)</f>
        <v>0</v>
      </c>
      <c r="K35" s="54"/>
    </row>
    <row r="36" spans="2:11" s="1" customFormat="1" ht="14.4" customHeight="1" hidden="1">
      <c r="B36" s="49"/>
      <c r="C36" s="50"/>
      <c r="D36" s="50"/>
      <c r="E36" s="58" t="s">
        <v>51</v>
      </c>
      <c r="F36" s="173">
        <f>ROUND(SUM(BG94:BG143),2)</f>
        <v>0</v>
      </c>
      <c r="G36" s="50"/>
      <c r="H36" s="50"/>
      <c r="I36" s="174">
        <v>0.21</v>
      </c>
      <c r="J36" s="173">
        <v>0</v>
      </c>
      <c r="K36" s="54"/>
    </row>
    <row r="37" spans="2:11" s="1" customFormat="1" ht="14.4" customHeight="1" hidden="1">
      <c r="B37" s="49"/>
      <c r="C37" s="50"/>
      <c r="D37" s="50"/>
      <c r="E37" s="58" t="s">
        <v>52</v>
      </c>
      <c r="F37" s="173">
        <f>ROUND(SUM(BH94:BH143),2)</f>
        <v>0</v>
      </c>
      <c r="G37" s="50"/>
      <c r="H37" s="50"/>
      <c r="I37" s="174">
        <v>0.15</v>
      </c>
      <c r="J37" s="173">
        <v>0</v>
      </c>
      <c r="K37" s="54"/>
    </row>
    <row r="38" spans="2:11" s="1" customFormat="1" ht="14.4" customHeight="1" hidden="1">
      <c r="B38" s="49"/>
      <c r="C38" s="50"/>
      <c r="D38" s="50"/>
      <c r="E38" s="58" t="s">
        <v>53</v>
      </c>
      <c r="F38" s="173">
        <f>ROUND(SUM(BI94:BI143),2)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3816</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03.07.2 - D.1.4.h - Strukturovaná kabeláž</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J94</f>
        <v>0</v>
      </c>
      <c r="K64" s="54"/>
      <c r="AU64" s="26" t="s">
        <v>166</v>
      </c>
    </row>
    <row r="65" spans="2:11" s="8" customFormat="1" ht="24.95" customHeight="1">
      <c r="B65" s="193"/>
      <c r="C65" s="194"/>
      <c r="D65" s="195" t="s">
        <v>3898</v>
      </c>
      <c r="E65" s="196"/>
      <c r="F65" s="196"/>
      <c r="G65" s="196"/>
      <c r="H65" s="196"/>
      <c r="I65" s="197"/>
      <c r="J65" s="198">
        <f>J95</f>
        <v>0</v>
      </c>
      <c r="K65" s="199"/>
    </row>
    <row r="66" spans="2:11" s="9" customFormat="1" ht="19.9" customHeight="1">
      <c r="B66" s="200"/>
      <c r="C66" s="201"/>
      <c r="D66" s="202" t="s">
        <v>3819</v>
      </c>
      <c r="E66" s="203"/>
      <c r="F66" s="203"/>
      <c r="G66" s="203"/>
      <c r="H66" s="203"/>
      <c r="I66" s="204"/>
      <c r="J66" s="205">
        <f>J96</f>
        <v>0</v>
      </c>
      <c r="K66" s="206"/>
    </row>
    <row r="67" spans="2:11" s="9" customFormat="1" ht="19.9" customHeight="1">
      <c r="B67" s="200"/>
      <c r="C67" s="201"/>
      <c r="D67" s="202" t="s">
        <v>3820</v>
      </c>
      <c r="E67" s="203"/>
      <c r="F67" s="203"/>
      <c r="G67" s="203"/>
      <c r="H67" s="203"/>
      <c r="I67" s="204"/>
      <c r="J67" s="205">
        <f>J112</f>
        <v>0</v>
      </c>
      <c r="K67" s="206"/>
    </row>
    <row r="68" spans="2:11" s="9" customFormat="1" ht="19.9" customHeight="1">
      <c r="B68" s="200"/>
      <c r="C68" s="201"/>
      <c r="D68" s="202" t="s">
        <v>3821</v>
      </c>
      <c r="E68" s="203"/>
      <c r="F68" s="203"/>
      <c r="G68" s="203"/>
      <c r="H68" s="203"/>
      <c r="I68" s="204"/>
      <c r="J68" s="205">
        <f>J120</f>
        <v>0</v>
      </c>
      <c r="K68" s="206"/>
    </row>
    <row r="69" spans="2:11" s="9" customFormat="1" ht="19.9" customHeight="1">
      <c r="B69" s="200"/>
      <c r="C69" s="201"/>
      <c r="D69" s="202" t="s">
        <v>3822</v>
      </c>
      <c r="E69" s="203"/>
      <c r="F69" s="203"/>
      <c r="G69" s="203"/>
      <c r="H69" s="203"/>
      <c r="I69" s="204"/>
      <c r="J69" s="205">
        <f>J126</f>
        <v>0</v>
      </c>
      <c r="K69" s="206"/>
    </row>
    <row r="70" spans="2:11" s="9" customFormat="1" ht="19.9" customHeight="1">
      <c r="B70" s="200"/>
      <c r="C70" s="201"/>
      <c r="D70" s="202" t="s">
        <v>3899</v>
      </c>
      <c r="E70" s="203"/>
      <c r="F70" s="203"/>
      <c r="G70" s="203"/>
      <c r="H70" s="203"/>
      <c r="I70" s="204"/>
      <c r="J70" s="205">
        <f>J137</f>
        <v>0</v>
      </c>
      <c r="K70" s="206"/>
    </row>
    <row r="71" spans="2:11" s="1" customFormat="1" ht="21.8" customHeight="1">
      <c r="B71" s="49"/>
      <c r="C71" s="50"/>
      <c r="D71" s="50"/>
      <c r="E71" s="50"/>
      <c r="F71" s="50"/>
      <c r="G71" s="50"/>
      <c r="H71" s="50"/>
      <c r="I71" s="160"/>
      <c r="J71" s="50"/>
      <c r="K71" s="54"/>
    </row>
    <row r="72" spans="2:11" s="1" customFormat="1" ht="6.95" customHeight="1">
      <c r="B72" s="70"/>
      <c r="C72" s="71"/>
      <c r="D72" s="71"/>
      <c r="E72" s="71"/>
      <c r="F72" s="71"/>
      <c r="G72" s="71"/>
      <c r="H72" s="71"/>
      <c r="I72" s="182"/>
      <c r="J72" s="71"/>
      <c r="K72" s="72"/>
    </row>
    <row r="76" spans="2:12" s="1" customFormat="1" ht="6.95" customHeight="1">
      <c r="B76" s="73"/>
      <c r="C76" s="74"/>
      <c r="D76" s="74"/>
      <c r="E76" s="74"/>
      <c r="F76" s="74"/>
      <c r="G76" s="74"/>
      <c r="H76" s="74"/>
      <c r="I76" s="185"/>
      <c r="J76" s="74"/>
      <c r="K76" s="74"/>
      <c r="L76" s="75"/>
    </row>
    <row r="77" spans="2:12" s="1" customFormat="1" ht="36.95" customHeight="1">
      <c r="B77" s="49"/>
      <c r="C77" s="76" t="s">
        <v>171</v>
      </c>
      <c r="D77" s="77"/>
      <c r="E77" s="77"/>
      <c r="F77" s="77"/>
      <c r="G77" s="77"/>
      <c r="H77" s="77"/>
      <c r="I77" s="207"/>
      <c r="J77" s="77"/>
      <c r="K77" s="77"/>
      <c r="L77" s="75"/>
    </row>
    <row r="78" spans="2:12" s="1" customFormat="1" ht="6.95" customHeight="1">
      <c r="B78" s="49"/>
      <c r="C78" s="77"/>
      <c r="D78" s="77"/>
      <c r="E78" s="77"/>
      <c r="F78" s="77"/>
      <c r="G78" s="77"/>
      <c r="H78" s="77"/>
      <c r="I78" s="207"/>
      <c r="J78" s="77"/>
      <c r="K78" s="77"/>
      <c r="L78" s="75"/>
    </row>
    <row r="79" spans="2:12" s="1" customFormat="1" ht="14.4" customHeight="1">
      <c r="B79" s="49"/>
      <c r="C79" s="79" t="s">
        <v>18</v>
      </c>
      <c r="D79" s="77"/>
      <c r="E79" s="77"/>
      <c r="F79" s="77"/>
      <c r="G79" s="77"/>
      <c r="H79" s="77"/>
      <c r="I79" s="207"/>
      <c r="J79" s="77"/>
      <c r="K79" s="77"/>
      <c r="L79" s="75"/>
    </row>
    <row r="80" spans="2:12" s="1" customFormat="1" ht="16.5" customHeight="1">
      <c r="B80" s="49"/>
      <c r="C80" s="77"/>
      <c r="D80" s="77"/>
      <c r="E80" s="208" t="str">
        <f>E7</f>
        <v>Městská knihovna</v>
      </c>
      <c r="F80" s="79"/>
      <c r="G80" s="79"/>
      <c r="H80" s="79"/>
      <c r="I80" s="207"/>
      <c r="J80" s="77"/>
      <c r="K80" s="77"/>
      <c r="L80" s="75"/>
    </row>
    <row r="81" spans="2:12" ht="13.5">
      <c r="B81" s="30"/>
      <c r="C81" s="79" t="s">
        <v>160</v>
      </c>
      <c r="D81" s="291"/>
      <c r="E81" s="291"/>
      <c r="F81" s="291"/>
      <c r="G81" s="291"/>
      <c r="H81" s="291"/>
      <c r="I81" s="152"/>
      <c r="J81" s="291"/>
      <c r="K81" s="291"/>
      <c r="L81" s="292"/>
    </row>
    <row r="82" spans="2:12" ht="16.5" customHeight="1">
      <c r="B82" s="30"/>
      <c r="C82" s="291"/>
      <c r="D82" s="291"/>
      <c r="E82" s="208" t="s">
        <v>436</v>
      </c>
      <c r="F82" s="291"/>
      <c r="G82" s="291"/>
      <c r="H82" s="291"/>
      <c r="I82" s="152"/>
      <c r="J82" s="291"/>
      <c r="K82" s="291"/>
      <c r="L82" s="292"/>
    </row>
    <row r="83" spans="2:12" ht="13.5">
      <c r="B83" s="30"/>
      <c r="C83" s="79" t="s">
        <v>437</v>
      </c>
      <c r="D83" s="291"/>
      <c r="E83" s="291"/>
      <c r="F83" s="291"/>
      <c r="G83" s="291"/>
      <c r="H83" s="291"/>
      <c r="I83" s="152"/>
      <c r="J83" s="291"/>
      <c r="K83" s="291"/>
      <c r="L83" s="292"/>
    </row>
    <row r="84" spans="2:12" s="1" customFormat="1" ht="16.5" customHeight="1">
      <c r="B84" s="49"/>
      <c r="C84" s="77"/>
      <c r="D84" s="77"/>
      <c r="E84" s="316" t="s">
        <v>3816</v>
      </c>
      <c r="F84" s="77"/>
      <c r="G84" s="77"/>
      <c r="H84" s="77"/>
      <c r="I84" s="207"/>
      <c r="J84" s="77"/>
      <c r="K84" s="77"/>
      <c r="L84" s="75"/>
    </row>
    <row r="85" spans="2:12" s="1" customFormat="1" ht="14.4" customHeight="1">
      <c r="B85" s="49"/>
      <c r="C85" s="79" t="s">
        <v>3128</v>
      </c>
      <c r="D85" s="77"/>
      <c r="E85" s="77"/>
      <c r="F85" s="77"/>
      <c r="G85" s="77"/>
      <c r="H85" s="77"/>
      <c r="I85" s="207"/>
      <c r="J85" s="77"/>
      <c r="K85" s="77"/>
      <c r="L85" s="75"/>
    </row>
    <row r="86" spans="2:12" s="1" customFormat="1" ht="17.25" customHeight="1">
      <c r="B86" s="49"/>
      <c r="C86" s="77"/>
      <c r="D86" s="77"/>
      <c r="E86" s="85" t="str">
        <f>E13</f>
        <v>03.07.2 - D.1.4.h - Strukturovaná kabeláž</v>
      </c>
      <c r="F86" s="77"/>
      <c r="G86" s="77"/>
      <c r="H86" s="77"/>
      <c r="I86" s="207"/>
      <c r="J86" s="77"/>
      <c r="K86" s="77"/>
      <c r="L86" s="75"/>
    </row>
    <row r="87" spans="2:12" s="1" customFormat="1" ht="6.95" customHeight="1">
      <c r="B87" s="49"/>
      <c r="C87" s="77"/>
      <c r="D87" s="77"/>
      <c r="E87" s="77"/>
      <c r="F87" s="77"/>
      <c r="G87" s="77"/>
      <c r="H87" s="77"/>
      <c r="I87" s="207"/>
      <c r="J87" s="77"/>
      <c r="K87" s="77"/>
      <c r="L87" s="75"/>
    </row>
    <row r="88" spans="2:12" s="1" customFormat="1" ht="18" customHeight="1">
      <c r="B88" s="49"/>
      <c r="C88" s="79" t="s">
        <v>24</v>
      </c>
      <c r="D88" s="77"/>
      <c r="E88" s="77"/>
      <c r="F88" s="209" t="str">
        <f>F16</f>
        <v>Staré nám. 134 a 135, Sokolov</v>
      </c>
      <c r="G88" s="77"/>
      <c r="H88" s="77"/>
      <c r="I88" s="210" t="s">
        <v>26</v>
      </c>
      <c r="J88" s="88" t="str">
        <f>IF(J16="","",J16)</f>
        <v>14. 9. 2018</v>
      </c>
      <c r="K88" s="77"/>
      <c r="L88" s="75"/>
    </row>
    <row r="89" spans="2:12" s="1" customFormat="1" ht="6.95" customHeight="1">
      <c r="B89" s="49"/>
      <c r="C89" s="77"/>
      <c r="D89" s="77"/>
      <c r="E89" s="77"/>
      <c r="F89" s="77"/>
      <c r="G89" s="77"/>
      <c r="H89" s="77"/>
      <c r="I89" s="207"/>
      <c r="J89" s="77"/>
      <c r="K89" s="77"/>
      <c r="L89" s="75"/>
    </row>
    <row r="90" spans="2:12" s="1" customFormat="1" ht="13.5">
      <c r="B90" s="49"/>
      <c r="C90" s="79" t="s">
        <v>32</v>
      </c>
      <c r="D90" s="77"/>
      <c r="E90" s="77"/>
      <c r="F90" s="209" t="str">
        <f>E19</f>
        <v>Město Sokolov</v>
      </c>
      <c r="G90" s="77"/>
      <c r="H90" s="77"/>
      <c r="I90" s="210" t="s">
        <v>39</v>
      </c>
      <c r="J90" s="209" t="str">
        <f>E25</f>
        <v>Ing. Arch Olga Růžičková</v>
      </c>
      <c r="K90" s="77"/>
      <c r="L90" s="75"/>
    </row>
    <row r="91" spans="2:12" s="1" customFormat="1" ht="14.4" customHeight="1">
      <c r="B91" s="49"/>
      <c r="C91" s="79" t="s">
        <v>37</v>
      </c>
      <c r="D91" s="77"/>
      <c r="E91" s="77"/>
      <c r="F91" s="209" t="str">
        <f>IF(E22="","",E22)</f>
        <v/>
      </c>
      <c r="G91" s="77"/>
      <c r="H91" s="77"/>
      <c r="I91" s="207"/>
      <c r="J91" s="77"/>
      <c r="K91" s="77"/>
      <c r="L91" s="75"/>
    </row>
    <row r="92" spans="2:12" s="1" customFormat="1" ht="10.3" customHeight="1">
      <c r="B92" s="49"/>
      <c r="C92" s="77"/>
      <c r="D92" s="77"/>
      <c r="E92" s="77"/>
      <c r="F92" s="77"/>
      <c r="G92" s="77"/>
      <c r="H92" s="77"/>
      <c r="I92" s="207"/>
      <c r="J92" s="77"/>
      <c r="K92" s="77"/>
      <c r="L92" s="75"/>
    </row>
    <row r="93" spans="2:20" s="10" customFormat="1" ht="29.25" customHeight="1">
      <c r="B93" s="211"/>
      <c r="C93" s="212" t="s">
        <v>172</v>
      </c>
      <c r="D93" s="213" t="s">
        <v>63</v>
      </c>
      <c r="E93" s="213" t="s">
        <v>59</v>
      </c>
      <c r="F93" s="213" t="s">
        <v>173</v>
      </c>
      <c r="G93" s="213" t="s">
        <v>174</v>
      </c>
      <c r="H93" s="213" t="s">
        <v>175</v>
      </c>
      <c r="I93" s="214" t="s">
        <v>176</v>
      </c>
      <c r="J93" s="213" t="s">
        <v>164</v>
      </c>
      <c r="K93" s="215" t="s">
        <v>177</v>
      </c>
      <c r="L93" s="216"/>
      <c r="M93" s="105" t="s">
        <v>178</v>
      </c>
      <c r="N93" s="106" t="s">
        <v>48</v>
      </c>
      <c r="O93" s="106" t="s">
        <v>179</v>
      </c>
      <c r="P93" s="106" t="s">
        <v>180</v>
      </c>
      <c r="Q93" s="106" t="s">
        <v>181</v>
      </c>
      <c r="R93" s="106" t="s">
        <v>182</v>
      </c>
      <c r="S93" s="106" t="s">
        <v>183</v>
      </c>
      <c r="T93" s="107" t="s">
        <v>184</v>
      </c>
    </row>
    <row r="94" spans="2:63" s="1" customFormat="1" ht="29.25" customHeight="1">
      <c r="B94" s="49"/>
      <c r="C94" s="111" t="s">
        <v>165</v>
      </c>
      <c r="D94" s="77"/>
      <c r="E94" s="77"/>
      <c r="F94" s="77"/>
      <c r="G94" s="77"/>
      <c r="H94" s="77"/>
      <c r="I94" s="207"/>
      <c r="J94" s="217">
        <f>BK94</f>
        <v>0</v>
      </c>
      <c r="K94" s="77"/>
      <c r="L94" s="75"/>
      <c r="M94" s="108"/>
      <c r="N94" s="109"/>
      <c r="O94" s="109"/>
      <c r="P94" s="218">
        <f>P95</f>
        <v>0</v>
      </c>
      <c r="Q94" s="109"/>
      <c r="R94" s="218">
        <f>R95</f>
        <v>0</v>
      </c>
      <c r="S94" s="109"/>
      <c r="T94" s="219">
        <f>T95</f>
        <v>0</v>
      </c>
      <c r="AT94" s="26" t="s">
        <v>77</v>
      </c>
      <c r="AU94" s="26" t="s">
        <v>166</v>
      </c>
      <c r="BK94" s="220">
        <f>BK95</f>
        <v>0</v>
      </c>
    </row>
    <row r="95" spans="2:63" s="11" customFormat="1" ht="37.4" customHeight="1">
      <c r="B95" s="221"/>
      <c r="C95" s="222"/>
      <c r="D95" s="223" t="s">
        <v>77</v>
      </c>
      <c r="E95" s="224" t="s">
        <v>2877</v>
      </c>
      <c r="F95" s="224" t="s">
        <v>3900</v>
      </c>
      <c r="G95" s="222"/>
      <c r="H95" s="222"/>
      <c r="I95" s="225"/>
      <c r="J95" s="226">
        <f>BK95</f>
        <v>0</v>
      </c>
      <c r="K95" s="222"/>
      <c r="L95" s="227"/>
      <c r="M95" s="228"/>
      <c r="N95" s="229"/>
      <c r="O95" s="229"/>
      <c r="P95" s="230">
        <f>P96+P112+P120+P126+P137</f>
        <v>0</v>
      </c>
      <c r="Q95" s="229"/>
      <c r="R95" s="230">
        <f>R96+R112+R120+R126+R137</f>
        <v>0</v>
      </c>
      <c r="S95" s="229"/>
      <c r="T95" s="231">
        <f>T96+T112+T120+T126+T137</f>
        <v>0</v>
      </c>
      <c r="AR95" s="232" t="s">
        <v>88</v>
      </c>
      <c r="AT95" s="233" t="s">
        <v>77</v>
      </c>
      <c r="AU95" s="233" t="s">
        <v>78</v>
      </c>
      <c r="AY95" s="232" t="s">
        <v>187</v>
      </c>
      <c r="BK95" s="234">
        <f>BK96+BK112+BK120+BK126+BK137</f>
        <v>0</v>
      </c>
    </row>
    <row r="96" spans="2:63" s="11" customFormat="1" ht="19.9" customHeight="1">
      <c r="B96" s="221"/>
      <c r="C96" s="222"/>
      <c r="D96" s="223" t="s">
        <v>77</v>
      </c>
      <c r="E96" s="235" t="s">
        <v>3824</v>
      </c>
      <c r="F96" s="235" t="s">
        <v>3825</v>
      </c>
      <c r="G96" s="222"/>
      <c r="H96" s="222"/>
      <c r="I96" s="225"/>
      <c r="J96" s="236">
        <f>BK96</f>
        <v>0</v>
      </c>
      <c r="K96" s="222"/>
      <c r="L96" s="227"/>
      <c r="M96" s="228"/>
      <c r="N96" s="229"/>
      <c r="O96" s="229"/>
      <c r="P96" s="230">
        <f>SUM(P97:P111)</f>
        <v>0</v>
      </c>
      <c r="Q96" s="229"/>
      <c r="R96" s="230">
        <f>SUM(R97:R111)</f>
        <v>0</v>
      </c>
      <c r="S96" s="229"/>
      <c r="T96" s="231">
        <f>SUM(T97:T111)</f>
        <v>0</v>
      </c>
      <c r="AR96" s="232" t="s">
        <v>88</v>
      </c>
      <c r="AT96" s="233" t="s">
        <v>77</v>
      </c>
      <c r="AU96" s="233" t="s">
        <v>86</v>
      </c>
      <c r="AY96" s="232" t="s">
        <v>187</v>
      </c>
      <c r="BK96" s="234">
        <f>SUM(BK97:BK111)</f>
        <v>0</v>
      </c>
    </row>
    <row r="97" spans="2:65" s="1" customFormat="1" ht="25.5" customHeight="1">
      <c r="B97" s="49"/>
      <c r="C97" s="237" t="s">
        <v>86</v>
      </c>
      <c r="D97" s="237" t="s">
        <v>190</v>
      </c>
      <c r="E97" s="238" t="s">
        <v>3901</v>
      </c>
      <c r="F97" s="239" t="s">
        <v>3902</v>
      </c>
      <c r="G97" s="240" t="s">
        <v>1731</v>
      </c>
      <c r="H97" s="241">
        <v>2</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88</v>
      </c>
    </row>
    <row r="98" spans="2:65" s="1" customFormat="1" ht="16.5" customHeight="1">
      <c r="B98" s="49"/>
      <c r="C98" s="237" t="s">
        <v>88</v>
      </c>
      <c r="D98" s="237" t="s">
        <v>190</v>
      </c>
      <c r="E98" s="238" t="s">
        <v>3903</v>
      </c>
      <c r="F98" s="239" t="s">
        <v>3904</v>
      </c>
      <c r="G98" s="240" t="s">
        <v>1731</v>
      </c>
      <c r="H98" s="241">
        <v>8</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204</v>
      </c>
    </row>
    <row r="99" spans="2:65" s="1" customFormat="1" ht="16.5" customHeight="1">
      <c r="B99" s="49"/>
      <c r="C99" s="237" t="s">
        <v>113</v>
      </c>
      <c r="D99" s="237" t="s">
        <v>190</v>
      </c>
      <c r="E99" s="238" t="s">
        <v>3905</v>
      </c>
      <c r="F99" s="239" t="s">
        <v>3906</v>
      </c>
      <c r="G99" s="240" t="s">
        <v>1731</v>
      </c>
      <c r="H99" s="241">
        <v>4</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282</v>
      </c>
    </row>
    <row r="100" spans="2:65" s="1" customFormat="1" ht="16.5" customHeight="1">
      <c r="B100" s="49"/>
      <c r="C100" s="237" t="s">
        <v>204</v>
      </c>
      <c r="D100" s="237" t="s">
        <v>190</v>
      </c>
      <c r="E100" s="238" t="s">
        <v>3907</v>
      </c>
      <c r="F100" s="239" t="s">
        <v>3908</v>
      </c>
      <c r="G100" s="240" t="s">
        <v>1731</v>
      </c>
      <c r="H100" s="241">
        <v>1</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295</v>
      </c>
    </row>
    <row r="101" spans="2:65" s="1" customFormat="1" ht="16.5" customHeight="1">
      <c r="B101" s="49"/>
      <c r="C101" s="237" t="s">
        <v>186</v>
      </c>
      <c r="D101" s="237" t="s">
        <v>190</v>
      </c>
      <c r="E101" s="238" t="s">
        <v>3909</v>
      </c>
      <c r="F101" s="239" t="s">
        <v>3910</v>
      </c>
      <c r="G101" s="240" t="s">
        <v>1731</v>
      </c>
      <c r="H101" s="241">
        <v>5</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307</v>
      </c>
    </row>
    <row r="102" spans="2:65" s="1" customFormat="1" ht="16.5" customHeight="1">
      <c r="B102" s="49"/>
      <c r="C102" s="237" t="s">
        <v>282</v>
      </c>
      <c r="D102" s="237" t="s">
        <v>190</v>
      </c>
      <c r="E102" s="238" t="s">
        <v>3911</v>
      </c>
      <c r="F102" s="239" t="s">
        <v>3912</v>
      </c>
      <c r="G102" s="240" t="s">
        <v>1731</v>
      </c>
      <c r="H102" s="241">
        <v>2</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317</v>
      </c>
    </row>
    <row r="103" spans="2:65" s="1" customFormat="1" ht="16.5" customHeight="1">
      <c r="B103" s="49"/>
      <c r="C103" s="237" t="s">
        <v>287</v>
      </c>
      <c r="D103" s="237" t="s">
        <v>190</v>
      </c>
      <c r="E103" s="238" t="s">
        <v>3913</v>
      </c>
      <c r="F103" s="239" t="s">
        <v>3914</v>
      </c>
      <c r="G103" s="240" t="s">
        <v>1731</v>
      </c>
      <c r="H103" s="241">
        <v>2</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329</v>
      </c>
    </row>
    <row r="104" spans="2:65" s="1" customFormat="1" ht="16.5" customHeight="1">
      <c r="B104" s="49"/>
      <c r="C104" s="237" t="s">
        <v>295</v>
      </c>
      <c r="D104" s="237" t="s">
        <v>190</v>
      </c>
      <c r="E104" s="238" t="s">
        <v>3915</v>
      </c>
      <c r="F104" s="239" t="s">
        <v>3916</v>
      </c>
      <c r="G104" s="240" t="s">
        <v>1731</v>
      </c>
      <c r="H104" s="241">
        <v>3</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338</v>
      </c>
    </row>
    <row r="105" spans="2:65" s="1" customFormat="1" ht="25.5" customHeight="1">
      <c r="B105" s="49"/>
      <c r="C105" s="237" t="s">
        <v>229</v>
      </c>
      <c r="D105" s="237" t="s">
        <v>190</v>
      </c>
      <c r="E105" s="238" t="s">
        <v>3917</v>
      </c>
      <c r="F105" s="239" t="s">
        <v>3918</v>
      </c>
      <c r="G105" s="240" t="s">
        <v>1731</v>
      </c>
      <c r="H105" s="241">
        <v>6</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348</v>
      </c>
    </row>
    <row r="106" spans="2:65" s="1" customFormat="1" ht="16.5" customHeight="1">
      <c r="B106" s="49"/>
      <c r="C106" s="237" t="s">
        <v>307</v>
      </c>
      <c r="D106" s="237" t="s">
        <v>190</v>
      </c>
      <c r="E106" s="238" t="s">
        <v>3919</v>
      </c>
      <c r="F106" s="239" t="s">
        <v>3920</v>
      </c>
      <c r="G106" s="240" t="s">
        <v>1731</v>
      </c>
      <c r="H106" s="241">
        <v>3</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356</v>
      </c>
    </row>
    <row r="107" spans="2:65" s="1" customFormat="1" ht="25.5" customHeight="1">
      <c r="B107" s="49"/>
      <c r="C107" s="237" t="s">
        <v>312</v>
      </c>
      <c r="D107" s="237" t="s">
        <v>190</v>
      </c>
      <c r="E107" s="238" t="s">
        <v>3921</v>
      </c>
      <c r="F107" s="239" t="s">
        <v>3922</v>
      </c>
      <c r="G107" s="240" t="s">
        <v>1731</v>
      </c>
      <c r="H107" s="241">
        <v>6</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371</v>
      </c>
    </row>
    <row r="108" spans="2:65" s="1" customFormat="1" ht="25.5" customHeight="1">
      <c r="B108" s="49"/>
      <c r="C108" s="237" t="s">
        <v>317</v>
      </c>
      <c r="D108" s="237" t="s">
        <v>190</v>
      </c>
      <c r="E108" s="238" t="s">
        <v>3923</v>
      </c>
      <c r="F108" s="239" t="s">
        <v>3924</v>
      </c>
      <c r="G108" s="240" t="s">
        <v>1731</v>
      </c>
      <c r="H108" s="241">
        <v>63</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384</v>
      </c>
    </row>
    <row r="109" spans="2:65" s="1" customFormat="1" ht="25.5" customHeight="1">
      <c r="B109" s="49"/>
      <c r="C109" s="237" t="s">
        <v>323</v>
      </c>
      <c r="D109" s="237" t="s">
        <v>190</v>
      </c>
      <c r="E109" s="238" t="s">
        <v>3925</v>
      </c>
      <c r="F109" s="239" t="s">
        <v>3926</v>
      </c>
      <c r="G109" s="240" t="s">
        <v>1731</v>
      </c>
      <c r="H109" s="241">
        <v>22</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396</v>
      </c>
    </row>
    <row r="110" spans="2:65" s="1" customFormat="1" ht="25.5" customHeight="1">
      <c r="B110" s="49"/>
      <c r="C110" s="237" t="s">
        <v>329</v>
      </c>
      <c r="D110" s="237" t="s">
        <v>190</v>
      </c>
      <c r="E110" s="238" t="s">
        <v>3927</v>
      </c>
      <c r="F110" s="239" t="s">
        <v>3928</v>
      </c>
      <c r="G110" s="240" t="s">
        <v>1731</v>
      </c>
      <c r="H110" s="241">
        <v>2</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407</v>
      </c>
    </row>
    <row r="111" spans="2:65" s="1" customFormat="1" ht="25.5" customHeight="1">
      <c r="B111" s="49"/>
      <c r="C111" s="237" t="s">
        <v>10</v>
      </c>
      <c r="D111" s="237" t="s">
        <v>190</v>
      </c>
      <c r="E111" s="238" t="s">
        <v>3929</v>
      </c>
      <c r="F111" s="239" t="s">
        <v>3930</v>
      </c>
      <c r="G111" s="240" t="s">
        <v>1731</v>
      </c>
      <c r="H111" s="241">
        <v>82</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419</v>
      </c>
    </row>
    <row r="112" spans="2:63" s="11" customFormat="1" ht="29.85" customHeight="1">
      <c r="B112" s="221"/>
      <c r="C112" s="222"/>
      <c r="D112" s="223" t="s">
        <v>77</v>
      </c>
      <c r="E112" s="235" t="s">
        <v>3050</v>
      </c>
      <c r="F112" s="235" t="s">
        <v>3862</v>
      </c>
      <c r="G112" s="222"/>
      <c r="H112" s="222"/>
      <c r="I112" s="225"/>
      <c r="J112" s="236">
        <f>BK112</f>
        <v>0</v>
      </c>
      <c r="K112" s="222"/>
      <c r="L112" s="227"/>
      <c r="M112" s="228"/>
      <c r="N112" s="229"/>
      <c r="O112" s="229"/>
      <c r="P112" s="230">
        <f>SUM(P113:P119)</f>
        <v>0</v>
      </c>
      <c r="Q112" s="229"/>
      <c r="R112" s="230">
        <f>SUM(R113:R119)</f>
        <v>0</v>
      </c>
      <c r="S112" s="229"/>
      <c r="T112" s="231">
        <f>SUM(T113:T119)</f>
        <v>0</v>
      </c>
      <c r="AR112" s="232" t="s">
        <v>88</v>
      </c>
      <c r="AT112" s="233" t="s">
        <v>77</v>
      </c>
      <c r="AU112" s="233" t="s">
        <v>86</v>
      </c>
      <c r="AY112" s="232" t="s">
        <v>187</v>
      </c>
      <c r="BK112" s="234">
        <f>SUM(BK113:BK119)</f>
        <v>0</v>
      </c>
    </row>
    <row r="113" spans="2:65" s="1" customFormat="1" ht="16.5" customHeight="1">
      <c r="B113" s="49"/>
      <c r="C113" s="237" t="s">
        <v>338</v>
      </c>
      <c r="D113" s="237" t="s">
        <v>190</v>
      </c>
      <c r="E113" s="238" t="s">
        <v>3931</v>
      </c>
      <c r="F113" s="239" t="s">
        <v>3864</v>
      </c>
      <c r="G113" s="240" t="s">
        <v>393</v>
      </c>
      <c r="H113" s="241">
        <v>50</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426</v>
      </c>
    </row>
    <row r="114" spans="2:65" s="1" customFormat="1" ht="16.5" customHeight="1">
      <c r="B114" s="49"/>
      <c r="C114" s="237" t="s">
        <v>343</v>
      </c>
      <c r="D114" s="237" t="s">
        <v>190</v>
      </c>
      <c r="E114" s="238" t="s">
        <v>3932</v>
      </c>
      <c r="F114" s="239" t="s">
        <v>3866</v>
      </c>
      <c r="G114" s="240" t="s">
        <v>393</v>
      </c>
      <c r="H114" s="241">
        <v>240</v>
      </c>
      <c r="I114" s="242"/>
      <c r="J114" s="243">
        <f>ROUND(I114*H114,2)</f>
        <v>0</v>
      </c>
      <c r="K114" s="239" t="s">
        <v>34</v>
      </c>
      <c r="L114" s="75"/>
      <c r="M114" s="244" t="s">
        <v>34</v>
      </c>
      <c r="N114" s="245" t="s">
        <v>49</v>
      </c>
      <c r="O114" s="50"/>
      <c r="P114" s="246">
        <f>O114*H114</f>
        <v>0</v>
      </c>
      <c r="Q114" s="246">
        <v>0</v>
      </c>
      <c r="R114" s="246">
        <f>Q114*H114</f>
        <v>0</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604</v>
      </c>
    </row>
    <row r="115" spans="2:65" s="1" customFormat="1" ht="16.5" customHeight="1">
      <c r="B115" s="49"/>
      <c r="C115" s="237" t="s">
        <v>348</v>
      </c>
      <c r="D115" s="237" t="s">
        <v>190</v>
      </c>
      <c r="E115" s="238" t="s">
        <v>3933</v>
      </c>
      <c r="F115" s="239" t="s">
        <v>3868</v>
      </c>
      <c r="G115" s="240" t="s">
        <v>393</v>
      </c>
      <c r="H115" s="241">
        <v>900</v>
      </c>
      <c r="I115" s="242"/>
      <c r="J115" s="243">
        <f>ROUND(I115*H115,2)</f>
        <v>0</v>
      </c>
      <c r="K115" s="239" t="s">
        <v>34</v>
      </c>
      <c r="L115" s="75"/>
      <c r="M115" s="244" t="s">
        <v>34</v>
      </c>
      <c r="N115" s="245" t="s">
        <v>49</v>
      </c>
      <c r="O115" s="50"/>
      <c r="P115" s="246">
        <f>O115*H115</f>
        <v>0</v>
      </c>
      <c r="Q115" s="246">
        <v>0</v>
      </c>
      <c r="R115" s="246">
        <f>Q115*H115</f>
        <v>0</v>
      </c>
      <c r="S115" s="246">
        <v>0</v>
      </c>
      <c r="T115" s="247">
        <f>S115*H115</f>
        <v>0</v>
      </c>
      <c r="AR115" s="26" t="s">
        <v>338</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733</v>
      </c>
    </row>
    <row r="116" spans="2:65" s="1" customFormat="1" ht="16.5" customHeight="1">
      <c r="B116" s="49"/>
      <c r="C116" s="237" t="s">
        <v>352</v>
      </c>
      <c r="D116" s="237" t="s">
        <v>190</v>
      </c>
      <c r="E116" s="238" t="s">
        <v>3934</v>
      </c>
      <c r="F116" s="239" t="s">
        <v>3935</v>
      </c>
      <c r="G116" s="240" t="s">
        <v>393</v>
      </c>
      <c r="H116" s="241">
        <v>4200</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741</v>
      </c>
    </row>
    <row r="117" spans="2:65" s="1" customFormat="1" ht="16.5" customHeight="1">
      <c r="B117" s="49"/>
      <c r="C117" s="237" t="s">
        <v>356</v>
      </c>
      <c r="D117" s="237" t="s">
        <v>190</v>
      </c>
      <c r="E117" s="238" t="s">
        <v>3936</v>
      </c>
      <c r="F117" s="239" t="s">
        <v>3937</v>
      </c>
      <c r="G117" s="240" t="s">
        <v>393</v>
      </c>
      <c r="H117" s="241">
        <v>80</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751</v>
      </c>
    </row>
    <row r="118" spans="2:65" s="1" customFormat="1" ht="38.25" customHeight="1">
      <c r="B118" s="49"/>
      <c r="C118" s="237" t="s">
        <v>9</v>
      </c>
      <c r="D118" s="237" t="s">
        <v>190</v>
      </c>
      <c r="E118" s="238" t="s">
        <v>3938</v>
      </c>
      <c r="F118" s="239" t="s">
        <v>3939</v>
      </c>
      <c r="G118" s="240" t="s">
        <v>1731</v>
      </c>
      <c r="H118" s="241">
        <v>1</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760</v>
      </c>
    </row>
    <row r="119" spans="2:65" s="1" customFormat="1" ht="25.5" customHeight="1">
      <c r="B119" s="49"/>
      <c r="C119" s="237" t="s">
        <v>371</v>
      </c>
      <c r="D119" s="237" t="s">
        <v>190</v>
      </c>
      <c r="E119" s="238" t="s">
        <v>3940</v>
      </c>
      <c r="F119" s="239" t="s">
        <v>3941</v>
      </c>
      <c r="G119" s="240" t="s">
        <v>393</v>
      </c>
      <c r="H119" s="241">
        <v>40</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770</v>
      </c>
    </row>
    <row r="120" spans="2:63" s="11" customFormat="1" ht="29.85" customHeight="1">
      <c r="B120" s="221"/>
      <c r="C120" s="222"/>
      <c r="D120" s="223" t="s">
        <v>77</v>
      </c>
      <c r="E120" s="235" t="s">
        <v>3569</v>
      </c>
      <c r="F120" s="235" t="s">
        <v>3873</v>
      </c>
      <c r="G120" s="222"/>
      <c r="H120" s="222"/>
      <c r="I120" s="225"/>
      <c r="J120" s="236">
        <f>BK120</f>
        <v>0</v>
      </c>
      <c r="K120" s="222"/>
      <c r="L120" s="227"/>
      <c r="M120" s="228"/>
      <c r="N120" s="229"/>
      <c r="O120" s="229"/>
      <c r="P120" s="230">
        <f>SUM(P121:P125)</f>
        <v>0</v>
      </c>
      <c r="Q120" s="229"/>
      <c r="R120" s="230">
        <f>SUM(R121:R125)</f>
        <v>0</v>
      </c>
      <c r="S120" s="229"/>
      <c r="T120" s="231">
        <f>SUM(T121:T125)</f>
        <v>0</v>
      </c>
      <c r="AR120" s="232" t="s">
        <v>88</v>
      </c>
      <c r="AT120" s="233" t="s">
        <v>77</v>
      </c>
      <c r="AU120" s="233" t="s">
        <v>86</v>
      </c>
      <c r="AY120" s="232" t="s">
        <v>187</v>
      </c>
      <c r="BK120" s="234">
        <f>SUM(BK121:BK125)</f>
        <v>0</v>
      </c>
    </row>
    <row r="121" spans="2:65" s="1" customFormat="1" ht="16.5" customHeight="1">
      <c r="B121" s="49"/>
      <c r="C121" s="237" t="s">
        <v>376</v>
      </c>
      <c r="D121" s="237" t="s">
        <v>190</v>
      </c>
      <c r="E121" s="238" t="s">
        <v>3942</v>
      </c>
      <c r="F121" s="239" t="s">
        <v>3943</v>
      </c>
      <c r="G121" s="240" t="s">
        <v>393</v>
      </c>
      <c r="H121" s="241">
        <v>8000</v>
      </c>
      <c r="I121" s="242"/>
      <c r="J121" s="243">
        <f>ROUND(I121*H121,2)</f>
        <v>0</v>
      </c>
      <c r="K121" s="239" t="s">
        <v>34</v>
      </c>
      <c r="L121" s="75"/>
      <c r="M121" s="244" t="s">
        <v>34</v>
      </c>
      <c r="N121" s="245" t="s">
        <v>49</v>
      </c>
      <c r="O121" s="50"/>
      <c r="P121" s="246">
        <f>O121*H121</f>
        <v>0</v>
      </c>
      <c r="Q121" s="246">
        <v>0</v>
      </c>
      <c r="R121" s="246">
        <f>Q121*H121</f>
        <v>0</v>
      </c>
      <c r="S121" s="246">
        <v>0</v>
      </c>
      <c r="T121" s="247">
        <f>S121*H121</f>
        <v>0</v>
      </c>
      <c r="AR121" s="26" t="s">
        <v>338</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780</v>
      </c>
    </row>
    <row r="122" spans="2:65" s="1" customFormat="1" ht="16.5" customHeight="1">
      <c r="B122" s="49"/>
      <c r="C122" s="237" t="s">
        <v>384</v>
      </c>
      <c r="D122" s="237" t="s">
        <v>190</v>
      </c>
      <c r="E122" s="238" t="s">
        <v>3944</v>
      </c>
      <c r="F122" s="239" t="s">
        <v>3945</v>
      </c>
      <c r="G122" s="240" t="s">
        <v>393</v>
      </c>
      <c r="H122" s="241">
        <v>3400</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790</v>
      </c>
    </row>
    <row r="123" spans="2:65" s="1" customFormat="1" ht="16.5" customHeight="1">
      <c r="B123" s="49"/>
      <c r="C123" s="237" t="s">
        <v>390</v>
      </c>
      <c r="D123" s="237" t="s">
        <v>190</v>
      </c>
      <c r="E123" s="238" t="s">
        <v>3946</v>
      </c>
      <c r="F123" s="239" t="s">
        <v>3947</v>
      </c>
      <c r="G123" s="240" t="s">
        <v>393</v>
      </c>
      <c r="H123" s="241">
        <v>200</v>
      </c>
      <c r="I123" s="242"/>
      <c r="J123" s="243">
        <f>ROUND(I123*H123,2)</f>
        <v>0</v>
      </c>
      <c r="K123" s="239" t="s">
        <v>34</v>
      </c>
      <c r="L123" s="75"/>
      <c r="M123" s="244" t="s">
        <v>34</v>
      </c>
      <c r="N123" s="245" t="s">
        <v>49</v>
      </c>
      <c r="O123" s="50"/>
      <c r="P123" s="246">
        <f>O123*H123</f>
        <v>0</v>
      </c>
      <c r="Q123" s="246">
        <v>0</v>
      </c>
      <c r="R123" s="246">
        <f>Q123*H123</f>
        <v>0</v>
      </c>
      <c r="S123" s="246">
        <v>0</v>
      </c>
      <c r="T123" s="247">
        <f>S123*H123</f>
        <v>0</v>
      </c>
      <c r="AR123" s="26" t="s">
        <v>338</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800</v>
      </c>
    </row>
    <row r="124" spans="2:65" s="1" customFormat="1" ht="16.5" customHeight="1">
      <c r="B124" s="49"/>
      <c r="C124" s="237" t="s">
        <v>396</v>
      </c>
      <c r="D124" s="237" t="s">
        <v>190</v>
      </c>
      <c r="E124" s="238" t="s">
        <v>3948</v>
      </c>
      <c r="F124" s="239" t="s">
        <v>3949</v>
      </c>
      <c r="G124" s="240" t="s">
        <v>1731</v>
      </c>
      <c r="H124" s="241">
        <v>80</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810</v>
      </c>
    </row>
    <row r="125" spans="2:65" s="1" customFormat="1" ht="16.5" customHeight="1">
      <c r="B125" s="49"/>
      <c r="C125" s="237" t="s">
        <v>402</v>
      </c>
      <c r="D125" s="237" t="s">
        <v>190</v>
      </c>
      <c r="E125" s="238" t="s">
        <v>3950</v>
      </c>
      <c r="F125" s="239" t="s">
        <v>3951</v>
      </c>
      <c r="G125" s="240" t="s">
        <v>1731</v>
      </c>
      <c r="H125" s="241">
        <v>20</v>
      </c>
      <c r="I125" s="242"/>
      <c r="J125" s="243">
        <f>ROUND(I125*H125,2)</f>
        <v>0</v>
      </c>
      <c r="K125" s="239" t="s">
        <v>34</v>
      </c>
      <c r="L125" s="75"/>
      <c r="M125" s="244" t="s">
        <v>34</v>
      </c>
      <c r="N125" s="245" t="s">
        <v>49</v>
      </c>
      <c r="O125" s="50"/>
      <c r="P125" s="246">
        <f>O125*H125</f>
        <v>0</v>
      </c>
      <c r="Q125" s="246">
        <v>0</v>
      </c>
      <c r="R125" s="246">
        <f>Q125*H125</f>
        <v>0</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820</v>
      </c>
    </row>
    <row r="126" spans="2:63" s="11" customFormat="1" ht="29.85" customHeight="1">
      <c r="B126" s="221"/>
      <c r="C126" s="222"/>
      <c r="D126" s="223" t="s">
        <v>77</v>
      </c>
      <c r="E126" s="235" t="s">
        <v>3579</v>
      </c>
      <c r="F126" s="235" t="s">
        <v>3877</v>
      </c>
      <c r="G126" s="222"/>
      <c r="H126" s="222"/>
      <c r="I126" s="225"/>
      <c r="J126" s="236">
        <f>BK126</f>
        <v>0</v>
      </c>
      <c r="K126" s="222"/>
      <c r="L126" s="227"/>
      <c r="M126" s="228"/>
      <c r="N126" s="229"/>
      <c r="O126" s="229"/>
      <c r="P126" s="230">
        <f>SUM(P127:P136)</f>
        <v>0</v>
      </c>
      <c r="Q126" s="229"/>
      <c r="R126" s="230">
        <f>SUM(R127:R136)</f>
        <v>0</v>
      </c>
      <c r="S126" s="229"/>
      <c r="T126" s="231">
        <f>SUM(T127:T136)</f>
        <v>0</v>
      </c>
      <c r="AR126" s="232" t="s">
        <v>88</v>
      </c>
      <c r="AT126" s="233" t="s">
        <v>77</v>
      </c>
      <c r="AU126" s="233" t="s">
        <v>86</v>
      </c>
      <c r="AY126" s="232" t="s">
        <v>187</v>
      </c>
      <c r="BK126" s="234">
        <f>SUM(BK127:BK136)</f>
        <v>0</v>
      </c>
    </row>
    <row r="127" spans="2:65" s="1" customFormat="1" ht="16.5" customHeight="1">
      <c r="B127" s="49"/>
      <c r="C127" s="237" t="s">
        <v>407</v>
      </c>
      <c r="D127" s="237" t="s">
        <v>190</v>
      </c>
      <c r="E127" s="238" t="s">
        <v>3952</v>
      </c>
      <c r="F127" s="239" t="s">
        <v>3886</v>
      </c>
      <c r="G127" s="240" t="s">
        <v>1731</v>
      </c>
      <c r="H127" s="241">
        <v>4</v>
      </c>
      <c r="I127" s="242"/>
      <c r="J127" s="243">
        <f>ROUND(I127*H127,2)</f>
        <v>0</v>
      </c>
      <c r="K127" s="239" t="s">
        <v>34</v>
      </c>
      <c r="L127" s="75"/>
      <c r="M127" s="244" t="s">
        <v>34</v>
      </c>
      <c r="N127" s="245" t="s">
        <v>49</v>
      </c>
      <c r="O127" s="50"/>
      <c r="P127" s="246">
        <f>O127*H127</f>
        <v>0</v>
      </c>
      <c r="Q127" s="246">
        <v>0</v>
      </c>
      <c r="R127" s="246">
        <f>Q127*H127</f>
        <v>0</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830</v>
      </c>
    </row>
    <row r="128" spans="2:65" s="1" customFormat="1" ht="16.5" customHeight="1">
      <c r="B128" s="49"/>
      <c r="C128" s="237" t="s">
        <v>413</v>
      </c>
      <c r="D128" s="237" t="s">
        <v>190</v>
      </c>
      <c r="E128" s="238" t="s">
        <v>3953</v>
      </c>
      <c r="F128" s="239" t="s">
        <v>3954</v>
      </c>
      <c r="G128" s="240" t="s">
        <v>1731</v>
      </c>
      <c r="H128" s="241">
        <v>6</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843</v>
      </c>
    </row>
    <row r="129" spans="2:65" s="1" customFormat="1" ht="16.5" customHeight="1">
      <c r="B129" s="49"/>
      <c r="C129" s="237" t="s">
        <v>419</v>
      </c>
      <c r="D129" s="237" t="s">
        <v>190</v>
      </c>
      <c r="E129" s="238" t="s">
        <v>3955</v>
      </c>
      <c r="F129" s="239" t="s">
        <v>3956</v>
      </c>
      <c r="G129" s="240" t="s">
        <v>1731</v>
      </c>
      <c r="H129" s="241">
        <v>1</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861</v>
      </c>
    </row>
    <row r="130" spans="2:65" s="1" customFormat="1" ht="16.5" customHeight="1">
      <c r="B130" s="49"/>
      <c r="C130" s="237" t="s">
        <v>431</v>
      </c>
      <c r="D130" s="237" t="s">
        <v>190</v>
      </c>
      <c r="E130" s="238" t="s">
        <v>3957</v>
      </c>
      <c r="F130" s="239" t="s">
        <v>3958</v>
      </c>
      <c r="G130" s="240" t="s">
        <v>1731</v>
      </c>
      <c r="H130" s="241">
        <v>140</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878</v>
      </c>
    </row>
    <row r="131" spans="2:65" s="1" customFormat="1" ht="16.5" customHeight="1">
      <c r="B131" s="49"/>
      <c r="C131" s="237" t="s">
        <v>426</v>
      </c>
      <c r="D131" s="237" t="s">
        <v>190</v>
      </c>
      <c r="E131" s="238" t="s">
        <v>3959</v>
      </c>
      <c r="F131" s="239" t="s">
        <v>3886</v>
      </c>
      <c r="G131" s="240" t="s">
        <v>1731</v>
      </c>
      <c r="H131" s="241">
        <v>20</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891</v>
      </c>
    </row>
    <row r="132" spans="2:65" s="1" customFormat="1" ht="16.5" customHeight="1">
      <c r="B132" s="49"/>
      <c r="C132" s="237" t="s">
        <v>685</v>
      </c>
      <c r="D132" s="237" t="s">
        <v>190</v>
      </c>
      <c r="E132" s="238" t="s">
        <v>3960</v>
      </c>
      <c r="F132" s="239" t="s">
        <v>3961</v>
      </c>
      <c r="G132" s="240" t="s">
        <v>1731</v>
      </c>
      <c r="H132" s="241">
        <v>4</v>
      </c>
      <c r="I132" s="242"/>
      <c r="J132" s="243">
        <f>ROUND(I132*H132,2)</f>
        <v>0</v>
      </c>
      <c r="K132" s="239" t="s">
        <v>34</v>
      </c>
      <c r="L132" s="75"/>
      <c r="M132" s="244" t="s">
        <v>34</v>
      </c>
      <c r="N132" s="245" t="s">
        <v>49</v>
      </c>
      <c r="O132" s="50"/>
      <c r="P132" s="246">
        <f>O132*H132</f>
        <v>0</v>
      </c>
      <c r="Q132" s="246">
        <v>0</v>
      </c>
      <c r="R132" s="246">
        <f>Q132*H132</f>
        <v>0</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905</v>
      </c>
    </row>
    <row r="133" spans="2:65" s="1" customFormat="1" ht="16.5" customHeight="1">
      <c r="B133" s="49"/>
      <c r="C133" s="237" t="s">
        <v>604</v>
      </c>
      <c r="D133" s="237" t="s">
        <v>190</v>
      </c>
      <c r="E133" s="238" t="s">
        <v>3962</v>
      </c>
      <c r="F133" s="239" t="s">
        <v>3963</v>
      </c>
      <c r="G133" s="240" t="s">
        <v>1731</v>
      </c>
      <c r="H133" s="241">
        <v>48</v>
      </c>
      <c r="I133" s="242"/>
      <c r="J133" s="243">
        <f>ROUND(I133*H133,2)</f>
        <v>0</v>
      </c>
      <c r="K133" s="239" t="s">
        <v>34</v>
      </c>
      <c r="L133" s="75"/>
      <c r="M133" s="244" t="s">
        <v>34</v>
      </c>
      <c r="N133" s="245" t="s">
        <v>49</v>
      </c>
      <c r="O133" s="50"/>
      <c r="P133" s="246">
        <f>O133*H133</f>
        <v>0</v>
      </c>
      <c r="Q133" s="246">
        <v>0</v>
      </c>
      <c r="R133" s="246">
        <f>Q133*H133</f>
        <v>0</v>
      </c>
      <c r="S133" s="246">
        <v>0</v>
      </c>
      <c r="T133" s="247">
        <f>S133*H133</f>
        <v>0</v>
      </c>
      <c r="AR133" s="26" t="s">
        <v>338</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920</v>
      </c>
    </row>
    <row r="134" spans="2:65" s="1" customFormat="1" ht="16.5" customHeight="1">
      <c r="B134" s="49"/>
      <c r="C134" s="237" t="s">
        <v>728</v>
      </c>
      <c r="D134" s="237" t="s">
        <v>190</v>
      </c>
      <c r="E134" s="238" t="s">
        <v>3964</v>
      </c>
      <c r="F134" s="239" t="s">
        <v>3965</v>
      </c>
      <c r="G134" s="240" t="s">
        <v>1731</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930</v>
      </c>
    </row>
    <row r="135" spans="2:65" s="1" customFormat="1" ht="16.5" customHeight="1">
      <c r="B135" s="49"/>
      <c r="C135" s="237" t="s">
        <v>733</v>
      </c>
      <c r="D135" s="237" t="s">
        <v>190</v>
      </c>
      <c r="E135" s="238" t="s">
        <v>3966</v>
      </c>
      <c r="F135" s="239" t="s">
        <v>3967</v>
      </c>
      <c r="G135" s="240" t="s">
        <v>1731</v>
      </c>
      <c r="H135" s="241">
        <v>1</v>
      </c>
      <c r="I135" s="242"/>
      <c r="J135" s="243">
        <f>ROUND(I135*H135,2)</f>
        <v>0</v>
      </c>
      <c r="K135" s="239" t="s">
        <v>34</v>
      </c>
      <c r="L135" s="75"/>
      <c r="M135" s="244" t="s">
        <v>34</v>
      </c>
      <c r="N135" s="245" t="s">
        <v>49</v>
      </c>
      <c r="O135" s="50"/>
      <c r="P135" s="246">
        <f>O135*H135</f>
        <v>0</v>
      </c>
      <c r="Q135" s="246">
        <v>0</v>
      </c>
      <c r="R135" s="246">
        <f>Q135*H135</f>
        <v>0</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940</v>
      </c>
    </row>
    <row r="136" spans="2:65" s="1" customFormat="1" ht="16.5" customHeight="1">
      <c r="B136" s="49"/>
      <c r="C136" s="237" t="s">
        <v>737</v>
      </c>
      <c r="D136" s="237" t="s">
        <v>190</v>
      </c>
      <c r="E136" s="238" t="s">
        <v>3968</v>
      </c>
      <c r="F136" s="239" t="s">
        <v>3890</v>
      </c>
      <c r="G136" s="240" t="s">
        <v>1731</v>
      </c>
      <c r="H136" s="241">
        <v>2</v>
      </c>
      <c r="I136" s="242"/>
      <c r="J136" s="243">
        <f>ROUND(I136*H136,2)</f>
        <v>0</v>
      </c>
      <c r="K136" s="239" t="s">
        <v>34</v>
      </c>
      <c r="L136" s="75"/>
      <c r="M136" s="244" t="s">
        <v>34</v>
      </c>
      <c r="N136" s="245" t="s">
        <v>49</v>
      </c>
      <c r="O136" s="50"/>
      <c r="P136" s="246">
        <f>O136*H136</f>
        <v>0</v>
      </c>
      <c r="Q136" s="246">
        <v>0</v>
      </c>
      <c r="R136" s="246">
        <f>Q136*H136</f>
        <v>0</v>
      </c>
      <c r="S136" s="246">
        <v>0</v>
      </c>
      <c r="T136" s="247">
        <f>S136*H136</f>
        <v>0</v>
      </c>
      <c r="AR136" s="26" t="s">
        <v>338</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951</v>
      </c>
    </row>
    <row r="137" spans="2:63" s="11" customFormat="1" ht="29.85" customHeight="1">
      <c r="B137" s="221"/>
      <c r="C137" s="222"/>
      <c r="D137" s="223" t="s">
        <v>77</v>
      </c>
      <c r="E137" s="235" t="s">
        <v>3586</v>
      </c>
      <c r="F137" s="235" t="s">
        <v>3969</v>
      </c>
      <c r="G137" s="222"/>
      <c r="H137" s="222"/>
      <c r="I137" s="225"/>
      <c r="J137" s="236">
        <f>BK137</f>
        <v>0</v>
      </c>
      <c r="K137" s="222"/>
      <c r="L137" s="227"/>
      <c r="M137" s="228"/>
      <c r="N137" s="229"/>
      <c r="O137" s="229"/>
      <c r="P137" s="230">
        <f>SUM(P138:P143)</f>
        <v>0</v>
      </c>
      <c r="Q137" s="229"/>
      <c r="R137" s="230">
        <f>SUM(R138:R143)</f>
        <v>0</v>
      </c>
      <c r="S137" s="229"/>
      <c r="T137" s="231">
        <f>SUM(T138:T143)</f>
        <v>0</v>
      </c>
      <c r="AR137" s="232" t="s">
        <v>88</v>
      </c>
      <c r="AT137" s="233" t="s">
        <v>77</v>
      </c>
      <c r="AU137" s="233" t="s">
        <v>86</v>
      </c>
      <c r="AY137" s="232" t="s">
        <v>187</v>
      </c>
      <c r="BK137" s="234">
        <f>SUM(BK138:BK143)</f>
        <v>0</v>
      </c>
    </row>
    <row r="138" spans="2:65" s="1" customFormat="1" ht="76.5" customHeight="1">
      <c r="B138" s="49"/>
      <c r="C138" s="237" t="s">
        <v>741</v>
      </c>
      <c r="D138" s="237" t="s">
        <v>190</v>
      </c>
      <c r="E138" s="238" t="s">
        <v>3970</v>
      </c>
      <c r="F138" s="239" t="s">
        <v>3971</v>
      </c>
      <c r="G138" s="240" t="s">
        <v>1731</v>
      </c>
      <c r="H138" s="241">
        <v>1</v>
      </c>
      <c r="I138" s="242"/>
      <c r="J138" s="243">
        <f>ROUND(I138*H138,2)</f>
        <v>0</v>
      </c>
      <c r="K138" s="239" t="s">
        <v>34</v>
      </c>
      <c r="L138" s="75"/>
      <c r="M138" s="244" t="s">
        <v>34</v>
      </c>
      <c r="N138" s="245" t="s">
        <v>49</v>
      </c>
      <c r="O138" s="50"/>
      <c r="P138" s="246">
        <f>O138*H138</f>
        <v>0</v>
      </c>
      <c r="Q138" s="246">
        <v>0</v>
      </c>
      <c r="R138" s="246">
        <f>Q138*H138</f>
        <v>0</v>
      </c>
      <c r="S138" s="246">
        <v>0</v>
      </c>
      <c r="T138" s="247">
        <f>S138*H138</f>
        <v>0</v>
      </c>
      <c r="AR138" s="26" t="s">
        <v>338</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970</v>
      </c>
    </row>
    <row r="139" spans="2:65" s="1" customFormat="1" ht="63.75" customHeight="1">
      <c r="B139" s="49"/>
      <c r="C139" s="237" t="s">
        <v>746</v>
      </c>
      <c r="D139" s="237" t="s">
        <v>190</v>
      </c>
      <c r="E139" s="238" t="s">
        <v>3972</v>
      </c>
      <c r="F139" s="239" t="s">
        <v>3973</v>
      </c>
      <c r="G139" s="240" t="s">
        <v>1731</v>
      </c>
      <c r="H139" s="241">
        <v>1</v>
      </c>
      <c r="I139" s="242"/>
      <c r="J139" s="243">
        <f>ROUND(I139*H139,2)</f>
        <v>0</v>
      </c>
      <c r="K139" s="239" t="s">
        <v>34</v>
      </c>
      <c r="L139" s="75"/>
      <c r="M139" s="244" t="s">
        <v>34</v>
      </c>
      <c r="N139" s="245" t="s">
        <v>49</v>
      </c>
      <c r="O139" s="50"/>
      <c r="P139" s="246">
        <f>O139*H139</f>
        <v>0</v>
      </c>
      <c r="Q139" s="246">
        <v>0</v>
      </c>
      <c r="R139" s="246">
        <f>Q139*H139</f>
        <v>0</v>
      </c>
      <c r="S139" s="246">
        <v>0</v>
      </c>
      <c r="T139" s="247">
        <f>S139*H139</f>
        <v>0</v>
      </c>
      <c r="AR139" s="26" t="s">
        <v>338</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1012</v>
      </c>
    </row>
    <row r="140" spans="2:65" s="1" customFormat="1" ht="16.5" customHeight="1">
      <c r="B140" s="49"/>
      <c r="C140" s="237" t="s">
        <v>751</v>
      </c>
      <c r="D140" s="237" t="s">
        <v>190</v>
      </c>
      <c r="E140" s="238" t="s">
        <v>3974</v>
      </c>
      <c r="F140" s="239" t="s">
        <v>3975</v>
      </c>
      <c r="G140" s="240" t="s">
        <v>1731</v>
      </c>
      <c r="H140" s="241">
        <v>14</v>
      </c>
      <c r="I140" s="242"/>
      <c r="J140" s="243">
        <f>ROUND(I140*H140,2)</f>
        <v>0</v>
      </c>
      <c r="K140" s="239" t="s">
        <v>34</v>
      </c>
      <c r="L140" s="75"/>
      <c r="M140" s="244" t="s">
        <v>34</v>
      </c>
      <c r="N140" s="245" t="s">
        <v>49</v>
      </c>
      <c r="O140" s="50"/>
      <c r="P140" s="246">
        <f>O140*H140</f>
        <v>0</v>
      </c>
      <c r="Q140" s="246">
        <v>0</v>
      </c>
      <c r="R140" s="246">
        <f>Q140*H140</f>
        <v>0</v>
      </c>
      <c r="S140" s="246">
        <v>0</v>
      </c>
      <c r="T140" s="247">
        <f>S140*H140</f>
        <v>0</v>
      </c>
      <c r="AR140" s="26" t="s">
        <v>338</v>
      </c>
      <c r="AT140" s="26" t="s">
        <v>190</v>
      </c>
      <c r="AU140" s="26" t="s">
        <v>88</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338</v>
      </c>
      <c r="BM140" s="26" t="s">
        <v>1045</v>
      </c>
    </row>
    <row r="141" spans="2:65" s="1" customFormat="1" ht="16.5" customHeight="1">
      <c r="B141" s="49"/>
      <c r="C141" s="237" t="s">
        <v>635</v>
      </c>
      <c r="D141" s="237" t="s">
        <v>190</v>
      </c>
      <c r="E141" s="238" t="s">
        <v>3976</v>
      </c>
      <c r="F141" s="239" t="s">
        <v>3977</v>
      </c>
      <c r="G141" s="240" t="s">
        <v>34</v>
      </c>
      <c r="H141" s="241">
        <v>1</v>
      </c>
      <c r="I141" s="242"/>
      <c r="J141" s="243">
        <f>ROUND(I141*H141,2)</f>
        <v>0</v>
      </c>
      <c r="K141" s="239" t="s">
        <v>34</v>
      </c>
      <c r="L141" s="75"/>
      <c r="M141" s="244" t="s">
        <v>34</v>
      </c>
      <c r="N141" s="245" t="s">
        <v>49</v>
      </c>
      <c r="O141" s="50"/>
      <c r="P141" s="246">
        <f>O141*H141</f>
        <v>0</v>
      </c>
      <c r="Q141" s="246">
        <v>0</v>
      </c>
      <c r="R141" s="246">
        <f>Q141*H141</f>
        <v>0</v>
      </c>
      <c r="S141" s="246">
        <v>0</v>
      </c>
      <c r="T141" s="247">
        <f>S141*H141</f>
        <v>0</v>
      </c>
      <c r="AR141" s="26" t="s">
        <v>338</v>
      </c>
      <c r="AT141" s="26" t="s">
        <v>190</v>
      </c>
      <c r="AU141" s="26" t="s">
        <v>88</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1053</v>
      </c>
    </row>
    <row r="142" spans="2:65" s="1" customFormat="1" ht="25.5" customHeight="1">
      <c r="B142" s="49"/>
      <c r="C142" s="237" t="s">
        <v>760</v>
      </c>
      <c r="D142" s="237" t="s">
        <v>190</v>
      </c>
      <c r="E142" s="238" t="s">
        <v>3978</v>
      </c>
      <c r="F142" s="239" t="s">
        <v>3979</v>
      </c>
      <c r="G142" s="240" t="s">
        <v>1731</v>
      </c>
      <c r="H142" s="241">
        <v>3</v>
      </c>
      <c r="I142" s="242"/>
      <c r="J142" s="243">
        <f>ROUND(I142*H142,2)</f>
        <v>0</v>
      </c>
      <c r="K142" s="239" t="s">
        <v>34</v>
      </c>
      <c r="L142" s="75"/>
      <c r="M142" s="244" t="s">
        <v>34</v>
      </c>
      <c r="N142" s="245" t="s">
        <v>49</v>
      </c>
      <c r="O142" s="50"/>
      <c r="P142" s="246">
        <f>O142*H142</f>
        <v>0</v>
      </c>
      <c r="Q142" s="246">
        <v>0</v>
      </c>
      <c r="R142" s="246">
        <f>Q142*H142</f>
        <v>0</v>
      </c>
      <c r="S142" s="246">
        <v>0</v>
      </c>
      <c r="T142" s="247">
        <f>S142*H142</f>
        <v>0</v>
      </c>
      <c r="AR142" s="26" t="s">
        <v>338</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338</v>
      </c>
      <c r="BM142" s="26" t="s">
        <v>1063</v>
      </c>
    </row>
    <row r="143" spans="2:65" s="1" customFormat="1" ht="25.5" customHeight="1">
      <c r="B143" s="49"/>
      <c r="C143" s="237" t="s">
        <v>765</v>
      </c>
      <c r="D143" s="237" t="s">
        <v>190</v>
      </c>
      <c r="E143" s="238" t="s">
        <v>3980</v>
      </c>
      <c r="F143" s="239" t="s">
        <v>3981</v>
      </c>
      <c r="G143" s="240" t="s">
        <v>1731</v>
      </c>
      <c r="H143" s="241">
        <v>3</v>
      </c>
      <c r="I143" s="242"/>
      <c r="J143" s="243">
        <f>ROUND(I143*H143,2)</f>
        <v>0</v>
      </c>
      <c r="K143" s="239" t="s">
        <v>34</v>
      </c>
      <c r="L143" s="75"/>
      <c r="M143" s="244" t="s">
        <v>34</v>
      </c>
      <c r="N143" s="249" t="s">
        <v>49</v>
      </c>
      <c r="O143" s="250"/>
      <c r="P143" s="251">
        <f>O143*H143</f>
        <v>0</v>
      </c>
      <c r="Q143" s="251">
        <v>0</v>
      </c>
      <c r="R143" s="251">
        <f>Q143*H143</f>
        <v>0</v>
      </c>
      <c r="S143" s="251">
        <v>0</v>
      </c>
      <c r="T143" s="252">
        <f>S143*H143</f>
        <v>0</v>
      </c>
      <c r="AR143" s="26" t="s">
        <v>338</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1078</v>
      </c>
    </row>
    <row r="144" spans="2:12" s="1" customFormat="1" ht="6.95" customHeight="1">
      <c r="B144" s="70"/>
      <c r="C144" s="71"/>
      <c r="D144" s="71"/>
      <c r="E144" s="71"/>
      <c r="F144" s="71"/>
      <c r="G144" s="71"/>
      <c r="H144" s="71"/>
      <c r="I144" s="182"/>
      <c r="J144" s="71"/>
      <c r="K144" s="71"/>
      <c r="L144" s="75"/>
    </row>
  </sheetData>
  <sheetProtection password="CC35" sheet="1" objects="1" scenarios="1" formatColumns="0" formatRows="0" autoFilter="0"/>
  <autoFilter ref="C93:K143"/>
  <mergeCells count="16">
    <mergeCell ref="E7:H7"/>
    <mergeCell ref="E11:H11"/>
    <mergeCell ref="E9:H9"/>
    <mergeCell ref="E13:H13"/>
    <mergeCell ref="E28:H28"/>
    <mergeCell ref="E49:H49"/>
    <mergeCell ref="E53:H53"/>
    <mergeCell ref="E51:H51"/>
    <mergeCell ref="E55:H55"/>
    <mergeCell ref="J59:J60"/>
    <mergeCell ref="E80:H80"/>
    <mergeCell ref="E84:H84"/>
    <mergeCell ref="E82:H82"/>
    <mergeCell ref="E86:H86"/>
    <mergeCell ref="G1:H1"/>
    <mergeCell ref="L2:V2"/>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1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135</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3816</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3982</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ROUND(J93,2)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ROUND(SUM(BE93:BE113),2)</f>
        <v>0</v>
      </c>
      <c r="G34" s="50"/>
      <c r="H34" s="50"/>
      <c r="I34" s="174">
        <v>0.21</v>
      </c>
      <c r="J34" s="173">
        <f>ROUND(ROUND((SUM(BE93:BE113)),2)*I34,2)</f>
        <v>0</v>
      </c>
      <c r="K34" s="54"/>
    </row>
    <row r="35" spans="2:11" s="1" customFormat="1" ht="14.4" customHeight="1">
      <c r="B35" s="49"/>
      <c r="C35" s="50"/>
      <c r="D35" s="50"/>
      <c r="E35" s="58" t="s">
        <v>50</v>
      </c>
      <c r="F35" s="173">
        <f>ROUND(SUM(BF93:BF113),2)</f>
        <v>0</v>
      </c>
      <c r="G35" s="50"/>
      <c r="H35" s="50"/>
      <c r="I35" s="174">
        <v>0.15</v>
      </c>
      <c r="J35" s="173">
        <f>ROUND(ROUND((SUM(BF93:BF113)),2)*I35,2)</f>
        <v>0</v>
      </c>
      <c r="K35" s="54"/>
    </row>
    <row r="36" spans="2:11" s="1" customFormat="1" ht="14.4" customHeight="1" hidden="1">
      <c r="B36" s="49"/>
      <c r="C36" s="50"/>
      <c r="D36" s="50"/>
      <c r="E36" s="58" t="s">
        <v>51</v>
      </c>
      <c r="F36" s="173">
        <f>ROUND(SUM(BG93:BG113),2)</f>
        <v>0</v>
      </c>
      <c r="G36" s="50"/>
      <c r="H36" s="50"/>
      <c r="I36" s="174">
        <v>0.21</v>
      </c>
      <c r="J36" s="173">
        <v>0</v>
      </c>
      <c r="K36" s="54"/>
    </row>
    <row r="37" spans="2:11" s="1" customFormat="1" ht="14.4" customHeight="1" hidden="1">
      <c r="B37" s="49"/>
      <c r="C37" s="50"/>
      <c r="D37" s="50"/>
      <c r="E37" s="58" t="s">
        <v>52</v>
      </c>
      <c r="F37" s="173">
        <f>ROUND(SUM(BH93:BH113),2)</f>
        <v>0</v>
      </c>
      <c r="G37" s="50"/>
      <c r="H37" s="50"/>
      <c r="I37" s="174">
        <v>0.15</v>
      </c>
      <c r="J37" s="173">
        <v>0</v>
      </c>
      <c r="K37" s="54"/>
    </row>
    <row r="38" spans="2:11" s="1" customFormat="1" ht="14.4" customHeight="1" hidden="1">
      <c r="B38" s="49"/>
      <c r="C38" s="50"/>
      <c r="D38" s="50"/>
      <c r="E38" s="58" t="s">
        <v>53</v>
      </c>
      <c r="F38" s="173">
        <f>ROUND(SUM(BI93:BI113),2)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3816</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03.07.3 - D.1.4.h - CCTV</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J93</f>
        <v>0</v>
      </c>
      <c r="K64" s="54"/>
      <c r="AU64" s="26" t="s">
        <v>166</v>
      </c>
    </row>
    <row r="65" spans="2:11" s="8" customFormat="1" ht="24.95" customHeight="1">
      <c r="B65" s="193"/>
      <c r="C65" s="194"/>
      <c r="D65" s="195" t="s">
        <v>3983</v>
      </c>
      <c r="E65" s="196"/>
      <c r="F65" s="196"/>
      <c r="G65" s="196"/>
      <c r="H65" s="196"/>
      <c r="I65" s="197"/>
      <c r="J65" s="198">
        <f>J94</f>
        <v>0</v>
      </c>
      <c r="K65" s="199"/>
    </row>
    <row r="66" spans="2:11" s="9" customFormat="1" ht="19.9" customHeight="1">
      <c r="B66" s="200"/>
      <c r="C66" s="201"/>
      <c r="D66" s="202" t="s">
        <v>3819</v>
      </c>
      <c r="E66" s="203"/>
      <c r="F66" s="203"/>
      <c r="G66" s="203"/>
      <c r="H66" s="203"/>
      <c r="I66" s="204"/>
      <c r="J66" s="205">
        <f>J95</f>
        <v>0</v>
      </c>
      <c r="K66" s="206"/>
    </row>
    <row r="67" spans="2:11" s="9" customFormat="1" ht="19.9" customHeight="1">
      <c r="B67" s="200"/>
      <c r="C67" s="201"/>
      <c r="D67" s="202" t="s">
        <v>3820</v>
      </c>
      <c r="E67" s="203"/>
      <c r="F67" s="203"/>
      <c r="G67" s="203"/>
      <c r="H67" s="203"/>
      <c r="I67" s="204"/>
      <c r="J67" s="205">
        <f>J98</f>
        <v>0</v>
      </c>
      <c r="K67" s="206"/>
    </row>
    <row r="68" spans="2:11" s="9" customFormat="1" ht="19.9" customHeight="1">
      <c r="B68" s="200"/>
      <c r="C68" s="201"/>
      <c r="D68" s="202" t="s">
        <v>3821</v>
      </c>
      <c r="E68" s="203"/>
      <c r="F68" s="203"/>
      <c r="G68" s="203"/>
      <c r="H68" s="203"/>
      <c r="I68" s="204"/>
      <c r="J68" s="205">
        <f>J103</f>
        <v>0</v>
      </c>
      <c r="K68" s="206"/>
    </row>
    <row r="69" spans="2:11" s="9" customFormat="1" ht="19.9" customHeight="1">
      <c r="B69" s="200"/>
      <c r="C69" s="201"/>
      <c r="D69" s="202" t="s">
        <v>3822</v>
      </c>
      <c r="E69" s="203"/>
      <c r="F69" s="203"/>
      <c r="G69" s="203"/>
      <c r="H69" s="203"/>
      <c r="I69" s="204"/>
      <c r="J69" s="205">
        <f>J106</f>
        <v>0</v>
      </c>
      <c r="K69" s="206"/>
    </row>
    <row r="70" spans="2:11" s="1" customFormat="1" ht="21.8" customHeight="1">
      <c r="B70" s="49"/>
      <c r="C70" s="50"/>
      <c r="D70" s="50"/>
      <c r="E70" s="50"/>
      <c r="F70" s="50"/>
      <c r="G70" s="50"/>
      <c r="H70" s="50"/>
      <c r="I70" s="160"/>
      <c r="J70" s="50"/>
      <c r="K70" s="54"/>
    </row>
    <row r="71" spans="2:11" s="1" customFormat="1" ht="6.95" customHeight="1">
      <c r="B71" s="70"/>
      <c r="C71" s="71"/>
      <c r="D71" s="71"/>
      <c r="E71" s="71"/>
      <c r="F71" s="71"/>
      <c r="G71" s="71"/>
      <c r="H71" s="71"/>
      <c r="I71" s="182"/>
      <c r="J71" s="71"/>
      <c r="K71" s="72"/>
    </row>
    <row r="75" spans="2:12" s="1" customFormat="1" ht="6.95" customHeight="1">
      <c r="B75" s="73"/>
      <c r="C75" s="74"/>
      <c r="D75" s="74"/>
      <c r="E75" s="74"/>
      <c r="F75" s="74"/>
      <c r="G75" s="74"/>
      <c r="H75" s="74"/>
      <c r="I75" s="185"/>
      <c r="J75" s="74"/>
      <c r="K75" s="74"/>
      <c r="L75" s="75"/>
    </row>
    <row r="76" spans="2:12" s="1" customFormat="1" ht="36.95" customHeight="1">
      <c r="B76" s="49"/>
      <c r="C76" s="76" t="s">
        <v>171</v>
      </c>
      <c r="D76" s="77"/>
      <c r="E76" s="77"/>
      <c r="F76" s="77"/>
      <c r="G76" s="77"/>
      <c r="H76" s="77"/>
      <c r="I76" s="207"/>
      <c r="J76" s="77"/>
      <c r="K76" s="77"/>
      <c r="L76" s="75"/>
    </row>
    <row r="77" spans="2:12" s="1" customFormat="1" ht="6.95" customHeight="1">
      <c r="B77" s="49"/>
      <c r="C77" s="77"/>
      <c r="D77" s="77"/>
      <c r="E77" s="77"/>
      <c r="F77" s="77"/>
      <c r="G77" s="77"/>
      <c r="H77" s="77"/>
      <c r="I77" s="207"/>
      <c r="J77" s="77"/>
      <c r="K77" s="77"/>
      <c r="L77" s="75"/>
    </row>
    <row r="78" spans="2:12" s="1" customFormat="1" ht="14.4" customHeight="1">
      <c r="B78" s="49"/>
      <c r="C78" s="79" t="s">
        <v>18</v>
      </c>
      <c r="D78" s="77"/>
      <c r="E78" s="77"/>
      <c r="F78" s="77"/>
      <c r="G78" s="77"/>
      <c r="H78" s="77"/>
      <c r="I78" s="207"/>
      <c r="J78" s="77"/>
      <c r="K78" s="77"/>
      <c r="L78" s="75"/>
    </row>
    <row r="79" spans="2:12" s="1" customFormat="1" ht="16.5" customHeight="1">
      <c r="B79" s="49"/>
      <c r="C79" s="77"/>
      <c r="D79" s="77"/>
      <c r="E79" s="208" t="str">
        <f>E7</f>
        <v>Městská knihovna</v>
      </c>
      <c r="F79" s="79"/>
      <c r="G79" s="79"/>
      <c r="H79" s="79"/>
      <c r="I79" s="207"/>
      <c r="J79" s="77"/>
      <c r="K79" s="77"/>
      <c r="L79" s="75"/>
    </row>
    <row r="80" spans="2:12" ht="13.5">
      <c r="B80" s="30"/>
      <c r="C80" s="79" t="s">
        <v>160</v>
      </c>
      <c r="D80" s="291"/>
      <c r="E80" s="291"/>
      <c r="F80" s="291"/>
      <c r="G80" s="291"/>
      <c r="H80" s="291"/>
      <c r="I80" s="152"/>
      <c r="J80" s="291"/>
      <c r="K80" s="291"/>
      <c r="L80" s="292"/>
    </row>
    <row r="81" spans="2:12" ht="16.5" customHeight="1">
      <c r="B81" s="30"/>
      <c r="C81" s="291"/>
      <c r="D81" s="291"/>
      <c r="E81" s="208" t="s">
        <v>436</v>
      </c>
      <c r="F81" s="291"/>
      <c r="G81" s="291"/>
      <c r="H81" s="291"/>
      <c r="I81" s="152"/>
      <c r="J81" s="291"/>
      <c r="K81" s="291"/>
      <c r="L81" s="292"/>
    </row>
    <row r="82" spans="2:12" ht="13.5">
      <c r="B82" s="30"/>
      <c r="C82" s="79" t="s">
        <v>437</v>
      </c>
      <c r="D82" s="291"/>
      <c r="E82" s="291"/>
      <c r="F82" s="291"/>
      <c r="G82" s="291"/>
      <c r="H82" s="291"/>
      <c r="I82" s="152"/>
      <c r="J82" s="291"/>
      <c r="K82" s="291"/>
      <c r="L82" s="292"/>
    </row>
    <row r="83" spans="2:12" s="1" customFormat="1" ht="16.5" customHeight="1">
      <c r="B83" s="49"/>
      <c r="C83" s="77"/>
      <c r="D83" s="77"/>
      <c r="E83" s="316" t="s">
        <v>3816</v>
      </c>
      <c r="F83" s="77"/>
      <c r="G83" s="77"/>
      <c r="H83" s="77"/>
      <c r="I83" s="207"/>
      <c r="J83" s="77"/>
      <c r="K83" s="77"/>
      <c r="L83" s="75"/>
    </row>
    <row r="84" spans="2:12" s="1" customFormat="1" ht="14.4" customHeight="1">
      <c r="B84" s="49"/>
      <c r="C84" s="79" t="s">
        <v>3128</v>
      </c>
      <c r="D84" s="77"/>
      <c r="E84" s="77"/>
      <c r="F84" s="77"/>
      <c r="G84" s="77"/>
      <c r="H84" s="77"/>
      <c r="I84" s="207"/>
      <c r="J84" s="77"/>
      <c r="K84" s="77"/>
      <c r="L84" s="75"/>
    </row>
    <row r="85" spans="2:12" s="1" customFormat="1" ht="17.25" customHeight="1">
      <c r="B85" s="49"/>
      <c r="C85" s="77"/>
      <c r="D85" s="77"/>
      <c r="E85" s="85" t="str">
        <f>E13</f>
        <v>03.07.3 - D.1.4.h - CCTV</v>
      </c>
      <c r="F85" s="77"/>
      <c r="G85" s="77"/>
      <c r="H85" s="77"/>
      <c r="I85" s="207"/>
      <c r="J85" s="77"/>
      <c r="K85" s="77"/>
      <c r="L85" s="75"/>
    </row>
    <row r="86" spans="2:12" s="1" customFormat="1" ht="6.95" customHeight="1">
      <c r="B86" s="49"/>
      <c r="C86" s="77"/>
      <c r="D86" s="77"/>
      <c r="E86" s="77"/>
      <c r="F86" s="77"/>
      <c r="G86" s="77"/>
      <c r="H86" s="77"/>
      <c r="I86" s="207"/>
      <c r="J86" s="77"/>
      <c r="K86" s="77"/>
      <c r="L86" s="75"/>
    </row>
    <row r="87" spans="2:12" s="1" customFormat="1" ht="18" customHeight="1">
      <c r="B87" s="49"/>
      <c r="C87" s="79" t="s">
        <v>24</v>
      </c>
      <c r="D87" s="77"/>
      <c r="E87" s="77"/>
      <c r="F87" s="209" t="str">
        <f>F16</f>
        <v>Staré nám. 134 a 135, Sokolov</v>
      </c>
      <c r="G87" s="77"/>
      <c r="H87" s="77"/>
      <c r="I87" s="210" t="s">
        <v>26</v>
      </c>
      <c r="J87" s="88" t="str">
        <f>IF(J16="","",J16)</f>
        <v>14. 9. 2018</v>
      </c>
      <c r="K87" s="77"/>
      <c r="L87" s="75"/>
    </row>
    <row r="88" spans="2:12" s="1" customFormat="1" ht="6.95" customHeight="1">
      <c r="B88" s="49"/>
      <c r="C88" s="77"/>
      <c r="D88" s="77"/>
      <c r="E88" s="77"/>
      <c r="F88" s="77"/>
      <c r="G88" s="77"/>
      <c r="H88" s="77"/>
      <c r="I88" s="207"/>
      <c r="J88" s="77"/>
      <c r="K88" s="77"/>
      <c r="L88" s="75"/>
    </row>
    <row r="89" spans="2:12" s="1" customFormat="1" ht="13.5">
      <c r="B89" s="49"/>
      <c r="C89" s="79" t="s">
        <v>32</v>
      </c>
      <c r="D89" s="77"/>
      <c r="E89" s="77"/>
      <c r="F89" s="209" t="str">
        <f>E19</f>
        <v>Město Sokolov</v>
      </c>
      <c r="G89" s="77"/>
      <c r="H89" s="77"/>
      <c r="I89" s="210" t="s">
        <v>39</v>
      </c>
      <c r="J89" s="209" t="str">
        <f>E25</f>
        <v>Ing. Arch Olga Růžičková</v>
      </c>
      <c r="K89" s="77"/>
      <c r="L89" s="75"/>
    </row>
    <row r="90" spans="2:12" s="1" customFormat="1" ht="14.4" customHeight="1">
      <c r="B90" s="49"/>
      <c r="C90" s="79" t="s">
        <v>37</v>
      </c>
      <c r="D90" s="77"/>
      <c r="E90" s="77"/>
      <c r="F90" s="209" t="str">
        <f>IF(E22="","",E22)</f>
        <v/>
      </c>
      <c r="G90" s="77"/>
      <c r="H90" s="77"/>
      <c r="I90" s="207"/>
      <c r="J90" s="77"/>
      <c r="K90" s="77"/>
      <c r="L90" s="75"/>
    </row>
    <row r="91" spans="2:12" s="1" customFormat="1" ht="10.3" customHeight="1">
      <c r="B91" s="49"/>
      <c r="C91" s="77"/>
      <c r="D91" s="77"/>
      <c r="E91" s="77"/>
      <c r="F91" s="77"/>
      <c r="G91" s="77"/>
      <c r="H91" s="77"/>
      <c r="I91" s="207"/>
      <c r="J91" s="77"/>
      <c r="K91" s="77"/>
      <c r="L91" s="75"/>
    </row>
    <row r="92" spans="2:20" s="10" customFormat="1" ht="29.25"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pans="2:63" s="1" customFormat="1" ht="29.25" customHeight="1">
      <c r="B93" s="49"/>
      <c r="C93" s="111" t="s">
        <v>165</v>
      </c>
      <c r="D93" s="77"/>
      <c r="E93" s="77"/>
      <c r="F93" s="77"/>
      <c r="G93" s="77"/>
      <c r="H93" s="77"/>
      <c r="I93" s="207"/>
      <c r="J93" s="217">
        <f>BK93</f>
        <v>0</v>
      </c>
      <c r="K93" s="77"/>
      <c r="L93" s="75"/>
      <c r="M93" s="108"/>
      <c r="N93" s="109"/>
      <c r="O93" s="109"/>
      <c r="P93" s="218">
        <f>P94</f>
        <v>0</v>
      </c>
      <c r="Q93" s="109"/>
      <c r="R93" s="218">
        <f>R94</f>
        <v>0</v>
      </c>
      <c r="S93" s="109"/>
      <c r="T93" s="219">
        <f>T94</f>
        <v>0</v>
      </c>
      <c r="AT93" s="26" t="s">
        <v>77</v>
      </c>
      <c r="AU93" s="26" t="s">
        <v>166</v>
      </c>
      <c r="BK93" s="220">
        <f>BK94</f>
        <v>0</v>
      </c>
    </row>
    <row r="94" spans="2:63" s="11" customFormat="1" ht="37.4" customHeight="1">
      <c r="B94" s="221"/>
      <c r="C94" s="222"/>
      <c r="D94" s="223" t="s">
        <v>77</v>
      </c>
      <c r="E94" s="224" t="s">
        <v>2877</v>
      </c>
      <c r="F94" s="224" t="s">
        <v>3984</v>
      </c>
      <c r="G94" s="222"/>
      <c r="H94" s="222"/>
      <c r="I94" s="225"/>
      <c r="J94" s="226">
        <f>BK94</f>
        <v>0</v>
      </c>
      <c r="K94" s="222"/>
      <c r="L94" s="227"/>
      <c r="M94" s="228"/>
      <c r="N94" s="229"/>
      <c r="O94" s="229"/>
      <c r="P94" s="230">
        <f>P95+P98+P103+P106</f>
        <v>0</v>
      </c>
      <c r="Q94" s="229"/>
      <c r="R94" s="230">
        <f>R95+R98+R103+R106</f>
        <v>0</v>
      </c>
      <c r="S94" s="229"/>
      <c r="T94" s="231">
        <f>T95+T98+T103+T106</f>
        <v>0</v>
      </c>
      <c r="AR94" s="232" t="s">
        <v>88</v>
      </c>
      <c r="AT94" s="233" t="s">
        <v>77</v>
      </c>
      <c r="AU94" s="233" t="s">
        <v>78</v>
      </c>
      <c r="AY94" s="232" t="s">
        <v>187</v>
      </c>
      <c r="BK94" s="234">
        <f>BK95+BK98+BK103+BK106</f>
        <v>0</v>
      </c>
    </row>
    <row r="95" spans="2:63" s="11" customFormat="1" ht="19.9" customHeight="1">
      <c r="B95" s="221"/>
      <c r="C95" s="222"/>
      <c r="D95" s="223" t="s">
        <v>77</v>
      </c>
      <c r="E95" s="235" t="s">
        <v>3824</v>
      </c>
      <c r="F95" s="235" t="s">
        <v>3825</v>
      </c>
      <c r="G95" s="222"/>
      <c r="H95" s="222"/>
      <c r="I95" s="225"/>
      <c r="J95" s="236">
        <f>BK95</f>
        <v>0</v>
      </c>
      <c r="K95" s="222"/>
      <c r="L95" s="227"/>
      <c r="M95" s="228"/>
      <c r="N95" s="229"/>
      <c r="O95" s="229"/>
      <c r="P95" s="230">
        <f>SUM(P96:P97)</f>
        <v>0</v>
      </c>
      <c r="Q95" s="229"/>
      <c r="R95" s="230">
        <f>SUM(R96:R97)</f>
        <v>0</v>
      </c>
      <c r="S95" s="229"/>
      <c r="T95" s="231">
        <f>SUM(T96:T97)</f>
        <v>0</v>
      </c>
      <c r="AR95" s="232" t="s">
        <v>88</v>
      </c>
      <c r="AT95" s="233" t="s">
        <v>77</v>
      </c>
      <c r="AU95" s="233" t="s">
        <v>86</v>
      </c>
      <c r="AY95" s="232" t="s">
        <v>187</v>
      </c>
      <c r="BK95" s="234">
        <f>SUM(BK96:BK97)</f>
        <v>0</v>
      </c>
    </row>
    <row r="96" spans="2:65" s="1" customFormat="1" ht="16.5" customHeight="1">
      <c r="B96" s="49"/>
      <c r="C96" s="237" t="s">
        <v>86</v>
      </c>
      <c r="D96" s="237" t="s">
        <v>190</v>
      </c>
      <c r="E96" s="238" t="s">
        <v>3985</v>
      </c>
      <c r="F96" s="239" t="s">
        <v>3986</v>
      </c>
      <c r="G96" s="240" t="s">
        <v>1731</v>
      </c>
      <c r="H96" s="241">
        <v>7</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88</v>
      </c>
    </row>
    <row r="97" spans="2:65" s="1" customFormat="1" ht="76.5" customHeight="1">
      <c r="B97" s="49"/>
      <c r="C97" s="237" t="s">
        <v>88</v>
      </c>
      <c r="D97" s="237" t="s">
        <v>190</v>
      </c>
      <c r="E97" s="238" t="s">
        <v>3987</v>
      </c>
      <c r="F97" s="239" t="s">
        <v>3988</v>
      </c>
      <c r="G97" s="240" t="s">
        <v>1731</v>
      </c>
      <c r="H97" s="241">
        <v>1</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pans="2:63" s="11" customFormat="1" ht="29.85" customHeight="1">
      <c r="B98" s="221"/>
      <c r="C98" s="222"/>
      <c r="D98" s="223" t="s">
        <v>77</v>
      </c>
      <c r="E98" s="235" t="s">
        <v>3050</v>
      </c>
      <c r="F98" s="235" t="s">
        <v>3862</v>
      </c>
      <c r="G98" s="222"/>
      <c r="H98" s="222"/>
      <c r="I98" s="225"/>
      <c r="J98" s="236">
        <f>BK98</f>
        <v>0</v>
      </c>
      <c r="K98" s="222"/>
      <c r="L98" s="227"/>
      <c r="M98" s="228"/>
      <c r="N98" s="229"/>
      <c r="O98" s="229"/>
      <c r="P98" s="230">
        <f>SUM(P99:P102)</f>
        <v>0</v>
      </c>
      <c r="Q98" s="229"/>
      <c r="R98" s="230">
        <f>SUM(R99:R102)</f>
        <v>0</v>
      </c>
      <c r="S98" s="229"/>
      <c r="T98" s="231">
        <f>SUM(T99:T102)</f>
        <v>0</v>
      </c>
      <c r="AR98" s="232" t="s">
        <v>88</v>
      </c>
      <c r="AT98" s="233" t="s">
        <v>77</v>
      </c>
      <c r="AU98" s="233" t="s">
        <v>86</v>
      </c>
      <c r="AY98" s="232" t="s">
        <v>187</v>
      </c>
      <c r="BK98" s="234">
        <f>SUM(BK99:BK102)</f>
        <v>0</v>
      </c>
    </row>
    <row r="99" spans="2:65" s="1" customFormat="1" ht="16.5" customHeight="1">
      <c r="B99" s="49"/>
      <c r="C99" s="237" t="s">
        <v>113</v>
      </c>
      <c r="D99" s="237" t="s">
        <v>190</v>
      </c>
      <c r="E99" s="238" t="s">
        <v>3989</v>
      </c>
      <c r="F99" s="239" t="s">
        <v>3864</v>
      </c>
      <c r="G99" s="240" t="s">
        <v>393</v>
      </c>
      <c r="H99" s="241">
        <v>10</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282</v>
      </c>
    </row>
    <row r="100" spans="2:65" s="1" customFormat="1" ht="16.5" customHeight="1">
      <c r="B100" s="49"/>
      <c r="C100" s="237" t="s">
        <v>204</v>
      </c>
      <c r="D100" s="237" t="s">
        <v>190</v>
      </c>
      <c r="E100" s="238" t="s">
        <v>3990</v>
      </c>
      <c r="F100" s="239" t="s">
        <v>3866</v>
      </c>
      <c r="G100" s="240" t="s">
        <v>393</v>
      </c>
      <c r="H100" s="241">
        <v>50</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295</v>
      </c>
    </row>
    <row r="101" spans="2:65" s="1" customFormat="1" ht="16.5" customHeight="1">
      <c r="B101" s="49"/>
      <c r="C101" s="237" t="s">
        <v>186</v>
      </c>
      <c r="D101" s="237" t="s">
        <v>190</v>
      </c>
      <c r="E101" s="238" t="s">
        <v>3991</v>
      </c>
      <c r="F101" s="239" t="s">
        <v>3868</v>
      </c>
      <c r="G101" s="240" t="s">
        <v>393</v>
      </c>
      <c r="H101" s="241">
        <v>50</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307</v>
      </c>
    </row>
    <row r="102" spans="2:65" s="1" customFormat="1" ht="16.5" customHeight="1">
      <c r="B102" s="49"/>
      <c r="C102" s="237" t="s">
        <v>282</v>
      </c>
      <c r="D102" s="237" t="s">
        <v>190</v>
      </c>
      <c r="E102" s="238" t="s">
        <v>3992</v>
      </c>
      <c r="F102" s="239" t="s">
        <v>3870</v>
      </c>
      <c r="G102" s="240" t="s">
        <v>393</v>
      </c>
      <c r="H102" s="241">
        <v>200</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317</v>
      </c>
    </row>
    <row r="103" spans="2:63" s="11" customFormat="1" ht="29.85" customHeight="1">
      <c r="B103" s="221"/>
      <c r="C103" s="222"/>
      <c r="D103" s="223" t="s">
        <v>77</v>
      </c>
      <c r="E103" s="235" t="s">
        <v>3569</v>
      </c>
      <c r="F103" s="235" t="s">
        <v>3873</v>
      </c>
      <c r="G103" s="222"/>
      <c r="H103" s="222"/>
      <c r="I103" s="225"/>
      <c r="J103" s="236">
        <f>BK103</f>
        <v>0</v>
      </c>
      <c r="K103" s="222"/>
      <c r="L103" s="227"/>
      <c r="M103" s="228"/>
      <c r="N103" s="229"/>
      <c r="O103" s="229"/>
      <c r="P103" s="230">
        <f>SUM(P104:P105)</f>
        <v>0</v>
      </c>
      <c r="Q103" s="229"/>
      <c r="R103" s="230">
        <f>SUM(R104:R105)</f>
        <v>0</v>
      </c>
      <c r="S103" s="229"/>
      <c r="T103" s="231">
        <f>SUM(T104:T105)</f>
        <v>0</v>
      </c>
      <c r="AR103" s="232" t="s">
        <v>88</v>
      </c>
      <c r="AT103" s="233" t="s">
        <v>77</v>
      </c>
      <c r="AU103" s="233" t="s">
        <v>86</v>
      </c>
      <c r="AY103" s="232" t="s">
        <v>187</v>
      </c>
      <c r="BK103" s="234">
        <f>SUM(BK104:BK105)</f>
        <v>0</v>
      </c>
    </row>
    <row r="104" spans="2:65" s="1" customFormat="1" ht="16.5" customHeight="1">
      <c r="B104" s="49"/>
      <c r="C104" s="237" t="s">
        <v>287</v>
      </c>
      <c r="D104" s="237" t="s">
        <v>190</v>
      </c>
      <c r="E104" s="238" t="s">
        <v>3993</v>
      </c>
      <c r="F104" s="239" t="s">
        <v>3945</v>
      </c>
      <c r="G104" s="240" t="s">
        <v>393</v>
      </c>
      <c r="H104" s="241">
        <v>610</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329</v>
      </c>
    </row>
    <row r="105" spans="2:65" s="1" customFormat="1" ht="16.5" customHeight="1">
      <c r="B105" s="49"/>
      <c r="C105" s="237" t="s">
        <v>295</v>
      </c>
      <c r="D105" s="237" t="s">
        <v>190</v>
      </c>
      <c r="E105" s="238" t="s">
        <v>3994</v>
      </c>
      <c r="F105" s="239" t="s">
        <v>3951</v>
      </c>
      <c r="G105" s="240" t="s">
        <v>1731</v>
      </c>
      <c r="H105" s="241">
        <v>14</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338</v>
      </c>
    </row>
    <row r="106" spans="2:63" s="11" customFormat="1" ht="29.85" customHeight="1">
      <c r="B106" s="221"/>
      <c r="C106" s="222"/>
      <c r="D106" s="223" t="s">
        <v>77</v>
      </c>
      <c r="E106" s="235" t="s">
        <v>3579</v>
      </c>
      <c r="F106" s="235" t="s">
        <v>3877</v>
      </c>
      <c r="G106" s="222"/>
      <c r="H106" s="222"/>
      <c r="I106" s="225"/>
      <c r="J106" s="236">
        <f>BK106</f>
        <v>0</v>
      </c>
      <c r="K106" s="222"/>
      <c r="L106" s="227"/>
      <c r="M106" s="228"/>
      <c r="N106" s="229"/>
      <c r="O106" s="229"/>
      <c r="P106" s="230">
        <f>SUM(P107:P113)</f>
        <v>0</v>
      </c>
      <c r="Q106" s="229"/>
      <c r="R106" s="230">
        <f>SUM(R107:R113)</f>
        <v>0</v>
      </c>
      <c r="S106" s="229"/>
      <c r="T106" s="231">
        <f>SUM(T107:T113)</f>
        <v>0</v>
      </c>
      <c r="AR106" s="232" t="s">
        <v>88</v>
      </c>
      <c r="AT106" s="233" t="s">
        <v>77</v>
      </c>
      <c r="AU106" s="233" t="s">
        <v>86</v>
      </c>
      <c r="AY106" s="232" t="s">
        <v>187</v>
      </c>
      <c r="BK106" s="234">
        <f>SUM(BK107:BK113)</f>
        <v>0</v>
      </c>
    </row>
    <row r="107" spans="2:65" s="1" customFormat="1" ht="16.5" customHeight="1">
      <c r="B107" s="49"/>
      <c r="C107" s="237" t="s">
        <v>229</v>
      </c>
      <c r="D107" s="237" t="s">
        <v>190</v>
      </c>
      <c r="E107" s="238" t="s">
        <v>3995</v>
      </c>
      <c r="F107" s="239" t="s">
        <v>3996</v>
      </c>
      <c r="G107" s="240" t="s">
        <v>1731</v>
      </c>
      <c r="H107" s="241">
        <v>10</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348</v>
      </c>
    </row>
    <row r="108" spans="2:65" s="1" customFormat="1" ht="16.5" customHeight="1">
      <c r="B108" s="49"/>
      <c r="C108" s="237" t="s">
        <v>307</v>
      </c>
      <c r="D108" s="237" t="s">
        <v>190</v>
      </c>
      <c r="E108" s="238" t="s">
        <v>3997</v>
      </c>
      <c r="F108" s="239" t="s">
        <v>3886</v>
      </c>
      <c r="G108" s="240" t="s">
        <v>1731</v>
      </c>
      <c r="H108" s="241">
        <v>6</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356</v>
      </c>
    </row>
    <row r="109" spans="2:65" s="1" customFormat="1" ht="16.5" customHeight="1">
      <c r="B109" s="49"/>
      <c r="C109" s="237" t="s">
        <v>312</v>
      </c>
      <c r="D109" s="237" t="s">
        <v>190</v>
      </c>
      <c r="E109" s="238" t="s">
        <v>3998</v>
      </c>
      <c r="F109" s="239" t="s">
        <v>3999</v>
      </c>
      <c r="G109" s="240" t="s">
        <v>1731</v>
      </c>
      <c r="H109" s="241">
        <v>7</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371</v>
      </c>
    </row>
    <row r="110" spans="2:65" s="1" customFormat="1" ht="16.5" customHeight="1">
      <c r="B110" s="49"/>
      <c r="C110" s="237" t="s">
        <v>317</v>
      </c>
      <c r="D110" s="237" t="s">
        <v>190</v>
      </c>
      <c r="E110" s="238" t="s">
        <v>4000</v>
      </c>
      <c r="F110" s="239" t="s">
        <v>4001</v>
      </c>
      <c r="G110" s="240" t="s">
        <v>1731</v>
      </c>
      <c r="H110" s="241">
        <v>1</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384</v>
      </c>
    </row>
    <row r="111" spans="2:65" s="1" customFormat="1" ht="16.5" customHeight="1">
      <c r="B111" s="49"/>
      <c r="C111" s="237" t="s">
        <v>323</v>
      </c>
      <c r="D111" s="237" t="s">
        <v>190</v>
      </c>
      <c r="E111" s="238" t="s">
        <v>4002</v>
      </c>
      <c r="F111" s="239" t="s">
        <v>3956</v>
      </c>
      <c r="G111" s="240" t="s">
        <v>1731</v>
      </c>
      <c r="H111" s="241">
        <v>1</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396</v>
      </c>
    </row>
    <row r="112" spans="2:65" s="1" customFormat="1" ht="16.5" customHeight="1">
      <c r="B112" s="49"/>
      <c r="C112" s="237" t="s">
        <v>329</v>
      </c>
      <c r="D112" s="237" t="s">
        <v>190</v>
      </c>
      <c r="E112" s="238" t="s">
        <v>4003</v>
      </c>
      <c r="F112" s="239" t="s">
        <v>3890</v>
      </c>
      <c r="G112" s="240" t="s">
        <v>3882</v>
      </c>
      <c r="H112" s="241">
        <v>2</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407</v>
      </c>
    </row>
    <row r="113" spans="2:65" s="1" customFormat="1" ht="16.5" customHeight="1">
      <c r="B113" s="49"/>
      <c r="C113" s="237" t="s">
        <v>10</v>
      </c>
      <c r="D113" s="237" t="s">
        <v>190</v>
      </c>
      <c r="E113" s="238" t="s">
        <v>4004</v>
      </c>
      <c r="F113" s="239" t="s">
        <v>3963</v>
      </c>
      <c r="G113" s="240" t="s">
        <v>1731</v>
      </c>
      <c r="H113" s="241">
        <v>12</v>
      </c>
      <c r="I113" s="242"/>
      <c r="J113" s="243">
        <f>ROUND(I113*H113,2)</f>
        <v>0</v>
      </c>
      <c r="K113" s="239" t="s">
        <v>34</v>
      </c>
      <c r="L113" s="75"/>
      <c r="M113" s="244" t="s">
        <v>34</v>
      </c>
      <c r="N113" s="249" t="s">
        <v>49</v>
      </c>
      <c r="O113" s="250"/>
      <c r="P113" s="251">
        <f>O113*H113</f>
        <v>0</v>
      </c>
      <c r="Q113" s="251">
        <v>0</v>
      </c>
      <c r="R113" s="251">
        <f>Q113*H113</f>
        <v>0</v>
      </c>
      <c r="S113" s="251">
        <v>0</v>
      </c>
      <c r="T113" s="252">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419</v>
      </c>
    </row>
    <row r="114" spans="2:12" s="1" customFormat="1" ht="6.95" customHeight="1">
      <c r="B114" s="70"/>
      <c r="C114" s="71"/>
      <c r="D114" s="71"/>
      <c r="E114" s="71"/>
      <c r="F114" s="71"/>
      <c r="G114" s="71"/>
      <c r="H114" s="71"/>
      <c r="I114" s="182"/>
      <c r="J114" s="71"/>
      <c r="K114" s="71"/>
      <c r="L114" s="75"/>
    </row>
  </sheetData>
  <sheetProtection password="CC35" sheet="1" objects="1" scenarios="1" formatColumns="0" formatRows="0" autoFilter="0"/>
  <autoFilter ref="C92:K113"/>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138</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3816</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4005</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ROUND(J92,2)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ROUND(SUM(BE92:BE100),2)</f>
        <v>0</v>
      </c>
      <c r="G34" s="50"/>
      <c r="H34" s="50"/>
      <c r="I34" s="174">
        <v>0.21</v>
      </c>
      <c r="J34" s="173">
        <f>ROUND(ROUND((SUM(BE92:BE100)),2)*I34,2)</f>
        <v>0</v>
      </c>
      <c r="K34" s="54"/>
    </row>
    <row r="35" spans="2:11" s="1" customFormat="1" ht="14.4" customHeight="1">
      <c r="B35" s="49"/>
      <c r="C35" s="50"/>
      <c r="D35" s="50"/>
      <c r="E35" s="58" t="s">
        <v>50</v>
      </c>
      <c r="F35" s="173">
        <f>ROUND(SUM(BF92:BF100),2)</f>
        <v>0</v>
      </c>
      <c r="G35" s="50"/>
      <c r="H35" s="50"/>
      <c r="I35" s="174">
        <v>0.15</v>
      </c>
      <c r="J35" s="173">
        <f>ROUND(ROUND((SUM(BF92:BF100)),2)*I35,2)</f>
        <v>0</v>
      </c>
      <c r="K35" s="54"/>
    </row>
    <row r="36" spans="2:11" s="1" customFormat="1" ht="14.4" customHeight="1" hidden="1">
      <c r="B36" s="49"/>
      <c r="C36" s="50"/>
      <c r="D36" s="50"/>
      <c r="E36" s="58" t="s">
        <v>51</v>
      </c>
      <c r="F36" s="173">
        <f>ROUND(SUM(BG92:BG100),2)</f>
        <v>0</v>
      </c>
      <c r="G36" s="50"/>
      <c r="H36" s="50"/>
      <c r="I36" s="174">
        <v>0.21</v>
      </c>
      <c r="J36" s="173">
        <v>0</v>
      </c>
      <c r="K36" s="54"/>
    </row>
    <row r="37" spans="2:11" s="1" customFormat="1" ht="14.4" customHeight="1" hidden="1">
      <c r="B37" s="49"/>
      <c r="C37" s="50"/>
      <c r="D37" s="50"/>
      <c r="E37" s="58" t="s">
        <v>52</v>
      </c>
      <c r="F37" s="173">
        <f>ROUND(SUM(BH92:BH100),2)</f>
        <v>0</v>
      </c>
      <c r="G37" s="50"/>
      <c r="H37" s="50"/>
      <c r="I37" s="174">
        <v>0.15</v>
      </c>
      <c r="J37" s="173">
        <v>0</v>
      </c>
      <c r="K37" s="54"/>
    </row>
    <row r="38" spans="2:11" s="1" customFormat="1" ht="14.4" customHeight="1" hidden="1">
      <c r="B38" s="49"/>
      <c r="C38" s="50"/>
      <c r="D38" s="50"/>
      <c r="E38" s="58" t="s">
        <v>53</v>
      </c>
      <c r="F38" s="173">
        <f>ROUND(SUM(BI92:BI100),2)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3816</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03.07.4 - D.1.4.h - Příprava pro ozvučení</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J92</f>
        <v>0</v>
      </c>
      <c r="K64" s="54"/>
      <c r="AU64" s="26" t="s">
        <v>166</v>
      </c>
    </row>
    <row r="65" spans="2:11" s="8" customFormat="1" ht="24.95" customHeight="1">
      <c r="B65" s="193"/>
      <c r="C65" s="194"/>
      <c r="D65" s="195" t="s">
        <v>4006</v>
      </c>
      <c r="E65" s="196"/>
      <c r="F65" s="196"/>
      <c r="G65" s="196"/>
      <c r="H65" s="196"/>
      <c r="I65" s="197"/>
      <c r="J65" s="198">
        <f>J93</f>
        <v>0</v>
      </c>
      <c r="K65" s="199"/>
    </row>
    <row r="66" spans="2:11" s="9" customFormat="1" ht="19.9" customHeight="1">
      <c r="B66" s="200"/>
      <c r="C66" s="201"/>
      <c r="D66" s="202" t="s">
        <v>3819</v>
      </c>
      <c r="E66" s="203"/>
      <c r="F66" s="203"/>
      <c r="G66" s="203"/>
      <c r="H66" s="203"/>
      <c r="I66" s="204"/>
      <c r="J66" s="205">
        <f>J94</f>
        <v>0</v>
      </c>
      <c r="K66" s="206"/>
    </row>
    <row r="67" spans="2:11" s="9" customFormat="1" ht="19.9" customHeight="1">
      <c r="B67" s="200"/>
      <c r="C67" s="201"/>
      <c r="D67" s="202" t="s">
        <v>3820</v>
      </c>
      <c r="E67" s="203"/>
      <c r="F67" s="203"/>
      <c r="G67" s="203"/>
      <c r="H67" s="203"/>
      <c r="I67" s="204"/>
      <c r="J67" s="205">
        <f>J96</f>
        <v>0</v>
      </c>
      <c r="K67" s="206"/>
    </row>
    <row r="68" spans="2:11" s="9" customFormat="1" ht="19.9" customHeight="1">
      <c r="B68" s="200"/>
      <c r="C68" s="201"/>
      <c r="D68" s="202" t="s">
        <v>3821</v>
      </c>
      <c r="E68" s="203"/>
      <c r="F68" s="203"/>
      <c r="G68" s="203"/>
      <c r="H68" s="203"/>
      <c r="I68" s="204"/>
      <c r="J68" s="205">
        <f>J99</f>
        <v>0</v>
      </c>
      <c r="K68" s="206"/>
    </row>
    <row r="69" spans="2:11" s="1" customFormat="1" ht="21.8" customHeight="1">
      <c r="B69" s="49"/>
      <c r="C69" s="50"/>
      <c r="D69" s="50"/>
      <c r="E69" s="50"/>
      <c r="F69" s="50"/>
      <c r="G69" s="50"/>
      <c r="H69" s="50"/>
      <c r="I69" s="160"/>
      <c r="J69" s="50"/>
      <c r="K69" s="54"/>
    </row>
    <row r="70" spans="2:11" s="1" customFormat="1" ht="6.95" customHeight="1">
      <c r="B70" s="70"/>
      <c r="C70" s="71"/>
      <c r="D70" s="71"/>
      <c r="E70" s="71"/>
      <c r="F70" s="71"/>
      <c r="G70" s="71"/>
      <c r="H70" s="71"/>
      <c r="I70" s="182"/>
      <c r="J70" s="71"/>
      <c r="K70" s="72"/>
    </row>
    <row r="74" spans="2:12" s="1" customFormat="1" ht="6.95" customHeight="1">
      <c r="B74" s="73"/>
      <c r="C74" s="74"/>
      <c r="D74" s="74"/>
      <c r="E74" s="74"/>
      <c r="F74" s="74"/>
      <c r="G74" s="74"/>
      <c r="H74" s="74"/>
      <c r="I74" s="185"/>
      <c r="J74" s="74"/>
      <c r="K74" s="74"/>
      <c r="L74" s="75"/>
    </row>
    <row r="75" spans="2:12" s="1" customFormat="1" ht="36.95" customHeight="1">
      <c r="B75" s="49"/>
      <c r="C75" s="76" t="s">
        <v>171</v>
      </c>
      <c r="D75" s="77"/>
      <c r="E75" s="77"/>
      <c r="F75" s="77"/>
      <c r="G75" s="77"/>
      <c r="H75" s="77"/>
      <c r="I75" s="207"/>
      <c r="J75" s="77"/>
      <c r="K75" s="77"/>
      <c r="L75" s="75"/>
    </row>
    <row r="76" spans="2:12" s="1" customFormat="1" ht="6.95" customHeight="1">
      <c r="B76" s="49"/>
      <c r="C76" s="77"/>
      <c r="D76" s="77"/>
      <c r="E76" s="77"/>
      <c r="F76" s="77"/>
      <c r="G76" s="77"/>
      <c r="H76" s="77"/>
      <c r="I76" s="207"/>
      <c r="J76" s="77"/>
      <c r="K76" s="77"/>
      <c r="L76" s="75"/>
    </row>
    <row r="77" spans="2:12" s="1" customFormat="1" ht="14.4" customHeight="1">
      <c r="B77" s="49"/>
      <c r="C77" s="79" t="s">
        <v>18</v>
      </c>
      <c r="D77" s="77"/>
      <c r="E77" s="77"/>
      <c r="F77" s="77"/>
      <c r="G77" s="77"/>
      <c r="H77" s="77"/>
      <c r="I77" s="207"/>
      <c r="J77" s="77"/>
      <c r="K77" s="77"/>
      <c r="L77" s="75"/>
    </row>
    <row r="78" spans="2:12" s="1" customFormat="1" ht="16.5" customHeight="1">
      <c r="B78" s="49"/>
      <c r="C78" s="77"/>
      <c r="D78" s="77"/>
      <c r="E78" s="208" t="str">
        <f>E7</f>
        <v>Městská knihovna</v>
      </c>
      <c r="F78" s="79"/>
      <c r="G78" s="79"/>
      <c r="H78" s="79"/>
      <c r="I78" s="207"/>
      <c r="J78" s="77"/>
      <c r="K78" s="77"/>
      <c r="L78" s="75"/>
    </row>
    <row r="79" spans="2:12" ht="13.5">
      <c r="B79" s="30"/>
      <c r="C79" s="79" t="s">
        <v>160</v>
      </c>
      <c r="D79" s="291"/>
      <c r="E79" s="291"/>
      <c r="F79" s="291"/>
      <c r="G79" s="291"/>
      <c r="H79" s="291"/>
      <c r="I79" s="152"/>
      <c r="J79" s="291"/>
      <c r="K79" s="291"/>
      <c r="L79" s="292"/>
    </row>
    <row r="80" spans="2:12" ht="16.5" customHeight="1">
      <c r="B80" s="30"/>
      <c r="C80" s="291"/>
      <c r="D80" s="291"/>
      <c r="E80" s="208" t="s">
        <v>436</v>
      </c>
      <c r="F80" s="291"/>
      <c r="G80" s="291"/>
      <c r="H80" s="291"/>
      <c r="I80" s="152"/>
      <c r="J80" s="291"/>
      <c r="K80" s="291"/>
      <c r="L80" s="292"/>
    </row>
    <row r="81" spans="2:12" ht="13.5">
      <c r="B81" s="30"/>
      <c r="C81" s="79" t="s">
        <v>437</v>
      </c>
      <c r="D81" s="291"/>
      <c r="E81" s="291"/>
      <c r="F81" s="291"/>
      <c r="G81" s="291"/>
      <c r="H81" s="291"/>
      <c r="I81" s="152"/>
      <c r="J81" s="291"/>
      <c r="K81" s="291"/>
      <c r="L81" s="292"/>
    </row>
    <row r="82" spans="2:12" s="1" customFormat="1" ht="16.5" customHeight="1">
      <c r="B82" s="49"/>
      <c r="C82" s="77"/>
      <c r="D82" s="77"/>
      <c r="E82" s="316" t="s">
        <v>3816</v>
      </c>
      <c r="F82" s="77"/>
      <c r="G82" s="77"/>
      <c r="H82" s="77"/>
      <c r="I82" s="207"/>
      <c r="J82" s="77"/>
      <c r="K82" s="77"/>
      <c r="L82" s="75"/>
    </row>
    <row r="83" spans="2:12" s="1" customFormat="1" ht="14.4" customHeight="1">
      <c r="B83" s="49"/>
      <c r="C83" s="79" t="s">
        <v>3128</v>
      </c>
      <c r="D83" s="77"/>
      <c r="E83" s="77"/>
      <c r="F83" s="77"/>
      <c r="G83" s="77"/>
      <c r="H83" s="77"/>
      <c r="I83" s="207"/>
      <c r="J83" s="77"/>
      <c r="K83" s="77"/>
      <c r="L83" s="75"/>
    </row>
    <row r="84" spans="2:12" s="1" customFormat="1" ht="17.25" customHeight="1">
      <c r="B84" s="49"/>
      <c r="C84" s="77"/>
      <c r="D84" s="77"/>
      <c r="E84" s="85" t="str">
        <f>E13</f>
        <v>03.07.4 - D.1.4.h - Příprava pro ozvučení</v>
      </c>
      <c r="F84" s="77"/>
      <c r="G84" s="77"/>
      <c r="H84" s="77"/>
      <c r="I84" s="207"/>
      <c r="J84" s="77"/>
      <c r="K84" s="77"/>
      <c r="L84" s="75"/>
    </row>
    <row r="85" spans="2:12" s="1" customFormat="1" ht="6.95" customHeight="1">
      <c r="B85" s="49"/>
      <c r="C85" s="77"/>
      <c r="D85" s="77"/>
      <c r="E85" s="77"/>
      <c r="F85" s="77"/>
      <c r="G85" s="77"/>
      <c r="H85" s="77"/>
      <c r="I85" s="207"/>
      <c r="J85" s="77"/>
      <c r="K85" s="77"/>
      <c r="L85" s="75"/>
    </row>
    <row r="86" spans="2:12" s="1" customFormat="1" ht="18" customHeight="1">
      <c r="B86" s="49"/>
      <c r="C86" s="79" t="s">
        <v>24</v>
      </c>
      <c r="D86" s="77"/>
      <c r="E86" s="77"/>
      <c r="F86" s="209" t="str">
        <f>F16</f>
        <v>Staré nám. 134 a 135, Sokolov</v>
      </c>
      <c r="G86" s="77"/>
      <c r="H86" s="77"/>
      <c r="I86" s="210" t="s">
        <v>26</v>
      </c>
      <c r="J86" s="88" t="str">
        <f>IF(J16="","",J16)</f>
        <v>14. 9. 2018</v>
      </c>
      <c r="K86" s="77"/>
      <c r="L86" s="75"/>
    </row>
    <row r="87" spans="2:12" s="1" customFormat="1" ht="6.95" customHeight="1">
      <c r="B87" s="49"/>
      <c r="C87" s="77"/>
      <c r="D87" s="77"/>
      <c r="E87" s="77"/>
      <c r="F87" s="77"/>
      <c r="G87" s="77"/>
      <c r="H87" s="77"/>
      <c r="I87" s="207"/>
      <c r="J87" s="77"/>
      <c r="K87" s="77"/>
      <c r="L87" s="75"/>
    </row>
    <row r="88" spans="2:12" s="1" customFormat="1" ht="13.5">
      <c r="B88" s="49"/>
      <c r="C88" s="79" t="s">
        <v>32</v>
      </c>
      <c r="D88" s="77"/>
      <c r="E88" s="77"/>
      <c r="F88" s="209" t="str">
        <f>E19</f>
        <v>Město Sokolov</v>
      </c>
      <c r="G88" s="77"/>
      <c r="H88" s="77"/>
      <c r="I88" s="210" t="s">
        <v>39</v>
      </c>
      <c r="J88" s="209" t="str">
        <f>E25</f>
        <v>Ing. Arch Olga Růžičková</v>
      </c>
      <c r="K88" s="77"/>
      <c r="L88" s="75"/>
    </row>
    <row r="89" spans="2:12" s="1" customFormat="1" ht="14.4" customHeight="1">
      <c r="B89" s="49"/>
      <c r="C89" s="79" t="s">
        <v>37</v>
      </c>
      <c r="D89" s="77"/>
      <c r="E89" s="77"/>
      <c r="F89" s="209" t="str">
        <f>IF(E22="","",E22)</f>
        <v/>
      </c>
      <c r="G89" s="77"/>
      <c r="H89" s="77"/>
      <c r="I89" s="207"/>
      <c r="J89" s="77"/>
      <c r="K89" s="77"/>
      <c r="L89" s="75"/>
    </row>
    <row r="90" spans="2:12" s="1" customFormat="1" ht="10.3" customHeight="1">
      <c r="B90" s="49"/>
      <c r="C90" s="77"/>
      <c r="D90" s="77"/>
      <c r="E90" s="77"/>
      <c r="F90" s="77"/>
      <c r="G90" s="77"/>
      <c r="H90" s="77"/>
      <c r="I90" s="207"/>
      <c r="J90" s="77"/>
      <c r="K90" s="77"/>
      <c r="L90" s="75"/>
    </row>
    <row r="91" spans="2:20" s="10" customFormat="1" ht="29.25" customHeight="1">
      <c r="B91" s="211"/>
      <c r="C91" s="212" t="s">
        <v>172</v>
      </c>
      <c r="D91" s="213" t="s">
        <v>63</v>
      </c>
      <c r="E91" s="213" t="s">
        <v>59</v>
      </c>
      <c r="F91" s="213" t="s">
        <v>173</v>
      </c>
      <c r="G91" s="213" t="s">
        <v>174</v>
      </c>
      <c r="H91" s="213" t="s">
        <v>175</v>
      </c>
      <c r="I91" s="214" t="s">
        <v>176</v>
      </c>
      <c r="J91" s="213" t="s">
        <v>164</v>
      </c>
      <c r="K91" s="215" t="s">
        <v>177</v>
      </c>
      <c r="L91" s="216"/>
      <c r="M91" s="105" t="s">
        <v>178</v>
      </c>
      <c r="N91" s="106" t="s">
        <v>48</v>
      </c>
      <c r="O91" s="106" t="s">
        <v>179</v>
      </c>
      <c r="P91" s="106" t="s">
        <v>180</v>
      </c>
      <c r="Q91" s="106" t="s">
        <v>181</v>
      </c>
      <c r="R91" s="106" t="s">
        <v>182</v>
      </c>
      <c r="S91" s="106" t="s">
        <v>183</v>
      </c>
      <c r="T91" s="107" t="s">
        <v>184</v>
      </c>
    </row>
    <row r="92" spans="2:63" s="1" customFormat="1" ht="29.25" customHeight="1">
      <c r="B92" s="49"/>
      <c r="C92" s="111" t="s">
        <v>165</v>
      </c>
      <c r="D92" s="77"/>
      <c r="E92" s="77"/>
      <c r="F92" s="77"/>
      <c r="G92" s="77"/>
      <c r="H92" s="77"/>
      <c r="I92" s="207"/>
      <c r="J92" s="217">
        <f>BK92</f>
        <v>0</v>
      </c>
      <c r="K92" s="77"/>
      <c r="L92" s="75"/>
      <c r="M92" s="108"/>
      <c r="N92" s="109"/>
      <c r="O92" s="109"/>
      <c r="P92" s="218">
        <f>P93</f>
        <v>0</v>
      </c>
      <c r="Q92" s="109"/>
      <c r="R92" s="218">
        <f>R93</f>
        <v>0</v>
      </c>
      <c r="S92" s="109"/>
      <c r="T92" s="219">
        <f>T93</f>
        <v>0</v>
      </c>
      <c r="AT92" s="26" t="s">
        <v>77</v>
      </c>
      <c r="AU92" s="26" t="s">
        <v>166</v>
      </c>
      <c r="BK92" s="220">
        <f>BK93</f>
        <v>0</v>
      </c>
    </row>
    <row r="93" spans="2:63" s="11" customFormat="1" ht="37.4" customHeight="1">
      <c r="B93" s="221"/>
      <c r="C93" s="222"/>
      <c r="D93" s="223" t="s">
        <v>77</v>
      </c>
      <c r="E93" s="224" t="s">
        <v>2877</v>
      </c>
      <c r="F93" s="224" t="s">
        <v>4007</v>
      </c>
      <c r="G93" s="222"/>
      <c r="H93" s="222"/>
      <c r="I93" s="225"/>
      <c r="J93" s="226">
        <f>BK93</f>
        <v>0</v>
      </c>
      <c r="K93" s="222"/>
      <c r="L93" s="227"/>
      <c r="M93" s="228"/>
      <c r="N93" s="229"/>
      <c r="O93" s="229"/>
      <c r="P93" s="230">
        <f>P94+P96+P99</f>
        <v>0</v>
      </c>
      <c r="Q93" s="229"/>
      <c r="R93" s="230">
        <f>R94+R96+R99</f>
        <v>0</v>
      </c>
      <c r="S93" s="229"/>
      <c r="T93" s="231">
        <f>T94+T96+T99</f>
        <v>0</v>
      </c>
      <c r="AR93" s="232" t="s">
        <v>88</v>
      </c>
      <c r="AT93" s="233" t="s">
        <v>77</v>
      </c>
      <c r="AU93" s="233" t="s">
        <v>78</v>
      </c>
      <c r="AY93" s="232" t="s">
        <v>187</v>
      </c>
      <c r="BK93" s="234">
        <f>BK94+BK96+BK99</f>
        <v>0</v>
      </c>
    </row>
    <row r="94" spans="2:63" s="11" customFormat="1" ht="19.9" customHeight="1">
      <c r="B94" s="221"/>
      <c r="C94" s="222"/>
      <c r="D94" s="223" t="s">
        <v>77</v>
      </c>
      <c r="E94" s="235" t="s">
        <v>3824</v>
      </c>
      <c r="F94" s="235" t="s">
        <v>3825</v>
      </c>
      <c r="G94" s="222"/>
      <c r="H94" s="222"/>
      <c r="I94" s="225"/>
      <c r="J94" s="236">
        <f>BK94</f>
        <v>0</v>
      </c>
      <c r="K94" s="222"/>
      <c r="L94" s="227"/>
      <c r="M94" s="228"/>
      <c r="N94" s="229"/>
      <c r="O94" s="229"/>
      <c r="P94" s="230">
        <f>P95</f>
        <v>0</v>
      </c>
      <c r="Q94" s="229"/>
      <c r="R94" s="230">
        <f>R95</f>
        <v>0</v>
      </c>
      <c r="S94" s="229"/>
      <c r="T94" s="231">
        <f>T95</f>
        <v>0</v>
      </c>
      <c r="AR94" s="232" t="s">
        <v>88</v>
      </c>
      <c r="AT94" s="233" t="s">
        <v>77</v>
      </c>
      <c r="AU94" s="233" t="s">
        <v>86</v>
      </c>
      <c r="AY94" s="232" t="s">
        <v>187</v>
      </c>
      <c r="BK94" s="234">
        <f>BK95</f>
        <v>0</v>
      </c>
    </row>
    <row r="95" spans="2:65" s="1" customFormat="1" ht="16.5" customHeight="1">
      <c r="B95" s="49"/>
      <c r="C95" s="237" t="s">
        <v>86</v>
      </c>
      <c r="D95" s="237" t="s">
        <v>190</v>
      </c>
      <c r="E95" s="238" t="s">
        <v>4008</v>
      </c>
      <c r="F95" s="239" t="s">
        <v>4009</v>
      </c>
      <c r="G95" s="240" t="s">
        <v>1731</v>
      </c>
      <c r="H95" s="241">
        <v>8</v>
      </c>
      <c r="I95" s="242"/>
      <c r="J95" s="243">
        <f>ROUND(I95*H95,2)</f>
        <v>0</v>
      </c>
      <c r="K95" s="239" t="s">
        <v>34</v>
      </c>
      <c r="L95" s="75"/>
      <c r="M95" s="244" t="s">
        <v>34</v>
      </c>
      <c r="N95" s="245" t="s">
        <v>49</v>
      </c>
      <c r="O95" s="50"/>
      <c r="P95" s="246">
        <f>O95*H95</f>
        <v>0</v>
      </c>
      <c r="Q95" s="246">
        <v>0</v>
      </c>
      <c r="R95" s="246">
        <f>Q95*H95</f>
        <v>0</v>
      </c>
      <c r="S95" s="246">
        <v>0</v>
      </c>
      <c r="T95" s="247">
        <f>S95*H95</f>
        <v>0</v>
      </c>
      <c r="AR95" s="26" t="s">
        <v>338</v>
      </c>
      <c r="AT95" s="26" t="s">
        <v>190</v>
      </c>
      <c r="AU95" s="26" t="s">
        <v>88</v>
      </c>
      <c r="AY95" s="26" t="s">
        <v>187</v>
      </c>
      <c r="BE95" s="248">
        <f>IF(N95="základní",J95,0)</f>
        <v>0</v>
      </c>
      <c r="BF95" s="248">
        <f>IF(N95="snížená",J95,0)</f>
        <v>0</v>
      </c>
      <c r="BG95" s="248">
        <f>IF(N95="zákl. přenesená",J95,0)</f>
        <v>0</v>
      </c>
      <c r="BH95" s="248">
        <f>IF(N95="sníž. přenesená",J95,0)</f>
        <v>0</v>
      </c>
      <c r="BI95" s="248">
        <f>IF(N95="nulová",J95,0)</f>
        <v>0</v>
      </c>
      <c r="BJ95" s="26" t="s">
        <v>86</v>
      </c>
      <c r="BK95" s="248">
        <f>ROUND(I95*H95,2)</f>
        <v>0</v>
      </c>
      <c r="BL95" s="26" t="s">
        <v>338</v>
      </c>
      <c r="BM95" s="26" t="s">
        <v>88</v>
      </c>
    </row>
    <row r="96" spans="2:63" s="11" customFormat="1" ht="29.85" customHeight="1">
      <c r="B96" s="221"/>
      <c r="C96" s="222"/>
      <c r="D96" s="223" t="s">
        <v>77</v>
      </c>
      <c r="E96" s="235" t="s">
        <v>3050</v>
      </c>
      <c r="F96" s="235" t="s">
        <v>3862</v>
      </c>
      <c r="G96" s="222"/>
      <c r="H96" s="222"/>
      <c r="I96" s="225"/>
      <c r="J96" s="236">
        <f>BK96</f>
        <v>0</v>
      </c>
      <c r="K96" s="222"/>
      <c r="L96" s="227"/>
      <c r="M96" s="228"/>
      <c r="N96" s="229"/>
      <c r="O96" s="229"/>
      <c r="P96" s="230">
        <f>SUM(P97:P98)</f>
        <v>0</v>
      </c>
      <c r="Q96" s="229"/>
      <c r="R96" s="230">
        <f>SUM(R97:R98)</f>
        <v>0</v>
      </c>
      <c r="S96" s="229"/>
      <c r="T96" s="231">
        <f>SUM(T97:T98)</f>
        <v>0</v>
      </c>
      <c r="AR96" s="232" t="s">
        <v>88</v>
      </c>
      <c r="AT96" s="233" t="s">
        <v>77</v>
      </c>
      <c r="AU96" s="233" t="s">
        <v>86</v>
      </c>
      <c r="AY96" s="232" t="s">
        <v>187</v>
      </c>
      <c r="BK96" s="234">
        <f>SUM(BK97:BK98)</f>
        <v>0</v>
      </c>
    </row>
    <row r="97" spans="2:65" s="1" customFormat="1" ht="16.5" customHeight="1">
      <c r="B97" s="49"/>
      <c r="C97" s="237" t="s">
        <v>88</v>
      </c>
      <c r="D97" s="237" t="s">
        <v>190</v>
      </c>
      <c r="E97" s="238" t="s">
        <v>4010</v>
      </c>
      <c r="F97" s="239" t="s">
        <v>3866</v>
      </c>
      <c r="G97" s="240" t="s">
        <v>393</v>
      </c>
      <c r="H97" s="241">
        <v>30</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pans="2:65" s="1" customFormat="1" ht="16.5" customHeight="1">
      <c r="B98" s="49"/>
      <c r="C98" s="237" t="s">
        <v>113</v>
      </c>
      <c r="D98" s="237" t="s">
        <v>190</v>
      </c>
      <c r="E98" s="238" t="s">
        <v>4011</v>
      </c>
      <c r="F98" s="239" t="s">
        <v>3868</v>
      </c>
      <c r="G98" s="240" t="s">
        <v>393</v>
      </c>
      <c r="H98" s="241">
        <v>60</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282</v>
      </c>
    </row>
    <row r="99" spans="2:63" s="11" customFormat="1" ht="29.85" customHeight="1">
      <c r="B99" s="221"/>
      <c r="C99" s="222"/>
      <c r="D99" s="223" t="s">
        <v>77</v>
      </c>
      <c r="E99" s="235" t="s">
        <v>3569</v>
      </c>
      <c r="F99" s="235" t="s">
        <v>3873</v>
      </c>
      <c r="G99" s="222"/>
      <c r="H99" s="222"/>
      <c r="I99" s="225"/>
      <c r="J99" s="236">
        <f>BK99</f>
        <v>0</v>
      </c>
      <c r="K99" s="222"/>
      <c r="L99" s="227"/>
      <c r="M99" s="228"/>
      <c r="N99" s="229"/>
      <c r="O99" s="229"/>
      <c r="P99" s="230">
        <f>P100</f>
        <v>0</v>
      </c>
      <c r="Q99" s="229"/>
      <c r="R99" s="230">
        <f>R100</f>
        <v>0</v>
      </c>
      <c r="S99" s="229"/>
      <c r="T99" s="231">
        <f>T100</f>
        <v>0</v>
      </c>
      <c r="AR99" s="232" t="s">
        <v>88</v>
      </c>
      <c r="AT99" s="233" t="s">
        <v>77</v>
      </c>
      <c r="AU99" s="233" t="s">
        <v>86</v>
      </c>
      <c r="AY99" s="232" t="s">
        <v>187</v>
      </c>
      <c r="BK99" s="234">
        <f>BK100</f>
        <v>0</v>
      </c>
    </row>
    <row r="100" spans="2:65" s="1" customFormat="1" ht="16.5" customHeight="1">
      <c r="B100" s="49"/>
      <c r="C100" s="237" t="s">
        <v>204</v>
      </c>
      <c r="D100" s="237" t="s">
        <v>190</v>
      </c>
      <c r="E100" s="238" t="s">
        <v>4012</v>
      </c>
      <c r="F100" s="239" t="s">
        <v>4013</v>
      </c>
      <c r="G100" s="240" t="s">
        <v>393</v>
      </c>
      <c r="H100" s="241">
        <v>80</v>
      </c>
      <c r="I100" s="242"/>
      <c r="J100" s="243">
        <f>ROUND(I100*H100,2)</f>
        <v>0</v>
      </c>
      <c r="K100" s="239" t="s">
        <v>34</v>
      </c>
      <c r="L100" s="75"/>
      <c r="M100" s="244" t="s">
        <v>34</v>
      </c>
      <c r="N100" s="249" t="s">
        <v>49</v>
      </c>
      <c r="O100" s="250"/>
      <c r="P100" s="251">
        <f>O100*H100</f>
        <v>0</v>
      </c>
      <c r="Q100" s="251">
        <v>0</v>
      </c>
      <c r="R100" s="251">
        <f>Q100*H100</f>
        <v>0</v>
      </c>
      <c r="S100" s="251">
        <v>0</v>
      </c>
      <c r="T100" s="252">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295</v>
      </c>
    </row>
    <row r="101" spans="2:12" s="1" customFormat="1" ht="6.95" customHeight="1">
      <c r="B101" s="70"/>
      <c r="C101" s="71"/>
      <c r="D101" s="71"/>
      <c r="E101" s="71"/>
      <c r="F101" s="71"/>
      <c r="G101" s="71"/>
      <c r="H101" s="71"/>
      <c r="I101" s="182"/>
      <c r="J101" s="71"/>
      <c r="K101" s="71"/>
      <c r="L101" s="75"/>
    </row>
  </sheetData>
  <sheetProtection password="CC35" sheet="1" objects="1" scenarios="1" formatColumns="0" formatRows="0" autoFilter="0"/>
  <autoFilter ref="C91:K100"/>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141</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3816</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4014</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ROUND(J93,2)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ROUND(SUM(BE93:BE137),2)</f>
        <v>0</v>
      </c>
      <c r="G34" s="50"/>
      <c r="H34" s="50"/>
      <c r="I34" s="174">
        <v>0.21</v>
      </c>
      <c r="J34" s="173">
        <f>ROUND(ROUND((SUM(BE93:BE137)),2)*I34,2)</f>
        <v>0</v>
      </c>
      <c r="K34" s="54"/>
    </row>
    <row r="35" spans="2:11" s="1" customFormat="1" ht="14.4" customHeight="1">
      <c r="B35" s="49"/>
      <c r="C35" s="50"/>
      <c r="D35" s="50"/>
      <c r="E35" s="58" t="s">
        <v>50</v>
      </c>
      <c r="F35" s="173">
        <f>ROUND(SUM(BF93:BF137),2)</f>
        <v>0</v>
      </c>
      <c r="G35" s="50"/>
      <c r="H35" s="50"/>
      <c r="I35" s="174">
        <v>0.15</v>
      </c>
      <c r="J35" s="173">
        <f>ROUND(ROUND((SUM(BF93:BF137)),2)*I35,2)</f>
        <v>0</v>
      </c>
      <c r="K35" s="54"/>
    </row>
    <row r="36" spans="2:11" s="1" customFormat="1" ht="14.4" customHeight="1" hidden="1">
      <c r="B36" s="49"/>
      <c r="C36" s="50"/>
      <c r="D36" s="50"/>
      <c r="E36" s="58" t="s">
        <v>51</v>
      </c>
      <c r="F36" s="173">
        <f>ROUND(SUM(BG93:BG137),2)</f>
        <v>0</v>
      </c>
      <c r="G36" s="50"/>
      <c r="H36" s="50"/>
      <c r="I36" s="174">
        <v>0.21</v>
      </c>
      <c r="J36" s="173">
        <v>0</v>
      </c>
      <c r="K36" s="54"/>
    </row>
    <row r="37" spans="2:11" s="1" customFormat="1" ht="14.4" customHeight="1" hidden="1">
      <c r="B37" s="49"/>
      <c r="C37" s="50"/>
      <c r="D37" s="50"/>
      <c r="E37" s="58" t="s">
        <v>52</v>
      </c>
      <c r="F37" s="173">
        <f>ROUND(SUM(BH93:BH137),2)</f>
        <v>0</v>
      </c>
      <c r="G37" s="50"/>
      <c r="H37" s="50"/>
      <c r="I37" s="174">
        <v>0.15</v>
      </c>
      <c r="J37" s="173">
        <v>0</v>
      </c>
      <c r="K37" s="54"/>
    </row>
    <row r="38" spans="2:11" s="1" customFormat="1" ht="14.4" customHeight="1" hidden="1">
      <c r="B38" s="49"/>
      <c r="C38" s="50"/>
      <c r="D38" s="50"/>
      <c r="E38" s="58" t="s">
        <v>53</v>
      </c>
      <c r="F38" s="173">
        <f>ROUND(SUM(BI93:BI137),2)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3816</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03.07.5 - D.1.4.h - EPS</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J93</f>
        <v>0</v>
      </c>
      <c r="K64" s="54"/>
      <c r="AU64" s="26" t="s">
        <v>166</v>
      </c>
    </row>
    <row r="65" spans="2:11" s="8" customFormat="1" ht="24.95" customHeight="1">
      <c r="B65" s="193"/>
      <c r="C65" s="194"/>
      <c r="D65" s="195" t="s">
        <v>4015</v>
      </c>
      <c r="E65" s="196"/>
      <c r="F65" s="196"/>
      <c r="G65" s="196"/>
      <c r="H65" s="196"/>
      <c r="I65" s="197"/>
      <c r="J65" s="198">
        <f>J94</f>
        <v>0</v>
      </c>
      <c r="K65" s="199"/>
    </row>
    <row r="66" spans="2:11" s="9" customFormat="1" ht="19.9" customHeight="1">
      <c r="B66" s="200"/>
      <c r="C66" s="201"/>
      <c r="D66" s="202" t="s">
        <v>3819</v>
      </c>
      <c r="E66" s="203"/>
      <c r="F66" s="203"/>
      <c r="G66" s="203"/>
      <c r="H66" s="203"/>
      <c r="I66" s="204"/>
      <c r="J66" s="205">
        <f>J95</f>
        <v>0</v>
      </c>
      <c r="K66" s="206"/>
    </row>
    <row r="67" spans="2:11" s="9" customFormat="1" ht="19.9" customHeight="1">
      <c r="B67" s="200"/>
      <c r="C67" s="201"/>
      <c r="D67" s="202" t="s">
        <v>3820</v>
      </c>
      <c r="E67" s="203"/>
      <c r="F67" s="203"/>
      <c r="G67" s="203"/>
      <c r="H67" s="203"/>
      <c r="I67" s="204"/>
      <c r="J67" s="205">
        <f>J115</f>
        <v>0</v>
      </c>
      <c r="K67" s="206"/>
    </row>
    <row r="68" spans="2:11" s="9" customFormat="1" ht="19.9" customHeight="1">
      <c r="B68" s="200"/>
      <c r="C68" s="201"/>
      <c r="D68" s="202" t="s">
        <v>3821</v>
      </c>
      <c r="E68" s="203"/>
      <c r="F68" s="203"/>
      <c r="G68" s="203"/>
      <c r="H68" s="203"/>
      <c r="I68" s="204"/>
      <c r="J68" s="205">
        <f>J122</f>
        <v>0</v>
      </c>
      <c r="K68" s="206"/>
    </row>
    <row r="69" spans="2:11" s="9" customFormat="1" ht="19.9" customHeight="1">
      <c r="B69" s="200"/>
      <c r="C69" s="201"/>
      <c r="D69" s="202" t="s">
        <v>3822</v>
      </c>
      <c r="E69" s="203"/>
      <c r="F69" s="203"/>
      <c r="G69" s="203"/>
      <c r="H69" s="203"/>
      <c r="I69" s="204"/>
      <c r="J69" s="205">
        <f>J128</f>
        <v>0</v>
      </c>
      <c r="K69" s="206"/>
    </row>
    <row r="70" spans="2:11" s="1" customFormat="1" ht="21.8" customHeight="1">
      <c r="B70" s="49"/>
      <c r="C70" s="50"/>
      <c r="D70" s="50"/>
      <c r="E70" s="50"/>
      <c r="F70" s="50"/>
      <c r="G70" s="50"/>
      <c r="H70" s="50"/>
      <c r="I70" s="160"/>
      <c r="J70" s="50"/>
      <c r="K70" s="54"/>
    </row>
    <row r="71" spans="2:11" s="1" customFormat="1" ht="6.95" customHeight="1">
      <c r="B71" s="70"/>
      <c r="C71" s="71"/>
      <c r="D71" s="71"/>
      <c r="E71" s="71"/>
      <c r="F71" s="71"/>
      <c r="G71" s="71"/>
      <c r="H71" s="71"/>
      <c r="I71" s="182"/>
      <c r="J71" s="71"/>
      <c r="K71" s="72"/>
    </row>
    <row r="75" spans="2:12" s="1" customFormat="1" ht="6.95" customHeight="1">
      <c r="B75" s="73"/>
      <c r="C75" s="74"/>
      <c r="D75" s="74"/>
      <c r="E75" s="74"/>
      <c r="F75" s="74"/>
      <c r="G75" s="74"/>
      <c r="H75" s="74"/>
      <c r="I75" s="185"/>
      <c r="J75" s="74"/>
      <c r="K75" s="74"/>
      <c r="L75" s="75"/>
    </row>
    <row r="76" spans="2:12" s="1" customFormat="1" ht="36.95" customHeight="1">
      <c r="B76" s="49"/>
      <c r="C76" s="76" t="s">
        <v>171</v>
      </c>
      <c r="D76" s="77"/>
      <c r="E76" s="77"/>
      <c r="F76" s="77"/>
      <c r="G76" s="77"/>
      <c r="H76" s="77"/>
      <c r="I76" s="207"/>
      <c r="J76" s="77"/>
      <c r="K76" s="77"/>
      <c r="L76" s="75"/>
    </row>
    <row r="77" spans="2:12" s="1" customFormat="1" ht="6.95" customHeight="1">
      <c r="B77" s="49"/>
      <c r="C77" s="77"/>
      <c r="D77" s="77"/>
      <c r="E77" s="77"/>
      <c r="F77" s="77"/>
      <c r="G77" s="77"/>
      <c r="H77" s="77"/>
      <c r="I77" s="207"/>
      <c r="J77" s="77"/>
      <c r="K77" s="77"/>
      <c r="L77" s="75"/>
    </row>
    <row r="78" spans="2:12" s="1" customFormat="1" ht="14.4" customHeight="1">
      <c r="B78" s="49"/>
      <c r="C78" s="79" t="s">
        <v>18</v>
      </c>
      <c r="D78" s="77"/>
      <c r="E78" s="77"/>
      <c r="F78" s="77"/>
      <c r="G78" s="77"/>
      <c r="H78" s="77"/>
      <c r="I78" s="207"/>
      <c r="J78" s="77"/>
      <c r="K78" s="77"/>
      <c r="L78" s="75"/>
    </row>
    <row r="79" spans="2:12" s="1" customFormat="1" ht="16.5" customHeight="1">
      <c r="B79" s="49"/>
      <c r="C79" s="77"/>
      <c r="D79" s="77"/>
      <c r="E79" s="208" t="str">
        <f>E7</f>
        <v>Městská knihovna</v>
      </c>
      <c r="F79" s="79"/>
      <c r="G79" s="79"/>
      <c r="H79" s="79"/>
      <c r="I79" s="207"/>
      <c r="J79" s="77"/>
      <c r="K79" s="77"/>
      <c r="L79" s="75"/>
    </row>
    <row r="80" spans="2:12" ht="13.5">
      <c r="B80" s="30"/>
      <c r="C80" s="79" t="s">
        <v>160</v>
      </c>
      <c r="D80" s="291"/>
      <c r="E80" s="291"/>
      <c r="F80" s="291"/>
      <c r="G80" s="291"/>
      <c r="H80" s="291"/>
      <c r="I80" s="152"/>
      <c r="J80" s="291"/>
      <c r="K80" s="291"/>
      <c r="L80" s="292"/>
    </row>
    <row r="81" spans="2:12" ht="16.5" customHeight="1">
      <c r="B81" s="30"/>
      <c r="C81" s="291"/>
      <c r="D81" s="291"/>
      <c r="E81" s="208" t="s">
        <v>436</v>
      </c>
      <c r="F81" s="291"/>
      <c r="G81" s="291"/>
      <c r="H81" s="291"/>
      <c r="I81" s="152"/>
      <c r="J81" s="291"/>
      <c r="K81" s="291"/>
      <c r="L81" s="292"/>
    </row>
    <row r="82" spans="2:12" ht="13.5">
      <c r="B82" s="30"/>
      <c r="C82" s="79" t="s">
        <v>437</v>
      </c>
      <c r="D82" s="291"/>
      <c r="E82" s="291"/>
      <c r="F82" s="291"/>
      <c r="G82" s="291"/>
      <c r="H82" s="291"/>
      <c r="I82" s="152"/>
      <c r="J82" s="291"/>
      <c r="K82" s="291"/>
      <c r="L82" s="292"/>
    </row>
    <row r="83" spans="2:12" s="1" customFormat="1" ht="16.5" customHeight="1">
      <c r="B83" s="49"/>
      <c r="C83" s="77"/>
      <c r="D83" s="77"/>
      <c r="E83" s="316" t="s">
        <v>3816</v>
      </c>
      <c r="F83" s="77"/>
      <c r="G83" s="77"/>
      <c r="H83" s="77"/>
      <c r="I83" s="207"/>
      <c r="J83" s="77"/>
      <c r="K83" s="77"/>
      <c r="L83" s="75"/>
    </row>
    <row r="84" spans="2:12" s="1" customFormat="1" ht="14.4" customHeight="1">
      <c r="B84" s="49"/>
      <c r="C84" s="79" t="s">
        <v>3128</v>
      </c>
      <c r="D84" s="77"/>
      <c r="E84" s="77"/>
      <c r="F84" s="77"/>
      <c r="G84" s="77"/>
      <c r="H84" s="77"/>
      <c r="I84" s="207"/>
      <c r="J84" s="77"/>
      <c r="K84" s="77"/>
      <c r="L84" s="75"/>
    </row>
    <row r="85" spans="2:12" s="1" customFormat="1" ht="17.25" customHeight="1">
      <c r="B85" s="49"/>
      <c r="C85" s="77"/>
      <c r="D85" s="77"/>
      <c r="E85" s="85" t="str">
        <f>E13</f>
        <v>03.07.5 - D.1.4.h - EPS</v>
      </c>
      <c r="F85" s="77"/>
      <c r="G85" s="77"/>
      <c r="H85" s="77"/>
      <c r="I85" s="207"/>
      <c r="J85" s="77"/>
      <c r="K85" s="77"/>
      <c r="L85" s="75"/>
    </row>
    <row r="86" spans="2:12" s="1" customFormat="1" ht="6.95" customHeight="1">
      <c r="B86" s="49"/>
      <c r="C86" s="77"/>
      <c r="D86" s="77"/>
      <c r="E86" s="77"/>
      <c r="F86" s="77"/>
      <c r="G86" s="77"/>
      <c r="H86" s="77"/>
      <c r="I86" s="207"/>
      <c r="J86" s="77"/>
      <c r="K86" s="77"/>
      <c r="L86" s="75"/>
    </row>
    <row r="87" spans="2:12" s="1" customFormat="1" ht="18" customHeight="1">
      <c r="B87" s="49"/>
      <c r="C87" s="79" t="s">
        <v>24</v>
      </c>
      <c r="D87" s="77"/>
      <c r="E87" s="77"/>
      <c r="F87" s="209" t="str">
        <f>F16</f>
        <v>Staré nám. 134 a 135, Sokolov</v>
      </c>
      <c r="G87" s="77"/>
      <c r="H87" s="77"/>
      <c r="I87" s="210" t="s">
        <v>26</v>
      </c>
      <c r="J87" s="88" t="str">
        <f>IF(J16="","",J16)</f>
        <v>14. 9. 2018</v>
      </c>
      <c r="K87" s="77"/>
      <c r="L87" s="75"/>
    </row>
    <row r="88" spans="2:12" s="1" customFormat="1" ht="6.95" customHeight="1">
      <c r="B88" s="49"/>
      <c r="C88" s="77"/>
      <c r="D88" s="77"/>
      <c r="E88" s="77"/>
      <c r="F88" s="77"/>
      <c r="G88" s="77"/>
      <c r="H88" s="77"/>
      <c r="I88" s="207"/>
      <c r="J88" s="77"/>
      <c r="K88" s="77"/>
      <c r="L88" s="75"/>
    </row>
    <row r="89" spans="2:12" s="1" customFormat="1" ht="13.5">
      <c r="B89" s="49"/>
      <c r="C89" s="79" t="s">
        <v>32</v>
      </c>
      <c r="D89" s="77"/>
      <c r="E89" s="77"/>
      <c r="F89" s="209" t="str">
        <f>E19</f>
        <v>Město Sokolov</v>
      </c>
      <c r="G89" s="77"/>
      <c r="H89" s="77"/>
      <c r="I89" s="210" t="s">
        <v>39</v>
      </c>
      <c r="J89" s="209" t="str">
        <f>E25</f>
        <v>Ing. Arch Olga Růžičková</v>
      </c>
      <c r="K89" s="77"/>
      <c r="L89" s="75"/>
    </row>
    <row r="90" spans="2:12" s="1" customFormat="1" ht="14.4" customHeight="1">
      <c r="B90" s="49"/>
      <c r="C90" s="79" t="s">
        <v>37</v>
      </c>
      <c r="D90" s="77"/>
      <c r="E90" s="77"/>
      <c r="F90" s="209" t="str">
        <f>IF(E22="","",E22)</f>
        <v/>
      </c>
      <c r="G90" s="77"/>
      <c r="H90" s="77"/>
      <c r="I90" s="207"/>
      <c r="J90" s="77"/>
      <c r="K90" s="77"/>
      <c r="L90" s="75"/>
    </row>
    <row r="91" spans="2:12" s="1" customFormat="1" ht="10.3" customHeight="1">
      <c r="B91" s="49"/>
      <c r="C91" s="77"/>
      <c r="D91" s="77"/>
      <c r="E91" s="77"/>
      <c r="F91" s="77"/>
      <c r="G91" s="77"/>
      <c r="H91" s="77"/>
      <c r="I91" s="207"/>
      <c r="J91" s="77"/>
      <c r="K91" s="77"/>
      <c r="L91" s="75"/>
    </row>
    <row r="92" spans="2:20" s="10" customFormat="1" ht="29.25"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pans="2:63" s="1" customFormat="1" ht="29.25" customHeight="1">
      <c r="B93" s="49"/>
      <c r="C93" s="111" t="s">
        <v>165</v>
      </c>
      <c r="D93" s="77"/>
      <c r="E93" s="77"/>
      <c r="F93" s="77"/>
      <c r="G93" s="77"/>
      <c r="H93" s="77"/>
      <c r="I93" s="207"/>
      <c r="J93" s="217">
        <f>BK93</f>
        <v>0</v>
      </c>
      <c r="K93" s="77"/>
      <c r="L93" s="75"/>
      <c r="M93" s="108"/>
      <c r="N93" s="109"/>
      <c r="O93" s="109"/>
      <c r="P93" s="218">
        <f>P94</f>
        <v>0</v>
      </c>
      <c r="Q93" s="109"/>
      <c r="R93" s="218">
        <f>R94</f>
        <v>0</v>
      </c>
      <c r="S93" s="109"/>
      <c r="T93" s="219">
        <f>T94</f>
        <v>0</v>
      </c>
      <c r="AT93" s="26" t="s">
        <v>77</v>
      </c>
      <c r="AU93" s="26" t="s">
        <v>166</v>
      </c>
      <c r="BK93" s="220">
        <f>BK94</f>
        <v>0</v>
      </c>
    </row>
    <row r="94" spans="2:63" s="11" customFormat="1" ht="37.4" customHeight="1">
      <c r="B94" s="221"/>
      <c r="C94" s="222"/>
      <c r="D94" s="223" t="s">
        <v>77</v>
      </c>
      <c r="E94" s="224" t="s">
        <v>2877</v>
      </c>
      <c r="F94" s="224" t="s">
        <v>4016</v>
      </c>
      <c r="G94" s="222"/>
      <c r="H94" s="222"/>
      <c r="I94" s="225"/>
      <c r="J94" s="226">
        <f>BK94</f>
        <v>0</v>
      </c>
      <c r="K94" s="222"/>
      <c r="L94" s="227"/>
      <c r="M94" s="228"/>
      <c r="N94" s="229"/>
      <c r="O94" s="229"/>
      <c r="P94" s="230">
        <f>P95+P115+P122+P128</f>
        <v>0</v>
      </c>
      <c r="Q94" s="229"/>
      <c r="R94" s="230">
        <f>R95+R115+R122+R128</f>
        <v>0</v>
      </c>
      <c r="S94" s="229"/>
      <c r="T94" s="231">
        <f>T95+T115+T122+T128</f>
        <v>0</v>
      </c>
      <c r="AR94" s="232" t="s">
        <v>88</v>
      </c>
      <c r="AT94" s="233" t="s">
        <v>77</v>
      </c>
      <c r="AU94" s="233" t="s">
        <v>78</v>
      </c>
      <c r="AY94" s="232" t="s">
        <v>187</v>
      </c>
      <c r="BK94" s="234">
        <f>BK95+BK115+BK122+BK128</f>
        <v>0</v>
      </c>
    </row>
    <row r="95" spans="2:63" s="11" customFormat="1" ht="19.9" customHeight="1">
      <c r="B95" s="221"/>
      <c r="C95" s="222"/>
      <c r="D95" s="223" t="s">
        <v>77</v>
      </c>
      <c r="E95" s="235" t="s">
        <v>3824</v>
      </c>
      <c r="F95" s="235" t="s">
        <v>3825</v>
      </c>
      <c r="G95" s="222"/>
      <c r="H95" s="222"/>
      <c r="I95" s="225"/>
      <c r="J95" s="236">
        <f>BK95</f>
        <v>0</v>
      </c>
      <c r="K95" s="222"/>
      <c r="L95" s="227"/>
      <c r="M95" s="228"/>
      <c r="N95" s="229"/>
      <c r="O95" s="229"/>
      <c r="P95" s="230">
        <f>SUM(P96:P114)</f>
        <v>0</v>
      </c>
      <c r="Q95" s="229"/>
      <c r="R95" s="230">
        <f>SUM(R96:R114)</f>
        <v>0</v>
      </c>
      <c r="S95" s="229"/>
      <c r="T95" s="231">
        <f>SUM(T96:T114)</f>
        <v>0</v>
      </c>
      <c r="AR95" s="232" t="s">
        <v>88</v>
      </c>
      <c r="AT95" s="233" t="s">
        <v>77</v>
      </c>
      <c r="AU95" s="233" t="s">
        <v>86</v>
      </c>
      <c r="AY95" s="232" t="s">
        <v>187</v>
      </c>
      <c r="BK95" s="234">
        <f>SUM(BK96:BK114)</f>
        <v>0</v>
      </c>
    </row>
    <row r="96" spans="2:65" s="1" customFormat="1" ht="114.75" customHeight="1">
      <c r="B96" s="49"/>
      <c r="C96" s="237" t="s">
        <v>86</v>
      </c>
      <c r="D96" s="237" t="s">
        <v>190</v>
      </c>
      <c r="E96" s="238" t="s">
        <v>4017</v>
      </c>
      <c r="F96" s="239" t="s">
        <v>4018</v>
      </c>
      <c r="G96" s="240" t="s">
        <v>1731</v>
      </c>
      <c r="H96" s="241">
        <v>1</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88</v>
      </c>
    </row>
    <row r="97" spans="2:65" s="1" customFormat="1" ht="16.5" customHeight="1">
      <c r="B97" s="49"/>
      <c r="C97" s="237" t="s">
        <v>88</v>
      </c>
      <c r="D97" s="237" t="s">
        <v>190</v>
      </c>
      <c r="E97" s="238" t="s">
        <v>4019</v>
      </c>
      <c r="F97" s="239" t="s">
        <v>4020</v>
      </c>
      <c r="G97" s="240" t="s">
        <v>1731</v>
      </c>
      <c r="H97" s="241">
        <v>2</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pans="2:65" s="1" customFormat="1" ht="16.5" customHeight="1">
      <c r="B98" s="49"/>
      <c r="C98" s="237" t="s">
        <v>113</v>
      </c>
      <c r="D98" s="237" t="s">
        <v>190</v>
      </c>
      <c r="E98" s="238" t="s">
        <v>4021</v>
      </c>
      <c r="F98" s="239" t="s">
        <v>4022</v>
      </c>
      <c r="G98" s="240" t="s">
        <v>1731</v>
      </c>
      <c r="H98" s="241">
        <v>1</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282</v>
      </c>
    </row>
    <row r="99" spans="2:65" s="1" customFormat="1" ht="16.5" customHeight="1">
      <c r="B99" s="49"/>
      <c r="C99" s="237" t="s">
        <v>204</v>
      </c>
      <c r="D99" s="237" t="s">
        <v>190</v>
      </c>
      <c r="E99" s="238" t="s">
        <v>4023</v>
      </c>
      <c r="F99" s="239" t="s">
        <v>4024</v>
      </c>
      <c r="G99" s="240" t="s">
        <v>1731</v>
      </c>
      <c r="H99" s="241">
        <v>1</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295</v>
      </c>
    </row>
    <row r="100" spans="2:65" s="1" customFormat="1" ht="16.5" customHeight="1">
      <c r="B100" s="49"/>
      <c r="C100" s="237" t="s">
        <v>186</v>
      </c>
      <c r="D100" s="237" t="s">
        <v>190</v>
      </c>
      <c r="E100" s="238" t="s">
        <v>4025</v>
      </c>
      <c r="F100" s="239" t="s">
        <v>4026</v>
      </c>
      <c r="G100" s="240" t="s">
        <v>1731</v>
      </c>
      <c r="H100" s="241">
        <v>1</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307</v>
      </c>
    </row>
    <row r="101" spans="2:65" s="1" customFormat="1" ht="16.5" customHeight="1">
      <c r="B101" s="49"/>
      <c r="C101" s="237" t="s">
        <v>282</v>
      </c>
      <c r="D101" s="237" t="s">
        <v>190</v>
      </c>
      <c r="E101" s="238" t="s">
        <v>4027</v>
      </c>
      <c r="F101" s="239" t="s">
        <v>4028</v>
      </c>
      <c r="G101" s="240" t="s">
        <v>1731</v>
      </c>
      <c r="H101" s="241">
        <v>1</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317</v>
      </c>
    </row>
    <row r="102" spans="2:65" s="1" customFormat="1" ht="16.5" customHeight="1">
      <c r="B102" s="49"/>
      <c r="C102" s="237" t="s">
        <v>287</v>
      </c>
      <c r="D102" s="237" t="s">
        <v>190</v>
      </c>
      <c r="E102" s="238" t="s">
        <v>4029</v>
      </c>
      <c r="F102" s="239" t="s">
        <v>4030</v>
      </c>
      <c r="G102" s="240" t="s">
        <v>1731</v>
      </c>
      <c r="H102" s="241">
        <v>10</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329</v>
      </c>
    </row>
    <row r="103" spans="2:65" s="1" customFormat="1" ht="16.5" customHeight="1">
      <c r="B103" s="49"/>
      <c r="C103" s="237" t="s">
        <v>295</v>
      </c>
      <c r="D103" s="237" t="s">
        <v>190</v>
      </c>
      <c r="E103" s="238" t="s">
        <v>4031</v>
      </c>
      <c r="F103" s="239" t="s">
        <v>4032</v>
      </c>
      <c r="G103" s="240" t="s">
        <v>1731</v>
      </c>
      <c r="H103" s="241">
        <v>102</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338</v>
      </c>
    </row>
    <row r="104" spans="2:65" s="1" customFormat="1" ht="16.5" customHeight="1">
      <c r="B104" s="49"/>
      <c r="C104" s="237" t="s">
        <v>229</v>
      </c>
      <c r="D104" s="237" t="s">
        <v>190</v>
      </c>
      <c r="E104" s="238" t="s">
        <v>4033</v>
      </c>
      <c r="F104" s="239" t="s">
        <v>4034</v>
      </c>
      <c r="G104" s="240" t="s">
        <v>1731</v>
      </c>
      <c r="H104" s="241">
        <v>64</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348</v>
      </c>
    </row>
    <row r="105" spans="2:65" s="1" customFormat="1" ht="16.5" customHeight="1">
      <c r="B105" s="49"/>
      <c r="C105" s="237" t="s">
        <v>307</v>
      </c>
      <c r="D105" s="237" t="s">
        <v>190</v>
      </c>
      <c r="E105" s="238" t="s">
        <v>4035</v>
      </c>
      <c r="F105" s="239" t="s">
        <v>4036</v>
      </c>
      <c r="G105" s="240" t="s">
        <v>1731</v>
      </c>
      <c r="H105" s="241">
        <v>2</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356</v>
      </c>
    </row>
    <row r="106" spans="2:65" s="1" customFormat="1" ht="16.5" customHeight="1">
      <c r="B106" s="49"/>
      <c r="C106" s="237" t="s">
        <v>312</v>
      </c>
      <c r="D106" s="237" t="s">
        <v>190</v>
      </c>
      <c r="E106" s="238" t="s">
        <v>4037</v>
      </c>
      <c r="F106" s="239" t="s">
        <v>4038</v>
      </c>
      <c r="G106" s="240" t="s">
        <v>1731</v>
      </c>
      <c r="H106" s="241">
        <v>1</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371</v>
      </c>
    </row>
    <row r="107" spans="2:65" s="1" customFormat="1" ht="16.5" customHeight="1">
      <c r="B107" s="49"/>
      <c r="C107" s="237" t="s">
        <v>317</v>
      </c>
      <c r="D107" s="237" t="s">
        <v>190</v>
      </c>
      <c r="E107" s="238" t="s">
        <v>4039</v>
      </c>
      <c r="F107" s="239" t="s">
        <v>4040</v>
      </c>
      <c r="G107" s="240" t="s">
        <v>1731</v>
      </c>
      <c r="H107" s="241">
        <v>18</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384</v>
      </c>
    </row>
    <row r="108" spans="2:65" s="1" customFormat="1" ht="16.5" customHeight="1">
      <c r="B108" s="49"/>
      <c r="C108" s="237" t="s">
        <v>323</v>
      </c>
      <c r="D108" s="237" t="s">
        <v>190</v>
      </c>
      <c r="E108" s="238" t="s">
        <v>4041</v>
      </c>
      <c r="F108" s="239" t="s">
        <v>4042</v>
      </c>
      <c r="G108" s="240" t="s">
        <v>1731</v>
      </c>
      <c r="H108" s="241">
        <v>20</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396</v>
      </c>
    </row>
    <row r="109" spans="2:65" s="1" customFormat="1" ht="25.5" customHeight="1">
      <c r="B109" s="49"/>
      <c r="C109" s="237" t="s">
        <v>329</v>
      </c>
      <c r="D109" s="237" t="s">
        <v>190</v>
      </c>
      <c r="E109" s="238" t="s">
        <v>4043</v>
      </c>
      <c r="F109" s="239" t="s">
        <v>4044</v>
      </c>
      <c r="G109" s="240" t="s">
        <v>1731</v>
      </c>
      <c r="H109" s="241">
        <v>2</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407</v>
      </c>
    </row>
    <row r="110" spans="2:65" s="1" customFormat="1" ht="25.5" customHeight="1">
      <c r="B110" s="49"/>
      <c r="C110" s="237" t="s">
        <v>10</v>
      </c>
      <c r="D110" s="237" t="s">
        <v>190</v>
      </c>
      <c r="E110" s="238" t="s">
        <v>4045</v>
      </c>
      <c r="F110" s="239" t="s">
        <v>4046</v>
      </c>
      <c r="G110" s="240" t="s">
        <v>1731</v>
      </c>
      <c r="H110" s="241">
        <v>1</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419</v>
      </c>
    </row>
    <row r="111" spans="2:65" s="1" customFormat="1" ht="16.5" customHeight="1">
      <c r="B111" s="49"/>
      <c r="C111" s="237" t="s">
        <v>338</v>
      </c>
      <c r="D111" s="237" t="s">
        <v>190</v>
      </c>
      <c r="E111" s="238" t="s">
        <v>4047</v>
      </c>
      <c r="F111" s="239" t="s">
        <v>4048</v>
      </c>
      <c r="G111" s="240" t="s">
        <v>1731</v>
      </c>
      <c r="H111" s="241">
        <v>2</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426</v>
      </c>
    </row>
    <row r="112" spans="2:65" s="1" customFormat="1" ht="63.75" customHeight="1">
      <c r="B112" s="49"/>
      <c r="C112" s="237" t="s">
        <v>343</v>
      </c>
      <c r="D112" s="237" t="s">
        <v>190</v>
      </c>
      <c r="E112" s="238" t="s">
        <v>4049</v>
      </c>
      <c r="F112" s="239" t="s">
        <v>4050</v>
      </c>
      <c r="G112" s="240" t="s">
        <v>1731</v>
      </c>
      <c r="H112" s="241">
        <v>6</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604</v>
      </c>
    </row>
    <row r="113" spans="2:65" s="1" customFormat="1" ht="25.5" customHeight="1">
      <c r="B113" s="49"/>
      <c r="C113" s="237" t="s">
        <v>348</v>
      </c>
      <c r="D113" s="237" t="s">
        <v>190</v>
      </c>
      <c r="E113" s="238" t="s">
        <v>4051</v>
      </c>
      <c r="F113" s="239" t="s">
        <v>4052</v>
      </c>
      <c r="G113" s="240" t="s">
        <v>1731</v>
      </c>
      <c r="H113" s="241">
        <v>1</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733</v>
      </c>
    </row>
    <row r="114" spans="2:65" s="1" customFormat="1" ht="25.5" customHeight="1">
      <c r="B114" s="49"/>
      <c r="C114" s="237" t="s">
        <v>352</v>
      </c>
      <c r="D114" s="237" t="s">
        <v>190</v>
      </c>
      <c r="E114" s="238" t="s">
        <v>4053</v>
      </c>
      <c r="F114" s="239" t="s">
        <v>4054</v>
      </c>
      <c r="G114" s="240" t="s">
        <v>1731</v>
      </c>
      <c r="H114" s="241">
        <v>1</v>
      </c>
      <c r="I114" s="242"/>
      <c r="J114" s="243">
        <f>ROUND(I114*H114,2)</f>
        <v>0</v>
      </c>
      <c r="K114" s="239" t="s">
        <v>34</v>
      </c>
      <c r="L114" s="75"/>
      <c r="M114" s="244" t="s">
        <v>34</v>
      </c>
      <c r="N114" s="245" t="s">
        <v>49</v>
      </c>
      <c r="O114" s="50"/>
      <c r="P114" s="246">
        <f>O114*H114</f>
        <v>0</v>
      </c>
      <c r="Q114" s="246">
        <v>0</v>
      </c>
      <c r="R114" s="246">
        <f>Q114*H114</f>
        <v>0</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741</v>
      </c>
    </row>
    <row r="115" spans="2:63" s="11" customFormat="1" ht="29.85" customHeight="1">
      <c r="B115" s="221"/>
      <c r="C115" s="222"/>
      <c r="D115" s="223" t="s">
        <v>77</v>
      </c>
      <c r="E115" s="235" t="s">
        <v>3050</v>
      </c>
      <c r="F115" s="235" t="s">
        <v>3862</v>
      </c>
      <c r="G115" s="222"/>
      <c r="H115" s="222"/>
      <c r="I115" s="225"/>
      <c r="J115" s="236">
        <f>BK115</f>
        <v>0</v>
      </c>
      <c r="K115" s="222"/>
      <c r="L115" s="227"/>
      <c r="M115" s="228"/>
      <c r="N115" s="229"/>
      <c r="O115" s="229"/>
      <c r="P115" s="230">
        <f>SUM(P116:P121)</f>
        <v>0</v>
      </c>
      <c r="Q115" s="229"/>
      <c r="R115" s="230">
        <f>SUM(R116:R121)</f>
        <v>0</v>
      </c>
      <c r="S115" s="229"/>
      <c r="T115" s="231">
        <f>SUM(T116:T121)</f>
        <v>0</v>
      </c>
      <c r="AR115" s="232" t="s">
        <v>88</v>
      </c>
      <c r="AT115" s="233" t="s">
        <v>77</v>
      </c>
      <c r="AU115" s="233" t="s">
        <v>86</v>
      </c>
      <c r="AY115" s="232" t="s">
        <v>187</v>
      </c>
      <c r="BK115" s="234">
        <f>SUM(BK116:BK121)</f>
        <v>0</v>
      </c>
    </row>
    <row r="116" spans="2:65" s="1" customFormat="1" ht="16.5" customHeight="1">
      <c r="B116" s="49"/>
      <c r="C116" s="237" t="s">
        <v>356</v>
      </c>
      <c r="D116" s="237" t="s">
        <v>190</v>
      </c>
      <c r="E116" s="238" t="s">
        <v>4055</v>
      </c>
      <c r="F116" s="239" t="s">
        <v>4056</v>
      </c>
      <c r="G116" s="240" t="s">
        <v>393</v>
      </c>
      <c r="H116" s="241">
        <v>100</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751</v>
      </c>
    </row>
    <row r="117" spans="2:65" s="1" customFormat="1" ht="25.5" customHeight="1">
      <c r="B117" s="49"/>
      <c r="C117" s="237" t="s">
        <v>9</v>
      </c>
      <c r="D117" s="237" t="s">
        <v>190</v>
      </c>
      <c r="E117" s="238" t="s">
        <v>4057</v>
      </c>
      <c r="F117" s="239" t="s">
        <v>4058</v>
      </c>
      <c r="G117" s="240" t="s">
        <v>393</v>
      </c>
      <c r="H117" s="241">
        <v>900</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760</v>
      </c>
    </row>
    <row r="118" spans="2:65" s="1" customFormat="1" ht="16.5" customHeight="1">
      <c r="B118" s="49"/>
      <c r="C118" s="237" t="s">
        <v>371</v>
      </c>
      <c r="D118" s="237" t="s">
        <v>190</v>
      </c>
      <c r="E118" s="238" t="s">
        <v>4059</v>
      </c>
      <c r="F118" s="239" t="s">
        <v>3868</v>
      </c>
      <c r="G118" s="240" t="s">
        <v>393</v>
      </c>
      <c r="H118" s="241">
        <v>120</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770</v>
      </c>
    </row>
    <row r="119" spans="2:65" s="1" customFormat="1" ht="16.5" customHeight="1">
      <c r="B119" s="49"/>
      <c r="C119" s="237" t="s">
        <v>376</v>
      </c>
      <c r="D119" s="237" t="s">
        <v>190</v>
      </c>
      <c r="E119" s="238" t="s">
        <v>4060</v>
      </c>
      <c r="F119" s="239" t="s">
        <v>3935</v>
      </c>
      <c r="G119" s="240" t="s">
        <v>393</v>
      </c>
      <c r="H119" s="241">
        <v>700</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780</v>
      </c>
    </row>
    <row r="120" spans="2:65" s="1" customFormat="1" ht="16.5" customHeight="1">
      <c r="B120" s="49"/>
      <c r="C120" s="237" t="s">
        <v>384</v>
      </c>
      <c r="D120" s="237" t="s">
        <v>190</v>
      </c>
      <c r="E120" s="238" t="s">
        <v>4061</v>
      </c>
      <c r="F120" s="239" t="s">
        <v>4062</v>
      </c>
      <c r="G120" s="240" t="s">
        <v>393</v>
      </c>
      <c r="H120" s="241">
        <v>100</v>
      </c>
      <c r="I120" s="242"/>
      <c r="J120" s="243">
        <f>ROUND(I120*H120,2)</f>
        <v>0</v>
      </c>
      <c r="K120" s="239" t="s">
        <v>34</v>
      </c>
      <c r="L120" s="75"/>
      <c r="M120" s="244" t="s">
        <v>34</v>
      </c>
      <c r="N120" s="245" t="s">
        <v>49</v>
      </c>
      <c r="O120" s="50"/>
      <c r="P120" s="246">
        <f>O120*H120</f>
        <v>0</v>
      </c>
      <c r="Q120" s="246">
        <v>0</v>
      </c>
      <c r="R120" s="246">
        <f>Q120*H120</f>
        <v>0</v>
      </c>
      <c r="S120" s="246">
        <v>0</v>
      </c>
      <c r="T120" s="247">
        <f>S120*H120</f>
        <v>0</v>
      </c>
      <c r="AR120" s="26" t="s">
        <v>338</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790</v>
      </c>
    </row>
    <row r="121" spans="2:65" s="1" customFormat="1" ht="25.5" customHeight="1">
      <c r="B121" s="49"/>
      <c r="C121" s="237" t="s">
        <v>390</v>
      </c>
      <c r="D121" s="237" t="s">
        <v>190</v>
      </c>
      <c r="E121" s="238" t="s">
        <v>4063</v>
      </c>
      <c r="F121" s="239" t="s">
        <v>4064</v>
      </c>
      <c r="G121" s="240" t="s">
        <v>1731</v>
      </c>
      <c r="H121" s="241">
        <v>1600</v>
      </c>
      <c r="I121" s="242"/>
      <c r="J121" s="243">
        <f>ROUND(I121*H121,2)</f>
        <v>0</v>
      </c>
      <c r="K121" s="239" t="s">
        <v>34</v>
      </c>
      <c r="L121" s="75"/>
      <c r="M121" s="244" t="s">
        <v>34</v>
      </c>
      <c r="N121" s="245" t="s">
        <v>49</v>
      </c>
      <c r="O121" s="50"/>
      <c r="P121" s="246">
        <f>O121*H121</f>
        <v>0</v>
      </c>
      <c r="Q121" s="246">
        <v>0</v>
      </c>
      <c r="R121" s="246">
        <f>Q121*H121</f>
        <v>0</v>
      </c>
      <c r="S121" s="246">
        <v>0</v>
      </c>
      <c r="T121" s="247">
        <f>S121*H121</f>
        <v>0</v>
      </c>
      <c r="AR121" s="26" t="s">
        <v>338</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800</v>
      </c>
    </row>
    <row r="122" spans="2:63" s="11" customFormat="1" ht="29.85" customHeight="1">
      <c r="B122" s="221"/>
      <c r="C122" s="222"/>
      <c r="D122" s="223" t="s">
        <v>77</v>
      </c>
      <c r="E122" s="235" t="s">
        <v>3569</v>
      </c>
      <c r="F122" s="235" t="s">
        <v>3873</v>
      </c>
      <c r="G122" s="222"/>
      <c r="H122" s="222"/>
      <c r="I122" s="225"/>
      <c r="J122" s="236">
        <f>BK122</f>
        <v>0</v>
      </c>
      <c r="K122" s="222"/>
      <c r="L122" s="227"/>
      <c r="M122" s="228"/>
      <c r="N122" s="229"/>
      <c r="O122" s="229"/>
      <c r="P122" s="230">
        <f>SUM(P123:P127)</f>
        <v>0</v>
      </c>
      <c r="Q122" s="229"/>
      <c r="R122" s="230">
        <f>SUM(R123:R127)</f>
        <v>0</v>
      </c>
      <c r="S122" s="229"/>
      <c r="T122" s="231">
        <f>SUM(T123:T127)</f>
        <v>0</v>
      </c>
      <c r="AR122" s="232" t="s">
        <v>88</v>
      </c>
      <c r="AT122" s="233" t="s">
        <v>77</v>
      </c>
      <c r="AU122" s="233" t="s">
        <v>86</v>
      </c>
      <c r="AY122" s="232" t="s">
        <v>187</v>
      </c>
      <c r="BK122" s="234">
        <f>SUM(BK123:BK127)</f>
        <v>0</v>
      </c>
    </row>
    <row r="123" spans="2:65" s="1" customFormat="1" ht="25.5" customHeight="1">
      <c r="B123" s="49"/>
      <c r="C123" s="237" t="s">
        <v>396</v>
      </c>
      <c r="D123" s="237" t="s">
        <v>190</v>
      </c>
      <c r="E123" s="238" t="s">
        <v>4065</v>
      </c>
      <c r="F123" s="239" t="s">
        <v>4066</v>
      </c>
      <c r="G123" s="240" t="s">
        <v>393</v>
      </c>
      <c r="H123" s="241">
        <v>150</v>
      </c>
      <c r="I123" s="242"/>
      <c r="J123" s="243">
        <f>ROUND(I123*H123,2)</f>
        <v>0</v>
      </c>
      <c r="K123" s="239" t="s">
        <v>34</v>
      </c>
      <c r="L123" s="75"/>
      <c r="M123" s="244" t="s">
        <v>34</v>
      </c>
      <c r="N123" s="245" t="s">
        <v>49</v>
      </c>
      <c r="O123" s="50"/>
      <c r="P123" s="246">
        <f>O123*H123</f>
        <v>0</v>
      </c>
      <c r="Q123" s="246">
        <v>0</v>
      </c>
      <c r="R123" s="246">
        <f>Q123*H123</f>
        <v>0</v>
      </c>
      <c r="S123" s="246">
        <v>0</v>
      </c>
      <c r="T123" s="247">
        <f>S123*H123</f>
        <v>0</v>
      </c>
      <c r="AR123" s="26" t="s">
        <v>338</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810</v>
      </c>
    </row>
    <row r="124" spans="2:65" s="1" customFormat="1" ht="16.5" customHeight="1">
      <c r="B124" s="49"/>
      <c r="C124" s="237" t="s">
        <v>402</v>
      </c>
      <c r="D124" s="237" t="s">
        <v>190</v>
      </c>
      <c r="E124" s="238" t="s">
        <v>4067</v>
      </c>
      <c r="F124" s="239" t="s">
        <v>4068</v>
      </c>
      <c r="G124" s="240" t="s">
        <v>393</v>
      </c>
      <c r="H124" s="241">
        <v>1300</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820</v>
      </c>
    </row>
    <row r="125" spans="2:65" s="1" customFormat="1" ht="25.5" customHeight="1">
      <c r="B125" s="49"/>
      <c r="C125" s="237" t="s">
        <v>407</v>
      </c>
      <c r="D125" s="237" t="s">
        <v>190</v>
      </c>
      <c r="E125" s="238" t="s">
        <v>4069</v>
      </c>
      <c r="F125" s="239" t="s">
        <v>4070</v>
      </c>
      <c r="G125" s="240" t="s">
        <v>393</v>
      </c>
      <c r="H125" s="241">
        <v>200</v>
      </c>
      <c r="I125" s="242"/>
      <c r="J125" s="243">
        <f>ROUND(I125*H125,2)</f>
        <v>0</v>
      </c>
      <c r="K125" s="239" t="s">
        <v>34</v>
      </c>
      <c r="L125" s="75"/>
      <c r="M125" s="244" t="s">
        <v>34</v>
      </c>
      <c r="N125" s="245" t="s">
        <v>49</v>
      </c>
      <c r="O125" s="50"/>
      <c r="P125" s="246">
        <f>O125*H125</f>
        <v>0</v>
      </c>
      <c r="Q125" s="246">
        <v>0</v>
      </c>
      <c r="R125" s="246">
        <f>Q125*H125</f>
        <v>0</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830</v>
      </c>
    </row>
    <row r="126" spans="2:65" s="1" customFormat="1" ht="16.5" customHeight="1">
      <c r="B126" s="49"/>
      <c r="C126" s="237" t="s">
        <v>413</v>
      </c>
      <c r="D126" s="237" t="s">
        <v>190</v>
      </c>
      <c r="E126" s="238" t="s">
        <v>4071</v>
      </c>
      <c r="F126" s="239" t="s">
        <v>4072</v>
      </c>
      <c r="G126" s="240" t="s">
        <v>393</v>
      </c>
      <c r="H126" s="241">
        <v>250</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843</v>
      </c>
    </row>
    <row r="127" spans="2:65" s="1" customFormat="1" ht="16.5" customHeight="1">
      <c r="B127" s="49"/>
      <c r="C127" s="237" t="s">
        <v>419</v>
      </c>
      <c r="D127" s="237" t="s">
        <v>190</v>
      </c>
      <c r="E127" s="238" t="s">
        <v>4073</v>
      </c>
      <c r="F127" s="239" t="s">
        <v>4074</v>
      </c>
      <c r="G127" s="240" t="s">
        <v>393</v>
      </c>
      <c r="H127" s="241">
        <v>200</v>
      </c>
      <c r="I127" s="242"/>
      <c r="J127" s="243">
        <f>ROUND(I127*H127,2)</f>
        <v>0</v>
      </c>
      <c r="K127" s="239" t="s">
        <v>34</v>
      </c>
      <c r="L127" s="75"/>
      <c r="M127" s="244" t="s">
        <v>34</v>
      </c>
      <c r="N127" s="245" t="s">
        <v>49</v>
      </c>
      <c r="O127" s="50"/>
      <c r="P127" s="246">
        <f>O127*H127</f>
        <v>0</v>
      </c>
      <c r="Q127" s="246">
        <v>0</v>
      </c>
      <c r="R127" s="246">
        <f>Q127*H127</f>
        <v>0</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861</v>
      </c>
    </row>
    <row r="128" spans="2:63" s="11" customFormat="1" ht="29.85" customHeight="1">
      <c r="B128" s="221"/>
      <c r="C128" s="222"/>
      <c r="D128" s="223" t="s">
        <v>77</v>
      </c>
      <c r="E128" s="235" t="s">
        <v>3579</v>
      </c>
      <c r="F128" s="235" t="s">
        <v>3877</v>
      </c>
      <c r="G128" s="222"/>
      <c r="H128" s="222"/>
      <c r="I128" s="225"/>
      <c r="J128" s="236">
        <f>BK128</f>
        <v>0</v>
      </c>
      <c r="K128" s="222"/>
      <c r="L128" s="227"/>
      <c r="M128" s="228"/>
      <c r="N128" s="229"/>
      <c r="O128" s="229"/>
      <c r="P128" s="230">
        <f>SUM(P129:P137)</f>
        <v>0</v>
      </c>
      <c r="Q128" s="229"/>
      <c r="R128" s="230">
        <f>SUM(R129:R137)</f>
        <v>0</v>
      </c>
      <c r="S128" s="229"/>
      <c r="T128" s="231">
        <f>SUM(T129:T137)</f>
        <v>0</v>
      </c>
      <c r="AR128" s="232" t="s">
        <v>88</v>
      </c>
      <c r="AT128" s="233" t="s">
        <v>77</v>
      </c>
      <c r="AU128" s="233" t="s">
        <v>86</v>
      </c>
      <c r="AY128" s="232" t="s">
        <v>187</v>
      </c>
      <c r="BK128" s="234">
        <f>SUM(BK129:BK137)</f>
        <v>0</v>
      </c>
    </row>
    <row r="129" spans="2:65" s="1" customFormat="1" ht="16.5" customHeight="1">
      <c r="B129" s="49"/>
      <c r="C129" s="237" t="s">
        <v>431</v>
      </c>
      <c r="D129" s="237" t="s">
        <v>190</v>
      </c>
      <c r="E129" s="238" t="s">
        <v>4075</v>
      </c>
      <c r="F129" s="239" t="s">
        <v>3894</v>
      </c>
      <c r="G129" s="240" t="s">
        <v>1731</v>
      </c>
      <c r="H129" s="241">
        <v>1</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878</v>
      </c>
    </row>
    <row r="130" spans="2:65" s="1" customFormat="1" ht="16.5" customHeight="1">
      <c r="B130" s="49"/>
      <c r="C130" s="237" t="s">
        <v>426</v>
      </c>
      <c r="D130" s="237" t="s">
        <v>190</v>
      </c>
      <c r="E130" s="238" t="s">
        <v>4076</v>
      </c>
      <c r="F130" s="239" t="s">
        <v>4077</v>
      </c>
      <c r="G130" s="240" t="s">
        <v>1731</v>
      </c>
      <c r="H130" s="241">
        <v>55</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891</v>
      </c>
    </row>
    <row r="131" spans="2:65" s="1" customFormat="1" ht="16.5" customHeight="1">
      <c r="B131" s="49"/>
      <c r="C131" s="237" t="s">
        <v>685</v>
      </c>
      <c r="D131" s="237" t="s">
        <v>190</v>
      </c>
      <c r="E131" s="238" t="s">
        <v>4078</v>
      </c>
      <c r="F131" s="239" t="s">
        <v>4079</v>
      </c>
      <c r="G131" s="240" t="s">
        <v>1731</v>
      </c>
      <c r="H131" s="241">
        <v>42</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905</v>
      </c>
    </row>
    <row r="132" spans="2:65" s="1" customFormat="1" ht="16.5" customHeight="1">
      <c r="B132" s="49"/>
      <c r="C132" s="237" t="s">
        <v>604</v>
      </c>
      <c r="D132" s="237" t="s">
        <v>190</v>
      </c>
      <c r="E132" s="238" t="s">
        <v>4080</v>
      </c>
      <c r="F132" s="239" t="s">
        <v>4081</v>
      </c>
      <c r="G132" s="240" t="s">
        <v>3882</v>
      </c>
      <c r="H132" s="241">
        <v>6</v>
      </c>
      <c r="I132" s="242"/>
      <c r="J132" s="243">
        <f>ROUND(I132*H132,2)</f>
        <v>0</v>
      </c>
      <c r="K132" s="239" t="s">
        <v>34</v>
      </c>
      <c r="L132" s="75"/>
      <c r="M132" s="244" t="s">
        <v>34</v>
      </c>
      <c r="N132" s="245" t="s">
        <v>49</v>
      </c>
      <c r="O132" s="50"/>
      <c r="P132" s="246">
        <f>O132*H132</f>
        <v>0</v>
      </c>
      <c r="Q132" s="246">
        <v>0</v>
      </c>
      <c r="R132" s="246">
        <f>Q132*H132</f>
        <v>0</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920</v>
      </c>
    </row>
    <row r="133" spans="2:65" s="1" customFormat="1" ht="16.5" customHeight="1">
      <c r="B133" s="49"/>
      <c r="C133" s="237" t="s">
        <v>728</v>
      </c>
      <c r="D133" s="237" t="s">
        <v>190</v>
      </c>
      <c r="E133" s="238" t="s">
        <v>4082</v>
      </c>
      <c r="F133" s="239" t="s">
        <v>4083</v>
      </c>
      <c r="G133" s="240" t="s">
        <v>1731</v>
      </c>
      <c r="H133" s="241">
        <v>140</v>
      </c>
      <c r="I133" s="242"/>
      <c r="J133" s="243">
        <f>ROUND(I133*H133,2)</f>
        <v>0</v>
      </c>
      <c r="K133" s="239" t="s">
        <v>34</v>
      </c>
      <c r="L133" s="75"/>
      <c r="M133" s="244" t="s">
        <v>34</v>
      </c>
      <c r="N133" s="245" t="s">
        <v>49</v>
      </c>
      <c r="O133" s="50"/>
      <c r="P133" s="246">
        <f>O133*H133</f>
        <v>0</v>
      </c>
      <c r="Q133" s="246">
        <v>0</v>
      </c>
      <c r="R133" s="246">
        <f>Q133*H133</f>
        <v>0</v>
      </c>
      <c r="S133" s="246">
        <v>0</v>
      </c>
      <c r="T133" s="247">
        <f>S133*H133</f>
        <v>0</v>
      </c>
      <c r="AR133" s="26" t="s">
        <v>338</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930</v>
      </c>
    </row>
    <row r="134" spans="2:65" s="1" customFormat="1" ht="16.5" customHeight="1">
      <c r="B134" s="49"/>
      <c r="C134" s="237" t="s">
        <v>733</v>
      </c>
      <c r="D134" s="237" t="s">
        <v>190</v>
      </c>
      <c r="E134" s="238" t="s">
        <v>4084</v>
      </c>
      <c r="F134" s="239" t="s">
        <v>4085</v>
      </c>
      <c r="G134" s="240" t="s">
        <v>1731</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940</v>
      </c>
    </row>
    <row r="135" spans="2:65" s="1" customFormat="1" ht="16.5" customHeight="1">
      <c r="B135" s="49"/>
      <c r="C135" s="237" t="s">
        <v>737</v>
      </c>
      <c r="D135" s="237" t="s">
        <v>190</v>
      </c>
      <c r="E135" s="238" t="s">
        <v>4086</v>
      </c>
      <c r="F135" s="239" t="s">
        <v>4087</v>
      </c>
      <c r="G135" s="240" t="s">
        <v>1731</v>
      </c>
      <c r="H135" s="241">
        <v>1</v>
      </c>
      <c r="I135" s="242"/>
      <c r="J135" s="243">
        <f>ROUND(I135*H135,2)</f>
        <v>0</v>
      </c>
      <c r="K135" s="239" t="s">
        <v>34</v>
      </c>
      <c r="L135" s="75"/>
      <c r="M135" s="244" t="s">
        <v>34</v>
      </c>
      <c r="N135" s="245" t="s">
        <v>49</v>
      </c>
      <c r="O135" s="50"/>
      <c r="P135" s="246">
        <f>O135*H135</f>
        <v>0</v>
      </c>
      <c r="Q135" s="246">
        <v>0</v>
      </c>
      <c r="R135" s="246">
        <f>Q135*H135</f>
        <v>0</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951</v>
      </c>
    </row>
    <row r="136" spans="2:65" s="1" customFormat="1" ht="16.5" customHeight="1">
      <c r="B136" s="49"/>
      <c r="C136" s="237" t="s">
        <v>741</v>
      </c>
      <c r="D136" s="237" t="s">
        <v>190</v>
      </c>
      <c r="E136" s="238" t="s">
        <v>4088</v>
      </c>
      <c r="F136" s="239" t="s">
        <v>4089</v>
      </c>
      <c r="G136" s="240" t="s">
        <v>3882</v>
      </c>
      <c r="H136" s="241">
        <v>48</v>
      </c>
      <c r="I136" s="242"/>
      <c r="J136" s="243">
        <f>ROUND(I136*H136,2)</f>
        <v>0</v>
      </c>
      <c r="K136" s="239" t="s">
        <v>34</v>
      </c>
      <c r="L136" s="75"/>
      <c r="M136" s="244" t="s">
        <v>34</v>
      </c>
      <c r="N136" s="245" t="s">
        <v>49</v>
      </c>
      <c r="O136" s="50"/>
      <c r="P136" s="246">
        <f>O136*H136</f>
        <v>0</v>
      </c>
      <c r="Q136" s="246">
        <v>0</v>
      </c>
      <c r="R136" s="246">
        <f>Q136*H136</f>
        <v>0</v>
      </c>
      <c r="S136" s="246">
        <v>0</v>
      </c>
      <c r="T136" s="247">
        <f>S136*H136</f>
        <v>0</v>
      </c>
      <c r="AR136" s="26" t="s">
        <v>338</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970</v>
      </c>
    </row>
    <row r="137" spans="2:65" s="1" customFormat="1" ht="16.5" customHeight="1">
      <c r="B137" s="49"/>
      <c r="C137" s="237" t="s">
        <v>746</v>
      </c>
      <c r="D137" s="237" t="s">
        <v>190</v>
      </c>
      <c r="E137" s="238" t="s">
        <v>4090</v>
      </c>
      <c r="F137" s="239" t="s">
        <v>3890</v>
      </c>
      <c r="G137" s="240" t="s">
        <v>3882</v>
      </c>
      <c r="H137" s="241">
        <v>3</v>
      </c>
      <c r="I137" s="242"/>
      <c r="J137" s="243">
        <f>ROUND(I137*H137,2)</f>
        <v>0</v>
      </c>
      <c r="K137" s="239" t="s">
        <v>34</v>
      </c>
      <c r="L137" s="75"/>
      <c r="M137" s="244" t="s">
        <v>34</v>
      </c>
      <c r="N137" s="249" t="s">
        <v>49</v>
      </c>
      <c r="O137" s="250"/>
      <c r="P137" s="251">
        <f>O137*H137</f>
        <v>0</v>
      </c>
      <c r="Q137" s="251">
        <v>0</v>
      </c>
      <c r="R137" s="251">
        <f>Q137*H137</f>
        <v>0</v>
      </c>
      <c r="S137" s="251">
        <v>0</v>
      </c>
      <c r="T137" s="252">
        <f>S137*H137</f>
        <v>0</v>
      </c>
      <c r="AR137" s="26" t="s">
        <v>338</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338</v>
      </c>
      <c r="BM137" s="26" t="s">
        <v>1012</v>
      </c>
    </row>
    <row r="138" spans="2:12" s="1" customFormat="1" ht="6.95" customHeight="1">
      <c r="B138" s="70"/>
      <c r="C138" s="71"/>
      <c r="D138" s="71"/>
      <c r="E138" s="71"/>
      <c r="F138" s="71"/>
      <c r="G138" s="71"/>
      <c r="H138" s="71"/>
      <c r="I138" s="182"/>
      <c r="J138" s="71"/>
      <c r="K138" s="71"/>
      <c r="L138" s="75"/>
    </row>
  </sheetData>
  <sheetProtection password="CC35" sheet="1" objects="1" scenarios="1" formatColumns="0" formatRows="0" autoFilter="0"/>
  <autoFilter ref="C92:K137"/>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144</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s="1" customFormat="1" ht="16.5" customHeight="1">
      <c r="B9" s="49"/>
      <c r="C9" s="50"/>
      <c r="D9" s="50"/>
      <c r="E9" s="159" t="s">
        <v>436</v>
      </c>
      <c r="F9" s="50"/>
      <c r="G9" s="50"/>
      <c r="H9" s="50"/>
      <c r="I9" s="160"/>
      <c r="J9" s="50"/>
      <c r="K9" s="54"/>
    </row>
    <row r="10" spans="2:11" s="1" customFormat="1" ht="13.5">
      <c r="B10" s="49"/>
      <c r="C10" s="50"/>
      <c r="D10" s="42" t="s">
        <v>437</v>
      </c>
      <c r="E10" s="50"/>
      <c r="F10" s="50"/>
      <c r="G10" s="50"/>
      <c r="H10" s="50"/>
      <c r="I10" s="160"/>
      <c r="J10" s="50"/>
      <c r="K10" s="54"/>
    </row>
    <row r="11" spans="2:11" s="1" customFormat="1" ht="36.95" customHeight="1">
      <c r="B11" s="49"/>
      <c r="C11" s="50"/>
      <c r="D11" s="50"/>
      <c r="E11" s="161" t="s">
        <v>4091</v>
      </c>
      <c r="F11" s="50"/>
      <c r="G11" s="50"/>
      <c r="H11" s="50"/>
      <c r="I11" s="160"/>
      <c r="J11" s="50"/>
      <c r="K11" s="54"/>
    </row>
    <row r="12" spans="2:11" s="1" customFormat="1" ht="13.5">
      <c r="B12" s="49"/>
      <c r="C12" s="50"/>
      <c r="D12" s="50"/>
      <c r="E12" s="50"/>
      <c r="F12" s="50"/>
      <c r="G12" s="50"/>
      <c r="H12" s="50"/>
      <c r="I12" s="160"/>
      <c r="J12" s="50"/>
      <c r="K12" s="54"/>
    </row>
    <row r="13" spans="2:11" s="1" customFormat="1" ht="14.4" customHeight="1">
      <c r="B13" s="49"/>
      <c r="C13" s="50"/>
      <c r="D13" s="42" t="s">
        <v>20</v>
      </c>
      <c r="E13" s="50"/>
      <c r="F13" s="37" t="s">
        <v>34</v>
      </c>
      <c r="G13" s="50"/>
      <c r="H13" s="50"/>
      <c r="I13" s="162" t="s">
        <v>22</v>
      </c>
      <c r="J13" s="37" t="s">
        <v>34</v>
      </c>
      <c r="K13" s="54"/>
    </row>
    <row r="14" spans="2:11" s="1" customFormat="1" ht="14.4" customHeight="1">
      <c r="B14" s="49"/>
      <c r="C14" s="50"/>
      <c r="D14" s="42" t="s">
        <v>24</v>
      </c>
      <c r="E14" s="50"/>
      <c r="F14" s="37" t="s">
        <v>25</v>
      </c>
      <c r="G14" s="50"/>
      <c r="H14" s="50"/>
      <c r="I14" s="162" t="s">
        <v>26</v>
      </c>
      <c r="J14" s="163" t="str">
        <f>'Rekapitulace stavby'!AN8</f>
        <v>14. 9. 2018</v>
      </c>
      <c r="K14" s="54"/>
    </row>
    <row r="15" spans="2:11" s="1" customFormat="1" ht="10.8" customHeight="1">
      <c r="B15" s="49"/>
      <c r="C15" s="50"/>
      <c r="D15" s="50"/>
      <c r="E15" s="50"/>
      <c r="F15" s="50"/>
      <c r="G15" s="50"/>
      <c r="H15" s="50"/>
      <c r="I15" s="160"/>
      <c r="J15" s="50"/>
      <c r="K15" s="54"/>
    </row>
    <row r="16" spans="2:11" s="1" customFormat="1" ht="14.4" customHeight="1">
      <c r="B16" s="49"/>
      <c r="C16" s="50"/>
      <c r="D16" s="42" t="s">
        <v>32</v>
      </c>
      <c r="E16" s="50"/>
      <c r="F16" s="50"/>
      <c r="G16" s="50"/>
      <c r="H16" s="50"/>
      <c r="I16" s="162" t="s">
        <v>33</v>
      </c>
      <c r="J16" s="37" t="s">
        <v>34</v>
      </c>
      <c r="K16" s="54"/>
    </row>
    <row r="17" spans="2:11" s="1" customFormat="1" ht="18" customHeight="1">
      <c r="B17" s="49"/>
      <c r="C17" s="50"/>
      <c r="D17" s="50"/>
      <c r="E17" s="37" t="s">
        <v>35</v>
      </c>
      <c r="F17" s="50"/>
      <c r="G17" s="50"/>
      <c r="H17" s="50"/>
      <c r="I17" s="162" t="s">
        <v>36</v>
      </c>
      <c r="J17" s="37" t="s">
        <v>34</v>
      </c>
      <c r="K17" s="54"/>
    </row>
    <row r="18" spans="2:11" s="1" customFormat="1" ht="6.95" customHeight="1">
      <c r="B18" s="49"/>
      <c r="C18" s="50"/>
      <c r="D18" s="50"/>
      <c r="E18" s="50"/>
      <c r="F18" s="50"/>
      <c r="G18" s="50"/>
      <c r="H18" s="50"/>
      <c r="I18" s="160"/>
      <c r="J18" s="50"/>
      <c r="K18" s="54"/>
    </row>
    <row r="19" spans="2:11" s="1" customFormat="1" ht="14.4" customHeight="1">
      <c r="B19" s="49"/>
      <c r="C19" s="50"/>
      <c r="D19" s="42" t="s">
        <v>37</v>
      </c>
      <c r="E19" s="50"/>
      <c r="F19" s="50"/>
      <c r="G19" s="50"/>
      <c r="H19" s="50"/>
      <c r="I19" s="162" t="s">
        <v>33</v>
      </c>
      <c r="J19" s="37" t="str">
        <f>IF('Rekapitulace stavby'!AN13="Vyplň údaj","",IF('Rekapitulace stavby'!AN13="","",'Rekapitulace stavby'!AN13))</f>
        <v/>
      </c>
      <c r="K19" s="54"/>
    </row>
    <row r="20" spans="2:11"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pans="2:11" s="1" customFormat="1" ht="6.95" customHeight="1">
      <c r="B21" s="49"/>
      <c r="C21" s="50"/>
      <c r="D21" s="50"/>
      <c r="E21" s="50"/>
      <c r="F21" s="50"/>
      <c r="G21" s="50"/>
      <c r="H21" s="50"/>
      <c r="I21" s="160"/>
      <c r="J21" s="50"/>
      <c r="K21" s="54"/>
    </row>
    <row r="22" spans="2:11" s="1" customFormat="1" ht="14.4" customHeight="1">
      <c r="B22" s="49"/>
      <c r="C22" s="50"/>
      <c r="D22" s="42" t="s">
        <v>39</v>
      </c>
      <c r="E22" s="50"/>
      <c r="F22" s="50"/>
      <c r="G22" s="50"/>
      <c r="H22" s="50"/>
      <c r="I22" s="162" t="s">
        <v>33</v>
      </c>
      <c r="J22" s="37" t="s">
        <v>34</v>
      </c>
      <c r="K22" s="54"/>
    </row>
    <row r="23" spans="2:11" s="1" customFormat="1" ht="18" customHeight="1">
      <c r="B23" s="49"/>
      <c r="C23" s="50"/>
      <c r="D23" s="50"/>
      <c r="E23" s="37" t="s">
        <v>40</v>
      </c>
      <c r="F23" s="50"/>
      <c r="G23" s="50"/>
      <c r="H23" s="50"/>
      <c r="I23" s="162" t="s">
        <v>36</v>
      </c>
      <c r="J23" s="37" t="s">
        <v>34</v>
      </c>
      <c r="K23" s="54"/>
    </row>
    <row r="24" spans="2:11" s="1" customFormat="1" ht="6.95" customHeight="1">
      <c r="B24" s="49"/>
      <c r="C24" s="50"/>
      <c r="D24" s="50"/>
      <c r="E24" s="50"/>
      <c r="F24" s="50"/>
      <c r="G24" s="50"/>
      <c r="H24" s="50"/>
      <c r="I24" s="160"/>
      <c r="J24" s="50"/>
      <c r="K24" s="54"/>
    </row>
    <row r="25" spans="2:11" s="1" customFormat="1" ht="14.4" customHeight="1">
      <c r="B25" s="49"/>
      <c r="C25" s="50"/>
      <c r="D25" s="42" t="s">
        <v>42</v>
      </c>
      <c r="E25" s="50"/>
      <c r="F25" s="50"/>
      <c r="G25" s="50"/>
      <c r="H25" s="50"/>
      <c r="I25" s="160"/>
      <c r="J25" s="50"/>
      <c r="K25" s="54"/>
    </row>
    <row r="26" spans="2:11" s="7" customFormat="1" ht="71.25" customHeight="1">
      <c r="B26" s="164"/>
      <c r="C26" s="165"/>
      <c r="D26" s="165"/>
      <c r="E26" s="47" t="s">
        <v>43</v>
      </c>
      <c r="F26" s="47"/>
      <c r="G26" s="47"/>
      <c r="H26" s="47"/>
      <c r="I26" s="166"/>
      <c r="J26" s="165"/>
      <c r="K26" s="167"/>
    </row>
    <row r="27" spans="2:11" s="1" customFormat="1" ht="6.95" customHeight="1">
      <c r="B27" s="49"/>
      <c r="C27" s="50"/>
      <c r="D27" s="50"/>
      <c r="E27" s="50"/>
      <c r="F27" s="50"/>
      <c r="G27" s="50"/>
      <c r="H27" s="50"/>
      <c r="I27" s="160"/>
      <c r="J27" s="50"/>
      <c r="K27" s="54"/>
    </row>
    <row r="28" spans="2:11" s="1" customFormat="1" ht="6.95" customHeight="1">
      <c r="B28" s="49"/>
      <c r="C28" s="50"/>
      <c r="D28" s="109"/>
      <c r="E28" s="109"/>
      <c r="F28" s="109"/>
      <c r="G28" s="109"/>
      <c r="H28" s="109"/>
      <c r="I28" s="168"/>
      <c r="J28" s="109"/>
      <c r="K28" s="169"/>
    </row>
    <row r="29" spans="2:11" s="1" customFormat="1" ht="25.4" customHeight="1">
      <c r="B29" s="49"/>
      <c r="C29" s="50"/>
      <c r="D29" s="170" t="s">
        <v>44</v>
      </c>
      <c r="E29" s="50"/>
      <c r="F29" s="50"/>
      <c r="G29" s="50"/>
      <c r="H29" s="50"/>
      <c r="I29" s="160"/>
      <c r="J29" s="171">
        <f>ROUND(J87,2)</f>
        <v>0</v>
      </c>
      <c r="K29" s="54"/>
    </row>
    <row r="30" spans="2:11" s="1" customFormat="1" ht="6.95" customHeight="1">
      <c r="B30" s="49"/>
      <c r="C30" s="50"/>
      <c r="D30" s="109"/>
      <c r="E30" s="109"/>
      <c r="F30" s="109"/>
      <c r="G30" s="109"/>
      <c r="H30" s="109"/>
      <c r="I30" s="168"/>
      <c r="J30" s="109"/>
      <c r="K30" s="169"/>
    </row>
    <row r="31" spans="2:11" s="1" customFormat="1" ht="14.4" customHeight="1">
      <c r="B31" s="49"/>
      <c r="C31" s="50"/>
      <c r="D31" s="50"/>
      <c r="E31" s="50"/>
      <c r="F31" s="55" t="s">
        <v>46</v>
      </c>
      <c r="G31" s="50"/>
      <c r="H31" s="50"/>
      <c r="I31" s="172" t="s">
        <v>45</v>
      </c>
      <c r="J31" s="55" t="s">
        <v>47</v>
      </c>
      <c r="K31" s="54"/>
    </row>
    <row r="32" spans="2:11" s="1" customFormat="1" ht="14.4" customHeight="1">
      <c r="B32" s="49"/>
      <c r="C32" s="50"/>
      <c r="D32" s="58" t="s">
        <v>48</v>
      </c>
      <c r="E32" s="58" t="s">
        <v>49</v>
      </c>
      <c r="F32" s="173">
        <f>ROUND(SUM(BE87:BE104),2)</f>
        <v>0</v>
      </c>
      <c r="G32" s="50"/>
      <c r="H32" s="50"/>
      <c r="I32" s="174">
        <v>0.21</v>
      </c>
      <c r="J32" s="173">
        <f>ROUND(ROUND((SUM(BE87:BE104)),2)*I32,2)</f>
        <v>0</v>
      </c>
      <c r="K32" s="54"/>
    </row>
    <row r="33" spans="2:11" s="1" customFormat="1" ht="14.4" customHeight="1">
      <c r="B33" s="49"/>
      <c r="C33" s="50"/>
      <c r="D33" s="50"/>
      <c r="E33" s="58" t="s">
        <v>50</v>
      </c>
      <c r="F33" s="173">
        <f>ROUND(SUM(BF87:BF104),2)</f>
        <v>0</v>
      </c>
      <c r="G33" s="50"/>
      <c r="H33" s="50"/>
      <c r="I33" s="174">
        <v>0.15</v>
      </c>
      <c r="J33" s="173">
        <f>ROUND(ROUND((SUM(BF87:BF104)),2)*I33,2)</f>
        <v>0</v>
      </c>
      <c r="K33" s="54"/>
    </row>
    <row r="34" spans="2:11" s="1" customFormat="1" ht="14.4" customHeight="1" hidden="1">
      <c r="B34" s="49"/>
      <c r="C34" s="50"/>
      <c r="D34" s="50"/>
      <c r="E34" s="58" t="s">
        <v>51</v>
      </c>
      <c r="F34" s="173">
        <f>ROUND(SUM(BG87:BG104),2)</f>
        <v>0</v>
      </c>
      <c r="G34" s="50"/>
      <c r="H34" s="50"/>
      <c r="I34" s="174">
        <v>0.21</v>
      </c>
      <c r="J34" s="173">
        <v>0</v>
      </c>
      <c r="K34" s="54"/>
    </row>
    <row r="35" spans="2:11" s="1" customFormat="1" ht="14.4" customHeight="1" hidden="1">
      <c r="B35" s="49"/>
      <c r="C35" s="50"/>
      <c r="D35" s="50"/>
      <c r="E35" s="58" t="s">
        <v>52</v>
      </c>
      <c r="F35" s="173">
        <f>ROUND(SUM(BH87:BH104),2)</f>
        <v>0</v>
      </c>
      <c r="G35" s="50"/>
      <c r="H35" s="50"/>
      <c r="I35" s="174">
        <v>0.15</v>
      </c>
      <c r="J35" s="173">
        <v>0</v>
      </c>
      <c r="K35" s="54"/>
    </row>
    <row r="36" spans="2:11" s="1" customFormat="1" ht="14.4" customHeight="1" hidden="1">
      <c r="B36" s="49"/>
      <c r="C36" s="50"/>
      <c r="D36" s="50"/>
      <c r="E36" s="58" t="s">
        <v>53</v>
      </c>
      <c r="F36" s="173">
        <f>ROUND(SUM(BI87:BI104),2)</f>
        <v>0</v>
      </c>
      <c r="G36" s="50"/>
      <c r="H36" s="50"/>
      <c r="I36" s="174">
        <v>0</v>
      </c>
      <c r="J36" s="173">
        <v>0</v>
      </c>
      <c r="K36" s="54"/>
    </row>
    <row r="37" spans="2:11" s="1" customFormat="1" ht="6.95" customHeight="1">
      <c r="B37" s="49"/>
      <c r="C37" s="50"/>
      <c r="D37" s="50"/>
      <c r="E37" s="50"/>
      <c r="F37" s="50"/>
      <c r="G37" s="50"/>
      <c r="H37" s="50"/>
      <c r="I37" s="160"/>
      <c r="J37" s="50"/>
      <c r="K37" s="54"/>
    </row>
    <row r="38" spans="2:11" s="1" customFormat="1" ht="25.4" customHeight="1">
      <c r="B38" s="49"/>
      <c r="C38" s="175"/>
      <c r="D38" s="176" t="s">
        <v>54</v>
      </c>
      <c r="E38" s="101"/>
      <c r="F38" s="101"/>
      <c r="G38" s="177" t="s">
        <v>55</v>
      </c>
      <c r="H38" s="178" t="s">
        <v>56</v>
      </c>
      <c r="I38" s="179"/>
      <c r="J38" s="180">
        <f>SUM(J29:J36)</f>
        <v>0</v>
      </c>
      <c r="K38" s="181"/>
    </row>
    <row r="39" spans="2:11" s="1" customFormat="1" ht="14.4" customHeight="1">
      <c r="B39" s="70"/>
      <c r="C39" s="71"/>
      <c r="D39" s="71"/>
      <c r="E39" s="71"/>
      <c r="F39" s="71"/>
      <c r="G39" s="71"/>
      <c r="H39" s="71"/>
      <c r="I39" s="182"/>
      <c r="J39" s="71"/>
      <c r="K39" s="72"/>
    </row>
    <row r="43" spans="2:11" s="1" customFormat="1" ht="6.95" customHeight="1">
      <c r="B43" s="183"/>
      <c r="C43" s="184"/>
      <c r="D43" s="184"/>
      <c r="E43" s="184"/>
      <c r="F43" s="184"/>
      <c r="G43" s="184"/>
      <c r="H43" s="184"/>
      <c r="I43" s="185"/>
      <c r="J43" s="184"/>
      <c r="K43" s="186"/>
    </row>
    <row r="44" spans="2:11" s="1" customFormat="1" ht="36.95" customHeight="1">
      <c r="B44" s="49"/>
      <c r="C44" s="32" t="s">
        <v>162</v>
      </c>
      <c r="D44" s="50"/>
      <c r="E44" s="50"/>
      <c r="F44" s="50"/>
      <c r="G44" s="50"/>
      <c r="H44" s="50"/>
      <c r="I44" s="160"/>
      <c r="J44" s="50"/>
      <c r="K44" s="54"/>
    </row>
    <row r="45" spans="2:11" s="1" customFormat="1" ht="6.95" customHeight="1">
      <c r="B45" s="49"/>
      <c r="C45" s="50"/>
      <c r="D45" s="50"/>
      <c r="E45" s="50"/>
      <c r="F45" s="50"/>
      <c r="G45" s="50"/>
      <c r="H45" s="50"/>
      <c r="I45" s="160"/>
      <c r="J45" s="50"/>
      <c r="K45" s="54"/>
    </row>
    <row r="46" spans="2:11" s="1" customFormat="1" ht="14.4" customHeight="1">
      <c r="B46" s="49"/>
      <c r="C46" s="42" t="s">
        <v>18</v>
      </c>
      <c r="D46" s="50"/>
      <c r="E46" s="50"/>
      <c r="F46" s="50"/>
      <c r="G46" s="50"/>
      <c r="H46" s="50"/>
      <c r="I46" s="160"/>
      <c r="J46" s="50"/>
      <c r="K46" s="54"/>
    </row>
    <row r="47" spans="2:11" s="1" customFormat="1" ht="16.5" customHeight="1">
      <c r="B47" s="49"/>
      <c r="C47" s="50"/>
      <c r="D47" s="50"/>
      <c r="E47" s="159" t="str">
        <f>E7</f>
        <v>Městská knihovna</v>
      </c>
      <c r="F47" s="42"/>
      <c r="G47" s="42"/>
      <c r="H47" s="42"/>
      <c r="I47" s="160"/>
      <c r="J47" s="50"/>
      <c r="K47" s="54"/>
    </row>
    <row r="48" spans="2:11" ht="13.5">
      <c r="B48" s="30"/>
      <c r="C48" s="42" t="s">
        <v>160</v>
      </c>
      <c r="D48" s="31"/>
      <c r="E48" s="31"/>
      <c r="F48" s="31"/>
      <c r="G48" s="31"/>
      <c r="H48" s="31"/>
      <c r="I48" s="158"/>
      <c r="J48" s="31"/>
      <c r="K48" s="33"/>
    </row>
    <row r="49" spans="2:11" s="1" customFormat="1" ht="16.5" customHeight="1">
      <c r="B49" s="49"/>
      <c r="C49" s="50"/>
      <c r="D49" s="50"/>
      <c r="E49" s="159" t="s">
        <v>436</v>
      </c>
      <c r="F49" s="50"/>
      <c r="G49" s="50"/>
      <c r="H49" s="50"/>
      <c r="I49" s="160"/>
      <c r="J49" s="50"/>
      <c r="K49" s="54"/>
    </row>
    <row r="50" spans="2:11" s="1" customFormat="1" ht="14.4" customHeight="1">
      <c r="B50" s="49"/>
      <c r="C50" s="42" t="s">
        <v>437</v>
      </c>
      <c r="D50" s="50"/>
      <c r="E50" s="50"/>
      <c r="F50" s="50"/>
      <c r="G50" s="50"/>
      <c r="H50" s="50"/>
      <c r="I50" s="160"/>
      <c r="J50" s="50"/>
      <c r="K50" s="54"/>
    </row>
    <row r="51" spans="2:11" s="1" customFormat="1" ht="17.25" customHeight="1">
      <c r="B51" s="49"/>
      <c r="C51" s="50"/>
      <c r="D51" s="50"/>
      <c r="E51" s="161" t="str">
        <f>E11</f>
        <v xml:space="preserve">03.08 - D.1.4.j - Měření a regulace </v>
      </c>
      <c r="F51" s="50"/>
      <c r="G51" s="50"/>
      <c r="H51" s="50"/>
      <c r="I51" s="160"/>
      <c r="J51" s="50"/>
      <c r="K51" s="54"/>
    </row>
    <row r="52" spans="2:11" s="1" customFormat="1" ht="6.95" customHeight="1">
      <c r="B52" s="49"/>
      <c r="C52" s="50"/>
      <c r="D52" s="50"/>
      <c r="E52" s="50"/>
      <c r="F52" s="50"/>
      <c r="G52" s="50"/>
      <c r="H52" s="50"/>
      <c r="I52" s="160"/>
      <c r="J52" s="50"/>
      <c r="K52" s="54"/>
    </row>
    <row r="53" spans="2:11" s="1" customFormat="1" ht="18" customHeight="1">
      <c r="B53" s="49"/>
      <c r="C53" s="42" t="s">
        <v>24</v>
      </c>
      <c r="D53" s="50"/>
      <c r="E53" s="50"/>
      <c r="F53" s="37" t="str">
        <f>F14</f>
        <v>Staré nám. 134 a 135, Sokolov</v>
      </c>
      <c r="G53" s="50"/>
      <c r="H53" s="50"/>
      <c r="I53" s="162" t="s">
        <v>26</v>
      </c>
      <c r="J53" s="163" t="str">
        <f>IF(J14="","",J14)</f>
        <v>14. 9. 2018</v>
      </c>
      <c r="K53" s="54"/>
    </row>
    <row r="54" spans="2:11" s="1" customFormat="1" ht="6.95" customHeight="1">
      <c r="B54" s="49"/>
      <c r="C54" s="50"/>
      <c r="D54" s="50"/>
      <c r="E54" s="50"/>
      <c r="F54" s="50"/>
      <c r="G54" s="50"/>
      <c r="H54" s="50"/>
      <c r="I54" s="160"/>
      <c r="J54" s="50"/>
      <c r="K54" s="54"/>
    </row>
    <row r="55" spans="2:11" s="1" customFormat="1" ht="13.5">
      <c r="B55" s="49"/>
      <c r="C55" s="42" t="s">
        <v>32</v>
      </c>
      <c r="D55" s="50"/>
      <c r="E55" s="50"/>
      <c r="F55" s="37" t="str">
        <f>E17</f>
        <v>Město Sokolov</v>
      </c>
      <c r="G55" s="50"/>
      <c r="H55" s="50"/>
      <c r="I55" s="162" t="s">
        <v>39</v>
      </c>
      <c r="J55" s="47" t="str">
        <f>E23</f>
        <v>Ing. Arch Olga Růžičková</v>
      </c>
      <c r="K55" s="54"/>
    </row>
    <row r="56" spans="2:11" s="1" customFormat="1" ht="14.4" customHeight="1">
      <c r="B56" s="49"/>
      <c r="C56" s="42" t="s">
        <v>37</v>
      </c>
      <c r="D56" s="50"/>
      <c r="E56" s="50"/>
      <c r="F56" s="37" t="str">
        <f>IF(E20="","",E20)</f>
        <v/>
      </c>
      <c r="G56" s="50"/>
      <c r="H56" s="50"/>
      <c r="I56" s="160"/>
      <c r="J56" s="187"/>
      <c r="K56" s="54"/>
    </row>
    <row r="57" spans="2:11" s="1" customFormat="1" ht="10.3" customHeight="1">
      <c r="B57" s="49"/>
      <c r="C57" s="50"/>
      <c r="D57" s="50"/>
      <c r="E57" s="50"/>
      <c r="F57" s="50"/>
      <c r="G57" s="50"/>
      <c r="H57" s="50"/>
      <c r="I57" s="160"/>
      <c r="J57" s="50"/>
      <c r="K57" s="54"/>
    </row>
    <row r="58" spans="2:11" s="1" customFormat="1" ht="29.25" customHeight="1">
      <c r="B58" s="49"/>
      <c r="C58" s="188" t="s">
        <v>163</v>
      </c>
      <c r="D58" s="175"/>
      <c r="E58" s="175"/>
      <c r="F58" s="175"/>
      <c r="G58" s="175"/>
      <c r="H58" s="175"/>
      <c r="I58" s="189"/>
      <c r="J58" s="190" t="s">
        <v>164</v>
      </c>
      <c r="K58" s="191"/>
    </row>
    <row r="59" spans="2:11" s="1" customFormat="1" ht="10.3" customHeight="1">
      <c r="B59" s="49"/>
      <c r="C59" s="50"/>
      <c r="D59" s="50"/>
      <c r="E59" s="50"/>
      <c r="F59" s="50"/>
      <c r="G59" s="50"/>
      <c r="H59" s="50"/>
      <c r="I59" s="160"/>
      <c r="J59" s="50"/>
      <c r="K59" s="54"/>
    </row>
    <row r="60" spans="2:47" s="1" customFormat="1" ht="29.25" customHeight="1">
      <c r="B60" s="49"/>
      <c r="C60" s="192" t="s">
        <v>165</v>
      </c>
      <c r="D60" s="50"/>
      <c r="E60" s="50"/>
      <c r="F60" s="50"/>
      <c r="G60" s="50"/>
      <c r="H60" s="50"/>
      <c r="I60" s="160"/>
      <c r="J60" s="171">
        <f>J87</f>
        <v>0</v>
      </c>
      <c r="K60" s="54"/>
      <c r="AU60" s="26" t="s">
        <v>166</v>
      </c>
    </row>
    <row r="61" spans="2:11" s="8" customFormat="1" ht="24.95" customHeight="1">
      <c r="B61" s="193"/>
      <c r="C61" s="194"/>
      <c r="D61" s="195" t="s">
        <v>4092</v>
      </c>
      <c r="E61" s="196"/>
      <c r="F61" s="196"/>
      <c r="G61" s="196"/>
      <c r="H61" s="196"/>
      <c r="I61" s="197"/>
      <c r="J61" s="198">
        <f>J88</f>
        <v>0</v>
      </c>
      <c r="K61" s="199"/>
    </row>
    <row r="62" spans="2:11" s="9" customFormat="1" ht="19.9" customHeight="1">
      <c r="B62" s="200"/>
      <c r="C62" s="201"/>
      <c r="D62" s="202" t="s">
        <v>3819</v>
      </c>
      <c r="E62" s="203"/>
      <c r="F62" s="203"/>
      <c r="G62" s="203"/>
      <c r="H62" s="203"/>
      <c r="I62" s="204"/>
      <c r="J62" s="205">
        <f>J89</f>
        <v>0</v>
      </c>
      <c r="K62" s="206"/>
    </row>
    <row r="63" spans="2:11" s="9" customFormat="1" ht="19.9" customHeight="1">
      <c r="B63" s="200"/>
      <c r="C63" s="201"/>
      <c r="D63" s="202" t="s">
        <v>3820</v>
      </c>
      <c r="E63" s="203"/>
      <c r="F63" s="203"/>
      <c r="G63" s="203"/>
      <c r="H63" s="203"/>
      <c r="I63" s="204"/>
      <c r="J63" s="205">
        <f>J93</f>
        <v>0</v>
      </c>
      <c r="K63" s="206"/>
    </row>
    <row r="64" spans="2:11" s="9" customFormat="1" ht="19.9" customHeight="1">
      <c r="B64" s="200"/>
      <c r="C64" s="201"/>
      <c r="D64" s="202" t="s">
        <v>3821</v>
      </c>
      <c r="E64" s="203"/>
      <c r="F64" s="203"/>
      <c r="G64" s="203"/>
      <c r="H64" s="203"/>
      <c r="I64" s="204"/>
      <c r="J64" s="205">
        <f>J97</f>
        <v>0</v>
      </c>
      <c r="K64" s="206"/>
    </row>
    <row r="65" spans="2:11" s="9" customFormat="1" ht="19.9" customHeight="1">
      <c r="B65" s="200"/>
      <c r="C65" s="201"/>
      <c r="D65" s="202" t="s">
        <v>3822</v>
      </c>
      <c r="E65" s="203"/>
      <c r="F65" s="203"/>
      <c r="G65" s="203"/>
      <c r="H65" s="203"/>
      <c r="I65" s="204"/>
      <c r="J65" s="205">
        <f>J100</f>
        <v>0</v>
      </c>
      <c r="K65" s="206"/>
    </row>
    <row r="66" spans="2:11" s="1" customFormat="1" ht="21.8" customHeight="1">
      <c r="B66" s="49"/>
      <c r="C66" s="50"/>
      <c r="D66" s="50"/>
      <c r="E66" s="50"/>
      <c r="F66" s="50"/>
      <c r="G66" s="50"/>
      <c r="H66" s="50"/>
      <c r="I66" s="160"/>
      <c r="J66" s="50"/>
      <c r="K66" s="54"/>
    </row>
    <row r="67" spans="2:11" s="1" customFormat="1" ht="6.95" customHeight="1">
      <c r="B67" s="70"/>
      <c r="C67" s="71"/>
      <c r="D67" s="71"/>
      <c r="E67" s="71"/>
      <c r="F67" s="71"/>
      <c r="G67" s="71"/>
      <c r="H67" s="71"/>
      <c r="I67" s="182"/>
      <c r="J67" s="71"/>
      <c r="K67" s="72"/>
    </row>
    <row r="71" spans="2:12" s="1" customFormat="1" ht="6.95" customHeight="1">
      <c r="B71" s="73"/>
      <c r="C71" s="74"/>
      <c r="D71" s="74"/>
      <c r="E71" s="74"/>
      <c r="F71" s="74"/>
      <c r="G71" s="74"/>
      <c r="H71" s="74"/>
      <c r="I71" s="185"/>
      <c r="J71" s="74"/>
      <c r="K71" s="74"/>
      <c r="L71" s="75"/>
    </row>
    <row r="72" spans="2:12" s="1" customFormat="1" ht="36.95" customHeight="1">
      <c r="B72" s="49"/>
      <c r="C72" s="76" t="s">
        <v>171</v>
      </c>
      <c r="D72" s="77"/>
      <c r="E72" s="77"/>
      <c r="F72" s="77"/>
      <c r="G72" s="77"/>
      <c r="H72" s="77"/>
      <c r="I72" s="207"/>
      <c r="J72" s="77"/>
      <c r="K72" s="77"/>
      <c r="L72" s="75"/>
    </row>
    <row r="73" spans="2:12" s="1" customFormat="1" ht="6.95" customHeight="1">
      <c r="B73" s="49"/>
      <c r="C73" s="77"/>
      <c r="D73" s="77"/>
      <c r="E73" s="77"/>
      <c r="F73" s="77"/>
      <c r="G73" s="77"/>
      <c r="H73" s="77"/>
      <c r="I73" s="207"/>
      <c r="J73" s="77"/>
      <c r="K73" s="77"/>
      <c r="L73" s="75"/>
    </row>
    <row r="74" spans="2:12" s="1" customFormat="1" ht="14.4" customHeight="1">
      <c r="B74" s="49"/>
      <c r="C74" s="79" t="s">
        <v>18</v>
      </c>
      <c r="D74" s="77"/>
      <c r="E74" s="77"/>
      <c r="F74" s="77"/>
      <c r="G74" s="77"/>
      <c r="H74" s="77"/>
      <c r="I74" s="207"/>
      <c r="J74" s="77"/>
      <c r="K74" s="77"/>
      <c r="L74" s="75"/>
    </row>
    <row r="75" spans="2:12" s="1" customFormat="1" ht="16.5" customHeight="1">
      <c r="B75" s="49"/>
      <c r="C75" s="77"/>
      <c r="D75" s="77"/>
      <c r="E75" s="208" t="str">
        <f>E7</f>
        <v>Městská knihovna</v>
      </c>
      <c r="F75" s="79"/>
      <c r="G75" s="79"/>
      <c r="H75" s="79"/>
      <c r="I75" s="207"/>
      <c r="J75" s="77"/>
      <c r="K75" s="77"/>
      <c r="L75" s="75"/>
    </row>
    <row r="76" spans="2:12" ht="13.5">
      <c r="B76" s="30"/>
      <c r="C76" s="79" t="s">
        <v>160</v>
      </c>
      <c r="D76" s="291"/>
      <c r="E76" s="291"/>
      <c r="F76" s="291"/>
      <c r="G76" s="291"/>
      <c r="H76" s="291"/>
      <c r="I76" s="152"/>
      <c r="J76" s="291"/>
      <c r="K76" s="291"/>
      <c r="L76" s="292"/>
    </row>
    <row r="77" spans="2:12" s="1" customFormat="1" ht="16.5" customHeight="1">
      <c r="B77" s="49"/>
      <c r="C77" s="77"/>
      <c r="D77" s="77"/>
      <c r="E77" s="208" t="s">
        <v>436</v>
      </c>
      <c r="F77" s="77"/>
      <c r="G77" s="77"/>
      <c r="H77" s="77"/>
      <c r="I77" s="207"/>
      <c r="J77" s="77"/>
      <c r="K77" s="77"/>
      <c r="L77" s="75"/>
    </row>
    <row r="78" spans="2:12" s="1" customFormat="1" ht="14.4" customHeight="1">
      <c r="B78" s="49"/>
      <c r="C78" s="79" t="s">
        <v>437</v>
      </c>
      <c r="D78" s="77"/>
      <c r="E78" s="77"/>
      <c r="F78" s="77"/>
      <c r="G78" s="77"/>
      <c r="H78" s="77"/>
      <c r="I78" s="207"/>
      <c r="J78" s="77"/>
      <c r="K78" s="77"/>
      <c r="L78" s="75"/>
    </row>
    <row r="79" spans="2:12" s="1" customFormat="1" ht="17.25" customHeight="1">
      <c r="B79" s="49"/>
      <c r="C79" s="77"/>
      <c r="D79" s="77"/>
      <c r="E79" s="85" t="str">
        <f>E11</f>
        <v xml:space="preserve">03.08 - D.1.4.j - Měření a regulace </v>
      </c>
      <c r="F79" s="77"/>
      <c r="G79" s="77"/>
      <c r="H79" s="77"/>
      <c r="I79" s="207"/>
      <c r="J79" s="77"/>
      <c r="K79" s="77"/>
      <c r="L79" s="75"/>
    </row>
    <row r="80" spans="2:12" s="1" customFormat="1" ht="6.95" customHeight="1">
      <c r="B80" s="49"/>
      <c r="C80" s="77"/>
      <c r="D80" s="77"/>
      <c r="E80" s="77"/>
      <c r="F80" s="77"/>
      <c r="G80" s="77"/>
      <c r="H80" s="77"/>
      <c r="I80" s="207"/>
      <c r="J80" s="77"/>
      <c r="K80" s="77"/>
      <c r="L80" s="75"/>
    </row>
    <row r="81" spans="2:12" s="1" customFormat="1" ht="18" customHeight="1">
      <c r="B81" s="49"/>
      <c r="C81" s="79" t="s">
        <v>24</v>
      </c>
      <c r="D81" s="77"/>
      <c r="E81" s="77"/>
      <c r="F81" s="209" t="str">
        <f>F14</f>
        <v>Staré nám. 134 a 135, Sokolov</v>
      </c>
      <c r="G81" s="77"/>
      <c r="H81" s="77"/>
      <c r="I81" s="210" t="s">
        <v>26</v>
      </c>
      <c r="J81" s="88" t="str">
        <f>IF(J14="","",J14)</f>
        <v>14. 9. 2018</v>
      </c>
      <c r="K81" s="77"/>
      <c r="L81" s="75"/>
    </row>
    <row r="82" spans="2:12" s="1" customFormat="1" ht="6.95" customHeight="1">
      <c r="B82" s="49"/>
      <c r="C82" s="77"/>
      <c r="D82" s="77"/>
      <c r="E82" s="77"/>
      <c r="F82" s="77"/>
      <c r="G82" s="77"/>
      <c r="H82" s="77"/>
      <c r="I82" s="207"/>
      <c r="J82" s="77"/>
      <c r="K82" s="77"/>
      <c r="L82" s="75"/>
    </row>
    <row r="83" spans="2:12" s="1" customFormat="1" ht="13.5">
      <c r="B83" s="49"/>
      <c r="C83" s="79" t="s">
        <v>32</v>
      </c>
      <c r="D83" s="77"/>
      <c r="E83" s="77"/>
      <c r="F83" s="209" t="str">
        <f>E17</f>
        <v>Město Sokolov</v>
      </c>
      <c r="G83" s="77"/>
      <c r="H83" s="77"/>
      <c r="I83" s="210" t="s">
        <v>39</v>
      </c>
      <c r="J83" s="209" t="str">
        <f>E23</f>
        <v>Ing. Arch Olga Růžičková</v>
      </c>
      <c r="K83" s="77"/>
      <c r="L83" s="75"/>
    </row>
    <row r="84" spans="2:12" s="1" customFormat="1" ht="14.4" customHeight="1">
      <c r="B84" s="49"/>
      <c r="C84" s="79" t="s">
        <v>37</v>
      </c>
      <c r="D84" s="77"/>
      <c r="E84" s="77"/>
      <c r="F84" s="209" t="str">
        <f>IF(E20="","",E20)</f>
        <v/>
      </c>
      <c r="G84" s="77"/>
      <c r="H84" s="77"/>
      <c r="I84" s="207"/>
      <c r="J84" s="77"/>
      <c r="K84" s="77"/>
      <c r="L84" s="75"/>
    </row>
    <row r="85" spans="2:12" s="1" customFormat="1" ht="10.3" customHeight="1">
      <c r="B85" s="49"/>
      <c r="C85" s="77"/>
      <c r="D85" s="77"/>
      <c r="E85" s="77"/>
      <c r="F85" s="77"/>
      <c r="G85" s="77"/>
      <c r="H85" s="77"/>
      <c r="I85" s="207"/>
      <c r="J85" s="77"/>
      <c r="K85" s="77"/>
      <c r="L85" s="75"/>
    </row>
    <row r="86" spans="2:20" s="10" customFormat="1" ht="29.25" customHeight="1">
      <c r="B86" s="211"/>
      <c r="C86" s="212" t="s">
        <v>172</v>
      </c>
      <c r="D86" s="213" t="s">
        <v>63</v>
      </c>
      <c r="E86" s="213" t="s">
        <v>59</v>
      </c>
      <c r="F86" s="213" t="s">
        <v>173</v>
      </c>
      <c r="G86" s="213" t="s">
        <v>174</v>
      </c>
      <c r="H86" s="213" t="s">
        <v>175</v>
      </c>
      <c r="I86" s="214" t="s">
        <v>176</v>
      </c>
      <c r="J86" s="213" t="s">
        <v>164</v>
      </c>
      <c r="K86" s="215" t="s">
        <v>177</v>
      </c>
      <c r="L86" s="216"/>
      <c r="M86" s="105" t="s">
        <v>178</v>
      </c>
      <c r="N86" s="106" t="s">
        <v>48</v>
      </c>
      <c r="O86" s="106" t="s">
        <v>179</v>
      </c>
      <c r="P86" s="106" t="s">
        <v>180</v>
      </c>
      <c r="Q86" s="106" t="s">
        <v>181</v>
      </c>
      <c r="R86" s="106" t="s">
        <v>182</v>
      </c>
      <c r="S86" s="106" t="s">
        <v>183</v>
      </c>
      <c r="T86" s="107" t="s">
        <v>184</v>
      </c>
    </row>
    <row r="87" spans="2:63" s="1" customFormat="1" ht="29.25" customHeight="1">
      <c r="B87" s="49"/>
      <c r="C87" s="111" t="s">
        <v>165</v>
      </c>
      <c r="D87" s="77"/>
      <c r="E87" s="77"/>
      <c r="F87" s="77"/>
      <c r="G87" s="77"/>
      <c r="H87" s="77"/>
      <c r="I87" s="207"/>
      <c r="J87" s="217">
        <f>BK87</f>
        <v>0</v>
      </c>
      <c r="K87" s="77"/>
      <c r="L87" s="75"/>
      <c r="M87" s="108"/>
      <c r="N87" s="109"/>
      <c r="O87" s="109"/>
      <c r="P87" s="218">
        <f>P88</f>
        <v>0</v>
      </c>
      <c r="Q87" s="109"/>
      <c r="R87" s="218">
        <f>R88</f>
        <v>0</v>
      </c>
      <c r="S87" s="109"/>
      <c r="T87" s="219">
        <f>T88</f>
        <v>0</v>
      </c>
      <c r="AT87" s="26" t="s">
        <v>77</v>
      </c>
      <c r="AU87" s="26" t="s">
        <v>166</v>
      </c>
      <c r="BK87" s="220">
        <f>BK88</f>
        <v>0</v>
      </c>
    </row>
    <row r="88" spans="2:63" s="11" customFormat="1" ht="37.4" customHeight="1">
      <c r="B88" s="221"/>
      <c r="C88" s="222"/>
      <c r="D88" s="223" t="s">
        <v>77</v>
      </c>
      <c r="E88" s="224" t="s">
        <v>2877</v>
      </c>
      <c r="F88" s="224" t="s">
        <v>4093</v>
      </c>
      <c r="G88" s="222"/>
      <c r="H88" s="222"/>
      <c r="I88" s="225"/>
      <c r="J88" s="226">
        <f>BK88</f>
        <v>0</v>
      </c>
      <c r="K88" s="222"/>
      <c r="L88" s="227"/>
      <c r="M88" s="228"/>
      <c r="N88" s="229"/>
      <c r="O88" s="229"/>
      <c r="P88" s="230">
        <f>P89+P93+P97+P100</f>
        <v>0</v>
      </c>
      <c r="Q88" s="229"/>
      <c r="R88" s="230">
        <f>R89+R93+R97+R100</f>
        <v>0</v>
      </c>
      <c r="S88" s="229"/>
      <c r="T88" s="231">
        <f>T89+T93+T97+T100</f>
        <v>0</v>
      </c>
      <c r="AR88" s="232" t="s">
        <v>88</v>
      </c>
      <c r="AT88" s="233" t="s">
        <v>77</v>
      </c>
      <c r="AU88" s="233" t="s">
        <v>78</v>
      </c>
      <c r="AY88" s="232" t="s">
        <v>187</v>
      </c>
      <c r="BK88" s="234">
        <f>BK89+BK93+BK97+BK100</f>
        <v>0</v>
      </c>
    </row>
    <row r="89" spans="2:63" s="11" customFormat="1" ht="19.9" customHeight="1">
      <c r="B89" s="221"/>
      <c r="C89" s="222"/>
      <c r="D89" s="223" t="s">
        <v>77</v>
      </c>
      <c r="E89" s="235" t="s">
        <v>3824</v>
      </c>
      <c r="F89" s="235" t="s">
        <v>3825</v>
      </c>
      <c r="G89" s="222"/>
      <c r="H89" s="222"/>
      <c r="I89" s="225"/>
      <c r="J89" s="236">
        <f>BK89</f>
        <v>0</v>
      </c>
      <c r="K89" s="222"/>
      <c r="L89" s="227"/>
      <c r="M89" s="228"/>
      <c r="N89" s="229"/>
      <c r="O89" s="229"/>
      <c r="P89" s="230">
        <f>SUM(P90:P92)</f>
        <v>0</v>
      </c>
      <c r="Q89" s="229"/>
      <c r="R89" s="230">
        <f>SUM(R90:R92)</f>
        <v>0</v>
      </c>
      <c r="S89" s="229"/>
      <c r="T89" s="231">
        <f>SUM(T90:T92)</f>
        <v>0</v>
      </c>
      <c r="AR89" s="232" t="s">
        <v>88</v>
      </c>
      <c r="AT89" s="233" t="s">
        <v>77</v>
      </c>
      <c r="AU89" s="233" t="s">
        <v>86</v>
      </c>
      <c r="AY89" s="232" t="s">
        <v>187</v>
      </c>
      <c r="BK89" s="234">
        <f>SUM(BK90:BK92)</f>
        <v>0</v>
      </c>
    </row>
    <row r="90" spans="2:65" s="1" customFormat="1" ht="16.5" customHeight="1">
      <c r="B90" s="49"/>
      <c r="C90" s="237" t="s">
        <v>86</v>
      </c>
      <c r="D90" s="237" t="s">
        <v>190</v>
      </c>
      <c r="E90" s="238" t="s">
        <v>3826</v>
      </c>
      <c r="F90" s="239" t="s">
        <v>4094</v>
      </c>
      <c r="G90" s="240" t="s">
        <v>1731</v>
      </c>
      <c r="H90" s="241">
        <v>2</v>
      </c>
      <c r="I90" s="242"/>
      <c r="J90" s="243">
        <f>ROUND(I90*H90,2)</f>
        <v>0</v>
      </c>
      <c r="K90" s="239" t="s">
        <v>34</v>
      </c>
      <c r="L90" s="75"/>
      <c r="M90" s="244" t="s">
        <v>34</v>
      </c>
      <c r="N90" s="245" t="s">
        <v>49</v>
      </c>
      <c r="O90" s="50"/>
      <c r="P90" s="246">
        <f>O90*H90</f>
        <v>0</v>
      </c>
      <c r="Q90" s="246">
        <v>0</v>
      </c>
      <c r="R90" s="246">
        <f>Q90*H90</f>
        <v>0</v>
      </c>
      <c r="S90" s="246">
        <v>0</v>
      </c>
      <c r="T90" s="247">
        <f>S90*H90</f>
        <v>0</v>
      </c>
      <c r="AR90" s="26" t="s">
        <v>338</v>
      </c>
      <c r="AT90" s="26" t="s">
        <v>190</v>
      </c>
      <c r="AU90" s="26" t="s">
        <v>88</v>
      </c>
      <c r="AY90" s="26" t="s">
        <v>187</v>
      </c>
      <c r="BE90" s="248">
        <f>IF(N90="základní",J90,0)</f>
        <v>0</v>
      </c>
      <c r="BF90" s="248">
        <f>IF(N90="snížená",J90,0)</f>
        <v>0</v>
      </c>
      <c r="BG90" s="248">
        <f>IF(N90="zákl. přenesená",J90,0)</f>
        <v>0</v>
      </c>
      <c r="BH90" s="248">
        <f>IF(N90="sníž. přenesená",J90,0)</f>
        <v>0</v>
      </c>
      <c r="BI90" s="248">
        <f>IF(N90="nulová",J90,0)</f>
        <v>0</v>
      </c>
      <c r="BJ90" s="26" t="s">
        <v>86</v>
      </c>
      <c r="BK90" s="248">
        <f>ROUND(I90*H90,2)</f>
        <v>0</v>
      </c>
      <c r="BL90" s="26" t="s">
        <v>338</v>
      </c>
      <c r="BM90" s="26" t="s">
        <v>88</v>
      </c>
    </row>
    <row r="91" spans="2:65" s="1" customFormat="1" ht="16.5" customHeight="1">
      <c r="B91" s="49"/>
      <c r="C91" s="237" t="s">
        <v>88</v>
      </c>
      <c r="D91" s="237" t="s">
        <v>190</v>
      </c>
      <c r="E91" s="238" t="s">
        <v>3828</v>
      </c>
      <c r="F91" s="239" t="s">
        <v>4095</v>
      </c>
      <c r="G91" s="240" t="s">
        <v>1731</v>
      </c>
      <c r="H91" s="241">
        <v>16</v>
      </c>
      <c r="I91" s="242"/>
      <c r="J91" s="243">
        <f>ROUND(I91*H91,2)</f>
        <v>0</v>
      </c>
      <c r="K91" s="239" t="s">
        <v>34</v>
      </c>
      <c r="L91" s="75"/>
      <c r="M91" s="244" t="s">
        <v>34</v>
      </c>
      <c r="N91" s="245" t="s">
        <v>49</v>
      </c>
      <c r="O91" s="50"/>
      <c r="P91" s="246">
        <f>O91*H91</f>
        <v>0</v>
      </c>
      <c r="Q91" s="246">
        <v>0</v>
      </c>
      <c r="R91" s="246">
        <f>Q91*H91</f>
        <v>0</v>
      </c>
      <c r="S91" s="246">
        <v>0</v>
      </c>
      <c r="T91" s="247">
        <f>S91*H91</f>
        <v>0</v>
      </c>
      <c r="AR91" s="26" t="s">
        <v>338</v>
      </c>
      <c r="AT91" s="26" t="s">
        <v>190</v>
      </c>
      <c r="AU91" s="26" t="s">
        <v>88</v>
      </c>
      <c r="AY91" s="26" t="s">
        <v>187</v>
      </c>
      <c r="BE91" s="248">
        <f>IF(N91="základní",J91,0)</f>
        <v>0</v>
      </c>
      <c r="BF91" s="248">
        <f>IF(N91="snížená",J91,0)</f>
        <v>0</v>
      </c>
      <c r="BG91" s="248">
        <f>IF(N91="zákl. přenesená",J91,0)</f>
        <v>0</v>
      </c>
      <c r="BH91" s="248">
        <f>IF(N91="sníž. přenesená",J91,0)</f>
        <v>0</v>
      </c>
      <c r="BI91" s="248">
        <f>IF(N91="nulová",J91,0)</f>
        <v>0</v>
      </c>
      <c r="BJ91" s="26" t="s">
        <v>86</v>
      </c>
      <c r="BK91" s="248">
        <f>ROUND(I91*H91,2)</f>
        <v>0</v>
      </c>
      <c r="BL91" s="26" t="s">
        <v>338</v>
      </c>
      <c r="BM91" s="26" t="s">
        <v>204</v>
      </c>
    </row>
    <row r="92" spans="2:65" s="1" customFormat="1" ht="25.5" customHeight="1">
      <c r="B92" s="49"/>
      <c r="C92" s="237" t="s">
        <v>113</v>
      </c>
      <c r="D92" s="237" t="s">
        <v>190</v>
      </c>
      <c r="E92" s="238" t="s">
        <v>3830</v>
      </c>
      <c r="F92" s="239" t="s">
        <v>4096</v>
      </c>
      <c r="G92" s="240" t="s">
        <v>1731</v>
      </c>
      <c r="H92" s="241">
        <v>2</v>
      </c>
      <c r="I92" s="242"/>
      <c r="J92" s="243">
        <f>ROUND(I92*H92,2)</f>
        <v>0</v>
      </c>
      <c r="K92" s="239" t="s">
        <v>34</v>
      </c>
      <c r="L92" s="75"/>
      <c r="M92" s="244" t="s">
        <v>34</v>
      </c>
      <c r="N92" s="245" t="s">
        <v>49</v>
      </c>
      <c r="O92" s="50"/>
      <c r="P92" s="246">
        <f>O92*H92</f>
        <v>0</v>
      </c>
      <c r="Q92" s="246">
        <v>0</v>
      </c>
      <c r="R92" s="246">
        <f>Q92*H92</f>
        <v>0</v>
      </c>
      <c r="S92" s="246">
        <v>0</v>
      </c>
      <c r="T92" s="247">
        <f>S92*H92</f>
        <v>0</v>
      </c>
      <c r="AR92" s="26" t="s">
        <v>338</v>
      </c>
      <c r="AT92" s="26" t="s">
        <v>190</v>
      </c>
      <c r="AU92" s="26" t="s">
        <v>88</v>
      </c>
      <c r="AY92" s="26" t="s">
        <v>187</v>
      </c>
      <c r="BE92" s="248">
        <f>IF(N92="základní",J92,0)</f>
        <v>0</v>
      </c>
      <c r="BF92" s="248">
        <f>IF(N92="snížená",J92,0)</f>
        <v>0</v>
      </c>
      <c r="BG92" s="248">
        <f>IF(N92="zákl. přenesená",J92,0)</f>
        <v>0</v>
      </c>
      <c r="BH92" s="248">
        <f>IF(N92="sníž. přenesená",J92,0)</f>
        <v>0</v>
      </c>
      <c r="BI92" s="248">
        <f>IF(N92="nulová",J92,0)</f>
        <v>0</v>
      </c>
      <c r="BJ92" s="26" t="s">
        <v>86</v>
      </c>
      <c r="BK92" s="248">
        <f>ROUND(I92*H92,2)</f>
        <v>0</v>
      </c>
      <c r="BL92" s="26" t="s">
        <v>338</v>
      </c>
      <c r="BM92" s="26" t="s">
        <v>282</v>
      </c>
    </row>
    <row r="93" spans="2:63" s="11" customFormat="1" ht="29.85" customHeight="1">
      <c r="B93" s="221"/>
      <c r="C93" s="222"/>
      <c r="D93" s="223" t="s">
        <v>77</v>
      </c>
      <c r="E93" s="235" t="s">
        <v>3050</v>
      </c>
      <c r="F93" s="235" t="s">
        <v>3862</v>
      </c>
      <c r="G93" s="222"/>
      <c r="H93" s="222"/>
      <c r="I93" s="225"/>
      <c r="J93" s="236">
        <f>BK93</f>
        <v>0</v>
      </c>
      <c r="K93" s="222"/>
      <c r="L93" s="227"/>
      <c r="M93" s="228"/>
      <c r="N93" s="229"/>
      <c r="O93" s="229"/>
      <c r="P93" s="230">
        <f>SUM(P94:P96)</f>
        <v>0</v>
      </c>
      <c r="Q93" s="229"/>
      <c r="R93" s="230">
        <f>SUM(R94:R96)</f>
        <v>0</v>
      </c>
      <c r="S93" s="229"/>
      <c r="T93" s="231">
        <f>SUM(T94:T96)</f>
        <v>0</v>
      </c>
      <c r="AR93" s="232" t="s">
        <v>88</v>
      </c>
      <c r="AT93" s="233" t="s">
        <v>77</v>
      </c>
      <c r="AU93" s="233" t="s">
        <v>86</v>
      </c>
      <c r="AY93" s="232" t="s">
        <v>187</v>
      </c>
      <c r="BK93" s="234">
        <f>SUM(BK94:BK96)</f>
        <v>0</v>
      </c>
    </row>
    <row r="94" spans="2:65" s="1" customFormat="1" ht="16.5" customHeight="1">
      <c r="B94" s="49"/>
      <c r="C94" s="237" t="s">
        <v>204</v>
      </c>
      <c r="D94" s="237" t="s">
        <v>190</v>
      </c>
      <c r="E94" s="238" t="s">
        <v>3850</v>
      </c>
      <c r="F94" s="239" t="s">
        <v>3866</v>
      </c>
      <c r="G94" s="240" t="s">
        <v>393</v>
      </c>
      <c r="H94" s="241">
        <v>40</v>
      </c>
      <c r="I94" s="242"/>
      <c r="J94" s="243">
        <f>ROUND(I94*H94,2)</f>
        <v>0</v>
      </c>
      <c r="K94" s="239" t="s">
        <v>34</v>
      </c>
      <c r="L94" s="75"/>
      <c r="M94" s="244" t="s">
        <v>34</v>
      </c>
      <c r="N94" s="245" t="s">
        <v>49</v>
      </c>
      <c r="O94" s="50"/>
      <c r="P94" s="246">
        <f>O94*H94</f>
        <v>0</v>
      </c>
      <c r="Q94" s="246">
        <v>0</v>
      </c>
      <c r="R94" s="246">
        <f>Q94*H94</f>
        <v>0</v>
      </c>
      <c r="S94" s="246">
        <v>0</v>
      </c>
      <c r="T94" s="247">
        <f>S94*H94</f>
        <v>0</v>
      </c>
      <c r="AR94" s="26" t="s">
        <v>338</v>
      </c>
      <c r="AT94" s="26" t="s">
        <v>190</v>
      </c>
      <c r="AU94" s="26" t="s">
        <v>88</v>
      </c>
      <c r="AY94" s="26" t="s">
        <v>187</v>
      </c>
      <c r="BE94" s="248">
        <f>IF(N94="základní",J94,0)</f>
        <v>0</v>
      </c>
      <c r="BF94" s="248">
        <f>IF(N94="snížená",J94,0)</f>
        <v>0</v>
      </c>
      <c r="BG94" s="248">
        <f>IF(N94="zákl. přenesená",J94,0)</f>
        <v>0</v>
      </c>
      <c r="BH94" s="248">
        <f>IF(N94="sníž. přenesená",J94,0)</f>
        <v>0</v>
      </c>
      <c r="BI94" s="248">
        <f>IF(N94="nulová",J94,0)</f>
        <v>0</v>
      </c>
      <c r="BJ94" s="26" t="s">
        <v>86</v>
      </c>
      <c r="BK94" s="248">
        <f>ROUND(I94*H94,2)</f>
        <v>0</v>
      </c>
      <c r="BL94" s="26" t="s">
        <v>338</v>
      </c>
      <c r="BM94" s="26" t="s">
        <v>295</v>
      </c>
    </row>
    <row r="95" spans="2:65" s="1" customFormat="1" ht="16.5" customHeight="1">
      <c r="B95" s="49"/>
      <c r="C95" s="237" t="s">
        <v>186</v>
      </c>
      <c r="D95" s="237" t="s">
        <v>190</v>
      </c>
      <c r="E95" s="238" t="s">
        <v>3854</v>
      </c>
      <c r="F95" s="239" t="s">
        <v>3870</v>
      </c>
      <c r="G95" s="240" t="s">
        <v>393</v>
      </c>
      <c r="H95" s="241">
        <v>60</v>
      </c>
      <c r="I95" s="242"/>
      <c r="J95" s="243">
        <f>ROUND(I95*H95,2)</f>
        <v>0</v>
      </c>
      <c r="K95" s="239" t="s">
        <v>34</v>
      </c>
      <c r="L95" s="75"/>
      <c r="M95" s="244" t="s">
        <v>34</v>
      </c>
      <c r="N95" s="245" t="s">
        <v>49</v>
      </c>
      <c r="O95" s="50"/>
      <c r="P95" s="246">
        <f>O95*H95</f>
        <v>0</v>
      </c>
      <c r="Q95" s="246">
        <v>0</v>
      </c>
      <c r="R95" s="246">
        <f>Q95*H95</f>
        <v>0</v>
      </c>
      <c r="S95" s="246">
        <v>0</v>
      </c>
      <c r="T95" s="247">
        <f>S95*H95</f>
        <v>0</v>
      </c>
      <c r="AR95" s="26" t="s">
        <v>338</v>
      </c>
      <c r="AT95" s="26" t="s">
        <v>190</v>
      </c>
      <c r="AU95" s="26" t="s">
        <v>88</v>
      </c>
      <c r="AY95" s="26" t="s">
        <v>187</v>
      </c>
      <c r="BE95" s="248">
        <f>IF(N95="základní",J95,0)</f>
        <v>0</v>
      </c>
      <c r="BF95" s="248">
        <f>IF(N95="snížená",J95,0)</f>
        <v>0</v>
      </c>
      <c r="BG95" s="248">
        <f>IF(N95="zákl. přenesená",J95,0)</f>
        <v>0</v>
      </c>
      <c r="BH95" s="248">
        <f>IF(N95="sníž. přenesená",J95,0)</f>
        <v>0</v>
      </c>
      <c r="BI95" s="248">
        <f>IF(N95="nulová",J95,0)</f>
        <v>0</v>
      </c>
      <c r="BJ95" s="26" t="s">
        <v>86</v>
      </c>
      <c r="BK95" s="248">
        <f>ROUND(I95*H95,2)</f>
        <v>0</v>
      </c>
      <c r="BL95" s="26" t="s">
        <v>338</v>
      </c>
      <c r="BM95" s="26" t="s">
        <v>307</v>
      </c>
    </row>
    <row r="96" spans="2:65" s="1" customFormat="1" ht="16.5" customHeight="1">
      <c r="B96" s="49"/>
      <c r="C96" s="237" t="s">
        <v>282</v>
      </c>
      <c r="D96" s="237" t="s">
        <v>190</v>
      </c>
      <c r="E96" s="238" t="s">
        <v>3856</v>
      </c>
      <c r="F96" s="239" t="s">
        <v>3872</v>
      </c>
      <c r="G96" s="240" t="s">
        <v>2216</v>
      </c>
      <c r="H96" s="241">
        <v>1</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317</v>
      </c>
    </row>
    <row r="97" spans="2:63" s="11" customFormat="1" ht="29.85" customHeight="1">
      <c r="B97" s="221"/>
      <c r="C97" s="222"/>
      <c r="D97" s="223" t="s">
        <v>77</v>
      </c>
      <c r="E97" s="235" t="s">
        <v>3569</v>
      </c>
      <c r="F97" s="235" t="s">
        <v>3873</v>
      </c>
      <c r="G97" s="222"/>
      <c r="H97" s="222"/>
      <c r="I97" s="225"/>
      <c r="J97" s="236">
        <f>BK97</f>
        <v>0</v>
      </c>
      <c r="K97" s="222"/>
      <c r="L97" s="227"/>
      <c r="M97" s="228"/>
      <c r="N97" s="229"/>
      <c r="O97" s="229"/>
      <c r="P97" s="230">
        <f>SUM(P98:P99)</f>
        <v>0</v>
      </c>
      <c r="Q97" s="229"/>
      <c r="R97" s="230">
        <f>SUM(R98:R99)</f>
        <v>0</v>
      </c>
      <c r="S97" s="229"/>
      <c r="T97" s="231">
        <f>SUM(T98:T99)</f>
        <v>0</v>
      </c>
      <c r="AR97" s="232" t="s">
        <v>88</v>
      </c>
      <c r="AT97" s="233" t="s">
        <v>77</v>
      </c>
      <c r="AU97" s="233" t="s">
        <v>86</v>
      </c>
      <c r="AY97" s="232" t="s">
        <v>187</v>
      </c>
      <c r="BK97" s="234">
        <f>SUM(BK98:BK99)</f>
        <v>0</v>
      </c>
    </row>
    <row r="98" spans="2:65" s="1" customFormat="1" ht="16.5" customHeight="1">
      <c r="B98" s="49"/>
      <c r="C98" s="237" t="s">
        <v>287</v>
      </c>
      <c r="D98" s="237" t="s">
        <v>190</v>
      </c>
      <c r="E98" s="238" t="s">
        <v>3858</v>
      </c>
      <c r="F98" s="239" t="s">
        <v>4097</v>
      </c>
      <c r="G98" s="240" t="s">
        <v>393</v>
      </c>
      <c r="H98" s="241">
        <v>50</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329</v>
      </c>
    </row>
    <row r="99" spans="2:65" s="1" customFormat="1" ht="16.5" customHeight="1">
      <c r="B99" s="49"/>
      <c r="C99" s="237" t="s">
        <v>295</v>
      </c>
      <c r="D99" s="237" t="s">
        <v>190</v>
      </c>
      <c r="E99" s="238" t="s">
        <v>3860</v>
      </c>
      <c r="F99" s="239" t="s">
        <v>4098</v>
      </c>
      <c r="G99" s="240" t="s">
        <v>393</v>
      </c>
      <c r="H99" s="241">
        <v>80</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338</v>
      </c>
    </row>
    <row r="100" spans="2:63" s="11" customFormat="1" ht="29.85" customHeight="1">
      <c r="B100" s="221"/>
      <c r="C100" s="222"/>
      <c r="D100" s="223" t="s">
        <v>77</v>
      </c>
      <c r="E100" s="235" t="s">
        <v>3579</v>
      </c>
      <c r="F100" s="235" t="s">
        <v>3877</v>
      </c>
      <c r="G100" s="222"/>
      <c r="H100" s="222"/>
      <c r="I100" s="225"/>
      <c r="J100" s="236">
        <f>BK100</f>
        <v>0</v>
      </c>
      <c r="K100" s="222"/>
      <c r="L100" s="227"/>
      <c r="M100" s="228"/>
      <c r="N100" s="229"/>
      <c r="O100" s="229"/>
      <c r="P100" s="230">
        <f>SUM(P101:P104)</f>
        <v>0</v>
      </c>
      <c r="Q100" s="229"/>
      <c r="R100" s="230">
        <f>SUM(R101:R104)</f>
        <v>0</v>
      </c>
      <c r="S100" s="229"/>
      <c r="T100" s="231">
        <f>SUM(T101:T104)</f>
        <v>0</v>
      </c>
      <c r="AR100" s="232" t="s">
        <v>88</v>
      </c>
      <c r="AT100" s="233" t="s">
        <v>77</v>
      </c>
      <c r="AU100" s="233" t="s">
        <v>86</v>
      </c>
      <c r="AY100" s="232" t="s">
        <v>187</v>
      </c>
      <c r="BK100" s="234">
        <f>SUM(BK101:BK104)</f>
        <v>0</v>
      </c>
    </row>
    <row r="101" spans="2:65" s="1" customFormat="1" ht="16.5" customHeight="1">
      <c r="B101" s="49"/>
      <c r="C101" s="237" t="s">
        <v>229</v>
      </c>
      <c r="D101" s="237" t="s">
        <v>190</v>
      </c>
      <c r="E101" s="238" t="s">
        <v>3865</v>
      </c>
      <c r="F101" s="239" t="s">
        <v>4099</v>
      </c>
      <c r="G101" s="240" t="s">
        <v>1731</v>
      </c>
      <c r="H101" s="241">
        <v>1</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348</v>
      </c>
    </row>
    <row r="102" spans="2:65" s="1" customFormat="1" ht="16.5" customHeight="1">
      <c r="B102" s="49"/>
      <c r="C102" s="237" t="s">
        <v>307</v>
      </c>
      <c r="D102" s="237" t="s">
        <v>190</v>
      </c>
      <c r="E102" s="238" t="s">
        <v>3867</v>
      </c>
      <c r="F102" s="239" t="s">
        <v>4100</v>
      </c>
      <c r="G102" s="240" t="s">
        <v>1731</v>
      </c>
      <c r="H102" s="241">
        <v>2</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356</v>
      </c>
    </row>
    <row r="103" spans="2:65" s="1" customFormat="1" ht="16.5" customHeight="1">
      <c r="B103" s="49"/>
      <c r="C103" s="237" t="s">
        <v>312</v>
      </c>
      <c r="D103" s="237" t="s">
        <v>190</v>
      </c>
      <c r="E103" s="238" t="s">
        <v>3871</v>
      </c>
      <c r="F103" s="239" t="s">
        <v>3886</v>
      </c>
      <c r="G103" s="240" t="s">
        <v>1731</v>
      </c>
      <c r="H103" s="241">
        <v>2</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371</v>
      </c>
    </row>
    <row r="104" spans="2:65" s="1" customFormat="1" ht="16.5" customHeight="1">
      <c r="B104" s="49"/>
      <c r="C104" s="237" t="s">
        <v>317</v>
      </c>
      <c r="D104" s="237" t="s">
        <v>190</v>
      </c>
      <c r="E104" s="238" t="s">
        <v>3880</v>
      </c>
      <c r="F104" s="239" t="s">
        <v>3890</v>
      </c>
      <c r="G104" s="240" t="s">
        <v>3882</v>
      </c>
      <c r="H104" s="241">
        <v>2</v>
      </c>
      <c r="I104" s="242"/>
      <c r="J104" s="243">
        <f>ROUND(I104*H104,2)</f>
        <v>0</v>
      </c>
      <c r="K104" s="239" t="s">
        <v>34</v>
      </c>
      <c r="L104" s="75"/>
      <c r="M104" s="244" t="s">
        <v>34</v>
      </c>
      <c r="N104" s="249" t="s">
        <v>49</v>
      </c>
      <c r="O104" s="250"/>
      <c r="P104" s="251">
        <f>O104*H104</f>
        <v>0</v>
      </c>
      <c r="Q104" s="251">
        <v>0</v>
      </c>
      <c r="R104" s="251">
        <f>Q104*H104</f>
        <v>0</v>
      </c>
      <c r="S104" s="251">
        <v>0</v>
      </c>
      <c r="T104" s="252">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384</v>
      </c>
    </row>
    <row r="105" spans="2:12" s="1" customFormat="1" ht="6.95" customHeight="1">
      <c r="B105" s="70"/>
      <c r="C105" s="71"/>
      <c r="D105" s="71"/>
      <c r="E105" s="71"/>
      <c r="F105" s="71"/>
      <c r="G105" s="71"/>
      <c r="H105" s="71"/>
      <c r="I105" s="182"/>
      <c r="J105" s="71"/>
      <c r="K105" s="71"/>
      <c r="L105" s="75"/>
    </row>
  </sheetData>
  <sheetProtection password="CC35" sheet="1" objects="1" scenarios="1" formatColumns="0" formatRows="0" autoFilter="0"/>
  <autoFilter ref="C86:K104"/>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147</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s="1" customFormat="1" ht="13.5">
      <c r="B8" s="49"/>
      <c r="C8" s="50"/>
      <c r="D8" s="42" t="s">
        <v>160</v>
      </c>
      <c r="E8" s="50"/>
      <c r="F8" s="50"/>
      <c r="G8" s="50"/>
      <c r="H8" s="50"/>
      <c r="I8" s="160"/>
      <c r="J8" s="50"/>
      <c r="K8" s="54"/>
    </row>
    <row r="9" spans="2:11" s="1" customFormat="1" ht="36.95" customHeight="1">
      <c r="B9" s="49"/>
      <c r="C9" s="50"/>
      <c r="D9" s="50"/>
      <c r="E9" s="161" t="s">
        <v>4101</v>
      </c>
      <c r="F9" s="50"/>
      <c r="G9" s="50"/>
      <c r="H9" s="50"/>
      <c r="I9" s="160"/>
      <c r="J9" s="50"/>
      <c r="K9" s="54"/>
    </row>
    <row r="10" spans="2:11" s="1" customFormat="1" ht="13.5">
      <c r="B10" s="49"/>
      <c r="C10" s="50"/>
      <c r="D10" s="50"/>
      <c r="E10" s="50"/>
      <c r="F10" s="50"/>
      <c r="G10" s="50"/>
      <c r="H10" s="50"/>
      <c r="I10" s="160"/>
      <c r="J10" s="50"/>
      <c r="K10" s="54"/>
    </row>
    <row r="11" spans="2:11" s="1" customFormat="1" ht="14.4" customHeight="1">
      <c r="B11" s="49"/>
      <c r="C11" s="50"/>
      <c r="D11" s="42" t="s">
        <v>20</v>
      </c>
      <c r="E11" s="50"/>
      <c r="F11" s="37" t="s">
        <v>21</v>
      </c>
      <c r="G11" s="50"/>
      <c r="H11" s="50"/>
      <c r="I11" s="162" t="s">
        <v>22</v>
      </c>
      <c r="J11" s="37" t="s">
        <v>34</v>
      </c>
      <c r="K11" s="54"/>
    </row>
    <row r="12" spans="2:11" s="1" customFormat="1" ht="14.4" customHeight="1">
      <c r="B12" s="49"/>
      <c r="C12" s="50"/>
      <c r="D12" s="42" t="s">
        <v>24</v>
      </c>
      <c r="E12" s="50"/>
      <c r="F12" s="37" t="s">
        <v>25</v>
      </c>
      <c r="G12" s="50"/>
      <c r="H12" s="50"/>
      <c r="I12" s="162" t="s">
        <v>26</v>
      </c>
      <c r="J12" s="163" t="str">
        <f>'Rekapitulace stavby'!AN8</f>
        <v>14. 9. 2018</v>
      </c>
      <c r="K12" s="54"/>
    </row>
    <row r="13" spans="2:11" s="1" customFormat="1" ht="10.8" customHeight="1">
      <c r="B13" s="49"/>
      <c r="C13" s="50"/>
      <c r="D13" s="50"/>
      <c r="E13" s="50"/>
      <c r="F13" s="50"/>
      <c r="G13" s="50"/>
      <c r="H13" s="50"/>
      <c r="I13" s="160"/>
      <c r="J13" s="50"/>
      <c r="K13" s="54"/>
    </row>
    <row r="14" spans="2:11" s="1" customFormat="1" ht="14.4" customHeight="1">
      <c r="B14" s="49"/>
      <c r="C14" s="50"/>
      <c r="D14" s="42" t="s">
        <v>32</v>
      </c>
      <c r="E14" s="50"/>
      <c r="F14" s="50"/>
      <c r="G14" s="50"/>
      <c r="H14" s="50"/>
      <c r="I14" s="162" t="s">
        <v>33</v>
      </c>
      <c r="J14" s="37" t="s">
        <v>34</v>
      </c>
      <c r="K14" s="54"/>
    </row>
    <row r="15" spans="2:11" s="1" customFormat="1" ht="18" customHeight="1">
      <c r="B15" s="49"/>
      <c r="C15" s="50"/>
      <c r="D15" s="50"/>
      <c r="E15" s="37" t="s">
        <v>35</v>
      </c>
      <c r="F15" s="50"/>
      <c r="G15" s="50"/>
      <c r="H15" s="50"/>
      <c r="I15" s="162" t="s">
        <v>36</v>
      </c>
      <c r="J15" s="37" t="s">
        <v>34</v>
      </c>
      <c r="K15" s="54"/>
    </row>
    <row r="16" spans="2:11" s="1" customFormat="1" ht="6.95" customHeight="1">
      <c r="B16" s="49"/>
      <c r="C16" s="50"/>
      <c r="D16" s="50"/>
      <c r="E16" s="50"/>
      <c r="F16" s="50"/>
      <c r="G16" s="50"/>
      <c r="H16" s="50"/>
      <c r="I16" s="160"/>
      <c r="J16" s="50"/>
      <c r="K16" s="54"/>
    </row>
    <row r="17" spans="2:11" s="1" customFormat="1" ht="14.4" customHeight="1">
      <c r="B17" s="49"/>
      <c r="C17" s="50"/>
      <c r="D17" s="42" t="s">
        <v>37</v>
      </c>
      <c r="E17" s="50"/>
      <c r="F17" s="50"/>
      <c r="G17" s="50"/>
      <c r="H17" s="50"/>
      <c r="I17" s="162" t="s">
        <v>33</v>
      </c>
      <c r="J17" s="37" t="str">
        <f>IF('Rekapitulace stavby'!AN13="Vyplň údaj","",IF('Rekapitulace stavby'!AN13="","",'Rekapitulace stavby'!AN13))</f>
        <v/>
      </c>
      <c r="K17" s="54"/>
    </row>
    <row r="18" spans="2:11" s="1" customFormat="1" ht="18" customHeight="1">
      <c r="B18" s="49"/>
      <c r="C18" s="50"/>
      <c r="D18" s="50"/>
      <c r="E18" s="37" t="str">
        <f>IF('Rekapitulace stavby'!E14="Vyplň údaj","",IF('Rekapitulace stavby'!E14="","",'Rekapitulace stavby'!E14))</f>
        <v/>
      </c>
      <c r="F18" s="50"/>
      <c r="G18" s="50"/>
      <c r="H18" s="50"/>
      <c r="I18" s="162" t="s">
        <v>36</v>
      </c>
      <c r="J18" s="37" t="str">
        <f>IF('Rekapitulace stavby'!AN14="Vyplň údaj","",IF('Rekapitulace stavby'!AN14="","",'Rekapitulace stavby'!AN14))</f>
        <v/>
      </c>
      <c r="K18" s="54"/>
    </row>
    <row r="19" spans="2:11" s="1" customFormat="1" ht="6.95" customHeight="1">
      <c r="B19" s="49"/>
      <c r="C19" s="50"/>
      <c r="D19" s="50"/>
      <c r="E19" s="50"/>
      <c r="F19" s="50"/>
      <c r="G19" s="50"/>
      <c r="H19" s="50"/>
      <c r="I19" s="160"/>
      <c r="J19" s="50"/>
      <c r="K19" s="54"/>
    </row>
    <row r="20" spans="2:11" s="1" customFormat="1" ht="14.4" customHeight="1">
      <c r="B20" s="49"/>
      <c r="C20" s="50"/>
      <c r="D20" s="42" t="s">
        <v>39</v>
      </c>
      <c r="E20" s="50"/>
      <c r="F20" s="50"/>
      <c r="G20" s="50"/>
      <c r="H20" s="50"/>
      <c r="I20" s="162" t="s">
        <v>33</v>
      </c>
      <c r="J20" s="37" t="s">
        <v>34</v>
      </c>
      <c r="K20" s="54"/>
    </row>
    <row r="21" spans="2:11" s="1" customFormat="1" ht="18" customHeight="1">
      <c r="B21" s="49"/>
      <c r="C21" s="50"/>
      <c r="D21" s="50"/>
      <c r="E21" s="37" t="s">
        <v>40</v>
      </c>
      <c r="F21" s="50"/>
      <c r="G21" s="50"/>
      <c r="H21" s="50"/>
      <c r="I21" s="162" t="s">
        <v>36</v>
      </c>
      <c r="J21" s="37" t="s">
        <v>34</v>
      </c>
      <c r="K21" s="54"/>
    </row>
    <row r="22" spans="2:11" s="1" customFormat="1" ht="6.95" customHeight="1">
      <c r="B22" s="49"/>
      <c r="C22" s="50"/>
      <c r="D22" s="50"/>
      <c r="E22" s="50"/>
      <c r="F22" s="50"/>
      <c r="G22" s="50"/>
      <c r="H22" s="50"/>
      <c r="I22" s="160"/>
      <c r="J22" s="50"/>
      <c r="K22" s="54"/>
    </row>
    <row r="23" spans="2:11" s="1" customFormat="1" ht="14.4" customHeight="1">
      <c r="B23" s="49"/>
      <c r="C23" s="50"/>
      <c r="D23" s="42" t="s">
        <v>42</v>
      </c>
      <c r="E23" s="50"/>
      <c r="F23" s="50"/>
      <c r="G23" s="50"/>
      <c r="H23" s="50"/>
      <c r="I23" s="160"/>
      <c r="J23" s="50"/>
      <c r="K23" s="54"/>
    </row>
    <row r="24" spans="2:11" s="7" customFormat="1" ht="71.25" customHeight="1">
      <c r="B24" s="164"/>
      <c r="C24" s="165"/>
      <c r="D24" s="165"/>
      <c r="E24" s="47" t="s">
        <v>43</v>
      </c>
      <c r="F24" s="47"/>
      <c r="G24" s="47"/>
      <c r="H24" s="47"/>
      <c r="I24" s="166"/>
      <c r="J24" s="165"/>
      <c r="K24" s="167"/>
    </row>
    <row r="25" spans="2:11" s="1" customFormat="1" ht="6.95" customHeight="1">
      <c r="B25" s="49"/>
      <c r="C25" s="50"/>
      <c r="D25" s="50"/>
      <c r="E25" s="50"/>
      <c r="F25" s="50"/>
      <c r="G25" s="50"/>
      <c r="H25" s="50"/>
      <c r="I25" s="160"/>
      <c r="J25" s="50"/>
      <c r="K25" s="54"/>
    </row>
    <row r="26" spans="2:11" s="1" customFormat="1" ht="6.95" customHeight="1">
      <c r="B26" s="49"/>
      <c r="C26" s="50"/>
      <c r="D26" s="109"/>
      <c r="E26" s="109"/>
      <c r="F26" s="109"/>
      <c r="G26" s="109"/>
      <c r="H26" s="109"/>
      <c r="I26" s="168"/>
      <c r="J26" s="109"/>
      <c r="K26" s="169"/>
    </row>
    <row r="27" spans="2:11" s="1" customFormat="1" ht="25.4" customHeight="1">
      <c r="B27" s="49"/>
      <c r="C27" s="50"/>
      <c r="D27" s="170" t="s">
        <v>44</v>
      </c>
      <c r="E27" s="50"/>
      <c r="F27" s="50"/>
      <c r="G27" s="50"/>
      <c r="H27" s="50"/>
      <c r="I27" s="160"/>
      <c r="J27" s="171">
        <f>ROUND(J78,2)</f>
        <v>0</v>
      </c>
      <c r="K27" s="54"/>
    </row>
    <row r="28" spans="2:11" s="1" customFormat="1" ht="6.95" customHeight="1">
      <c r="B28" s="49"/>
      <c r="C28" s="50"/>
      <c r="D28" s="109"/>
      <c r="E28" s="109"/>
      <c r="F28" s="109"/>
      <c r="G28" s="109"/>
      <c r="H28" s="109"/>
      <c r="I28" s="168"/>
      <c r="J28" s="109"/>
      <c r="K28" s="169"/>
    </row>
    <row r="29" spans="2:11" s="1" customFormat="1" ht="14.4" customHeight="1">
      <c r="B29" s="49"/>
      <c r="C29" s="50"/>
      <c r="D29" s="50"/>
      <c r="E29" s="50"/>
      <c r="F29" s="55" t="s">
        <v>46</v>
      </c>
      <c r="G29" s="50"/>
      <c r="H29" s="50"/>
      <c r="I29" s="172" t="s">
        <v>45</v>
      </c>
      <c r="J29" s="55" t="s">
        <v>47</v>
      </c>
      <c r="K29" s="54"/>
    </row>
    <row r="30" spans="2:11" s="1" customFormat="1" ht="14.4" customHeight="1">
      <c r="B30" s="49"/>
      <c r="C30" s="50"/>
      <c r="D30" s="58" t="s">
        <v>48</v>
      </c>
      <c r="E30" s="58" t="s">
        <v>49</v>
      </c>
      <c r="F30" s="173">
        <f>ROUND(SUM(BE78:BE86),2)</f>
        <v>0</v>
      </c>
      <c r="G30" s="50"/>
      <c r="H30" s="50"/>
      <c r="I30" s="174">
        <v>0.21</v>
      </c>
      <c r="J30" s="173">
        <f>ROUND(ROUND((SUM(BE78:BE86)),2)*I30,2)</f>
        <v>0</v>
      </c>
      <c r="K30" s="54"/>
    </row>
    <row r="31" spans="2:11" s="1" customFormat="1" ht="14.4" customHeight="1">
      <c r="B31" s="49"/>
      <c r="C31" s="50"/>
      <c r="D31" s="50"/>
      <c r="E31" s="58" t="s">
        <v>50</v>
      </c>
      <c r="F31" s="173">
        <f>ROUND(SUM(BF78:BF86),2)</f>
        <v>0</v>
      </c>
      <c r="G31" s="50"/>
      <c r="H31" s="50"/>
      <c r="I31" s="174">
        <v>0.15</v>
      </c>
      <c r="J31" s="173">
        <f>ROUND(ROUND((SUM(BF78:BF86)),2)*I31,2)</f>
        <v>0</v>
      </c>
      <c r="K31" s="54"/>
    </row>
    <row r="32" spans="2:11" s="1" customFormat="1" ht="14.4" customHeight="1" hidden="1">
      <c r="B32" s="49"/>
      <c r="C32" s="50"/>
      <c r="D32" s="50"/>
      <c r="E32" s="58" t="s">
        <v>51</v>
      </c>
      <c r="F32" s="173">
        <f>ROUND(SUM(BG78:BG86),2)</f>
        <v>0</v>
      </c>
      <c r="G32" s="50"/>
      <c r="H32" s="50"/>
      <c r="I32" s="174">
        <v>0.21</v>
      </c>
      <c r="J32" s="173">
        <v>0</v>
      </c>
      <c r="K32" s="54"/>
    </row>
    <row r="33" spans="2:11" s="1" customFormat="1" ht="14.4" customHeight="1" hidden="1">
      <c r="B33" s="49"/>
      <c r="C33" s="50"/>
      <c r="D33" s="50"/>
      <c r="E33" s="58" t="s">
        <v>52</v>
      </c>
      <c r="F33" s="173">
        <f>ROUND(SUM(BH78:BH86),2)</f>
        <v>0</v>
      </c>
      <c r="G33" s="50"/>
      <c r="H33" s="50"/>
      <c r="I33" s="174">
        <v>0.15</v>
      </c>
      <c r="J33" s="173">
        <v>0</v>
      </c>
      <c r="K33" s="54"/>
    </row>
    <row r="34" spans="2:11" s="1" customFormat="1" ht="14.4" customHeight="1" hidden="1">
      <c r="B34" s="49"/>
      <c r="C34" s="50"/>
      <c r="D34" s="50"/>
      <c r="E34" s="58" t="s">
        <v>53</v>
      </c>
      <c r="F34" s="173">
        <f>ROUND(SUM(BI78:BI86),2)</f>
        <v>0</v>
      </c>
      <c r="G34" s="50"/>
      <c r="H34" s="50"/>
      <c r="I34" s="174">
        <v>0</v>
      </c>
      <c r="J34" s="173">
        <v>0</v>
      </c>
      <c r="K34" s="54"/>
    </row>
    <row r="35" spans="2:11" s="1" customFormat="1" ht="6.95" customHeight="1">
      <c r="B35" s="49"/>
      <c r="C35" s="50"/>
      <c r="D35" s="50"/>
      <c r="E35" s="50"/>
      <c r="F35" s="50"/>
      <c r="G35" s="50"/>
      <c r="H35" s="50"/>
      <c r="I35" s="160"/>
      <c r="J35" s="50"/>
      <c r="K35" s="54"/>
    </row>
    <row r="36" spans="2:11" s="1" customFormat="1" ht="25.4" customHeight="1">
      <c r="B36" s="49"/>
      <c r="C36" s="175"/>
      <c r="D36" s="176" t="s">
        <v>54</v>
      </c>
      <c r="E36" s="101"/>
      <c r="F36" s="101"/>
      <c r="G36" s="177" t="s">
        <v>55</v>
      </c>
      <c r="H36" s="178" t="s">
        <v>56</v>
      </c>
      <c r="I36" s="179"/>
      <c r="J36" s="180">
        <f>SUM(J27:J34)</f>
        <v>0</v>
      </c>
      <c r="K36" s="181"/>
    </row>
    <row r="37" spans="2:11" s="1" customFormat="1" ht="14.4" customHeight="1">
      <c r="B37" s="70"/>
      <c r="C37" s="71"/>
      <c r="D37" s="71"/>
      <c r="E37" s="71"/>
      <c r="F37" s="71"/>
      <c r="G37" s="71"/>
      <c r="H37" s="71"/>
      <c r="I37" s="182"/>
      <c r="J37" s="71"/>
      <c r="K37" s="72"/>
    </row>
    <row r="41" spans="2:11" s="1" customFormat="1" ht="6.95" customHeight="1">
      <c r="B41" s="183"/>
      <c r="C41" s="184"/>
      <c r="D41" s="184"/>
      <c r="E41" s="184"/>
      <c r="F41" s="184"/>
      <c r="G41" s="184"/>
      <c r="H41" s="184"/>
      <c r="I41" s="185"/>
      <c r="J41" s="184"/>
      <c r="K41" s="186"/>
    </row>
    <row r="42" spans="2:11" s="1" customFormat="1" ht="36.95" customHeight="1">
      <c r="B42" s="49"/>
      <c r="C42" s="32" t="s">
        <v>162</v>
      </c>
      <c r="D42" s="50"/>
      <c r="E42" s="50"/>
      <c r="F42" s="50"/>
      <c r="G42" s="50"/>
      <c r="H42" s="50"/>
      <c r="I42" s="160"/>
      <c r="J42" s="50"/>
      <c r="K42" s="54"/>
    </row>
    <row r="43" spans="2:11" s="1" customFormat="1" ht="6.95" customHeight="1">
      <c r="B43" s="49"/>
      <c r="C43" s="50"/>
      <c r="D43" s="50"/>
      <c r="E43" s="50"/>
      <c r="F43" s="50"/>
      <c r="G43" s="50"/>
      <c r="H43" s="50"/>
      <c r="I43" s="160"/>
      <c r="J43" s="50"/>
      <c r="K43" s="54"/>
    </row>
    <row r="44" spans="2:11" s="1" customFormat="1" ht="14.4" customHeight="1">
      <c r="B44" s="49"/>
      <c r="C44" s="42" t="s">
        <v>18</v>
      </c>
      <c r="D44" s="50"/>
      <c r="E44" s="50"/>
      <c r="F44" s="50"/>
      <c r="G44" s="50"/>
      <c r="H44" s="50"/>
      <c r="I44" s="160"/>
      <c r="J44" s="50"/>
      <c r="K44" s="54"/>
    </row>
    <row r="45" spans="2:11" s="1" customFormat="1" ht="16.5" customHeight="1">
      <c r="B45" s="49"/>
      <c r="C45" s="50"/>
      <c r="D45" s="50"/>
      <c r="E45" s="159" t="str">
        <f>E7</f>
        <v>Městská knihovna</v>
      </c>
      <c r="F45" s="42"/>
      <c r="G45" s="42"/>
      <c r="H45" s="42"/>
      <c r="I45" s="160"/>
      <c r="J45" s="50"/>
      <c r="K45" s="54"/>
    </row>
    <row r="46" spans="2:11" s="1" customFormat="1" ht="14.4" customHeight="1">
      <c r="B46" s="49"/>
      <c r="C46" s="42" t="s">
        <v>160</v>
      </c>
      <c r="D46" s="50"/>
      <c r="E46" s="50"/>
      <c r="F46" s="50"/>
      <c r="G46" s="50"/>
      <c r="H46" s="50"/>
      <c r="I46" s="160"/>
      <c r="J46" s="50"/>
      <c r="K46" s="54"/>
    </row>
    <row r="47" spans="2:11" s="1" customFormat="1" ht="17.25" customHeight="1">
      <c r="B47" s="49"/>
      <c r="C47" s="50"/>
      <c r="D47" s="50"/>
      <c r="E47" s="161" t="str">
        <f>E9</f>
        <v>04 - Zimní zahrada</v>
      </c>
      <c r="F47" s="50"/>
      <c r="G47" s="50"/>
      <c r="H47" s="50"/>
      <c r="I47" s="160"/>
      <c r="J47" s="50"/>
      <c r="K47" s="54"/>
    </row>
    <row r="48" spans="2:11" s="1" customFormat="1" ht="6.95" customHeight="1">
      <c r="B48" s="49"/>
      <c r="C48" s="50"/>
      <c r="D48" s="50"/>
      <c r="E48" s="50"/>
      <c r="F48" s="50"/>
      <c r="G48" s="50"/>
      <c r="H48" s="50"/>
      <c r="I48" s="160"/>
      <c r="J48" s="50"/>
      <c r="K48" s="54"/>
    </row>
    <row r="49" spans="2:11" s="1" customFormat="1" ht="18" customHeight="1">
      <c r="B49" s="49"/>
      <c r="C49" s="42" t="s">
        <v>24</v>
      </c>
      <c r="D49" s="50"/>
      <c r="E49" s="50"/>
      <c r="F49" s="37" t="str">
        <f>F12</f>
        <v>Staré nám. 134 a 135, Sokolov</v>
      </c>
      <c r="G49" s="50"/>
      <c r="H49" s="50"/>
      <c r="I49" s="162" t="s">
        <v>26</v>
      </c>
      <c r="J49" s="163" t="str">
        <f>IF(J12="","",J12)</f>
        <v>14. 9. 2018</v>
      </c>
      <c r="K49" s="54"/>
    </row>
    <row r="50" spans="2:11" s="1" customFormat="1" ht="6.95" customHeight="1">
      <c r="B50" s="49"/>
      <c r="C50" s="50"/>
      <c r="D50" s="50"/>
      <c r="E50" s="50"/>
      <c r="F50" s="50"/>
      <c r="G50" s="50"/>
      <c r="H50" s="50"/>
      <c r="I50" s="160"/>
      <c r="J50" s="50"/>
      <c r="K50" s="54"/>
    </row>
    <row r="51" spans="2:11" s="1" customFormat="1" ht="13.5">
      <c r="B51" s="49"/>
      <c r="C51" s="42" t="s">
        <v>32</v>
      </c>
      <c r="D51" s="50"/>
      <c r="E51" s="50"/>
      <c r="F51" s="37" t="str">
        <f>E15</f>
        <v>Město Sokolov</v>
      </c>
      <c r="G51" s="50"/>
      <c r="H51" s="50"/>
      <c r="I51" s="162" t="s">
        <v>39</v>
      </c>
      <c r="J51" s="47" t="str">
        <f>E21</f>
        <v>Ing. Arch Olga Růžičková</v>
      </c>
      <c r="K51" s="54"/>
    </row>
    <row r="52" spans="2:11" s="1" customFormat="1" ht="14.4" customHeight="1">
      <c r="B52" s="49"/>
      <c r="C52" s="42" t="s">
        <v>37</v>
      </c>
      <c r="D52" s="50"/>
      <c r="E52" s="50"/>
      <c r="F52" s="37" t="str">
        <f>IF(E18="","",E18)</f>
        <v/>
      </c>
      <c r="G52" s="50"/>
      <c r="H52" s="50"/>
      <c r="I52" s="160"/>
      <c r="J52" s="187"/>
      <c r="K52" s="54"/>
    </row>
    <row r="53" spans="2:11" s="1" customFormat="1" ht="10.3" customHeight="1">
      <c r="B53" s="49"/>
      <c r="C53" s="50"/>
      <c r="D53" s="50"/>
      <c r="E53" s="50"/>
      <c r="F53" s="50"/>
      <c r="G53" s="50"/>
      <c r="H53" s="50"/>
      <c r="I53" s="160"/>
      <c r="J53" s="50"/>
      <c r="K53" s="54"/>
    </row>
    <row r="54" spans="2:11" s="1" customFormat="1" ht="29.25" customHeight="1">
      <c r="B54" s="49"/>
      <c r="C54" s="188" t="s">
        <v>163</v>
      </c>
      <c r="D54" s="175"/>
      <c r="E54" s="175"/>
      <c r="F54" s="175"/>
      <c r="G54" s="175"/>
      <c r="H54" s="175"/>
      <c r="I54" s="189"/>
      <c r="J54" s="190" t="s">
        <v>164</v>
      </c>
      <c r="K54" s="191"/>
    </row>
    <row r="55" spans="2:11" s="1" customFormat="1" ht="10.3" customHeight="1">
      <c r="B55" s="49"/>
      <c r="C55" s="50"/>
      <c r="D55" s="50"/>
      <c r="E55" s="50"/>
      <c r="F55" s="50"/>
      <c r="G55" s="50"/>
      <c r="H55" s="50"/>
      <c r="I55" s="160"/>
      <c r="J55" s="50"/>
      <c r="K55" s="54"/>
    </row>
    <row r="56" spans="2:47" s="1" customFormat="1" ht="29.25" customHeight="1">
      <c r="B56" s="49"/>
      <c r="C56" s="192" t="s">
        <v>165</v>
      </c>
      <c r="D56" s="50"/>
      <c r="E56" s="50"/>
      <c r="F56" s="50"/>
      <c r="G56" s="50"/>
      <c r="H56" s="50"/>
      <c r="I56" s="160"/>
      <c r="J56" s="171">
        <f>J78</f>
        <v>0</v>
      </c>
      <c r="K56" s="54"/>
      <c r="AU56" s="26" t="s">
        <v>166</v>
      </c>
    </row>
    <row r="57" spans="2:11" s="8" customFormat="1" ht="24.95" customHeight="1">
      <c r="B57" s="193"/>
      <c r="C57" s="194"/>
      <c r="D57" s="195" t="s">
        <v>220</v>
      </c>
      <c r="E57" s="196"/>
      <c r="F57" s="196"/>
      <c r="G57" s="196"/>
      <c r="H57" s="196"/>
      <c r="I57" s="197"/>
      <c r="J57" s="198">
        <f>J79</f>
        <v>0</v>
      </c>
      <c r="K57" s="199"/>
    </row>
    <row r="58" spans="2:11" s="9" customFormat="1" ht="19.9" customHeight="1">
      <c r="B58" s="200"/>
      <c r="C58" s="201"/>
      <c r="D58" s="202" t="s">
        <v>224</v>
      </c>
      <c r="E58" s="203"/>
      <c r="F58" s="203"/>
      <c r="G58" s="203"/>
      <c r="H58" s="203"/>
      <c r="I58" s="204"/>
      <c r="J58" s="205">
        <f>J80</f>
        <v>0</v>
      </c>
      <c r="K58" s="206"/>
    </row>
    <row r="59" spans="2:11" s="1" customFormat="1" ht="21.8" customHeight="1">
      <c r="B59" s="49"/>
      <c r="C59" s="50"/>
      <c r="D59" s="50"/>
      <c r="E59" s="50"/>
      <c r="F59" s="50"/>
      <c r="G59" s="50"/>
      <c r="H59" s="50"/>
      <c r="I59" s="160"/>
      <c r="J59" s="50"/>
      <c r="K59" s="54"/>
    </row>
    <row r="60" spans="2:11" s="1" customFormat="1" ht="6.95" customHeight="1">
      <c r="B60" s="70"/>
      <c r="C60" s="71"/>
      <c r="D60" s="71"/>
      <c r="E60" s="71"/>
      <c r="F60" s="71"/>
      <c r="G60" s="71"/>
      <c r="H60" s="71"/>
      <c r="I60" s="182"/>
      <c r="J60" s="71"/>
      <c r="K60" s="72"/>
    </row>
    <row r="64" spans="2:12" s="1" customFormat="1" ht="6.95" customHeight="1">
      <c r="B64" s="73"/>
      <c r="C64" s="74"/>
      <c r="D64" s="74"/>
      <c r="E64" s="74"/>
      <c r="F64" s="74"/>
      <c r="G64" s="74"/>
      <c r="H64" s="74"/>
      <c r="I64" s="185"/>
      <c r="J64" s="74"/>
      <c r="K64" s="74"/>
      <c r="L64" s="75"/>
    </row>
    <row r="65" spans="2:12" s="1" customFormat="1" ht="36.95" customHeight="1">
      <c r="B65" s="49"/>
      <c r="C65" s="76" t="s">
        <v>171</v>
      </c>
      <c r="D65" s="77"/>
      <c r="E65" s="77"/>
      <c r="F65" s="77"/>
      <c r="G65" s="77"/>
      <c r="H65" s="77"/>
      <c r="I65" s="207"/>
      <c r="J65" s="77"/>
      <c r="K65" s="77"/>
      <c r="L65" s="75"/>
    </row>
    <row r="66" spans="2:12" s="1" customFormat="1" ht="6.95" customHeight="1">
      <c r="B66" s="49"/>
      <c r="C66" s="77"/>
      <c r="D66" s="77"/>
      <c r="E66" s="77"/>
      <c r="F66" s="77"/>
      <c r="G66" s="77"/>
      <c r="H66" s="77"/>
      <c r="I66" s="207"/>
      <c r="J66" s="77"/>
      <c r="K66" s="77"/>
      <c r="L66" s="75"/>
    </row>
    <row r="67" spans="2:12" s="1" customFormat="1" ht="14.4" customHeight="1">
      <c r="B67" s="49"/>
      <c r="C67" s="79" t="s">
        <v>18</v>
      </c>
      <c r="D67" s="77"/>
      <c r="E67" s="77"/>
      <c r="F67" s="77"/>
      <c r="G67" s="77"/>
      <c r="H67" s="77"/>
      <c r="I67" s="207"/>
      <c r="J67" s="77"/>
      <c r="K67" s="77"/>
      <c r="L67" s="75"/>
    </row>
    <row r="68" spans="2:12" s="1" customFormat="1" ht="16.5" customHeight="1">
      <c r="B68" s="49"/>
      <c r="C68" s="77"/>
      <c r="D68" s="77"/>
      <c r="E68" s="208" t="str">
        <f>E7</f>
        <v>Městská knihovna</v>
      </c>
      <c r="F68" s="79"/>
      <c r="G68" s="79"/>
      <c r="H68" s="79"/>
      <c r="I68" s="207"/>
      <c r="J68" s="77"/>
      <c r="K68" s="77"/>
      <c r="L68" s="75"/>
    </row>
    <row r="69" spans="2:12" s="1" customFormat="1" ht="14.4" customHeight="1">
      <c r="B69" s="49"/>
      <c r="C69" s="79" t="s">
        <v>160</v>
      </c>
      <c r="D69" s="77"/>
      <c r="E69" s="77"/>
      <c r="F69" s="77"/>
      <c r="G69" s="77"/>
      <c r="H69" s="77"/>
      <c r="I69" s="207"/>
      <c r="J69" s="77"/>
      <c r="K69" s="77"/>
      <c r="L69" s="75"/>
    </row>
    <row r="70" spans="2:12" s="1" customFormat="1" ht="17.25" customHeight="1">
      <c r="B70" s="49"/>
      <c r="C70" s="77"/>
      <c r="D70" s="77"/>
      <c r="E70" s="85" t="str">
        <f>E9</f>
        <v>04 - Zimní zahrada</v>
      </c>
      <c r="F70" s="77"/>
      <c r="G70" s="77"/>
      <c r="H70" s="77"/>
      <c r="I70" s="207"/>
      <c r="J70" s="77"/>
      <c r="K70" s="77"/>
      <c r="L70" s="75"/>
    </row>
    <row r="71" spans="2:12" s="1" customFormat="1" ht="6.95" customHeight="1">
      <c r="B71" s="49"/>
      <c r="C71" s="77"/>
      <c r="D71" s="77"/>
      <c r="E71" s="77"/>
      <c r="F71" s="77"/>
      <c r="G71" s="77"/>
      <c r="H71" s="77"/>
      <c r="I71" s="207"/>
      <c r="J71" s="77"/>
      <c r="K71" s="77"/>
      <c r="L71" s="75"/>
    </row>
    <row r="72" spans="2:12" s="1" customFormat="1" ht="18" customHeight="1">
      <c r="B72" s="49"/>
      <c r="C72" s="79" t="s">
        <v>24</v>
      </c>
      <c r="D72" s="77"/>
      <c r="E72" s="77"/>
      <c r="F72" s="209" t="str">
        <f>F12</f>
        <v>Staré nám. 134 a 135, Sokolov</v>
      </c>
      <c r="G72" s="77"/>
      <c r="H72" s="77"/>
      <c r="I72" s="210" t="s">
        <v>26</v>
      </c>
      <c r="J72" s="88" t="str">
        <f>IF(J12="","",J12)</f>
        <v>14. 9. 2018</v>
      </c>
      <c r="K72" s="77"/>
      <c r="L72" s="75"/>
    </row>
    <row r="73" spans="2:12" s="1" customFormat="1" ht="6.95" customHeight="1">
      <c r="B73" s="49"/>
      <c r="C73" s="77"/>
      <c r="D73" s="77"/>
      <c r="E73" s="77"/>
      <c r="F73" s="77"/>
      <c r="G73" s="77"/>
      <c r="H73" s="77"/>
      <c r="I73" s="207"/>
      <c r="J73" s="77"/>
      <c r="K73" s="77"/>
      <c r="L73" s="75"/>
    </row>
    <row r="74" spans="2:12" s="1" customFormat="1" ht="13.5">
      <c r="B74" s="49"/>
      <c r="C74" s="79" t="s">
        <v>32</v>
      </c>
      <c r="D74" s="77"/>
      <c r="E74" s="77"/>
      <c r="F74" s="209" t="str">
        <f>E15</f>
        <v>Město Sokolov</v>
      </c>
      <c r="G74" s="77"/>
      <c r="H74" s="77"/>
      <c r="I74" s="210" t="s">
        <v>39</v>
      </c>
      <c r="J74" s="209" t="str">
        <f>E21</f>
        <v>Ing. Arch Olga Růžičková</v>
      </c>
      <c r="K74" s="77"/>
      <c r="L74" s="75"/>
    </row>
    <row r="75" spans="2:12" s="1" customFormat="1" ht="14.4" customHeight="1">
      <c r="B75" s="49"/>
      <c r="C75" s="79" t="s">
        <v>37</v>
      </c>
      <c r="D75" s="77"/>
      <c r="E75" s="77"/>
      <c r="F75" s="209" t="str">
        <f>IF(E18="","",E18)</f>
        <v/>
      </c>
      <c r="G75" s="77"/>
      <c r="H75" s="77"/>
      <c r="I75" s="207"/>
      <c r="J75" s="77"/>
      <c r="K75" s="77"/>
      <c r="L75" s="75"/>
    </row>
    <row r="76" spans="2:12" s="1" customFormat="1" ht="10.3" customHeight="1">
      <c r="B76" s="49"/>
      <c r="C76" s="77"/>
      <c r="D76" s="77"/>
      <c r="E76" s="77"/>
      <c r="F76" s="77"/>
      <c r="G76" s="77"/>
      <c r="H76" s="77"/>
      <c r="I76" s="207"/>
      <c r="J76" s="77"/>
      <c r="K76" s="77"/>
      <c r="L76" s="75"/>
    </row>
    <row r="77" spans="2:20" s="10" customFormat="1" ht="29.25" customHeight="1">
      <c r="B77" s="211"/>
      <c r="C77" s="212" t="s">
        <v>172</v>
      </c>
      <c r="D77" s="213" t="s">
        <v>63</v>
      </c>
      <c r="E77" s="213" t="s">
        <v>59</v>
      </c>
      <c r="F77" s="213" t="s">
        <v>173</v>
      </c>
      <c r="G77" s="213" t="s">
        <v>174</v>
      </c>
      <c r="H77" s="213" t="s">
        <v>175</v>
      </c>
      <c r="I77" s="214" t="s">
        <v>176</v>
      </c>
      <c r="J77" s="213" t="s">
        <v>164</v>
      </c>
      <c r="K77" s="215" t="s">
        <v>177</v>
      </c>
      <c r="L77" s="216"/>
      <c r="M77" s="105" t="s">
        <v>178</v>
      </c>
      <c r="N77" s="106" t="s">
        <v>48</v>
      </c>
      <c r="O77" s="106" t="s">
        <v>179</v>
      </c>
      <c r="P77" s="106" t="s">
        <v>180</v>
      </c>
      <c r="Q77" s="106" t="s">
        <v>181</v>
      </c>
      <c r="R77" s="106" t="s">
        <v>182</v>
      </c>
      <c r="S77" s="106" t="s">
        <v>183</v>
      </c>
      <c r="T77" s="107" t="s">
        <v>184</v>
      </c>
    </row>
    <row r="78" spans="2:63" s="1" customFormat="1" ht="29.25" customHeight="1">
      <c r="B78" s="49"/>
      <c r="C78" s="111" t="s">
        <v>165</v>
      </c>
      <c r="D78" s="77"/>
      <c r="E78" s="77"/>
      <c r="F78" s="77"/>
      <c r="G78" s="77"/>
      <c r="H78" s="77"/>
      <c r="I78" s="207"/>
      <c r="J78" s="217">
        <f>BK78</f>
        <v>0</v>
      </c>
      <c r="K78" s="77"/>
      <c r="L78" s="75"/>
      <c r="M78" s="108"/>
      <c r="N78" s="109"/>
      <c r="O78" s="109"/>
      <c r="P78" s="218">
        <f>P79</f>
        <v>0</v>
      </c>
      <c r="Q78" s="109"/>
      <c r="R78" s="218">
        <f>R79</f>
        <v>0</v>
      </c>
      <c r="S78" s="109"/>
      <c r="T78" s="219">
        <f>T79</f>
        <v>0</v>
      </c>
      <c r="AT78" s="26" t="s">
        <v>77</v>
      </c>
      <c r="AU78" s="26" t="s">
        <v>166</v>
      </c>
      <c r="BK78" s="220">
        <f>BK79</f>
        <v>0</v>
      </c>
    </row>
    <row r="79" spans="2:63" s="11" customFormat="1" ht="37.4" customHeight="1">
      <c r="B79" s="221"/>
      <c r="C79" s="222"/>
      <c r="D79" s="223" t="s">
        <v>77</v>
      </c>
      <c r="E79" s="224" t="s">
        <v>360</v>
      </c>
      <c r="F79" s="224" t="s">
        <v>361</v>
      </c>
      <c r="G79" s="222"/>
      <c r="H79" s="222"/>
      <c r="I79" s="225"/>
      <c r="J79" s="226">
        <f>BK79</f>
        <v>0</v>
      </c>
      <c r="K79" s="222"/>
      <c r="L79" s="227"/>
      <c r="M79" s="228"/>
      <c r="N79" s="229"/>
      <c r="O79" s="229"/>
      <c r="P79" s="230">
        <f>P80</f>
        <v>0</v>
      </c>
      <c r="Q79" s="229"/>
      <c r="R79" s="230">
        <f>R80</f>
        <v>0</v>
      </c>
      <c r="S79" s="229"/>
      <c r="T79" s="231">
        <f>T80</f>
        <v>0</v>
      </c>
      <c r="AR79" s="232" t="s">
        <v>88</v>
      </c>
      <c r="AT79" s="233" t="s">
        <v>77</v>
      </c>
      <c r="AU79" s="233" t="s">
        <v>78</v>
      </c>
      <c r="AY79" s="232" t="s">
        <v>187</v>
      </c>
      <c r="BK79" s="234">
        <f>BK80</f>
        <v>0</v>
      </c>
    </row>
    <row r="80" spans="2:63" s="11" customFormat="1" ht="19.9" customHeight="1">
      <c r="B80" s="221"/>
      <c r="C80" s="222"/>
      <c r="D80" s="223" t="s">
        <v>77</v>
      </c>
      <c r="E80" s="235" t="s">
        <v>411</v>
      </c>
      <c r="F80" s="235" t="s">
        <v>412</v>
      </c>
      <c r="G80" s="222"/>
      <c r="H80" s="222"/>
      <c r="I80" s="225"/>
      <c r="J80" s="236">
        <f>BK80</f>
        <v>0</v>
      </c>
      <c r="K80" s="222"/>
      <c r="L80" s="227"/>
      <c r="M80" s="228"/>
      <c r="N80" s="229"/>
      <c r="O80" s="229"/>
      <c r="P80" s="230">
        <f>SUM(P81:P86)</f>
        <v>0</v>
      </c>
      <c r="Q80" s="229"/>
      <c r="R80" s="230">
        <f>SUM(R81:R86)</f>
        <v>0</v>
      </c>
      <c r="S80" s="229"/>
      <c r="T80" s="231">
        <f>SUM(T81:T86)</f>
        <v>0</v>
      </c>
      <c r="AR80" s="232" t="s">
        <v>88</v>
      </c>
      <c r="AT80" s="233" t="s">
        <v>77</v>
      </c>
      <c r="AU80" s="233" t="s">
        <v>86</v>
      </c>
      <c r="AY80" s="232" t="s">
        <v>187</v>
      </c>
      <c r="BK80" s="234">
        <f>SUM(BK81:BK86)</f>
        <v>0</v>
      </c>
    </row>
    <row r="81" spans="2:65" s="1" customFormat="1" ht="102" customHeight="1">
      <c r="B81" s="49"/>
      <c r="C81" s="237" t="s">
        <v>86</v>
      </c>
      <c r="D81" s="237" t="s">
        <v>190</v>
      </c>
      <c r="E81" s="238" t="s">
        <v>1842</v>
      </c>
      <c r="F81" s="239" t="s">
        <v>4102</v>
      </c>
      <c r="G81" s="240" t="s">
        <v>1731</v>
      </c>
      <c r="H81" s="241">
        <v>1</v>
      </c>
      <c r="I81" s="242"/>
      <c r="J81" s="243">
        <f>ROUND(I81*H81,2)</f>
        <v>0</v>
      </c>
      <c r="K81" s="239" t="s">
        <v>34</v>
      </c>
      <c r="L81" s="75"/>
      <c r="M81" s="244" t="s">
        <v>34</v>
      </c>
      <c r="N81" s="245" t="s">
        <v>49</v>
      </c>
      <c r="O81" s="50"/>
      <c r="P81" s="246">
        <f>O81*H81</f>
        <v>0</v>
      </c>
      <c r="Q81" s="246">
        <v>0</v>
      </c>
      <c r="R81" s="246">
        <f>Q81*H81</f>
        <v>0</v>
      </c>
      <c r="S81" s="246">
        <v>0</v>
      </c>
      <c r="T81" s="247">
        <f>S81*H81</f>
        <v>0</v>
      </c>
      <c r="AR81" s="26" t="s">
        <v>338</v>
      </c>
      <c r="AT81" s="26" t="s">
        <v>190</v>
      </c>
      <c r="AU81" s="26" t="s">
        <v>88</v>
      </c>
      <c r="AY81" s="26" t="s">
        <v>187</v>
      </c>
      <c r="BE81" s="248">
        <f>IF(N81="základní",J81,0)</f>
        <v>0</v>
      </c>
      <c r="BF81" s="248">
        <f>IF(N81="snížená",J81,0)</f>
        <v>0</v>
      </c>
      <c r="BG81" s="248">
        <f>IF(N81="zákl. přenesená",J81,0)</f>
        <v>0</v>
      </c>
      <c r="BH81" s="248">
        <f>IF(N81="sníž. přenesená",J81,0)</f>
        <v>0</v>
      </c>
      <c r="BI81" s="248">
        <f>IF(N81="nulová",J81,0)</f>
        <v>0</v>
      </c>
      <c r="BJ81" s="26" t="s">
        <v>86</v>
      </c>
      <c r="BK81" s="248">
        <f>ROUND(I81*H81,2)</f>
        <v>0</v>
      </c>
      <c r="BL81" s="26" t="s">
        <v>338</v>
      </c>
      <c r="BM81" s="26" t="s">
        <v>4103</v>
      </c>
    </row>
    <row r="82" spans="2:65" s="1" customFormat="1" ht="51" customHeight="1">
      <c r="B82" s="49"/>
      <c r="C82" s="237" t="s">
        <v>88</v>
      </c>
      <c r="D82" s="237" t="s">
        <v>190</v>
      </c>
      <c r="E82" s="238" t="s">
        <v>1847</v>
      </c>
      <c r="F82" s="239" t="s">
        <v>4104</v>
      </c>
      <c r="G82" s="240" t="s">
        <v>1731</v>
      </c>
      <c r="H82" s="241">
        <v>1</v>
      </c>
      <c r="I82" s="242"/>
      <c r="J82" s="243">
        <f>ROUND(I82*H82,2)</f>
        <v>0</v>
      </c>
      <c r="K82" s="239" t="s">
        <v>34</v>
      </c>
      <c r="L82" s="75"/>
      <c r="M82" s="244" t="s">
        <v>34</v>
      </c>
      <c r="N82" s="245" t="s">
        <v>49</v>
      </c>
      <c r="O82" s="50"/>
      <c r="P82" s="246">
        <f>O82*H82</f>
        <v>0</v>
      </c>
      <c r="Q82" s="246">
        <v>0</v>
      </c>
      <c r="R82" s="246">
        <f>Q82*H82</f>
        <v>0</v>
      </c>
      <c r="S82" s="246">
        <v>0</v>
      </c>
      <c r="T82" s="247">
        <f>S82*H82</f>
        <v>0</v>
      </c>
      <c r="AR82" s="26" t="s">
        <v>338</v>
      </c>
      <c r="AT82" s="26" t="s">
        <v>190</v>
      </c>
      <c r="AU82" s="26" t="s">
        <v>88</v>
      </c>
      <c r="AY82" s="26" t="s">
        <v>187</v>
      </c>
      <c r="BE82" s="248">
        <f>IF(N82="základní",J82,0)</f>
        <v>0</v>
      </c>
      <c r="BF82" s="248">
        <f>IF(N82="snížená",J82,0)</f>
        <v>0</v>
      </c>
      <c r="BG82" s="248">
        <f>IF(N82="zákl. přenesená",J82,0)</f>
        <v>0</v>
      </c>
      <c r="BH82" s="248">
        <f>IF(N82="sníž. přenesená",J82,0)</f>
        <v>0</v>
      </c>
      <c r="BI82" s="248">
        <f>IF(N82="nulová",J82,0)</f>
        <v>0</v>
      </c>
      <c r="BJ82" s="26" t="s">
        <v>86</v>
      </c>
      <c r="BK82" s="248">
        <f>ROUND(I82*H82,2)</f>
        <v>0</v>
      </c>
      <c r="BL82" s="26" t="s">
        <v>338</v>
      </c>
      <c r="BM82" s="26" t="s">
        <v>4105</v>
      </c>
    </row>
    <row r="83" spans="2:65" s="1" customFormat="1" ht="63.75" customHeight="1">
      <c r="B83" s="49"/>
      <c r="C83" s="237" t="s">
        <v>113</v>
      </c>
      <c r="D83" s="237" t="s">
        <v>190</v>
      </c>
      <c r="E83" s="238" t="s">
        <v>1851</v>
      </c>
      <c r="F83" s="239" t="s">
        <v>4106</v>
      </c>
      <c r="G83" s="240" t="s">
        <v>1731</v>
      </c>
      <c r="H83" s="241">
        <v>2</v>
      </c>
      <c r="I83" s="242"/>
      <c r="J83" s="243">
        <f>ROUND(I83*H83,2)</f>
        <v>0</v>
      </c>
      <c r="K83" s="239" t="s">
        <v>34</v>
      </c>
      <c r="L83" s="75"/>
      <c r="M83" s="244" t="s">
        <v>34</v>
      </c>
      <c r="N83" s="245" t="s">
        <v>49</v>
      </c>
      <c r="O83" s="50"/>
      <c r="P83" s="246">
        <f>O83*H83</f>
        <v>0</v>
      </c>
      <c r="Q83" s="246">
        <v>0</v>
      </c>
      <c r="R83" s="246">
        <f>Q83*H83</f>
        <v>0</v>
      </c>
      <c r="S83" s="246">
        <v>0</v>
      </c>
      <c r="T83" s="247">
        <f>S83*H83</f>
        <v>0</v>
      </c>
      <c r="AR83" s="26" t="s">
        <v>338</v>
      </c>
      <c r="AT83" s="26" t="s">
        <v>190</v>
      </c>
      <c r="AU83" s="26" t="s">
        <v>88</v>
      </c>
      <c r="AY83" s="26" t="s">
        <v>187</v>
      </c>
      <c r="BE83" s="248">
        <f>IF(N83="základní",J83,0)</f>
        <v>0</v>
      </c>
      <c r="BF83" s="248">
        <f>IF(N83="snížená",J83,0)</f>
        <v>0</v>
      </c>
      <c r="BG83" s="248">
        <f>IF(N83="zákl. přenesená",J83,0)</f>
        <v>0</v>
      </c>
      <c r="BH83" s="248">
        <f>IF(N83="sníž. přenesená",J83,0)</f>
        <v>0</v>
      </c>
      <c r="BI83" s="248">
        <f>IF(N83="nulová",J83,0)</f>
        <v>0</v>
      </c>
      <c r="BJ83" s="26" t="s">
        <v>86</v>
      </c>
      <c r="BK83" s="248">
        <f>ROUND(I83*H83,2)</f>
        <v>0</v>
      </c>
      <c r="BL83" s="26" t="s">
        <v>338</v>
      </c>
      <c r="BM83" s="26" t="s">
        <v>4107</v>
      </c>
    </row>
    <row r="84" spans="2:65" s="1" customFormat="1" ht="16.5" customHeight="1">
      <c r="B84" s="49"/>
      <c r="C84" s="237" t="s">
        <v>204</v>
      </c>
      <c r="D84" s="237" t="s">
        <v>190</v>
      </c>
      <c r="E84" s="238" t="s">
        <v>1855</v>
      </c>
      <c r="F84" s="239" t="s">
        <v>4108</v>
      </c>
      <c r="G84" s="240" t="s">
        <v>366</v>
      </c>
      <c r="H84" s="241">
        <v>1</v>
      </c>
      <c r="I84" s="242"/>
      <c r="J84" s="243">
        <f>ROUND(I84*H84,2)</f>
        <v>0</v>
      </c>
      <c r="K84" s="239" t="s">
        <v>34</v>
      </c>
      <c r="L84" s="75"/>
      <c r="M84" s="244" t="s">
        <v>34</v>
      </c>
      <c r="N84" s="245" t="s">
        <v>49</v>
      </c>
      <c r="O84" s="50"/>
      <c r="P84" s="246">
        <f>O84*H84</f>
        <v>0</v>
      </c>
      <c r="Q84" s="246">
        <v>0</v>
      </c>
      <c r="R84" s="246">
        <f>Q84*H84</f>
        <v>0</v>
      </c>
      <c r="S84" s="246">
        <v>0</v>
      </c>
      <c r="T84" s="247">
        <f>S84*H84</f>
        <v>0</v>
      </c>
      <c r="AR84" s="26" t="s">
        <v>338</v>
      </c>
      <c r="AT84" s="26" t="s">
        <v>190</v>
      </c>
      <c r="AU84" s="26" t="s">
        <v>88</v>
      </c>
      <c r="AY84" s="26" t="s">
        <v>187</v>
      </c>
      <c r="BE84" s="248">
        <f>IF(N84="základní",J84,0)</f>
        <v>0</v>
      </c>
      <c r="BF84" s="248">
        <f>IF(N84="snížená",J84,0)</f>
        <v>0</v>
      </c>
      <c r="BG84" s="248">
        <f>IF(N84="zákl. přenesená",J84,0)</f>
        <v>0</v>
      </c>
      <c r="BH84" s="248">
        <f>IF(N84="sníž. přenesená",J84,0)</f>
        <v>0</v>
      </c>
      <c r="BI84" s="248">
        <f>IF(N84="nulová",J84,0)</f>
        <v>0</v>
      </c>
      <c r="BJ84" s="26" t="s">
        <v>86</v>
      </c>
      <c r="BK84" s="248">
        <f>ROUND(I84*H84,2)</f>
        <v>0</v>
      </c>
      <c r="BL84" s="26" t="s">
        <v>338</v>
      </c>
      <c r="BM84" s="26" t="s">
        <v>4109</v>
      </c>
    </row>
    <row r="85" spans="2:65" s="1" customFormat="1" ht="38.25" customHeight="1">
      <c r="B85" s="49"/>
      <c r="C85" s="237" t="s">
        <v>186</v>
      </c>
      <c r="D85" s="237" t="s">
        <v>190</v>
      </c>
      <c r="E85" s="238" t="s">
        <v>4110</v>
      </c>
      <c r="F85" s="239" t="s">
        <v>4111</v>
      </c>
      <c r="G85" s="240" t="s">
        <v>1946</v>
      </c>
      <c r="H85" s="315"/>
      <c r="I85" s="242"/>
      <c r="J85" s="243">
        <f>ROUND(I85*H85,2)</f>
        <v>0</v>
      </c>
      <c r="K85" s="239" t="s">
        <v>194</v>
      </c>
      <c r="L85" s="75"/>
      <c r="M85" s="244" t="s">
        <v>34</v>
      </c>
      <c r="N85" s="245" t="s">
        <v>49</v>
      </c>
      <c r="O85" s="50"/>
      <c r="P85" s="246">
        <f>O85*H85</f>
        <v>0</v>
      </c>
      <c r="Q85" s="246">
        <v>0</v>
      </c>
      <c r="R85" s="246">
        <f>Q85*H85</f>
        <v>0</v>
      </c>
      <c r="S85" s="246">
        <v>0</v>
      </c>
      <c r="T85" s="247">
        <f>S85*H85</f>
        <v>0</v>
      </c>
      <c r="AR85" s="26" t="s">
        <v>338</v>
      </c>
      <c r="AT85" s="26" t="s">
        <v>190</v>
      </c>
      <c r="AU85" s="26" t="s">
        <v>88</v>
      </c>
      <c r="AY85" s="26" t="s">
        <v>187</v>
      </c>
      <c r="BE85" s="248">
        <f>IF(N85="základní",J85,0)</f>
        <v>0</v>
      </c>
      <c r="BF85" s="248">
        <f>IF(N85="snížená",J85,0)</f>
        <v>0</v>
      </c>
      <c r="BG85" s="248">
        <f>IF(N85="zákl. přenesená",J85,0)</f>
        <v>0</v>
      </c>
      <c r="BH85" s="248">
        <f>IF(N85="sníž. přenesená",J85,0)</f>
        <v>0</v>
      </c>
      <c r="BI85" s="248">
        <f>IF(N85="nulová",J85,0)</f>
        <v>0</v>
      </c>
      <c r="BJ85" s="26" t="s">
        <v>86</v>
      </c>
      <c r="BK85" s="248">
        <f>ROUND(I85*H85,2)</f>
        <v>0</v>
      </c>
      <c r="BL85" s="26" t="s">
        <v>338</v>
      </c>
      <c r="BM85" s="26" t="s">
        <v>4112</v>
      </c>
    </row>
    <row r="86" spans="2:47" s="1" customFormat="1" ht="13.5">
      <c r="B86" s="49"/>
      <c r="C86" s="77"/>
      <c r="D86" s="253" t="s">
        <v>237</v>
      </c>
      <c r="E86" s="77"/>
      <c r="F86" s="254" t="s">
        <v>1948</v>
      </c>
      <c r="G86" s="77"/>
      <c r="H86" s="77"/>
      <c r="I86" s="207"/>
      <c r="J86" s="77"/>
      <c r="K86" s="77"/>
      <c r="L86" s="75"/>
      <c r="M86" s="330"/>
      <c r="N86" s="250"/>
      <c r="O86" s="250"/>
      <c r="P86" s="250"/>
      <c r="Q86" s="250"/>
      <c r="R86" s="250"/>
      <c r="S86" s="250"/>
      <c r="T86" s="331"/>
      <c r="AT86" s="26" t="s">
        <v>237</v>
      </c>
      <c r="AU86" s="26" t="s">
        <v>88</v>
      </c>
    </row>
    <row r="87" spans="2:12" s="1" customFormat="1" ht="6.95" customHeight="1">
      <c r="B87" s="70"/>
      <c r="C87" s="71"/>
      <c r="D87" s="71"/>
      <c r="E87" s="71"/>
      <c r="F87" s="71"/>
      <c r="G87" s="71"/>
      <c r="H87" s="71"/>
      <c r="I87" s="182"/>
      <c r="J87" s="71"/>
      <c r="K87" s="71"/>
      <c r="L87" s="75"/>
    </row>
  </sheetData>
  <sheetProtection password="CC35" sheet="1" objects="1" scenarios="1" formatColumns="0" formatRows="0" autoFilter="0"/>
  <autoFilter ref="C77:K86"/>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4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153</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s="1" customFormat="1" ht="16.5" customHeight="1">
      <c r="B9" s="49"/>
      <c r="C9" s="50"/>
      <c r="D9" s="50"/>
      <c r="E9" s="159" t="s">
        <v>4113</v>
      </c>
      <c r="F9" s="50"/>
      <c r="G9" s="50"/>
      <c r="H9" s="50"/>
      <c r="I9" s="160"/>
      <c r="J9" s="50"/>
      <c r="K9" s="54"/>
    </row>
    <row r="10" spans="2:11" s="1" customFormat="1" ht="13.5">
      <c r="B10" s="49"/>
      <c r="C10" s="50"/>
      <c r="D10" s="42" t="s">
        <v>437</v>
      </c>
      <c r="E10" s="50"/>
      <c r="F10" s="50"/>
      <c r="G10" s="50"/>
      <c r="H10" s="50"/>
      <c r="I10" s="160"/>
      <c r="J10" s="50"/>
      <c r="K10" s="54"/>
    </row>
    <row r="11" spans="2:11" s="1" customFormat="1" ht="36.95" customHeight="1">
      <c r="B11" s="49"/>
      <c r="C11" s="50"/>
      <c r="D11" s="50"/>
      <c r="E11" s="161" t="s">
        <v>4114</v>
      </c>
      <c r="F11" s="50"/>
      <c r="G11" s="50"/>
      <c r="H11" s="50"/>
      <c r="I11" s="160"/>
      <c r="J11" s="50"/>
      <c r="K11" s="54"/>
    </row>
    <row r="12" spans="2:11" s="1" customFormat="1" ht="13.5">
      <c r="B12" s="49"/>
      <c r="C12" s="50"/>
      <c r="D12" s="50"/>
      <c r="E12" s="50"/>
      <c r="F12" s="50"/>
      <c r="G12" s="50"/>
      <c r="H12" s="50"/>
      <c r="I12" s="160"/>
      <c r="J12" s="50"/>
      <c r="K12" s="54"/>
    </row>
    <row r="13" spans="2:11" s="1" customFormat="1" ht="14.4" customHeight="1">
      <c r="B13" s="49"/>
      <c r="C13" s="50"/>
      <c r="D13" s="42" t="s">
        <v>20</v>
      </c>
      <c r="E13" s="50"/>
      <c r="F13" s="37" t="s">
        <v>21</v>
      </c>
      <c r="G13" s="50"/>
      <c r="H13" s="50"/>
      <c r="I13" s="162" t="s">
        <v>22</v>
      </c>
      <c r="J13" s="37" t="s">
        <v>34</v>
      </c>
      <c r="K13" s="54"/>
    </row>
    <row r="14" spans="2:11" s="1" customFormat="1" ht="14.4" customHeight="1">
      <c r="B14" s="49"/>
      <c r="C14" s="50"/>
      <c r="D14" s="42" t="s">
        <v>24</v>
      </c>
      <c r="E14" s="50"/>
      <c r="F14" s="37" t="s">
        <v>25</v>
      </c>
      <c r="G14" s="50"/>
      <c r="H14" s="50"/>
      <c r="I14" s="162" t="s">
        <v>26</v>
      </c>
      <c r="J14" s="163" t="str">
        <f>'Rekapitulace stavby'!AN8</f>
        <v>14. 9. 2018</v>
      </c>
      <c r="K14" s="54"/>
    </row>
    <row r="15" spans="2:11" s="1" customFormat="1" ht="10.8" customHeight="1">
      <c r="B15" s="49"/>
      <c r="C15" s="50"/>
      <c r="D15" s="50"/>
      <c r="E15" s="50"/>
      <c r="F15" s="50"/>
      <c r="G15" s="50"/>
      <c r="H15" s="50"/>
      <c r="I15" s="160"/>
      <c r="J15" s="50"/>
      <c r="K15" s="54"/>
    </row>
    <row r="16" spans="2:11" s="1" customFormat="1" ht="14.4" customHeight="1">
      <c r="B16" s="49"/>
      <c r="C16" s="50"/>
      <c r="D16" s="42" t="s">
        <v>32</v>
      </c>
      <c r="E16" s="50"/>
      <c r="F16" s="50"/>
      <c r="G16" s="50"/>
      <c r="H16" s="50"/>
      <c r="I16" s="162" t="s">
        <v>33</v>
      </c>
      <c r="J16" s="37" t="s">
        <v>34</v>
      </c>
      <c r="K16" s="54"/>
    </row>
    <row r="17" spans="2:11" s="1" customFormat="1" ht="18" customHeight="1">
      <c r="B17" s="49"/>
      <c r="C17" s="50"/>
      <c r="D17" s="50"/>
      <c r="E17" s="37" t="s">
        <v>35</v>
      </c>
      <c r="F17" s="50"/>
      <c r="G17" s="50"/>
      <c r="H17" s="50"/>
      <c r="I17" s="162" t="s">
        <v>36</v>
      </c>
      <c r="J17" s="37" t="s">
        <v>34</v>
      </c>
      <c r="K17" s="54"/>
    </row>
    <row r="18" spans="2:11" s="1" customFormat="1" ht="6.95" customHeight="1">
      <c r="B18" s="49"/>
      <c r="C18" s="50"/>
      <c r="D18" s="50"/>
      <c r="E18" s="50"/>
      <c r="F18" s="50"/>
      <c r="G18" s="50"/>
      <c r="H18" s="50"/>
      <c r="I18" s="160"/>
      <c r="J18" s="50"/>
      <c r="K18" s="54"/>
    </row>
    <row r="19" spans="2:11" s="1" customFormat="1" ht="14.4" customHeight="1">
      <c r="B19" s="49"/>
      <c r="C19" s="50"/>
      <c r="D19" s="42" t="s">
        <v>37</v>
      </c>
      <c r="E19" s="50"/>
      <c r="F19" s="50"/>
      <c r="G19" s="50"/>
      <c r="H19" s="50"/>
      <c r="I19" s="162" t="s">
        <v>33</v>
      </c>
      <c r="J19" s="37" t="str">
        <f>IF('Rekapitulace stavby'!AN13="Vyplň údaj","",IF('Rekapitulace stavby'!AN13="","",'Rekapitulace stavby'!AN13))</f>
        <v/>
      </c>
      <c r="K19" s="54"/>
    </row>
    <row r="20" spans="2:11"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pans="2:11" s="1" customFormat="1" ht="6.95" customHeight="1">
      <c r="B21" s="49"/>
      <c r="C21" s="50"/>
      <c r="D21" s="50"/>
      <c r="E21" s="50"/>
      <c r="F21" s="50"/>
      <c r="G21" s="50"/>
      <c r="H21" s="50"/>
      <c r="I21" s="160"/>
      <c r="J21" s="50"/>
      <c r="K21" s="54"/>
    </row>
    <row r="22" spans="2:11" s="1" customFormat="1" ht="14.4" customHeight="1">
      <c r="B22" s="49"/>
      <c r="C22" s="50"/>
      <c r="D22" s="42" t="s">
        <v>39</v>
      </c>
      <c r="E22" s="50"/>
      <c r="F22" s="50"/>
      <c r="G22" s="50"/>
      <c r="H22" s="50"/>
      <c r="I22" s="162" t="s">
        <v>33</v>
      </c>
      <c r="J22" s="37" t="s">
        <v>34</v>
      </c>
      <c r="K22" s="54"/>
    </row>
    <row r="23" spans="2:11" s="1" customFormat="1" ht="18" customHeight="1">
      <c r="B23" s="49"/>
      <c r="C23" s="50"/>
      <c r="D23" s="50"/>
      <c r="E23" s="37" t="s">
        <v>40</v>
      </c>
      <c r="F23" s="50"/>
      <c r="G23" s="50"/>
      <c r="H23" s="50"/>
      <c r="I23" s="162" t="s">
        <v>36</v>
      </c>
      <c r="J23" s="37" t="s">
        <v>34</v>
      </c>
      <c r="K23" s="54"/>
    </row>
    <row r="24" spans="2:11" s="1" customFormat="1" ht="6.95" customHeight="1">
      <c r="B24" s="49"/>
      <c r="C24" s="50"/>
      <c r="D24" s="50"/>
      <c r="E24" s="50"/>
      <c r="F24" s="50"/>
      <c r="G24" s="50"/>
      <c r="H24" s="50"/>
      <c r="I24" s="160"/>
      <c r="J24" s="50"/>
      <c r="K24" s="54"/>
    </row>
    <row r="25" spans="2:11" s="1" customFormat="1" ht="14.4" customHeight="1">
      <c r="B25" s="49"/>
      <c r="C25" s="50"/>
      <c r="D25" s="42" t="s">
        <v>42</v>
      </c>
      <c r="E25" s="50"/>
      <c r="F25" s="50"/>
      <c r="G25" s="50"/>
      <c r="H25" s="50"/>
      <c r="I25" s="160"/>
      <c r="J25" s="50"/>
      <c r="K25" s="54"/>
    </row>
    <row r="26" spans="2:11" s="7" customFormat="1" ht="71.25" customHeight="1">
      <c r="B26" s="164"/>
      <c r="C26" s="165"/>
      <c r="D26" s="165"/>
      <c r="E26" s="47" t="s">
        <v>43</v>
      </c>
      <c r="F26" s="47"/>
      <c r="G26" s="47"/>
      <c r="H26" s="47"/>
      <c r="I26" s="166"/>
      <c r="J26" s="165"/>
      <c r="K26" s="167"/>
    </row>
    <row r="27" spans="2:11" s="1" customFormat="1" ht="6.95" customHeight="1">
      <c r="B27" s="49"/>
      <c r="C27" s="50"/>
      <c r="D27" s="50"/>
      <c r="E27" s="50"/>
      <c r="F27" s="50"/>
      <c r="G27" s="50"/>
      <c r="H27" s="50"/>
      <c r="I27" s="160"/>
      <c r="J27" s="50"/>
      <c r="K27" s="54"/>
    </row>
    <row r="28" spans="2:11" s="1" customFormat="1" ht="6.95" customHeight="1">
      <c r="B28" s="49"/>
      <c r="C28" s="50"/>
      <c r="D28" s="109"/>
      <c r="E28" s="109"/>
      <c r="F28" s="109"/>
      <c r="G28" s="109"/>
      <c r="H28" s="109"/>
      <c r="I28" s="168"/>
      <c r="J28" s="109"/>
      <c r="K28" s="169"/>
    </row>
    <row r="29" spans="2:11" s="1" customFormat="1" ht="25.4" customHeight="1">
      <c r="B29" s="49"/>
      <c r="C29" s="50"/>
      <c r="D29" s="170" t="s">
        <v>44</v>
      </c>
      <c r="E29" s="50"/>
      <c r="F29" s="50"/>
      <c r="G29" s="50"/>
      <c r="H29" s="50"/>
      <c r="I29" s="160"/>
      <c r="J29" s="171">
        <f>ROUND(J93,2)</f>
        <v>0</v>
      </c>
      <c r="K29" s="54"/>
    </row>
    <row r="30" spans="2:11" s="1" customFormat="1" ht="6.95" customHeight="1">
      <c r="B30" s="49"/>
      <c r="C30" s="50"/>
      <c r="D30" s="109"/>
      <c r="E30" s="109"/>
      <c r="F30" s="109"/>
      <c r="G30" s="109"/>
      <c r="H30" s="109"/>
      <c r="I30" s="168"/>
      <c r="J30" s="109"/>
      <c r="K30" s="169"/>
    </row>
    <row r="31" spans="2:11" s="1" customFormat="1" ht="14.4" customHeight="1">
      <c r="B31" s="49"/>
      <c r="C31" s="50"/>
      <c r="D31" s="50"/>
      <c r="E31" s="50"/>
      <c r="F31" s="55" t="s">
        <v>46</v>
      </c>
      <c r="G31" s="50"/>
      <c r="H31" s="50"/>
      <c r="I31" s="172" t="s">
        <v>45</v>
      </c>
      <c r="J31" s="55" t="s">
        <v>47</v>
      </c>
      <c r="K31" s="54"/>
    </row>
    <row r="32" spans="2:11" s="1" customFormat="1" ht="14.4" customHeight="1">
      <c r="B32" s="49"/>
      <c r="C32" s="50"/>
      <c r="D32" s="58" t="s">
        <v>48</v>
      </c>
      <c r="E32" s="58" t="s">
        <v>49</v>
      </c>
      <c r="F32" s="173">
        <f>ROUND(SUM(BE93:BE139),2)</f>
        <v>0</v>
      </c>
      <c r="G32" s="50"/>
      <c r="H32" s="50"/>
      <c r="I32" s="174">
        <v>0.21</v>
      </c>
      <c r="J32" s="173">
        <f>ROUND(ROUND((SUM(BE93:BE139)),2)*I32,2)</f>
        <v>0</v>
      </c>
      <c r="K32" s="54"/>
    </row>
    <row r="33" spans="2:11" s="1" customFormat="1" ht="14.4" customHeight="1">
      <c r="B33" s="49"/>
      <c r="C33" s="50"/>
      <c r="D33" s="50"/>
      <c r="E33" s="58" t="s">
        <v>50</v>
      </c>
      <c r="F33" s="173">
        <f>ROUND(SUM(BF93:BF139),2)</f>
        <v>0</v>
      </c>
      <c r="G33" s="50"/>
      <c r="H33" s="50"/>
      <c r="I33" s="174">
        <v>0.15</v>
      </c>
      <c r="J33" s="173">
        <f>ROUND(ROUND((SUM(BF93:BF139)),2)*I33,2)</f>
        <v>0</v>
      </c>
      <c r="K33" s="54"/>
    </row>
    <row r="34" spans="2:11" s="1" customFormat="1" ht="14.4" customHeight="1" hidden="1">
      <c r="B34" s="49"/>
      <c r="C34" s="50"/>
      <c r="D34" s="50"/>
      <c r="E34" s="58" t="s">
        <v>51</v>
      </c>
      <c r="F34" s="173">
        <f>ROUND(SUM(BG93:BG139),2)</f>
        <v>0</v>
      </c>
      <c r="G34" s="50"/>
      <c r="H34" s="50"/>
      <c r="I34" s="174">
        <v>0.21</v>
      </c>
      <c r="J34" s="173">
        <v>0</v>
      </c>
      <c r="K34" s="54"/>
    </row>
    <row r="35" spans="2:11" s="1" customFormat="1" ht="14.4" customHeight="1" hidden="1">
      <c r="B35" s="49"/>
      <c r="C35" s="50"/>
      <c r="D35" s="50"/>
      <c r="E35" s="58" t="s">
        <v>52</v>
      </c>
      <c r="F35" s="173">
        <f>ROUND(SUM(BH93:BH139),2)</f>
        <v>0</v>
      </c>
      <c r="G35" s="50"/>
      <c r="H35" s="50"/>
      <c r="I35" s="174">
        <v>0.15</v>
      </c>
      <c r="J35" s="173">
        <v>0</v>
      </c>
      <c r="K35" s="54"/>
    </row>
    <row r="36" spans="2:11" s="1" customFormat="1" ht="14.4" customHeight="1" hidden="1">
      <c r="B36" s="49"/>
      <c r="C36" s="50"/>
      <c r="D36" s="50"/>
      <c r="E36" s="58" t="s">
        <v>53</v>
      </c>
      <c r="F36" s="173">
        <f>ROUND(SUM(BI93:BI139),2)</f>
        <v>0</v>
      </c>
      <c r="G36" s="50"/>
      <c r="H36" s="50"/>
      <c r="I36" s="174">
        <v>0</v>
      </c>
      <c r="J36" s="173">
        <v>0</v>
      </c>
      <c r="K36" s="54"/>
    </row>
    <row r="37" spans="2:11" s="1" customFormat="1" ht="6.95" customHeight="1">
      <c r="B37" s="49"/>
      <c r="C37" s="50"/>
      <c r="D37" s="50"/>
      <c r="E37" s="50"/>
      <c r="F37" s="50"/>
      <c r="G37" s="50"/>
      <c r="H37" s="50"/>
      <c r="I37" s="160"/>
      <c r="J37" s="50"/>
      <c r="K37" s="54"/>
    </row>
    <row r="38" spans="2:11" s="1" customFormat="1" ht="25.4" customHeight="1">
      <c r="B38" s="49"/>
      <c r="C38" s="175"/>
      <c r="D38" s="176" t="s">
        <v>54</v>
      </c>
      <c r="E38" s="101"/>
      <c r="F38" s="101"/>
      <c r="G38" s="177" t="s">
        <v>55</v>
      </c>
      <c r="H38" s="178" t="s">
        <v>56</v>
      </c>
      <c r="I38" s="179"/>
      <c r="J38" s="180">
        <f>SUM(J29:J36)</f>
        <v>0</v>
      </c>
      <c r="K38" s="181"/>
    </row>
    <row r="39" spans="2:11" s="1" customFormat="1" ht="14.4" customHeight="1">
      <c r="B39" s="70"/>
      <c r="C39" s="71"/>
      <c r="D39" s="71"/>
      <c r="E39" s="71"/>
      <c r="F39" s="71"/>
      <c r="G39" s="71"/>
      <c r="H39" s="71"/>
      <c r="I39" s="182"/>
      <c r="J39" s="71"/>
      <c r="K39" s="72"/>
    </row>
    <row r="43" spans="2:11" s="1" customFormat="1" ht="6.95" customHeight="1">
      <c r="B43" s="183"/>
      <c r="C43" s="184"/>
      <c r="D43" s="184"/>
      <c r="E43" s="184"/>
      <c r="F43" s="184"/>
      <c r="G43" s="184"/>
      <c r="H43" s="184"/>
      <c r="I43" s="185"/>
      <c r="J43" s="184"/>
      <c r="K43" s="186"/>
    </row>
    <row r="44" spans="2:11" s="1" customFormat="1" ht="36.95" customHeight="1">
      <c r="B44" s="49"/>
      <c r="C44" s="32" t="s">
        <v>162</v>
      </c>
      <c r="D44" s="50"/>
      <c r="E44" s="50"/>
      <c r="F44" s="50"/>
      <c r="G44" s="50"/>
      <c r="H44" s="50"/>
      <c r="I44" s="160"/>
      <c r="J44" s="50"/>
      <c r="K44" s="54"/>
    </row>
    <row r="45" spans="2:11" s="1" customFormat="1" ht="6.95" customHeight="1">
      <c r="B45" s="49"/>
      <c r="C45" s="50"/>
      <c r="D45" s="50"/>
      <c r="E45" s="50"/>
      <c r="F45" s="50"/>
      <c r="G45" s="50"/>
      <c r="H45" s="50"/>
      <c r="I45" s="160"/>
      <c r="J45" s="50"/>
      <c r="K45" s="54"/>
    </row>
    <row r="46" spans="2:11" s="1" customFormat="1" ht="14.4" customHeight="1">
      <c r="B46" s="49"/>
      <c r="C46" s="42" t="s">
        <v>18</v>
      </c>
      <c r="D46" s="50"/>
      <c r="E46" s="50"/>
      <c r="F46" s="50"/>
      <c r="G46" s="50"/>
      <c r="H46" s="50"/>
      <c r="I46" s="160"/>
      <c r="J46" s="50"/>
      <c r="K46" s="54"/>
    </row>
    <row r="47" spans="2:11" s="1" customFormat="1" ht="16.5" customHeight="1">
      <c r="B47" s="49"/>
      <c r="C47" s="50"/>
      <c r="D47" s="50"/>
      <c r="E47" s="159" t="str">
        <f>E7</f>
        <v>Městská knihovna</v>
      </c>
      <c r="F47" s="42"/>
      <c r="G47" s="42"/>
      <c r="H47" s="42"/>
      <c r="I47" s="160"/>
      <c r="J47" s="50"/>
      <c r="K47" s="54"/>
    </row>
    <row r="48" spans="2:11" ht="13.5">
      <c r="B48" s="30"/>
      <c r="C48" s="42" t="s">
        <v>160</v>
      </c>
      <c r="D48" s="31"/>
      <c r="E48" s="31"/>
      <c r="F48" s="31"/>
      <c r="G48" s="31"/>
      <c r="H48" s="31"/>
      <c r="I48" s="158"/>
      <c r="J48" s="31"/>
      <c r="K48" s="33"/>
    </row>
    <row r="49" spans="2:11" s="1" customFormat="1" ht="16.5" customHeight="1">
      <c r="B49" s="49"/>
      <c r="C49" s="50"/>
      <c r="D49" s="50"/>
      <c r="E49" s="159" t="s">
        <v>4113</v>
      </c>
      <c r="F49" s="50"/>
      <c r="G49" s="50"/>
      <c r="H49" s="50"/>
      <c r="I49" s="160"/>
      <c r="J49" s="50"/>
      <c r="K49" s="54"/>
    </row>
    <row r="50" spans="2:11" s="1" customFormat="1" ht="14.4" customHeight="1">
      <c r="B50" s="49"/>
      <c r="C50" s="42" t="s">
        <v>437</v>
      </c>
      <c r="D50" s="50"/>
      <c r="E50" s="50"/>
      <c r="F50" s="50"/>
      <c r="G50" s="50"/>
      <c r="H50" s="50"/>
      <c r="I50" s="160"/>
      <c r="J50" s="50"/>
      <c r="K50" s="54"/>
    </row>
    <row r="51" spans="2:11" s="1" customFormat="1" ht="17.25" customHeight="1">
      <c r="B51" s="49"/>
      <c r="C51" s="50"/>
      <c r="D51" s="50"/>
      <c r="E51" s="161" t="str">
        <f>E11</f>
        <v>05.01 - Zpevněné plochy</v>
      </c>
      <c r="F51" s="50"/>
      <c r="G51" s="50"/>
      <c r="H51" s="50"/>
      <c r="I51" s="160"/>
      <c r="J51" s="50"/>
      <c r="K51" s="54"/>
    </row>
    <row r="52" spans="2:11" s="1" customFormat="1" ht="6.95" customHeight="1">
      <c r="B52" s="49"/>
      <c r="C52" s="50"/>
      <c r="D52" s="50"/>
      <c r="E52" s="50"/>
      <c r="F52" s="50"/>
      <c r="G52" s="50"/>
      <c r="H52" s="50"/>
      <c r="I52" s="160"/>
      <c r="J52" s="50"/>
      <c r="K52" s="54"/>
    </row>
    <row r="53" spans="2:11" s="1" customFormat="1" ht="18" customHeight="1">
      <c r="B53" s="49"/>
      <c r="C53" s="42" t="s">
        <v>24</v>
      </c>
      <c r="D53" s="50"/>
      <c r="E53" s="50"/>
      <c r="F53" s="37" t="str">
        <f>F14</f>
        <v>Staré nám. 134 a 135, Sokolov</v>
      </c>
      <c r="G53" s="50"/>
      <c r="H53" s="50"/>
      <c r="I53" s="162" t="s">
        <v>26</v>
      </c>
      <c r="J53" s="163" t="str">
        <f>IF(J14="","",J14)</f>
        <v>14. 9. 2018</v>
      </c>
      <c r="K53" s="54"/>
    </row>
    <row r="54" spans="2:11" s="1" customFormat="1" ht="6.95" customHeight="1">
      <c r="B54" s="49"/>
      <c r="C54" s="50"/>
      <c r="D54" s="50"/>
      <c r="E54" s="50"/>
      <c r="F54" s="50"/>
      <c r="G54" s="50"/>
      <c r="H54" s="50"/>
      <c r="I54" s="160"/>
      <c r="J54" s="50"/>
      <c r="K54" s="54"/>
    </row>
    <row r="55" spans="2:11" s="1" customFormat="1" ht="13.5">
      <c r="B55" s="49"/>
      <c r="C55" s="42" t="s">
        <v>32</v>
      </c>
      <c r="D55" s="50"/>
      <c r="E55" s="50"/>
      <c r="F55" s="37" t="str">
        <f>E17</f>
        <v>Město Sokolov</v>
      </c>
      <c r="G55" s="50"/>
      <c r="H55" s="50"/>
      <c r="I55" s="162" t="s">
        <v>39</v>
      </c>
      <c r="J55" s="47" t="str">
        <f>E23</f>
        <v>Ing. Arch Olga Růžičková</v>
      </c>
      <c r="K55" s="54"/>
    </row>
    <row r="56" spans="2:11" s="1" customFormat="1" ht="14.4" customHeight="1">
      <c r="B56" s="49"/>
      <c r="C56" s="42" t="s">
        <v>37</v>
      </c>
      <c r="D56" s="50"/>
      <c r="E56" s="50"/>
      <c r="F56" s="37" t="str">
        <f>IF(E20="","",E20)</f>
        <v/>
      </c>
      <c r="G56" s="50"/>
      <c r="H56" s="50"/>
      <c r="I56" s="160"/>
      <c r="J56" s="187"/>
      <c r="K56" s="54"/>
    </row>
    <row r="57" spans="2:11" s="1" customFormat="1" ht="10.3" customHeight="1">
      <c r="B57" s="49"/>
      <c r="C57" s="50"/>
      <c r="D57" s="50"/>
      <c r="E57" s="50"/>
      <c r="F57" s="50"/>
      <c r="G57" s="50"/>
      <c r="H57" s="50"/>
      <c r="I57" s="160"/>
      <c r="J57" s="50"/>
      <c r="K57" s="54"/>
    </row>
    <row r="58" spans="2:11" s="1" customFormat="1" ht="29.25" customHeight="1">
      <c r="B58" s="49"/>
      <c r="C58" s="188" t="s">
        <v>163</v>
      </c>
      <c r="D58" s="175"/>
      <c r="E58" s="175"/>
      <c r="F58" s="175"/>
      <c r="G58" s="175"/>
      <c r="H58" s="175"/>
      <c r="I58" s="189"/>
      <c r="J58" s="190" t="s">
        <v>164</v>
      </c>
      <c r="K58" s="191"/>
    </row>
    <row r="59" spans="2:11" s="1" customFormat="1" ht="10.3" customHeight="1">
      <c r="B59" s="49"/>
      <c r="C59" s="50"/>
      <c r="D59" s="50"/>
      <c r="E59" s="50"/>
      <c r="F59" s="50"/>
      <c r="G59" s="50"/>
      <c r="H59" s="50"/>
      <c r="I59" s="160"/>
      <c r="J59" s="50"/>
      <c r="K59" s="54"/>
    </row>
    <row r="60" spans="2:47" s="1" customFormat="1" ht="29.25" customHeight="1">
      <c r="B60" s="49"/>
      <c r="C60" s="192" t="s">
        <v>165</v>
      </c>
      <c r="D60" s="50"/>
      <c r="E60" s="50"/>
      <c r="F60" s="50"/>
      <c r="G60" s="50"/>
      <c r="H60" s="50"/>
      <c r="I60" s="160"/>
      <c r="J60" s="171">
        <f>J93</f>
        <v>0</v>
      </c>
      <c r="K60" s="54"/>
      <c r="AU60" s="26" t="s">
        <v>166</v>
      </c>
    </row>
    <row r="61" spans="2:11" s="8" customFormat="1" ht="24.95" customHeight="1">
      <c r="B61" s="193"/>
      <c r="C61" s="194"/>
      <c r="D61" s="195" t="s">
        <v>214</v>
      </c>
      <c r="E61" s="196"/>
      <c r="F61" s="196"/>
      <c r="G61" s="196"/>
      <c r="H61" s="196"/>
      <c r="I61" s="197"/>
      <c r="J61" s="198">
        <f>J94</f>
        <v>0</v>
      </c>
      <c r="K61" s="199"/>
    </row>
    <row r="62" spans="2:11" s="9" customFormat="1" ht="19.9" customHeight="1">
      <c r="B62" s="200"/>
      <c r="C62" s="201"/>
      <c r="D62" s="202" t="s">
        <v>439</v>
      </c>
      <c r="E62" s="203"/>
      <c r="F62" s="203"/>
      <c r="G62" s="203"/>
      <c r="H62" s="203"/>
      <c r="I62" s="204"/>
      <c r="J62" s="205">
        <f>J95</f>
        <v>0</v>
      </c>
      <c r="K62" s="206"/>
    </row>
    <row r="63" spans="2:11" s="9" customFormat="1" ht="14.85" customHeight="1">
      <c r="B63" s="200"/>
      <c r="C63" s="201"/>
      <c r="D63" s="202" t="s">
        <v>4115</v>
      </c>
      <c r="E63" s="203"/>
      <c r="F63" s="203"/>
      <c r="G63" s="203"/>
      <c r="H63" s="203"/>
      <c r="I63" s="204"/>
      <c r="J63" s="205">
        <f>J96</f>
        <v>0</v>
      </c>
      <c r="K63" s="206"/>
    </row>
    <row r="64" spans="2:11" s="9" customFormat="1" ht="14.85" customHeight="1">
      <c r="B64" s="200"/>
      <c r="C64" s="201"/>
      <c r="D64" s="202" t="s">
        <v>4116</v>
      </c>
      <c r="E64" s="203"/>
      <c r="F64" s="203"/>
      <c r="G64" s="203"/>
      <c r="H64" s="203"/>
      <c r="I64" s="204"/>
      <c r="J64" s="205">
        <f>J105</f>
        <v>0</v>
      </c>
      <c r="K64" s="206"/>
    </row>
    <row r="65" spans="2:11" s="9" customFormat="1" ht="19.9" customHeight="1">
      <c r="B65" s="200"/>
      <c r="C65" s="201"/>
      <c r="D65" s="202" t="s">
        <v>3130</v>
      </c>
      <c r="E65" s="203"/>
      <c r="F65" s="203"/>
      <c r="G65" s="203"/>
      <c r="H65" s="203"/>
      <c r="I65" s="204"/>
      <c r="J65" s="205">
        <f>J108</f>
        <v>0</v>
      </c>
      <c r="K65" s="206"/>
    </row>
    <row r="66" spans="2:11" s="9" customFormat="1" ht="14.85" customHeight="1">
      <c r="B66" s="200"/>
      <c r="C66" s="201"/>
      <c r="D66" s="202" t="s">
        <v>4117</v>
      </c>
      <c r="E66" s="203"/>
      <c r="F66" s="203"/>
      <c r="G66" s="203"/>
      <c r="H66" s="203"/>
      <c r="I66" s="204"/>
      <c r="J66" s="205">
        <f>J109</f>
        <v>0</v>
      </c>
      <c r="K66" s="206"/>
    </row>
    <row r="67" spans="2:11" s="9" customFormat="1" ht="14.85" customHeight="1">
      <c r="B67" s="200"/>
      <c r="C67" s="201"/>
      <c r="D67" s="202" t="s">
        <v>4118</v>
      </c>
      <c r="E67" s="203"/>
      <c r="F67" s="203"/>
      <c r="G67" s="203"/>
      <c r="H67" s="203"/>
      <c r="I67" s="204"/>
      <c r="J67" s="205">
        <f>J114</f>
        <v>0</v>
      </c>
      <c r="K67" s="206"/>
    </row>
    <row r="68" spans="2:11" s="9" customFormat="1" ht="19.9" customHeight="1">
      <c r="B68" s="200"/>
      <c r="C68" s="201"/>
      <c r="D68" s="202" t="s">
        <v>215</v>
      </c>
      <c r="E68" s="203"/>
      <c r="F68" s="203"/>
      <c r="G68" s="203"/>
      <c r="H68" s="203"/>
      <c r="I68" s="204"/>
      <c r="J68" s="205">
        <f>J119</f>
        <v>0</v>
      </c>
      <c r="K68" s="206"/>
    </row>
    <row r="69" spans="2:11" s="9" customFormat="1" ht="14.85" customHeight="1">
      <c r="B69" s="200"/>
      <c r="C69" s="201"/>
      <c r="D69" s="202" t="s">
        <v>4119</v>
      </c>
      <c r="E69" s="203"/>
      <c r="F69" s="203"/>
      <c r="G69" s="203"/>
      <c r="H69" s="203"/>
      <c r="I69" s="204"/>
      <c r="J69" s="205">
        <f>J120</f>
        <v>0</v>
      </c>
      <c r="K69" s="206"/>
    </row>
    <row r="70" spans="2:11" s="9" customFormat="1" ht="19.9" customHeight="1">
      <c r="B70" s="200"/>
      <c r="C70" s="201"/>
      <c r="D70" s="202" t="s">
        <v>219</v>
      </c>
      <c r="E70" s="203"/>
      <c r="F70" s="203"/>
      <c r="G70" s="203"/>
      <c r="H70" s="203"/>
      <c r="I70" s="204"/>
      <c r="J70" s="205">
        <f>J125</f>
        <v>0</v>
      </c>
      <c r="K70" s="206"/>
    </row>
    <row r="71" spans="2:11" s="9" customFormat="1" ht="19.9" customHeight="1">
      <c r="B71" s="200"/>
      <c r="C71" s="201"/>
      <c r="D71" s="202" t="s">
        <v>457</v>
      </c>
      <c r="E71" s="203"/>
      <c r="F71" s="203"/>
      <c r="G71" s="203"/>
      <c r="H71" s="203"/>
      <c r="I71" s="204"/>
      <c r="J71" s="205">
        <f>J138</f>
        <v>0</v>
      </c>
      <c r="K71" s="206"/>
    </row>
    <row r="72" spans="2:11" s="1" customFormat="1" ht="21.8" customHeight="1">
      <c r="B72" s="49"/>
      <c r="C72" s="50"/>
      <c r="D72" s="50"/>
      <c r="E72" s="50"/>
      <c r="F72" s="50"/>
      <c r="G72" s="50"/>
      <c r="H72" s="50"/>
      <c r="I72" s="160"/>
      <c r="J72" s="50"/>
      <c r="K72" s="54"/>
    </row>
    <row r="73" spans="2:11" s="1" customFormat="1" ht="6.95" customHeight="1">
      <c r="B73" s="70"/>
      <c r="C73" s="71"/>
      <c r="D73" s="71"/>
      <c r="E73" s="71"/>
      <c r="F73" s="71"/>
      <c r="G73" s="71"/>
      <c r="H73" s="71"/>
      <c r="I73" s="182"/>
      <c r="J73" s="71"/>
      <c r="K73" s="72"/>
    </row>
    <row r="77" spans="2:12" s="1" customFormat="1" ht="6.95" customHeight="1">
      <c r="B77" s="73"/>
      <c r="C77" s="74"/>
      <c r="D77" s="74"/>
      <c r="E77" s="74"/>
      <c r="F77" s="74"/>
      <c r="G77" s="74"/>
      <c r="H77" s="74"/>
      <c r="I77" s="185"/>
      <c r="J77" s="74"/>
      <c r="K77" s="74"/>
      <c r="L77" s="75"/>
    </row>
    <row r="78" spans="2:12" s="1" customFormat="1" ht="36.95" customHeight="1">
      <c r="B78" s="49"/>
      <c r="C78" s="76" t="s">
        <v>171</v>
      </c>
      <c r="D78" s="77"/>
      <c r="E78" s="77"/>
      <c r="F78" s="77"/>
      <c r="G78" s="77"/>
      <c r="H78" s="77"/>
      <c r="I78" s="207"/>
      <c r="J78" s="77"/>
      <c r="K78" s="77"/>
      <c r="L78" s="75"/>
    </row>
    <row r="79" spans="2:12" s="1" customFormat="1" ht="6.95" customHeight="1">
      <c r="B79" s="49"/>
      <c r="C79" s="77"/>
      <c r="D79" s="77"/>
      <c r="E79" s="77"/>
      <c r="F79" s="77"/>
      <c r="G79" s="77"/>
      <c r="H79" s="77"/>
      <c r="I79" s="207"/>
      <c r="J79" s="77"/>
      <c r="K79" s="77"/>
      <c r="L79" s="75"/>
    </row>
    <row r="80" spans="2:12" s="1" customFormat="1" ht="14.4" customHeight="1">
      <c r="B80" s="49"/>
      <c r="C80" s="79" t="s">
        <v>18</v>
      </c>
      <c r="D80" s="77"/>
      <c r="E80" s="77"/>
      <c r="F80" s="77"/>
      <c r="G80" s="77"/>
      <c r="H80" s="77"/>
      <c r="I80" s="207"/>
      <c r="J80" s="77"/>
      <c r="K80" s="77"/>
      <c r="L80" s="75"/>
    </row>
    <row r="81" spans="2:12" s="1" customFormat="1" ht="16.5" customHeight="1">
      <c r="B81" s="49"/>
      <c r="C81" s="77"/>
      <c r="D81" s="77"/>
      <c r="E81" s="208" t="str">
        <f>E7</f>
        <v>Městská knihovna</v>
      </c>
      <c r="F81" s="79"/>
      <c r="G81" s="79"/>
      <c r="H81" s="79"/>
      <c r="I81" s="207"/>
      <c r="J81" s="77"/>
      <c r="K81" s="77"/>
      <c r="L81" s="75"/>
    </row>
    <row r="82" spans="2:12" ht="13.5">
      <c r="B82" s="30"/>
      <c r="C82" s="79" t="s">
        <v>160</v>
      </c>
      <c r="D82" s="291"/>
      <c r="E82" s="291"/>
      <c r="F82" s="291"/>
      <c r="G82" s="291"/>
      <c r="H82" s="291"/>
      <c r="I82" s="152"/>
      <c r="J82" s="291"/>
      <c r="K82" s="291"/>
      <c r="L82" s="292"/>
    </row>
    <row r="83" spans="2:12" s="1" customFormat="1" ht="16.5" customHeight="1">
      <c r="B83" s="49"/>
      <c r="C83" s="77"/>
      <c r="D83" s="77"/>
      <c r="E83" s="208" t="s">
        <v>4113</v>
      </c>
      <c r="F83" s="77"/>
      <c r="G83" s="77"/>
      <c r="H83" s="77"/>
      <c r="I83" s="207"/>
      <c r="J83" s="77"/>
      <c r="K83" s="77"/>
      <c r="L83" s="75"/>
    </row>
    <row r="84" spans="2:12" s="1" customFormat="1" ht="14.4" customHeight="1">
      <c r="B84" s="49"/>
      <c r="C84" s="79" t="s">
        <v>437</v>
      </c>
      <c r="D84" s="77"/>
      <c r="E84" s="77"/>
      <c r="F84" s="77"/>
      <c r="G84" s="77"/>
      <c r="H84" s="77"/>
      <c r="I84" s="207"/>
      <c r="J84" s="77"/>
      <c r="K84" s="77"/>
      <c r="L84" s="75"/>
    </row>
    <row r="85" spans="2:12" s="1" customFormat="1" ht="17.25" customHeight="1">
      <c r="B85" s="49"/>
      <c r="C85" s="77"/>
      <c r="D85" s="77"/>
      <c r="E85" s="85" t="str">
        <f>E11</f>
        <v>05.01 - Zpevněné plochy</v>
      </c>
      <c r="F85" s="77"/>
      <c r="G85" s="77"/>
      <c r="H85" s="77"/>
      <c r="I85" s="207"/>
      <c r="J85" s="77"/>
      <c r="K85" s="77"/>
      <c r="L85" s="75"/>
    </row>
    <row r="86" spans="2:12" s="1" customFormat="1" ht="6.95" customHeight="1">
      <c r="B86" s="49"/>
      <c r="C86" s="77"/>
      <c r="D86" s="77"/>
      <c r="E86" s="77"/>
      <c r="F86" s="77"/>
      <c r="G86" s="77"/>
      <c r="H86" s="77"/>
      <c r="I86" s="207"/>
      <c r="J86" s="77"/>
      <c r="K86" s="77"/>
      <c r="L86" s="75"/>
    </row>
    <row r="87" spans="2:12" s="1" customFormat="1" ht="18" customHeight="1">
      <c r="B87" s="49"/>
      <c r="C87" s="79" t="s">
        <v>24</v>
      </c>
      <c r="D87" s="77"/>
      <c r="E87" s="77"/>
      <c r="F87" s="209" t="str">
        <f>F14</f>
        <v>Staré nám. 134 a 135, Sokolov</v>
      </c>
      <c r="G87" s="77"/>
      <c r="H87" s="77"/>
      <c r="I87" s="210" t="s">
        <v>26</v>
      </c>
      <c r="J87" s="88" t="str">
        <f>IF(J14="","",J14)</f>
        <v>14. 9. 2018</v>
      </c>
      <c r="K87" s="77"/>
      <c r="L87" s="75"/>
    </row>
    <row r="88" spans="2:12" s="1" customFormat="1" ht="6.95" customHeight="1">
      <c r="B88" s="49"/>
      <c r="C88" s="77"/>
      <c r="D88" s="77"/>
      <c r="E88" s="77"/>
      <c r="F88" s="77"/>
      <c r="G88" s="77"/>
      <c r="H88" s="77"/>
      <c r="I88" s="207"/>
      <c r="J88" s="77"/>
      <c r="K88" s="77"/>
      <c r="L88" s="75"/>
    </row>
    <row r="89" spans="2:12" s="1" customFormat="1" ht="13.5">
      <c r="B89" s="49"/>
      <c r="C89" s="79" t="s">
        <v>32</v>
      </c>
      <c r="D89" s="77"/>
      <c r="E89" s="77"/>
      <c r="F89" s="209" t="str">
        <f>E17</f>
        <v>Město Sokolov</v>
      </c>
      <c r="G89" s="77"/>
      <c r="H89" s="77"/>
      <c r="I89" s="210" t="s">
        <v>39</v>
      </c>
      <c r="J89" s="209" t="str">
        <f>E23</f>
        <v>Ing. Arch Olga Růžičková</v>
      </c>
      <c r="K89" s="77"/>
      <c r="L89" s="75"/>
    </row>
    <row r="90" spans="2:12" s="1" customFormat="1" ht="14.4" customHeight="1">
      <c r="B90" s="49"/>
      <c r="C90" s="79" t="s">
        <v>37</v>
      </c>
      <c r="D90" s="77"/>
      <c r="E90" s="77"/>
      <c r="F90" s="209" t="str">
        <f>IF(E20="","",E20)</f>
        <v/>
      </c>
      <c r="G90" s="77"/>
      <c r="H90" s="77"/>
      <c r="I90" s="207"/>
      <c r="J90" s="77"/>
      <c r="K90" s="77"/>
      <c r="L90" s="75"/>
    </row>
    <row r="91" spans="2:12" s="1" customFormat="1" ht="10.3" customHeight="1">
      <c r="B91" s="49"/>
      <c r="C91" s="77"/>
      <c r="D91" s="77"/>
      <c r="E91" s="77"/>
      <c r="F91" s="77"/>
      <c r="G91" s="77"/>
      <c r="H91" s="77"/>
      <c r="I91" s="207"/>
      <c r="J91" s="77"/>
      <c r="K91" s="77"/>
      <c r="L91" s="75"/>
    </row>
    <row r="92" spans="2:20" s="10" customFormat="1" ht="29.25"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pans="2:63" s="1" customFormat="1" ht="29.25" customHeight="1">
      <c r="B93" s="49"/>
      <c r="C93" s="111" t="s">
        <v>165</v>
      </c>
      <c r="D93" s="77"/>
      <c r="E93" s="77"/>
      <c r="F93" s="77"/>
      <c r="G93" s="77"/>
      <c r="H93" s="77"/>
      <c r="I93" s="207"/>
      <c r="J93" s="217">
        <f>BK93</f>
        <v>0</v>
      </c>
      <c r="K93" s="77"/>
      <c r="L93" s="75"/>
      <c r="M93" s="108"/>
      <c r="N93" s="109"/>
      <c r="O93" s="109"/>
      <c r="P93" s="218">
        <f>P94</f>
        <v>0</v>
      </c>
      <c r="Q93" s="109"/>
      <c r="R93" s="218">
        <f>R94</f>
        <v>108.3459008</v>
      </c>
      <c r="S93" s="109"/>
      <c r="T93" s="219">
        <f>T94</f>
        <v>309.1414</v>
      </c>
      <c r="AT93" s="26" t="s">
        <v>77</v>
      </c>
      <c r="AU93" s="26" t="s">
        <v>166</v>
      </c>
      <c r="BK93" s="220">
        <f>BK94</f>
        <v>0</v>
      </c>
    </row>
    <row r="94" spans="2:63" s="11" customFormat="1" ht="37.4" customHeight="1">
      <c r="B94" s="221"/>
      <c r="C94" s="222"/>
      <c r="D94" s="223" t="s">
        <v>77</v>
      </c>
      <c r="E94" s="224" t="s">
        <v>227</v>
      </c>
      <c r="F94" s="224" t="s">
        <v>228</v>
      </c>
      <c r="G94" s="222"/>
      <c r="H94" s="222"/>
      <c r="I94" s="225"/>
      <c r="J94" s="226">
        <f>BK94</f>
        <v>0</v>
      </c>
      <c r="K94" s="222"/>
      <c r="L94" s="227"/>
      <c r="M94" s="228"/>
      <c r="N94" s="229"/>
      <c r="O94" s="229"/>
      <c r="P94" s="230">
        <f>P95+P108+P119+P125+P138</f>
        <v>0</v>
      </c>
      <c r="Q94" s="229"/>
      <c r="R94" s="230">
        <f>R95+R108+R119+R125+R138</f>
        <v>108.3459008</v>
      </c>
      <c r="S94" s="229"/>
      <c r="T94" s="231">
        <f>T95+T108+T119+T125+T138</f>
        <v>309.1414</v>
      </c>
      <c r="AR94" s="232" t="s">
        <v>86</v>
      </c>
      <c r="AT94" s="233" t="s">
        <v>77</v>
      </c>
      <c r="AU94" s="233" t="s">
        <v>78</v>
      </c>
      <c r="AY94" s="232" t="s">
        <v>187</v>
      </c>
      <c r="BK94" s="234">
        <f>BK95+BK108+BK119+BK125+BK138</f>
        <v>0</v>
      </c>
    </row>
    <row r="95" spans="2:63" s="11" customFormat="1" ht="19.9" customHeight="1">
      <c r="B95" s="221"/>
      <c r="C95" s="222"/>
      <c r="D95" s="223" t="s">
        <v>77</v>
      </c>
      <c r="E95" s="235" t="s">
        <v>86</v>
      </c>
      <c r="F95" s="235" t="s">
        <v>471</v>
      </c>
      <c r="G95" s="222"/>
      <c r="H95" s="222"/>
      <c r="I95" s="225"/>
      <c r="J95" s="236">
        <f>BK95</f>
        <v>0</v>
      </c>
      <c r="K95" s="222"/>
      <c r="L95" s="227"/>
      <c r="M95" s="228"/>
      <c r="N95" s="229"/>
      <c r="O95" s="229"/>
      <c r="P95" s="230">
        <f>P96+P105</f>
        <v>0</v>
      </c>
      <c r="Q95" s="229"/>
      <c r="R95" s="230">
        <f>R96+R105</f>
        <v>0</v>
      </c>
      <c r="S95" s="229"/>
      <c r="T95" s="231">
        <f>T96+T105</f>
        <v>309.1414</v>
      </c>
      <c r="AR95" s="232" t="s">
        <v>86</v>
      </c>
      <c r="AT95" s="233" t="s">
        <v>77</v>
      </c>
      <c r="AU95" s="233" t="s">
        <v>86</v>
      </c>
      <c r="AY95" s="232" t="s">
        <v>187</v>
      </c>
      <c r="BK95" s="234">
        <f>BK96+BK105</f>
        <v>0</v>
      </c>
    </row>
    <row r="96" spans="2:63" s="11" customFormat="1" ht="14.85" customHeight="1">
      <c r="B96" s="221"/>
      <c r="C96" s="222"/>
      <c r="D96" s="223" t="s">
        <v>77</v>
      </c>
      <c r="E96" s="235" t="s">
        <v>312</v>
      </c>
      <c r="F96" s="235" t="s">
        <v>4120</v>
      </c>
      <c r="G96" s="222"/>
      <c r="H96" s="222"/>
      <c r="I96" s="225"/>
      <c r="J96" s="236">
        <f>BK96</f>
        <v>0</v>
      </c>
      <c r="K96" s="222"/>
      <c r="L96" s="227"/>
      <c r="M96" s="228"/>
      <c r="N96" s="229"/>
      <c r="O96" s="229"/>
      <c r="P96" s="230">
        <f>SUM(P97:P104)</f>
        <v>0</v>
      </c>
      <c r="Q96" s="229"/>
      <c r="R96" s="230">
        <f>SUM(R97:R104)</f>
        <v>0</v>
      </c>
      <c r="S96" s="229"/>
      <c r="T96" s="231">
        <f>SUM(T97:T104)</f>
        <v>309.1414</v>
      </c>
      <c r="AR96" s="232" t="s">
        <v>86</v>
      </c>
      <c r="AT96" s="233" t="s">
        <v>77</v>
      </c>
      <c r="AU96" s="233" t="s">
        <v>88</v>
      </c>
      <c r="AY96" s="232" t="s">
        <v>187</v>
      </c>
      <c r="BK96" s="234">
        <f>SUM(BK97:BK104)</f>
        <v>0</v>
      </c>
    </row>
    <row r="97" spans="2:65" s="1" customFormat="1" ht="51" customHeight="1">
      <c r="B97" s="49"/>
      <c r="C97" s="237" t="s">
        <v>86</v>
      </c>
      <c r="D97" s="237" t="s">
        <v>190</v>
      </c>
      <c r="E97" s="238" t="s">
        <v>4121</v>
      </c>
      <c r="F97" s="239" t="s">
        <v>4122</v>
      </c>
      <c r="G97" s="240" t="s">
        <v>235</v>
      </c>
      <c r="H97" s="241">
        <v>121.5</v>
      </c>
      <c r="I97" s="242"/>
      <c r="J97" s="243">
        <f>ROUND(I97*H97,2)</f>
        <v>0</v>
      </c>
      <c r="K97" s="239" t="s">
        <v>194</v>
      </c>
      <c r="L97" s="75"/>
      <c r="M97" s="244" t="s">
        <v>34</v>
      </c>
      <c r="N97" s="245" t="s">
        <v>49</v>
      </c>
      <c r="O97" s="50"/>
      <c r="P97" s="246">
        <f>O97*H97</f>
        <v>0</v>
      </c>
      <c r="Q97" s="246">
        <v>0</v>
      </c>
      <c r="R97" s="246">
        <f>Q97*H97</f>
        <v>0</v>
      </c>
      <c r="S97" s="246">
        <v>0.26</v>
      </c>
      <c r="T97" s="247">
        <f>S97*H97</f>
        <v>31.59</v>
      </c>
      <c r="AR97" s="26" t="s">
        <v>204</v>
      </c>
      <c r="AT97" s="26" t="s">
        <v>190</v>
      </c>
      <c r="AU97" s="26" t="s">
        <v>113</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204</v>
      </c>
      <c r="BM97" s="26" t="s">
        <v>4123</v>
      </c>
    </row>
    <row r="98" spans="2:47" s="1" customFormat="1" ht="13.5">
      <c r="B98" s="49"/>
      <c r="C98" s="77"/>
      <c r="D98" s="253" t="s">
        <v>237</v>
      </c>
      <c r="E98" s="77"/>
      <c r="F98" s="254" t="s">
        <v>3142</v>
      </c>
      <c r="G98" s="77"/>
      <c r="H98" s="77"/>
      <c r="I98" s="207"/>
      <c r="J98" s="77"/>
      <c r="K98" s="77"/>
      <c r="L98" s="75"/>
      <c r="M98" s="255"/>
      <c r="N98" s="50"/>
      <c r="O98" s="50"/>
      <c r="P98" s="50"/>
      <c r="Q98" s="50"/>
      <c r="R98" s="50"/>
      <c r="S98" s="50"/>
      <c r="T98" s="98"/>
      <c r="AT98" s="26" t="s">
        <v>237</v>
      </c>
      <c r="AU98" s="26" t="s">
        <v>113</v>
      </c>
    </row>
    <row r="99" spans="2:65" s="1" customFormat="1" ht="51" customHeight="1">
      <c r="B99" s="49"/>
      <c r="C99" s="237" t="s">
        <v>88</v>
      </c>
      <c r="D99" s="237" t="s">
        <v>190</v>
      </c>
      <c r="E99" s="238" t="s">
        <v>4124</v>
      </c>
      <c r="F99" s="239" t="s">
        <v>4125</v>
      </c>
      <c r="G99" s="240" t="s">
        <v>235</v>
      </c>
      <c r="H99" s="241">
        <v>331.04</v>
      </c>
      <c r="I99" s="242"/>
      <c r="J99" s="243">
        <f>ROUND(I99*H99,2)</f>
        <v>0</v>
      </c>
      <c r="K99" s="239" t="s">
        <v>194</v>
      </c>
      <c r="L99" s="75"/>
      <c r="M99" s="244" t="s">
        <v>34</v>
      </c>
      <c r="N99" s="245" t="s">
        <v>49</v>
      </c>
      <c r="O99" s="50"/>
      <c r="P99" s="246">
        <f>O99*H99</f>
        <v>0</v>
      </c>
      <c r="Q99" s="246">
        <v>0</v>
      </c>
      <c r="R99" s="246">
        <f>Q99*H99</f>
        <v>0</v>
      </c>
      <c r="S99" s="246">
        <v>0.58</v>
      </c>
      <c r="T99" s="247">
        <f>S99*H99</f>
        <v>192.0032</v>
      </c>
      <c r="AR99" s="26" t="s">
        <v>204</v>
      </c>
      <c r="AT99" s="26" t="s">
        <v>190</v>
      </c>
      <c r="AU99" s="26" t="s">
        <v>113</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204</v>
      </c>
      <c r="BM99" s="26" t="s">
        <v>4126</v>
      </c>
    </row>
    <row r="100" spans="2:47" s="1" customFormat="1" ht="13.5">
      <c r="B100" s="49"/>
      <c r="C100" s="77"/>
      <c r="D100" s="253" t="s">
        <v>237</v>
      </c>
      <c r="E100" s="77"/>
      <c r="F100" s="254" t="s">
        <v>3150</v>
      </c>
      <c r="G100" s="77"/>
      <c r="H100" s="77"/>
      <c r="I100" s="207"/>
      <c r="J100" s="77"/>
      <c r="K100" s="77"/>
      <c r="L100" s="75"/>
      <c r="M100" s="255"/>
      <c r="N100" s="50"/>
      <c r="O100" s="50"/>
      <c r="P100" s="50"/>
      <c r="Q100" s="50"/>
      <c r="R100" s="50"/>
      <c r="S100" s="50"/>
      <c r="T100" s="98"/>
      <c r="AT100" s="26" t="s">
        <v>237</v>
      </c>
      <c r="AU100" s="26" t="s">
        <v>113</v>
      </c>
    </row>
    <row r="101" spans="2:65" s="1" customFormat="1" ht="51" customHeight="1">
      <c r="B101" s="49"/>
      <c r="C101" s="237" t="s">
        <v>113</v>
      </c>
      <c r="D101" s="237" t="s">
        <v>190</v>
      </c>
      <c r="E101" s="238" t="s">
        <v>4127</v>
      </c>
      <c r="F101" s="239" t="s">
        <v>4128</v>
      </c>
      <c r="G101" s="240" t="s">
        <v>235</v>
      </c>
      <c r="H101" s="241">
        <v>209.54</v>
      </c>
      <c r="I101" s="242"/>
      <c r="J101" s="243">
        <f>ROUND(I101*H101,2)</f>
        <v>0</v>
      </c>
      <c r="K101" s="239" t="s">
        <v>194</v>
      </c>
      <c r="L101" s="75"/>
      <c r="M101" s="244" t="s">
        <v>34</v>
      </c>
      <c r="N101" s="245" t="s">
        <v>49</v>
      </c>
      <c r="O101" s="50"/>
      <c r="P101" s="246">
        <f>O101*H101</f>
        <v>0</v>
      </c>
      <c r="Q101" s="246">
        <v>0</v>
      </c>
      <c r="R101" s="246">
        <f>Q101*H101</f>
        <v>0</v>
      </c>
      <c r="S101" s="246">
        <v>0.33</v>
      </c>
      <c r="T101" s="247">
        <f>S101*H101</f>
        <v>69.1482</v>
      </c>
      <c r="AR101" s="26" t="s">
        <v>204</v>
      </c>
      <c r="AT101" s="26" t="s">
        <v>190</v>
      </c>
      <c r="AU101" s="26" t="s">
        <v>113</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204</v>
      </c>
      <c r="BM101" s="26" t="s">
        <v>4129</v>
      </c>
    </row>
    <row r="102" spans="2:47" s="1" customFormat="1" ht="13.5">
      <c r="B102" s="49"/>
      <c r="C102" s="77"/>
      <c r="D102" s="253" t="s">
        <v>237</v>
      </c>
      <c r="E102" s="77"/>
      <c r="F102" s="254" t="s">
        <v>3150</v>
      </c>
      <c r="G102" s="77"/>
      <c r="H102" s="77"/>
      <c r="I102" s="207"/>
      <c r="J102" s="77"/>
      <c r="K102" s="77"/>
      <c r="L102" s="75"/>
      <c r="M102" s="255"/>
      <c r="N102" s="50"/>
      <c r="O102" s="50"/>
      <c r="P102" s="50"/>
      <c r="Q102" s="50"/>
      <c r="R102" s="50"/>
      <c r="S102" s="50"/>
      <c r="T102" s="98"/>
      <c r="AT102" s="26" t="s">
        <v>237</v>
      </c>
      <c r="AU102" s="26" t="s">
        <v>113</v>
      </c>
    </row>
    <row r="103" spans="2:65" s="1" customFormat="1" ht="38.25" customHeight="1">
      <c r="B103" s="49"/>
      <c r="C103" s="237" t="s">
        <v>204</v>
      </c>
      <c r="D103" s="237" t="s">
        <v>190</v>
      </c>
      <c r="E103" s="238" t="s">
        <v>4130</v>
      </c>
      <c r="F103" s="239" t="s">
        <v>4131</v>
      </c>
      <c r="G103" s="240" t="s">
        <v>393</v>
      </c>
      <c r="H103" s="241">
        <v>80</v>
      </c>
      <c r="I103" s="242"/>
      <c r="J103" s="243">
        <f>ROUND(I103*H103,2)</f>
        <v>0</v>
      </c>
      <c r="K103" s="239" t="s">
        <v>194</v>
      </c>
      <c r="L103" s="75"/>
      <c r="M103" s="244" t="s">
        <v>34</v>
      </c>
      <c r="N103" s="245" t="s">
        <v>49</v>
      </c>
      <c r="O103" s="50"/>
      <c r="P103" s="246">
        <f>O103*H103</f>
        <v>0</v>
      </c>
      <c r="Q103" s="246">
        <v>0</v>
      </c>
      <c r="R103" s="246">
        <f>Q103*H103</f>
        <v>0</v>
      </c>
      <c r="S103" s="246">
        <v>0.205</v>
      </c>
      <c r="T103" s="247">
        <f>S103*H103</f>
        <v>16.4</v>
      </c>
      <c r="AR103" s="26" t="s">
        <v>204</v>
      </c>
      <c r="AT103" s="26" t="s">
        <v>190</v>
      </c>
      <c r="AU103" s="26" t="s">
        <v>113</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204</v>
      </c>
      <c r="BM103" s="26" t="s">
        <v>4132</v>
      </c>
    </row>
    <row r="104" spans="2:47" s="1" customFormat="1" ht="13.5">
      <c r="B104" s="49"/>
      <c r="C104" s="77"/>
      <c r="D104" s="253" t="s">
        <v>237</v>
      </c>
      <c r="E104" s="77"/>
      <c r="F104" s="254" t="s">
        <v>4133</v>
      </c>
      <c r="G104" s="77"/>
      <c r="H104" s="77"/>
      <c r="I104" s="207"/>
      <c r="J104" s="77"/>
      <c r="K104" s="77"/>
      <c r="L104" s="75"/>
      <c r="M104" s="255"/>
      <c r="N104" s="50"/>
      <c r="O104" s="50"/>
      <c r="P104" s="50"/>
      <c r="Q104" s="50"/>
      <c r="R104" s="50"/>
      <c r="S104" s="50"/>
      <c r="T104" s="98"/>
      <c r="AT104" s="26" t="s">
        <v>237</v>
      </c>
      <c r="AU104" s="26" t="s">
        <v>113</v>
      </c>
    </row>
    <row r="105" spans="2:63" s="11" customFormat="1" ht="22.3" customHeight="1">
      <c r="B105" s="221"/>
      <c r="C105" s="222"/>
      <c r="D105" s="223" t="s">
        <v>77</v>
      </c>
      <c r="E105" s="235" t="s">
        <v>348</v>
      </c>
      <c r="F105" s="235" t="s">
        <v>4134</v>
      </c>
      <c r="G105" s="222"/>
      <c r="H105" s="222"/>
      <c r="I105" s="225"/>
      <c r="J105" s="236">
        <f>BK105</f>
        <v>0</v>
      </c>
      <c r="K105" s="222"/>
      <c r="L105" s="227"/>
      <c r="M105" s="228"/>
      <c r="N105" s="229"/>
      <c r="O105" s="229"/>
      <c r="P105" s="230">
        <f>SUM(P106:P107)</f>
        <v>0</v>
      </c>
      <c r="Q105" s="229"/>
      <c r="R105" s="230">
        <f>SUM(R106:R107)</f>
        <v>0</v>
      </c>
      <c r="S105" s="229"/>
      <c r="T105" s="231">
        <f>SUM(T106:T107)</f>
        <v>0</v>
      </c>
      <c r="AR105" s="232" t="s">
        <v>86</v>
      </c>
      <c r="AT105" s="233" t="s">
        <v>77</v>
      </c>
      <c r="AU105" s="233" t="s">
        <v>88</v>
      </c>
      <c r="AY105" s="232" t="s">
        <v>187</v>
      </c>
      <c r="BK105" s="234">
        <f>SUM(BK106:BK107)</f>
        <v>0</v>
      </c>
    </row>
    <row r="106" spans="2:65" s="1" customFormat="1" ht="25.5" customHeight="1">
      <c r="B106" s="49"/>
      <c r="C106" s="237" t="s">
        <v>186</v>
      </c>
      <c r="D106" s="237" t="s">
        <v>190</v>
      </c>
      <c r="E106" s="238" t="s">
        <v>4135</v>
      </c>
      <c r="F106" s="239" t="s">
        <v>4136</v>
      </c>
      <c r="G106" s="240" t="s">
        <v>235</v>
      </c>
      <c r="H106" s="241">
        <v>331.04</v>
      </c>
      <c r="I106" s="242"/>
      <c r="J106" s="243">
        <f>ROUND(I106*H106,2)</f>
        <v>0</v>
      </c>
      <c r="K106" s="239" t="s">
        <v>194</v>
      </c>
      <c r="L106" s="75"/>
      <c r="M106" s="244" t="s">
        <v>34</v>
      </c>
      <c r="N106" s="245" t="s">
        <v>49</v>
      </c>
      <c r="O106" s="50"/>
      <c r="P106" s="246">
        <f>O106*H106</f>
        <v>0</v>
      </c>
      <c r="Q106" s="246">
        <v>0</v>
      </c>
      <c r="R106" s="246">
        <f>Q106*H106</f>
        <v>0</v>
      </c>
      <c r="S106" s="246">
        <v>0</v>
      </c>
      <c r="T106" s="247">
        <f>S106*H106</f>
        <v>0</v>
      </c>
      <c r="AR106" s="26" t="s">
        <v>204</v>
      </c>
      <c r="AT106" s="26" t="s">
        <v>190</v>
      </c>
      <c r="AU106" s="26" t="s">
        <v>113</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204</v>
      </c>
      <c r="BM106" s="26" t="s">
        <v>4137</v>
      </c>
    </row>
    <row r="107" spans="2:47" s="1" customFormat="1" ht="13.5">
      <c r="B107" s="49"/>
      <c r="C107" s="77"/>
      <c r="D107" s="253" t="s">
        <v>237</v>
      </c>
      <c r="E107" s="77"/>
      <c r="F107" s="254" t="s">
        <v>4138</v>
      </c>
      <c r="G107" s="77"/>
      <c r="H107" s="77"/>
      <c r="I107" s="207"/>
      <c r="J107" s="77"/>
      <c r="K107" s="77"/>
      <c r="L107" s="75"/>
      <c r="M107" s="255"/>
      <c r="N107" s="50"/>
      <c r="O107" s="50"/>
      <c r="P107" s="50"/>
      <c r="Q107" s="50"/>
      <c r="R107" s="50"/>
      <c r="S107" s="50"/>
      <c r="T107" s="98"/>
      <c r="AT107" s="26" t="s">
        <v>237</v>
      </c>
      <c r="AU107" s="26" t="s">
        <v>113</v>
      </c>
    </row>
    <row r="108" spans="2:63" s="11" customFormat="1" ht="29.85" customHeight="1">
      <c r="B108" s="221"/>
      <c r="C108" s="222"/>
      <c r="D108" s="223" t="s">
        <v>77</v>
      </c>
      <c r="E108" s="235" t="s">
        <v>186</v>
      </c>
      <c r="F108" s="235" t="s">
        <v>3274</v>
      </c>
      <c r="G108" s="222"/>
      <c r="H108" s="222"/>
      <c r="I108" s="225"/>
      <c r="J108" s="236">
        <f>BK108</f>
        <v>0</v>
      </c>
      <c r="K108" s="222"/>
      <c r="L108" s="227"/>
      <c r="M108" s="228"/>
      <c r="N108" s="229"/>
      <c r="O108" s="229"/>
      <c r="P108" s="230">
        <f>P109+P114</f>
        <v>0</v>
      </c>
      <c r="Q108" s="229"/>
      <c r="R108" s="230">
        <f>R109+R114</f>
        <v>93.7307008</v>
      </c>
      <c r="S108" s="229"/>
      <c r="T108" s="231">
        <f>T109+T114</f>
        <v>0</v>
      </c>
      <c r="AR108" s="232" t="s">
        <v>86</v>
      </c>
      <c r="AT108" s="233" t="s">
        <v>77</v>
      </c>
      <c r="AU108" s="233" t="s">
        <v>86</v>
      </c>
      <c r="AY108" s="232" t="s">
        <v>187</v>
      </c>
      <c r="BK108" s="234">
        <f>BK109+BK114</f>
        <v>0</v>
      </c>
    </row>
    <row r="109" spans="2:63" s="11" customFormat="1" ht="14.85" customHeight="1">
      <c r="B109" s="221"/>
      <c r="C109" s="222"/>
      <c r="D109" s="223" t="s">
        <v>77</v>
      </c>
      <c r="E109" s="235" t="s">
        <v>830</v>
      </c>
      <c r="F109" s="235" t="s">
        <v>4139</v>
      </c>
      <c r="G109" s="222"/>
      <c r="H109" s="222"/>
      <c r="I109" s="225"/>
      <c r="J109" s="236">
        <f>BK109</f>
        <v>0</v>
      </c>
      <c r="K109" s="222"/>
      <c r="L109" s="227"/>
      <c r="M109" s="228"/>
      <c r="N109" s="229"/>
      <c r="O109" s="229"/>
      <c r="P109" s="230">
        <f>SUM(P110:P113)</f>
        <v>0</v>
      </c>
      <c r="Q109" s="229"/>
      <c r="R109" s="230">
        <f>SUM(R110:R113)</f>
        <v>0</v>
      </c>
      <c r="S109" s="229"/>
      <c r="T109" s="231">
        <f>SUM(T110:T113)</f>
        <v>0</v>
      </c>
      <c r="AR109" s="232" t="s">
        <v>86</v>
      </c>
      <c r="AT109" s="233" t="s">
        <v>77</v>
      </c>
      <c r="AU109" s="233" t="s">
        <v>88</v>
      </c>
      <c r="AY109" s="232" t="s">
        <v>187</v>
      </c>
      <c r="BK109" s="234">
        <f>SUM(BK110:BK113)</f>
        <v>0</v>
      </c>
    </row>
    <row r="110" spans="2:65" s="1" customFormat="1" ht="25.5" customHeight="1">
      <c r="B110" s="49"/>
      <c r="C110" s="237" t="s">
        <v>282</v>
      </c>
      <c r="D110" s="237" t="s">
        <v>190</v>
      </c>
      <c r="E110" s="238" t="s">
        <v>4140</v>
      </c>
      <c r="F110" s="239" t="s">
        <v>4141</v>
      </c>
      <c r="G110" s="240" t="s">
        <v>235</v>
      </c>
      <c r="H110" s="241">
        <v>331.04</v>
      </c>
      <c r="I110" s="242"/>
      <c r="J110" s="243">
        <f>ROUND(I110*H110,2)</f>
        <v>0</v>
      </c>
      <c r="K110" s="239" t="s">
        <v>194</v>
      </c>
      <c r="L110" s="75"/>
      <c r="M110" s="244" t="s">
        <v>34</v>
      </c>
      <c r="N110" s="245" t="s">
        <v>49</v>
      </c>
      <c r="O110" s="50"/>
      <c r="P110" s="246">
        <f>O110*H110</f>
        <v>0</v>
      </c>
      <c r="Q110" s="246">
        <v>0</v>
      </c>
      <c r="R110" s="246">
        <f>Q110*H110</f>
        <v>0</v>
      </c>
      <c r="S110" s="246">
        <v>0</v>
      </c>
      <c r="T110" s="247">
        <f>S110*H110</f>
        <v>0</v>
      </c>
      <c r="AR110" s="26" t="s">
        <v>204</v>
      </c>
      <c r="AT110" s="26" t="s">
        <v>190</v>
      </c>
      <c r="AU110" s="26" t="s">
        <v>113</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204</v>
      </c>
      <c r="BM110" s="26" t="s">
        <v>4142</v>
      </c>
    </row>
    <row r="111" spans="2:65" s="1" customFormat="1" ht="25.5" customHeight="1">
      <c r="B111" s="49"/>
      <c r="C111" s="237" t="s">
        <v>287</v>
      </c>
      <c r="D111" s="237" t="s">
        <v>190</v>
      </c>
      <c r="E111" s="238" t="s">
        <v>4143</v>
      </c>
      <c r="F111" s="239" t="s">
        <v>4144</v>
      </c>
      <c r="G111" s="240" t="s">
        <v>235</v>
      </c>
      <c r="H111" s="241">
        <v>331.04</v>
      </c>
      <c r="I111" s="242"/>
      <c r="J111" s="243">
        <f>ROUND(I111*H111,2)</f>
        <v>0</v>
      </c>
      <c r="K111" s="239" t="s">
        <v>194</v>
      </c>
      <c r="L111" s="75"/>
      <c r="M111" s="244" t="s">
        <v>34</v>
      </c>
      <c r="N111" s="245" t="s">
        <v>49</v>
      </c>
      <c r="O111" s="50"/>
      <c r="P111" s="246">
        <f>O111*H111</f>
        <v>0</v>
      </c>
      <c r="Q111" s="246">
        <v>0</v>
      </c>
      <c r="R111" s="246">
        <f>Q111*H111</f>
        <v>0</v>
      </c>
      <c r="S111" s="246">
        <v>0</v>
      </c>
      <c r="T111" s="247">
        <f>S111*H111</f>
        <v>0</v>
      </c>
      <c r="AR111" s="26" t="s">
        <v>204</v>
      </c>
      <c r="AT111" s="26" t="s">
        <v>190</v>
      </c>
      <c r="AU111" s="26" t="s">
        <v>113</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4145</v>
      </c>
    </row>
    <row r="112" spans="2:65" s="1" customFormat="1" ht="25.5" customHeight="1">
      <c r="B112" s="49"/>
      <c r="C112" s="237" t="s">
        <v>295</v>
      </c>
      <c r="D112" s="237" t="s">
        <v>190</v>
      </c>
      <c r="E112" s="238" t="s">
        <v>4146</v>
      </c>
      <c r="F112" s="239" t="s">
        <v>4147</v>
      </c>
      <c r="G112" s="240" t="s">
        <v>235</v>
      </c>
      <c r="H112" s="241">
        <v>331.04</v>
      </c>
      <c r="I112" s="242"/>
      <c r="J112" s="243">
        <f>ROUND(I112*H112,2)</f>
        <v>0</v>
      </c>
      <c r="K112" s="239" t="s">
        <v>194</v>
      </c>
      <c r="L112" s="75"/>
      <c r="M112" s="244" t="s">
        <v>34</v>
      </c>
      <c r="N112" s="245" t="s">
        <v>49</v>
      </c>
      <c r="O112" s="50"/>
      <c r="P112" s="246">
        <f>O112*H112</f>
        <v>0</v>
      </c>
      <c r="Q112" s="246">
        <v>0</v>
      </c>
      <c r="R112" s="246">
        <f>Q112*H112</f>
        <v>0</v>
      </c>
      <c r="S112" s="246">
        <v>0</v>
      </c>
      <c r="T112" s="247">
        <f>S112*H112</f>
        <v>0</v>
      </c>
      <c r="AR112" s="26" t="s">
        <v>204</v>
      </c>
      <c r="AT112" s="26" t="s">
        <v>190</v>
      </c>
      <c r="AU112" s="26" t="s">
        <v>113</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204</v>
      </c>
      <c r="BM112" s="26" t="s">
        <v>4148</v>
      </c>
    </row>
    <row r="113" spans="2:65" s="1" customFormat="1" ht="25.5" customHeight="1">
      <c r="B113" s="49"/>
      <c r="C113" s="237" t="s">
        <v>229</v>
      </c>
      <c r="D113" s="237" t="s">
        <v>190</v>
      </c>
      <c r="E113" s="238" t="s">
        <v>4149</v>
      </c>
      <c r="F113" s="239" t="s">
        <v>4150</v>
      </c>
      <c r="G113" s="240" t="s">
        <v>235</v>
      </c>
      <c r="H113" s="241">
        <v>331.04</v>
      </c>
      <c r="I113" s="242"/>
      <c r="J113" s="243">
        <f>ROUND(I113*H113,2)</f>
        <v>0</v>
      </c>
      <c r="K113" s="239" t="s">
        <v>194</v>
      </c>
      <c r="L113" s="75"/>
      <c r="M113" s="244" t="s">
        <v>34</v>
      </c>
      <c r="N113" s="245" t="s">
        <v>49</v>
      </c>
      <c r="O113" s="50"/>
      <c r="P113" s="246">
        <f>O113*H113</f>
        <v>0</v>
      </c>
      <c r="Q113" s="246">
        <v>0</v>
      </c>
      <c r="R113" s="246">
        <f>Q113*H113</f>
        <v>0</v>
      </c>
      <c r="S113" s="246">
        <v>0</v>
      </c>
      <c r="T113" s="247">
        <f>S113*H113</f>
        <v>0</v>
      </c>
      <c r="AR113" s="26" t="s">
        <v>204</v>
      </c>
      <c r="AT113" s="26" t="s">
        <v>190</v>
      </c>
      <c r="AU113" s="26" t="s">
        <v>113</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204</v>
      </c>
      <c r="BM113" s="26" t="s">
        <v>4151</v>
      </c>
    </row>
    <row r="114" spans="2:63" s="11" customFormat="1" ht="22.3" customHeight="1">
      <c r="B114" s="221"/>
      <c r="C114" s="222"/>
      <c r="D114" s="223" t="s">
        <v>77</v>
      </c>
      <c r="E114" s="235" t="s">
        <v>851</v>
      </c>
      <c r="F114" s="235" t="s">
        <v>4152</v>
      </c>
      <c r="G114" s="222"/>
      <c r="H114" s="222"/>
      <c r="I114" s="225"/>
      <c r="J114" s="236">
        <f>BK114</f>
        <v>0</v>
      </c>
      <c r="K114" s="222"/>
      <c r="L114" s="227"/>
      <c r="M114" s="228"/>
      <c r="N114" s="229"/>
      <c r="O114" s="229"/>
      <c r="P114" s="230">
        <f>SUM(P115:P118)</f>
        <v>0</v>
      </c>
      <c r="Q114" s="229"/>
      <c r="R114" s="230">
        <f>SUM(R115:R118)</f>
        <v>93.7307008</v>
      </c>
      <c r="S114" s="229"/>
      <c r="T114" s="231">
        <f>SUM(T115:T118)</f>
        <v>0</v>
      </c>
      <c r="AR114" s="232" t="s">
        <v>86</v>
      </c>
      <c r="AT114" s="233" t="s">
        <v>77</v>
      </c>
      <c r="AU114" s="233" t="s">
        <v>88</v>
      </c>
      <c r="AY114" s="232" t="s">
        <v>187</v>
      </c>
      <c r="BK114" s="234">
        <f>SUM(BK115:BK118)</f>
        <v>0</v>
      </c>
    </row>
    <row r="115" spans="2:65" s="1" customFormat="1" ht="51" customHeight="1">
      <c r="B115" s="49"/>
      <c r="C115" s="237" t="s">
        <v>307</v>
      </c>
      <c r="D115" s="237" t="s">
        <v>190</v>
      </c>
      <c r="E115" s="238" t="s">
        <v>4153</v>
      </c>
      <c r="F115" s="239" t="s">
        <v>4154</v>
      </c>
      <c r="G115" s="240" t="s">
        <v>235</v>
      </c>
      <c r="H115" s="241">
        <v>331.04</v>
      </c>
      <c r="I115" s="242"/>
      <c r="J115" s="243">
        <f>ROUND(I115*H115,2)</f>
        <v>0</v>
      </c>
      <c r="K115" s="239" t="s">
        <v>194</v>
      </c>
      <c r="L115" s="75"/>
      <c r="M115" s="244" t="s">
        <v>34</v>
      </c>
      <c r="N115" s="245" t="s">
        <v>49</v>
      </c>
      <c r="O115" s="50"/>
      <c r="P115" s="246">
        <f>O115*H115</f>
        <v>0</v>
      </c>
      <c r="Q115" s="246">
        <v>0.10362</v>
      </c>
      <c r="R115" s="246">
        <f>Q115*H115</f>
        <v>34.30236480000001</v>
      </c>
      <c r="S115" s="246">
        <v>0</v>
      </c>
      <c r="T115" s="247">
        <f>S115*H115</f>
        <v>0</v>
      </c>
      <c r="AR115" s="26" t="s">
        <v>204</v>
      </c>
      <c r="AT115" s="26" t="s">
        <v>190</v>
      </c>
      <c r="AU115" s="26" t="s">
        <v>113</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4155</v>
      </c>
    </row>
    <row r="116" spans="2:47" s="1" customFormat="1" ht="13.5">
      <c r="B116" s="49"/>
      <c r="C116" s="77"/>
      <c r="D116" s="253" t="s">
        <v>237</v>
      </c>
      <c r="E116" s="77"/>
      <c r="F116" s="254" t="s">
        <v>4156</v>
      </c>
      <c r="G116" s="77"/>
      <c r="H116" s="77"/>
      <c r="I116" s="207"/>
      <c r="J116" s="77"/>
      <c r="K116" s="77"/>
      <c r="L116" s="75"/>
      <c r="M116" s="255"/>
      <c r="N116" s="50"/>
      <c r="O116" s="50"/>
      <c r="P116" s="50"/>
      <c r="Q116" s="50"/>
      <c r="R116" s="50"/>
      <c r="S116" s="50"/>
      <c r="T116" s="98"/>
      <c r="AT116" s="26" t="s">
        <v>237</v>
      </c>
      <c r="AU116" s="26" t="s">
        <v>113</v>
      </c>
    </row>
    <row r="117" spans="2:65" s="1" customFormat="1" ht="16.5" customHeight="1">
      <c r="B117" s="49"/>
      <c r="C117" s="294" t="s">
        <v>312</v>
      </c>
      <c r="D117" s="294" t="s">
        <v>531</v>
      </c>
      <c r="E117" s="295" t="s">
        <v>4157</v>
      </c>
      <c r="F117" s="296" t="s">
        <v>4158</v>
      </c>
      <c r="G117" s="297" t="s">
        <v>235</v>
      </c>
      <c r="H117" s="298">
        <v>337.661</v>
      </c>
      <c r="I117" s="299"/>
      <c r="J117" s="300">
        <f>ROUND(I117*H117,2)</f>
        <v>0</v>
      </c>
      <c r="K117" s="296" t="s">
        <v>194</v>
      </c>
      <c r="L117" s="301"/>
      <c r="M117" s="302" t="s">
        <v>34</v>
      </c>
      <c r="N117" s="303" t="s">
        <v>49</v>
      </c>
      <c r="O117" s="50"/>
      <c r="P117" s="246">
        <f>O117*H117</f>
        <v>0</v>
      </c>
      <c r="Q117" s="246">
        <v>0.176</v>
      </c>
      <c r="R117" s="246">
        <f>Q117*H117</f>
        <v>59.428335999999994</v>
      </c>
      <c r="S117" s="246">
        <v>0</v>
      </c>
      <c r="T117" s="247">
        <f>S117*H117</f>
        <v>0</v>
      </c>
      <c r="AR117" s="26" t="s">
        <v>295</v>
      </c>
      <c r="AT117" s="26" t="s">
        <v>531</v>
      </c>
      <c r="AU117" s="26" t="s">
        <v>113</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204</v>
      </c>
      <c r="BM117" s="26" t="s">
        <v>4159</v>
      </c>
    </row>
    <row r="118" spans="2:51" s="13" customFormat="1" ht="13.5">
      <c r="B118" s="266"/>
      <c r="C118" s="267"/>
      <c r="D118" s="253" t="s">
        <v>244</v>
      </c>
      <c r="E118" s="267"/>
      <c r="F118" s="269" t="s">
        <v>4160</v>
      </c>
      <c r="G118" s="267"/>
      <c r="H118" s="270">
        <v>337.661</v>
      </c>
      <c r="I118" s="271"/>
      <c r="J118" s="267"/>
      <c r="K118" s="267"/>
      <c r="L118" s="272"/>
      <c r="M118" s="273"/>
      <c r="N118" s="274"/>
      <c r="O118" s="274"/>
      <c r="P118" s="274"/>
      <c r="Q118" s="274"/>
      <c r="R118" s="274"/>
      <c r="S118" s="274"/>
      <c r="T118" s="275"/>
      <c r="AT118" s="276" t="s">
        <v>244</v>
      </c>
      <c r="AU118" s="276" t="s">
        <v>113</v>
      </c>
      <c r="AV118" s="13" t="s">
        <v>88</v>
      </c>
      <c r="AW118" s="13" t="s">
        <v>6</v>
      </c>
      <c r="AX118" s="13" t="s">
        <v>86</v>
      </c>
      <c r="AY118" s="276" t="s">
        <v>187</v>
      </c>
    </row>
    <row r="119" spans="2:63" s="11" customFormat="1" ht="29.85" customHeight="1">
      <c r="B119" s="221"/>
      <c r="C119" s="222"/>
      <c r="D119" s="223" t="s">
        <v>77</v>
      </c>
      <c r="E119" s="235" t="s">
        <v>229</v>
      </c>
      <c r="F119" s="235" t="s">
        <v>230</v>
      </c>
      <c r="G119" s="222"/>
      <c r="H119" s="222"/>
      <c r="I119" s="225"/>
      <c r="J119" s="236">
        <f>BK119</f>
        <v>0</v>
      </c>
      <c r="K119" s="222"/>
      <c r="L119" s="227"/>
      <c r="M119" s="228"/>
      <c r="N119" s="229"/>
      <c r="O119" s="229"/>
      <c r="P119" s="230">
        <f>P120</f>
        <v>0</v>
      </c>
      <c r="Q119" s="229"/>
      <c r="R119" s="230">
        <f>R120</f>
        <v>14.615200000000002</v>
      </c>
      <c r="S119" s="229"/>
      <c r="T119" s="231">
        <f>T120</f>
        <v>0</v>
      </c>
      <c r="AR119" s="232" t="s">
        <v>86</v>
      </c>
      <c r="AT119" s="233" t="s">
        <v>77</v>
      </c>
      <c r="AU119" s="233" t="s">
        <v>86</v>
      </c>
      <c r="AY119" s="232" t="s">
        <v>187</v>
      </c>
      <c r="BK119" s="234">
        <f>BK120</f>
        <v>0</v>
      </c>
    </row>
    <row r="120" spans="2:63" s="11" customFormat="1" ht="14.85" customHeight="1">
      <c r="B120" s="221"/>
      <c r="C120" s="222"/>
      <c r="D120" s="223" t="s">
        <v>77</v>
      </c>
      <c r="E120" s="235" t="s">
        <v>1160</v>
      </c>
      <c r="F120" s="235" t="s">
        <v>4161</v>
      </c>
      <c r="G120" s="222"/>
      <c r="H120" s="222"/>
      <c r="I120" s="225"/>
      <c r="J120" s="236">
        <f>BK120</f>
        <v>0</v>
      </c>
      <c r="K120" s="222"/>
      <c r="L120" s="227"/>
      <c r="M120" s="228"/>
      <c r="N120" s="229"/>
      <c r="O120" s="229"/>
      <c r="P120" s="230">
        <f>SUM(P121:P124)</f>
        <v>0</v>
      </c>
      <c r="Q120" s="229"/>
      <c r="R120" s="230">
        <f>SUM(R121:R124)</f>
        <v>14.615200000000002</v>
      </c>
      <c r="S120" s="229"/>
      <c r="T120" s="231">
        <f>SUM(T121:T124)</f>
        <v>0</v>
      </c>
      <c r="AR120" s="232" t="s">
        <v>86</v>
      </c>
      <c r="AT120" s="233" t="s">
        <v>77</v>
      </c>
      <c r="AU120" s="233" t="s">
        <v>88</v>
      </c>
      <c r="AY120" s="232" t="s">
        <v>187</v>
      </c>
      <c r="BK120" s="234">
        <f>SUM(BK121:BK124)</f>
        <v>0</v>
      </c>
    </row>
    <row r="121" spans="2:65" s="1" customFormat="1" ht="38.25" customHeight="1">
      <c r="B121" s="49"/>
      <c r="C121" s="237" t="s">
        <v>317</v>
      </c>
      <c r="D121" s="237" t="s">
        <v>190</v>
      </c>
      <c r="E121" s="238" t="s">
        <v>4162</v>
      </c>
      <c r="F121" s="239" t="s">
        <v>4163</v>
      </c>
      <c r="G121" s="240" t="s">
        <v>393</v>
      </c>
      <c r="H121" s="241">
        <v>80</v>
      </c>
      <c r="I121" s="242"/>
      <c r="J121" s="243">
        <f>ROUND(I121*H121,2)</f>
        <v>0</v>
      </c>
      <c r="K121" s="239" t="s">
        <v>194</v>
      </c>
      <c r="L121" s="75"/>
      <c r="M121" s="244" t="s">
        <v>34</v>
      </c>
      <c r="N121" s="245" t="s">
        <v>49</v>
      </c>
      <c r="O121" s="50"/>
      <c r="P121" s="246">
        <f>O121*H121</f>
        <v>0</v>
      </c>
      <c r="Q121" s="246">
        <v>0.09599</v>
      </c>
      <c r="R121" s="246">
        <f>Q121*H121</f>
        <v>7.679200000000001</v>
      </c>
      <c r="S121" s="246">
        <v>0</v>
      </c>
      <c r="T121" s="247">
        <f>S121*H121</f>
        <v>0</v>
      </c>
      <c r="AR121" s="26" t="s">
        <v>204</v>
      </c>
      <c r="AT121" s="26" t="s">
        <v>190</v>
      </c>
      <c r="AU121" s="26" t="s">
        <v>113</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204</v>
      </c>
      <c r="BM121" s="26" t="s">
        <v>4164</v>
      </c>
    </row>
    <row r="122" spans="2:47" s="1" customFormat="1" ht="13.5">
      <c r="B122" s="49"/>
      <c r="C122" s="77"/>
      <c r="D122" s="253" t="s">
        <v>237</v>
      </c>
      <c r="E122" s="77"/>
      <c r="F122" s="254" t="s">
        <v>4165</v>
      </c>
      <c r="G122" s="77"/>
      <c r="H122" s="77"/>
      <c r="I122" s="207"/>
      <c r="J122" s="77"/>
      <c r="K122" s="77"/>
      <c r="L122" s="75"/>
      <c r="M122" s="255"/>
      <c r="N122" s="50"/>
      <c r="O122" s="50"/>
      <c r="P122" s="50"/>
      <c r="Q122" s="50"/>
      <c r="R122" s="50"/>
      <c r="S122" s="50"/>
      <c r="T122" s="98"/>
      <c r="AT122" s="26" t="s">
        <v>237</v>
      </c>
      <c r="AU122" s="26" t="s">
        <v>113</v>
      </c>
    </row>
    <row r="123" spans="2:65" s="1" customFormat="1" ht="16.5" customHeight="1">
      <c r="B123" s="49"/>
      <c r="C123" s="294" t="s">
        <v>323</v>
      </c>
      <c r="D123" s="294" t="s">
        <v>531</v>
      </c>
      <c r="E123" s="295" t="s">
        <v>4166</v>
      </c>
      <c r="F123" s="296" t="s">
        <v>4167</v>
      </c>
      <c r="G123" s="297" t="s">
        <v>393</v>
      </c>
      <c r="H123" s="298">
        <v>81.6</v>
      </c>
      <c r="I123" s="299"/>
      <c r="J123" s="300">
        <f>ROUND(I123*H123,2)</f>
        <v>0</v>
      </c>
      <c r="K123" s="296" t="s">
        <v>194</v>
      </c>
      <c r="L123" s="301"/>
      <c r="M123" s="302" t="s">
        <v>34</v>
      </c>
      <c r="N123" s="303" t="s">
        <v>49</v>
      </c>
      <c r="O123" s="50"/>
      <c r="P123" s="246">
        <f>O123*H123</f>
        <v>0</v>
      </c>
      <c r="Q123" s="246">
        <v>0.085</v>
      </c>
      <c r="R123" s="246">
        <f>Q123*H123</f>
        <v>6.936</v>
      </c>
      <c r="S123" s="246">
        <v>0</v>
      </c>
      <c r="T123" s="247">
        <f>S123*H123</f>
        <v>0</v>
      </c>
      <c r="AR123" s="26" t="s">
        <v>295</v>
      </c>
      <c r="AT123" s="26" t="s">
        <v>531</v>
      </c>
      <c r="AU123" s="26" t="s">
        <v>113</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204</v>
      </c>
      <c r="BM123" s="26" t="s">
        <v>4168</v>
      </c>
    </row>
    <row r="124" spans="2:51" s="13" customFormat="1" ht="13.5">
      <c r="B124" s="266"/>
      <c r="C124" s="267"/>
      <c r="D124" s="253" t="s">
        <v>244</v>
      </c>
      <c r="E124" s="267"/>
      <c r="F124" s="269" t="s">
        <v>4169</v>
      </c>
      <c r="G124" s="267"/>
      <c r="H124" s="270">
        <v>81.6</v>
      </c>
      <c r="I124" s="271"/>
      <c r="J124" s="267"/>
      <c r="K124" s="267"/>
      <c r="L124" s="272"/>
      <c r="M124" s="273"/>
      <c r="N124" s="274"/>
      <c r="O124" s="274"/>
      <c r="P124" s="274"/>
      <c r="Q124" s="274"/>
      <c r="R124" s="274"/>
      <c r="S124" s="274"/>
      <c r="T124" s="275"/>
      <c r="AT124" s="276" t="s">
        <v>244</v>
      </c>
      <c r="AU124" s="276" t="s">
        <v>113</v>
      </c>
      <c r="AV124" s="13" t="s">
        <v>88</v>
      </c>
      <c r="AW124" s="13" t="s">
        <v>6</v>
      </c>
      <c r="AX124" s="13" t="s">
        <v>86</v>
      </c>
      <c r="AY124" s="276" t="s">
        <v>187</v>
      </c>
    </row>
    <row r="125" spans="2:63" s="11" customFormat="1" ht="29.85" customHeight="1">
      <c r="B125" s="221"/>
      <c r="C125" s="222"/>
      <c r="D125" s="223" t="s">
        <v>77</v>
      </c>
      <c r="E125" s="235" t="s">
        <v>321</v>
      </c>
      <c r="F125" s="235" t="s">
        <v>322</v>
      </c>
      <c r="G125" s="222"/>
      <c r="H125" s="222"/>
      <c r="I125" s="225"/>
      <c r="J125" s="236">
        <f>BK125</f>
        <v>0</v>
      </c>
      <c r="K125" s="222"/>
      <c r="L125" s="227"/>
      <c r="M125" s="228"/>
      <c r="N125" s="229"/>
      <c r="O125" s="229"/>
      <c r="P125" s="230">
        <f>SUM(P126:P137)</f>
        <v>0</v>
      </c>
      <c r="Q125" s="229"/>
      <c r="R125" s="230">
        <f>SUM(R126:R137)</f>
        <v>0</v>
      </c>
      <c r="S125" s="229"/>
      <c r="T125" s="231">
        <f>SUM(T126:T137)</f>
        <v>0</v>
      </c>
      <c r="AR125" s="232" t="s">
        <v>86</v>
      </c>
      <c r="AT125" s="233" t="s">
        <v>77</v>
      </c>
      <c r="AU125" s="233" t="s">
        <v>86</v>
      </c>
      <c r="AY125" s="232" t="s">
        <v>187</v>
      </c>
      <c r="BK125" s="234">
        <f>SUM(BK126:BK137)</f>
        <v>0</v>
      </c>
    </row>
    <row r="126" spans="2:65" s="1" customFormat="1" ht="25.5" customHeight="1">
      <c r="B126" s="49"/>
      <c r="C126" s="237" t="s">
        <v>329</v>
      </c>
      <c r="D126" s="237" t="s">
        <v>190</v>
      </c>
      <c r="E126" s="238" t="s">
        <v>4170</v>
      </c>
      <c r="F126" s="239" t="s">
        <v>4171</v>
      </c>
      <c r="G126" s="240" t="s">
        <v>326</v>
      </c>
      <c r="H126" s="241">
        <v>309.141</v>
      </c>
      <c r="I126" s="242"/>
      <c r="J126" s="243">
        <f>ROUND(I126*H126,2)</f>
        <v>0</v>
      </c>
      <c r="K126" s="239" t="s">
        <v>194</v>
      </c>
      <c r="L126" s="75"/>
      <c r="M126" s="244" t="s">
        <v>34</v>
      </c>
      <c r="N126" s="245" t="s">
        <v>49</v>
      </c>
      <c r="O126" s="50"/>
      <c r="P126" s="246">
        <f>O126*H126</f>
        <v>0</v>
      </c>
      <c r="Q126" s="246">
        <v>0</v>
      </c>
      <c r="R126" s="246">
        <f>Q126*H126</f>
        <v>0</v>
      </c>
      <c r="S126" s="246">
        <v>0</v>
      </c>
      <c r="T126" s="247">
        <f>S126*H126</f>
        <v>0</v>
      </c>
      <c r="AR126" s="26" t="s">
        <v>204</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204</v>
      </c>
      <c r="BM126" s="26" t="s">
        <v>4172</v>
      </c>
    </row>
    <row r="127" spans="2:47" s="1" customFormat="1" ht="13.5">
      <c r="B127" s="49"/>
      <c r="C127" s="77"/>
      <c r="D127" s="253" t="s">
        <v>237</v>
      </c>
      <c r="E127" s="77"/>
      <c r="F127" s="254" t="s">
        <v>4173</v>
      </c>
      <c r="G127" s="77"/>
      <c r="H127" s="77"/>
      <c r="I127" s="207"/>
      <c r="J127" s="77"/>
      <c r="K127" s="77"/>
      <c r="L127" s="75"/>
      <c r="M127" s="255"/>
      <c r="N127" s="50"/>
      <c r="O127" s="50"/>
      <c r="P127" s="50"/>
      <c r="Q127" s="50"/>
      <c r="R127" s="50"/>
      <c r="S127" s="50"/>
      <c r="T127" s="98"/>
      <c r="AT127" s="26" t="s">
        <v>237</v>
      </c>
      <c r="AU127" s="26" t="s">
        <v>88</v>
      </c>
    </row>
    <row r="128" spans="2:65" s="1" customFormat="1" ht="25.5" customHeight="1">
      <c r="B128" s="49"/>
      <c r="C128" s="237" t="s">
        <v>10</v>
      </c>
      <c r="D128" s="237" t="s">
        <v>190</v>
      </c>
      <c r="E128" s="238" t="s">
        <v>4174</v>
      </c>
      <c r="F128" s="239" t="s">
        <v>4175</v>
      </c>
      <c r="G128" s="240" t="s">
        <v>326</v>
      </c>
      <c r="H128" s="241">
        <v>2782.269</v>
      </c>
      <c r="I128" s="242"/>
      <c r="J128" s="243">
        <f>ROUND(I128*H128,2)</f>
        <v>0</v>
      </c>
      <c r="K128" s="239" t="s">
        <v>194</v>
      </c>
      <c r="L128" s="75"/>
      <c r="M128" s="244" t="s">
        <v>34</v>
      </c>
      <c r="N128" s="245" t="s">
        <v>49</v>
      </c>
      <c r="O128" s="50"/>
      <c r="P128" s="246">
        <f>O128*H128</f>
        <v>0</v>
      </c>
      <c r="Q128" s="246">
        <v>0</v>
      </c>
      <c r="R128" s="246">
        <f>Q128*H128</f>
        <v>0</v>
      </c>
      <c r="S128" s="246">
        <v>0</v>
      </c>
      <c r="T128" s="247">
        <f>S128*H128</f>
        <v>0</v>
      </c>
      <c r="AR128" s="26" t="s">
        <v>204</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204</v>
      </c>
      <c r="BM128" s="26" t="s">
        <v>4176</v>
      </c>
    </row>
    <row r="129" spans="2:47" s="1" customFormat="1" ht="13.5">
      <c r="B129" s="49"/>
      <c r="C129" s="77"/>
      <c r="D129" s="253" t="s">
        <v>237</v>
      </c>
      <c r="E129" s="77"/>
      <c r="F129" s="254" t="s">
        <v>4173</v>
      </c>
      <c r="G129" s="77"/>
      <c r="H129" s="77"/>
      <c r="I129" s="207"/>
      <c r="J129" s="77"/>
      <c r="K129" s="77"/>
      <c r="L129" s="75"/>
      <c r="M129" s="255"/>
      <c r="N129" s="50"/>
      <c r="O129" s="50"/>
      <c r="P129" s="50"/>
      <c r="Q129" s="50"/>
      <c r="R129" s="50"/>
      <c r="S129" s="50"/>
      <c r="T129" s="98"/>
      <c r="AT129" s="26" t="s">
        <v>237</v>
      </c>
      <c r="AU129" s="26" t="s">
        <v>88</v>
      </c>
    </row>
    <row r="130" spans="2:51" s="13" customFormat="1" ht="13.5">
      <c r="B130" s="266"/>
      <c r="C130" s="267"/>
      <c r="D130" s="253" t="s">
        <v>244</v>
      </c>
      <c r="E130" s="267"/>
      <c r="F130" s="269" t="s">
        <v>4177</v>
      </c>
      <c r="G130" s="267"/>
      <c r="H130" s="270">
        <v>2782.269</v>
      </c>
      <c r="I130" s="271"/>
      <c r="J130" s="267"/>
      <c r="K130" s="267"/>
      <c r="L130" s="272"/>
      <c r="M130" s="273"/>
      <c r="N130" s="274"/>
      <c r="O130" s="274"/>
      <c r="P130" s="274"/>
      <c r="Q130" s="274"/>
      <c r="R130" s="274"/>
      <c r="S130" s="274"/>
      <c r="T130" s="275"/>
      <c r="AT130" s="276" t="s">
        <v>244</v>
      </c>
      <c r="AU130" s="276" t="s">
        <v>88</v>
      </c>
      <c r="AV130" s="13" t="s">
        <v>88</v>
      </c>
      <c r="AW130" s="13" t="s">
        <v>6</v>
      </c>
      <c r="AX130" s="13" t="s">
        <v>86</v>
      </c>
      <c r="AY130" s="276" t="s">
        <v>187</v>
      </c>
    </row>
    <row r="131" spans="2:65" s="1" customFormat="1" ht="16.5" customHeight="1">
      <c r="B131" s="49"/>
      <c r="C131" s="237" t="s">
        <v>338</v>
      </c>
      <c r="D131" s="237" t="s">
        <v>190</v>
      </c>
      <c r="E131" s="238" t="s">
        <v>4178</v>
      </c>
      <c r="F131" s="239" t="s">
        <v>4179</v>
      </c>
      <c r="G131" s="240" t="s">
        <v>326</v>
      </c>
      <c r="H131" s="241">
        <v>309.141</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4180</v>
      </c>
    </row>
    <row r="132" spans="2:47" s="1" customFormat="1" ht="13.5">
      <c r="B132" s="49"/>
      <c r="C132" s="77"/>
      <c r="D132" s="253" t="s">
        <v>237</v>
      </c>
      <c r="E132" s="77"/>
      <c r="F132" s="254" t="s">
        <v>4181</v>
      </c>
      <c r="G132" s="77"/>
      <c r="H132" s="77"/>
      <c r="I132" s="207"/>
      <c r="J132" s="77"/>
      <c r="K132" s="77"/>
      <c r="L132" s="75"/>
      <c r="M132" s="255"/>
      <c r="N132" s="50"/>
      <c r="O132" s="50"/>
      <c r="P132" s="50"/>
      <c r="Q132" s="50"/>
      <c r="R132" s="50"/>
      <c r="S132" s="50"/>
      <c r="T132" s="98"/>
      <c r="AT132" s="26" t="s">
        <v>237</v>
      </c>
      <c r="AU132" s="26" t="s">
        <v>88</v>
      </c>
    </row>
    <row r="133" spans="2:65" s="1" customFormat="1" ht="25.5" customHeight="1">
      <c r="B133" s="49"/>
      <c r="C133" s="237" t="s">
        <v>343</v>
      </c>
      <c r="D133" s="237" t="s">
        <v>190</v>
      </c>
      <c r="E133" s="238" t="s">
        <v>3416</v>
      </c>
      <c r="F133" s="239" t="s">
        <v>345</v>
      </c>
      <c r="G133" s="240" t="s">
        <v>326</v>
      </c>
      <c r="H133" s="241">
        <v>239.993</v>
      </c>
      <c r="I133" s="242"/>
      <c r="J133" s="243">
        <f>ROUND(I133*H133,2)</f>
        <v>0</v>
      </c>
      <c r="K133" s="239" t="s">
        <v>194</v>
      </c>
      <c r="L133" s="75"/>
      <c r="M133" s="244" t="s">
        <v>34</v>
      </c>
      <c r="N133" s="245" t="s">
        <v>49</v>
      </c>
      <c r="O133" s="50"/>
      <c r="P133" s="246">
        <f>O133*H133</f>
        <v>0</v>
      </c>
      <c r="Q133" s="246">
        <v>0</v>
      </c>
      <c r="R133" s="246">
        <f>Q133*H133</f>
        <v>0</v>
      </c>
      <c r="S133" s="246">
        <v>0</v>
      </c>
      <c r="T133" s="247">
        <f>S133*H133</f>
        <v>0</v>
      </c>
      <c r="AR133" s="26" t="s">
        <v>204</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204</v>
      </c>
      <c r="BM133" s="26" t="s">
        <v>4182</v>
      </c>
    </row>
    <row r="134" spans="2:47" s="1" customFormat="1" ht="13.5">
      <c r="B134" s="49"/>
      <c r="C134" s="77"/>
      <c r="D134" s="253" t="s">
        <v>237</v>
      </c>
      <c r="E134" s="77"/>
      <c r="F134" s="254" t="s">
        <v>3417</v>
      </c>
      <c r="G134" s="77"/>
      <c r="H134" s="77"/>
      <c r="I134" s="207"/>
      <c r="J134" s="77"/>
      <c r="K134" s="77"/>
      <c r="L134" s="75"/>
      <c r="M134" s="255"/>
      <c r="N134" s="50"/>
      <c r="O134" s="50"/>
      <c r="P134" s="50"/>
      <c r="Q134" s="50"/>
      <c r="R134" s="50"/>
      <c r="S134" s="50"/>
      <c r="T134" s="98"/>
      <c r="AT134" s="26" t="s">
        <v>237</v>
      </c>
      <c r="AU134" s="26" t="s">
        <v>88</v>
      </c>
    </row>
    <row r="135" spans="2:51" s="13" customFormat="1" ht="13.5">
      <c r="B135" s="266"/>
      <c r="C135" s="267"/>
      <c r="D135" s="253" t="s">
        <v>244</v>
      </c>
      <c r="E135" s="268" t="s">
        <v>34</v>
      </c>
      <c r="F135" s="269" t="s">
        <v>4183</v>
      </c>
      <c r="G135" s="267"/>
      <c r="H135" s="270">
        <v>239.993</v>
      </c>
      <c r="I135" s="271"/>
      <c r="J135" s="267"/>
      <c r="K135" s="267"/>
      <c r="L135" s="272"/>
      <c r="M135" s="273"/>
      <c r="N135" s="274"/>
      <c r="O135" s="274"/>
      <c r="P135" s="274"/>
      <c r="Q135" s="274"/>
      <c r="R135" s="274"/>
      <c r="S135" s="274"/>
      <c r="T135" s="275"/>
      <c r="AT135" s="276" t="s">
        <v>244</v>
      </c>
      <c r="AU135" s="276" t="s">
        <v>88</v>
      </c>
      <c r="AV135" s="13" t="s">
        <v>88</v>
      </c>
      <c r="AW135" s="13" t="s">
        <v>41</v>
      </c>
      <c r="AX135" s="13" t="s">
        <v>86</v>
      </c>
      <c r="AY135" s="276" t="s">
        <v>187</v>
      </c>
    </row>
    <row r="136" spans="2:65" s="1" customFormat="1" ht="25.5" customHeight="1">
      <c r="B136" s="49"/>
      <c r="C136" s="237" t="s">
        <v>348</v>
      </c>
      <c r="D136" s="237" t="s">
        <v>190</v>
      </c>
      <c r="E136" s="238" t="s">
        <v>3420</v>
      </c>
      <c r="F136" s="239" t="s">
        <v>505</v>
      </c>
      <c r="G136" s="240" t="s">
        <v>326</v>
      </c>
      <c r="H136" s="241">
        <v>69.148</v>
      </c>
      <c r="I136" s="242"/>
      <c r="J136" s="243">
        <f>ROUND(I136*H136,2)</f>
        <v>0</v>
      </c>
      <c r="K136" s="239" t="s">
        <v>194</v>
      </c>
      <c r="L136" s="75"/>
      <c r="M136" s="244" t="s">
        <v>34</v>
      </c>
      <c r="N136" s="245" t="s">
        <v>49</v>
      </c>
      <c r="O136" s="50"/>
      <c r="P136" s="246">
        <f>O136*H136</f>
        <v>0</v>
      </c>
      <c r="Q136" s="246">
        <v>0</v>
      </c>
      <c r="R136" s="246">
        <f>Q136*H136</f>
        <v>0</v>
      </c>
      <c r="S136" s="246">
        <v>0</v>
      </c>
      <c r="T136" s="247">
        <f>S136*H136</f>
        <v>0</v>
      </c>
      <c r="AR136" s="26" t="s">
        <v>204</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204</v>
      </c>
      <c r="BM136" s="26" t="s">
        <v>4184</v>
      </c>
    </row>
    <row r="137" spans="2:47" s="1" customFormat="1" ht="13.5">
      <c r="B137" s="49"/>
      <c r="C137" s="77"/>
      <c r="D137" s="253" t="s">
        <v>237</v>
      </c>
      <c r="E137" s="77"/>
      <c r="F137" s="254" t="s">
        <v>3417</v>
      </c>
      <c r="G137" s="77"/>
      <c r="H137" s="77"/>
      <c r="I137" s="207"/>
      <c r="J137" s="77"/>
      <c r="K137" s="77"/>
      <c r="L137" s="75"/>
      <c r="M137" s="255"/>
      <c r="N137" s="50"/>
      <c r="O137" s="50"/>
      <c r="P137" s="50"/>
      <c r="Q137" s="50"/>
      <c r="R137" s="50"/>
      <c r="S137" s="50"/>
      <c r="T137" s="98"/>
      <c r="AT137" s="26" t="s">
        <v>237</v>
      </c>
      <c r="AU137" s="26" t="s">
        <v>88</v>
      </c>
    </row>
    <row r="138" spans="2:63" s="11" customFormat="1" ht="29.85" customHeight="1">
      <c r="B138" s="221"/>
      <c r="C138" s="222"/>
      <c r="D138" s="223" t="s">
        <v>77</v>
      </c>
      <c r="E138" s="235" t="s">
        <v>1256</v>
      </c>
      <c r="F138" s="235" t="s">
        <v>1257</v>
      </c>
      <c r="G138" s="222"/>
      <c r="H138" s="222"/>
      <c r="I138" s="225"/>
      <c r="J138" s="236">
        <f>BK138</f>
        <v>0</v>
      </c>
      <c r="K138" s="222"/>
      <c r="L138" s="227"/>
      <c r="M138" s="228"/>
      <c r="N138" s="229"/>
      <c r="O138" s="229"/>
      <c r="P138" s="230">
        <f>P139</f>
        <v>0</v>
      </c>
      <c r="Q138" s="229"/>
      <c r="R138" s="230">
        <f>R139</f>
        <v>0</v>
      </c>
      <c r="S138" s="229"/>
      <c r="T138" s="231">
        <f>T139</f>
        <v>0</v>
      </c>
      <c r="AR138" s="232" t="s">
        <v>86</v>
      </c>
      <c r="AT138" s="233" t="s">
        <v>77</v>
      </c>
      <c r="AU138" s="233" t="s">
        <v>86</v>
      </c>
      <c r="AY138" s="232" t="s">
        <v>187</v>
      </c>
      <c r="BK138" s="234">
        <f>BK139</f>
        <v>0</v>
      </c>
    </row>
    <row r="139" spans="2:65" s="1" customFormat="1" ht="25.5" customHeight="1">
      <c r="B139" s="49"/>
      <c r="C139" s="237" t="s">
        <v>352</v>
      </c>
      <c r="D139" s="237" t="s">
        <v>190</v>
      </c>
      <c r="E139" s="238" t="s">
        <v>4185</v>
      </c>
      <c r="F139" s="239" t="s">
        <v>4186</v>
      </c>
      <c r="G139" s="240" t="s">
        <v>326</v>
      </c>
      <c r="H139" s="241">
        <v>108.346</v>
      </c>
      <c r="I139" s="242"/>
      <c r="J139" s="243">
        <f>ROUND(I139*H139,2)</f>
        <v>0</v>
      </c>
      <c r="K139" s="239" t="s">
        <v>194</v>
      </c>
      <c r="L139" s="75"/>
      <c r="M139" s="244" t="s">
        <v>34</v>
      </c>
      <c r="N139" s="249" t="s">
        <v>49</v>
      </c>
      <c r="O139" s="250"/>
      <c r="P139" s="251">
        <f>O139*H139</f>
        <v>0</v>
      </c>
      <c r="Q139" s="251">
        <v>0</v>
      </c>
      <c r="R139" s="251">
        <f>Q139*H139</f>
        <v>0</v>
      </c>
      <c r="S139" s="251">
        <v>0</v>
      </c>
      <c r="T139" s="252">
        <f>S139*H139</f>
        <v>0</v>
      </c>
      <c r="AR139" s="26" t="s">
        <v>204</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204</v>
      </c>
      <c r="BM139" s="26" t="s">
        <v>4187</v>
      </c>
    </row>
    <row r="140" spans="2:12" s="1" customFormat="1" ht="6.95" customHeight="1">
      <c r="B140" s="70"/>
      <c r="C140" s="71"/>
      <c r="D140" s="71"/>
      <c r="E140" s="71"/>
      <c r="F140" s="71"/>
      <c r="G140" s="71"/>
      <c r="H140" s="71"/>
      <c r="I140" s="182"/>
      <c r="J140" s="71"/>
      <c r="K140" s="71"/>
      <c r="L140" s="75"/>
    </row>
  </sheetData>
  <sheetProtection password="CC35" sheet="1" objects="1" scenarios="1" formatColumns="0" formatRows="0" autoFilter="0"/>
  <autoFilter ref="C92:K139"/>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87</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s="1" customFormat="1" ht="13.5">
      <c r="B8" s="49"/>
      <c r="C8" s="50"/>
      <c r="D8" s="42" t="s">
        <v>160</v>
      </c>
      <c r="E8" s="50"/>
      <c r="F8" s="50"/>
      <c r="G8" s="50"/>
      <c r="H8" s="50"/>
      <c r="I8" s="160"/>
      <c r="J8" s="50"/>
      <c r="K8" s="54"/>
    </row>
    <row r="9" spans="2:11" s="1" customFormat="1" ht="36.95" customHeight="1">
      <c r="B9" s="49"/>
      <c r="C9" s="50"/>
      <c r="D9" s="50"/>
      <c r="E9" s="161" t="s">
        <v>161</v>
      </c>
      <c r="F9" s="50"/>
      <c r="G9" s="50"/>
      <c r="H9" s="50"/>
      <c r="I9" s="160"/>
      <c r="J9" s="50"/>
      <c r="K9" s="54"/>
    </row>
    <row r="10" spans="2:11" s="1" customFormat="1" ht="13.5">
      <c r="B10" s="49"/>
      <c r="C10" s="50"/>
      <c r="D10" s="50"/>
      <c r="E10" s="50"/>
      <c r="F10" s="50"/>
      <c r="G10" s="50"/>
      <c r="H10" s="50"/>
      <c r="I10" s="160"/>
      <c r="J10" s="50"/>
      <c r="K10" s="54"/>
    </row>
    <row r="11" spans="2:11" s="1" customFormat="1" ht="14.4" customHeight="1">
      <c r="B11" s="49"/>
      <c r="C11" s="50"/>
      <c r="D11" s="42" t="s">
        <v>20</v>
      </c>
      <c r="E11" s="50"/>
      <c r="F11" s="37" t="s">
        <v>21</v>
      </c>
      <c r="G11" s="50"/>
      <c r="H11" s="50"/>
      <c r="I11" s="162" t="s">
        <v>22</v>
      </c>
      <c r="J11" s="37" t="s">
        <v>34</v>
      </c>
      <c r="K11" s="54"/>
    </row>
    <row r="12" spans="2:11" s="1" customFormat="1" ht="14.4" customHeight="1">
      <c r="B12" s="49"/>
      <c r="C12" s="50"/>
      <c r="D12" s="42" t="s">
        <v>24</v>
      </c>
      <c r="E12" s="50"/>
      <c r="F12" s="37" t="s">
        <v>25</v>
      </c>
      <c r="G12" s="50"/>
      <c r="H12" s="50"/>
      <c r="I12" s="162" t="s">
        <v>26</v>
      </c>
      <c r="J12" s="163" t="str">
        <f>'Rekapitulace stavby'!AN8</f>
        <v>14. 9. 2018</v>
      </c>
      <c r="K12" s="54"/>
    </row>
    <row r="13" spans="2:11" s="1" customFormat="1" ht="10.8" customHeight="1">
      <c r="B13" s="49"/>
      <c r="C13" s="50"/>
      <c r="D13" s="50"/>
      <c r="E13" s="50"/>
      <c r="F13" s="50"/>
      <c r="G13" s="50"/>
      <c r="H13" s="50"/>
      <c r="I13" s="160"/>
      <c r="J13" s="50"/>
      <c r="K13" s="54"/>
    </row>
    <row r="14" spans="2:11" s="1" customFormat="1" ht="14.4" customHeight="1">
      <c r="B14" s="49"/>
      <c r="C14" s="50"/>
      <c r="D14" s="42" t="s">
        <v>32</v>
      </c>
      <c r="E14" s="50"/>
      <c r="F14" s="50"/>
      <c r="G14" s="50"/>
      <c r="H14" s="50"/>
      <c r="I14" s="162" t="s">
        <v>33</v>
      </c>
      <c r="J14" s="37" t="s">
        <v>34</v>
      </c>
      <c r="K14" s="54"/>
    </row>
    <row r="15" spans="2:11" s="1" customFormat="1" ht="18" customHeight="1">
      <c r="B15" s="49"/>
      <c r="C15" s="50"/>
      <c r="D15" s="50"/>
      <c r="E15" s="37" t="s">
        <v>35</v>
      </c>
      <c r="F15" s="50"/>
      <c r="G15" s="50"/>
      <c r="H15" s="50"/>
      <c r="I15" s="162" t="s">
        <v>36</v>
      </c>
      <c r="J15" s="37" t="s">
        <v>34</v>
      </c>
      <c r="K15" s="54"/>
    </row>
    <row r="16" spans="2:11" s="1" customFormat="1" ht="6.95" customHeight="1">
      <c r="B16" s="49"/>
      <c r="C16" s="50"/>
      <c r="D16" s="50"/>
      <c r="E16" s="50"/>
      <c r="F16" s="50"/>
      <c r="G16" s="50"/>
      <c r="H16" s="50"/>
      <c r="I16" s="160"/>
      <c r="J16" s="50"/>
      <c r="K16" s="54"/>
    </row>
    <row r="17" spans="2:11" s="1" customFormat="1" ht="14.4" customHeight="1">
      <c r="B17" s="49"/>
      <c r="C17" s="50"/>
      <c r="D17" s="42" t="s">
        <v>37</v>
      </c>
      <c r="E17" s="50"/>
      <c r="F17" s="50"/>
      <c r="G17" s="50"/>
      <c r="H17" s="50"/>
      <c r="I17" s="162" t="s">
        <v>33</v>
      </c>
      <c r="J17" s="37" t="str">
        <f>IF('Rekapitulace stavby'!AN13="Vyplň údaj","",IF('Rekapitulace stavby'!AN13="","",'Rekapitulace stavby'!AN13))</f>
        <v/>
      </c>
      <c r="K17" s="54"/>
    </row>
    <row r="18" spans="2:11" s="1" customFormat="1" ht="18" customHeight="1">
      <c r="B18" s="49"/>
      <c r="C18" s="50"/>
      <c r="D18" s="50"/>
      <c r="E18" s="37" t="str">
        <f>IF('Rekapitulace stavby'!E14="Vyplň údaj","",IF('Rekapitulace stavby'!E14="","",'Rekapitulace stavby'!E14))</f>
        <v/>
      </c>
      <c r="F18" s="50"/>
      <c r="G18" s="50"/>
      <c r="H18" s="50"/>
      <c r="I18" s="162" t="s">
        <v>36</v>
      </c>
      <c r="J18" s="37" t="str">
        <f>IF('Rekapitulace stavby'!AN14="Vyplň údaj","",IF('Rekapitulace stavby'!AN14="","",'Rekapitulace stavby'!AN14))</f>
        <v/>
      </c>
      <c r="K18" s="54"/>
    </row>
    <row r="19" spans="2:11" s="1" customFormat="1" ht="6.95" customHeight="1">
      <c r="B19" s="49"/>
      <c r="C19" s="50"/>
      <c r="D19" s="50"/>
      <c r="E19" s="50"/>
      <c r="F19" s="50"/>
      <c r="G19" s="50"/>
      <c r="H19" s="50"/>
      <c r="I19" s="160"/>
      <c r="J19" s="50"/>
      <c r="K19" s="54"/>
    </row>
    <row r="20" spans="2:11" s="1" customFormat="1" ht="14.4" customHeight="1">
      <c r="B20" s="49"/>
      <c r="C20" s="50"/>
      <c r="D20" s="42" t="s">
        <v>39</v>
      </c>
      <c r="E20" s="50"/>
      <c r="F20" s="50"/>
      <c r="G20" s="50"/>
      <c r="H20" s="50"/>
      <c r="I20" s="162" t="s">
        <v>33</v>
      </c>
      <c r="J20" s="37" t="s">
        <v>34</v>
      </c>
      <c r="K20" s="54"/>
    </row>
    <row r="21" spans="2:11" s="1" customFormat="1" ht="18" customHeight="1">
      <c r="B21" s="49"/>
      <c r="C21" s="50"/>
      <c r="D21" s="50"/>
      <c r="E21" s="37" t="s">
        <v>40</v>
      </c>
      <c r="F21" s="50"/>
      <c r="G21" s="50"/>
      <c r="H21" s="50"/>
      <c r="I21" s="162" t="s">
        <v>36</v>
      </c>
      <c r="J21" s="37" t="s">
        <v>34</v>
      </c>
      <c r="K21" s="54"/>
    </row>
    <row r="22" spans="2:11" s="1" customFormat="1" ht="6.95" customHeight="1">
      <c r="B22" s="49"/>
      <c r="C22" s="50"/>
      <c r="D22" s="50"/>
      <c r="E22" s="50"/>
      <c r="F22" s="50"/>
      <c r="G22" s="50"/>
      <c r="H22" s="50"/>
      <c r="I22" s="160"/>
      <c r="J22" s="50"/>
      <c r="K22" s="54"/>
    </row>
    <row r="23" spans="2:11" s="1" customFormat="1" ht="14.4" customHeight="1">
      <c r="B23" s="49"/>
      <c r="C23" s="50"/>
      <c r="D23" s="42" t="s">
        <v>42</v>
      </c>
      <c r="E23" s="50"/>
      <c r="F23" s="50"/>
      <c r="G23" s="50"/>
      <c r="H23" s="50"/>
      <c r="I23" s="160"/>
      <c r="J23" s="50"/>
      <c r="K23" s="54"/>
    </row>
    <row r="24" spans="2:11" s="7" customFormat="1" ht="71.25" customHeight="1">
      <c r="B24" s="164"/>
      <c r="C24" s="165"/>
      <c r="D24" s="165"/>
      <c r="E24" s="47" t="s">
        <v>43</v>
      </c>
      <c r="F24" s="47"/>
      <c r="G24" s="47"/>
      <c r="H24" s="47"/>
      <c r="I24" s="166"/>
      <c r="J24" s="165"/>
      <c r="K24" s="167"/>
    </row>
    <row r="25" spans="2:11" s="1" customFormat="1" ht="6.95" customHeight="1">
      <c r="B25" s="49"/>
      <c r="C25" s="50"/>
      <c r="D25" s="50"/>
      <c r="E25" s="50"/>
      <c r="F25" s="50"/>
      <c r="G25" s="50"/>
      <c r="H25" s="50"/>
      <c r="I25" s="160"/>
      <c r="J25" s="50"/>
      <c r="K25" s="54"/>
    </row>
    <row r="26" spans="2:11" s="1" customFormat="1" ht="6.95" customHeight="1">
      <c r="B26" s="49"/>
      <c r="C26" s="50"/>
      <c r="D26" s="109"/>
      <c r="E26" s="109"/>
      <c r="F26" s="109"/>
      <c r="G26" s="109"/>
      <c r="H26" s="109"/>
      <c r="I26" s="168"/>
      <c r="J26" s="109"/>
      <c r="K26" s="169"/>
    </row>
    <row r="27" spans="2:11" s="1" customFormat="1" ht="25.4" customHeight="1">
      <c r="B27" s="49"/>
      <c r="C27" s="50"/>
      <c r="D27" s="170" t="s">
        <v>44</v>
      </c>
      <c r="E27" s="50"/>
      <c r="F27" s="50"/>
      <c r="G27" s="50"/>
      <c r="H27" s="50"/>
      <c r="I27" s="160"/>
      <c r="J27" s="171">
        <f>ROUND(J80,2)</f>
        <v>0</v>
      </c>
      <c r="K27" s="54"/>
    </row>
    <row r="28" spans="2:11" s="1" customFormat="1" ht="6.95" customHeight="1">
      <c r="B28" s="49"/>
      <c r="C28" s="50"/>
      <c r="D28" s="109"/>
      <c r="E28" s="109"/>
      <c r="F28" s="109"/>
      <c r="G28" s="109"/>
      <c r="H28" s="109"/>
      <c r="I28" s="168"/>
      <c r="J28" s="109"/>
      <c r="K28" s="169"/>
    </row>
    <row r="29" spans="2:11" s="1" customFormat="1" ht="14.4" customHeight="1">
      <c r="B29" s="49"/>
      <c r="C29" s="50"/>
      <c r="D29" s="50"/>
      <c r="E29" s="50"/>
      <c r="F29" s="55" t="s">
        <v>46</v>
      </c>
      <c r="G29" s="50"/>
      <c r="H29" s="50"/>
      <c r="I29" s="172" t="s">
        <v>45</v>
      </c>
      <c r="J29" s="55" t="s">
        <v>47</v>
      </c>
      <c r="K29" s="54"/>
    </row>
    <row r="30" spans="2:11" s="1" customFormat="1" ht="14.4" customHeight="1">
      <c r="B30" s="49"/>
      <c r="C30" s="50"/>
      <c r="D30" s="58" t="s">
        <v>48</v>
      </c>
      <c r="E30" s="58" t="s">
        <v>49</v>
      </c>
      <c r="F30" s="173">
        <f>ROUND(SUM(BE80:BE89),2)</f>
        <v>0</v>
      </c>
      <c r="G30" s="50"/>
      <c r="H30" s="50"/>
      <c r="I30" s="174">
        <v>0.21</v>
      </c>
      <c r="J30" s="173">
        <f>ROUND(ROUND((SUM(BE80:BE89)),2)*I30,2)</f>
        <v>0</v>
      </c>
      <c r="K30" s="54"/>
    </row>
    <row r="31" spans="2:11" s="1" customFormat="1" ht="14.4" customHeight="1">
      <c r="B31" s="49"/>
      <c r="C31" s="50"/>
      <c r="D31" s="50"/>
      <c r="E31" s="58" t="s">
        <v>50</v>
      </c>
      <c r="F31" s="173">
        <f>ROUND(SUM(BF80:BF89),2)</f>
        <v>0</v>
      </c>
      <c r="G31" s="50"/>
      <c r="H31" s="50"/>
      <c r="I31" s="174">
        <v>0.15</v>
      </c>
      <c r="J31" s="173">
        <f>ROUND(ROUND((SUM(BF80:BF89)),2)*I31,2)</f>
        <v>0</v>
      </c>
      <c r="K31" s="54"/>
    </row>
    <row r="32" spans="2:11" s="1" customFormat="1" ht="14.4" customHeight="1" hidden="1">
      <c r="B32" s="49"/>
      <c r="C32" s="50"/>
      <c r="D32" s="50"/>
      <c r="E32" s="58" t="s">
        <v>51</v>
      </c>
      <c r="F32" s="173">
        <f>ROUND(SUM(BG80:BG89),2)</f>
        <v>0</v>
      </c>
      <c r="G32" s="50"/>
      <c r="H32" s="50"/>
      <c r="I32" s="174">
        <v>0.21</v>
      </c>
      <c r="J32" s="173">
        <v>0</v>
      </c>
      <c r="K32" s="54"/>
    </row>
    <row r="33" spans="2:11" s="1" customFormat="1" ht="14.4" customHeight="1" hidden="1">
      <c r="B33" s="49"/>
      <c r="C33" s="50"/>
      <c r="D33" s="50"/>
      <c r="E33" s="58" t="s">
        <v>52</v>
      </c>
      <c r="F33" s="173">
        <f>ROUND(SUM(BH80:BH89),2)</f>
        <v>0</v>
      </c>
      <c r="G33" s="50"/>
      <c r="H33" s="50"/>
      <c r="I33" s="174">
        <v>0.15</v>
      </c>
      <c r="J33" s="173">
        <v>0</v>
      </c>
      <c r="K33" s="54"/>
    </row>
    <row r="34" spans="2:11" s="1" customFormat="1" ht="14.4" customHeight="1" hidden="1">
      <c r="B34" s="49"/>
      <c r="C34" s="50"/>
      <c r="D34" s="50"/>
      <c r="E34" s="58" t="s">
        <v>53</v>
      </c>
      <c r="F34" s="173">
        <f>ROUND(SUM(BI80:BI89),2)</f>
        <v>0</v>
      </c>
      <c r="G34" s="50"/>
      <c r="H34" s="50"/>
      <c r="I34" s="174">
        <v>0</v>
      </c>
      <c r="J34" s="173">
        <v>0</v>
      </c>
      <c r="K34" s="54"/>
    </row>
    <row r="35" spans="2:11" s="1" customFormat="1" ht="6.95" customHeight="1">
      <c r="B35" s="49"/>
      <c r="C35" s="50"/>
      <c r="D35" s="50"/>
      <c r="E35" s="50"/>
      <c r="F35" s="50"/>
      <c r="G35" s="50"/>
      <c r="H35" s="50"/>
      <c r="I35" s="160"/>
      <c r="J35" s="50"/>
      <c r="K35" s="54"/>
    </row>
    <row r="36" spans="2:11" s="1" customFormat="1" ht="25.4" customHeight="1">
      <c r="B36" s="49"/>
      <c r="C36" s="175"/>
      <c r="D36" s="176" t="s">
        <v>54</v>
      </c>
      <c r="E36" s="101"/>
      <c r="F36" s="101"/>
      <c r="G36" s="177" t="s">
        <v>55</v>
      </c>
      <c r="H36" s="178" t="s">
        <v>56</v>
      </c>
      <c r="I36" s="179"/>
      <c r="J36" s="180">
        <f>SUM(J27:J34)</f>
        <v>0</v>
      </c>
      <c r="K36" s="181"/>
    </row>
    <row r="37" spans="2:11" s="1" customFormat="1" ht="14.4" customHeight="1">
      <c r="B37" s="70"/>
      <c r="C37" s="71"/>
      <c r="D37" s="71"/>
      <c r="E37" s="71"/>
      <c r="F37" s="71"/>
      <c r="G37" s="71"/>
      <c r="H37" s="71"/>
      <c r="I37" s="182"/>
      <c r="J37" s="71"/>
      <c r="K37" s="72"/>
    </row>
    <row r="41" spans="2:11" s="1" customFormat="1" ht="6.95" customHeight="1">
      <c r="B41" s="183"/>
      <c r="C41" s="184"/>
      <c r="D41" s="184"/>
      <c r="E41" s="184"/>
      <c r="F41" s="184"/>
      <c r="G41" s="184"/>
      <c r="H41" s="184"/>
      <c r="I41" s="185"/>
      <c r="J41" s="184"/>
      <c r="K41" s="186"/>
    </row>
    <row r="42" spans="2:11" s="1" customFormat="1" ht="36.95" customHeight="1">
      <c r="B42" s="49"/>
      <c r="C42" s="32" t="s">
        <v>162</v>
      </c>
      <c r="D42" s="50"/>
      <c r="E42" s="50"/>
      <c r="F42" s="50"/>
      <c r="G42" s="50"/>
      <c r="H42" s="50"/>
      <c r="I42" s="160"/>
      <c r="J42" s="50"/>
      <c r="K42" s="54"/>
    </row>
    <row r="43" spans="2:11" s="1" customFormat="1" ht="6.95" customHeight="1">
      <c r="B43" s="49"/>
      <c r="C43" s="50"/>
      <c r="D43" s="50"/>
      <c r="E43" s="50"/>
      <c r="F43" s="50"/>
      <c r="G43" s="50"/>
      <c r="H43" s="50"/>
      <c r="I43" s="160"/>
      <c r="J43" s="50"/>
      <c r="K43" s="54"/>
    </row>
    <row r="44" spans="2:11" s="1" customFormat="1" ht="14.4" customHeight="1">
      <c r="B44" s="49"/>
      <c r="C44" s="42" t="s">
        <v>18</v>
      </c>
      <c r="D44" s="50"/>
      <c r="E44" s="50"/>
      <c r="F44" s="50"/>
      <c r="G44" s="50"/>
      <c r="H44" s="50"/>
      <c r="I44" s="160"/>
      <c r="J44" s="50"/>
      <c r="K44" s="54"/>
    </row>
    <row r="45" spans="2:11" s="1" customFormat="1" ht="16.5" customHeight="1">
      <c r="B45" s="49"/>
      <c r="C45" s="50"/>
      <c r="D45" s="50"/>
      <c r="E45" s="159" t="str">
        <f>E7</f>
        <v>Městská knihovna</v>
      </c>
      <c r="F45" s="42"/>
      <c r="G45" s="42"/>
      <c r="H45" s="42"/>
      <c r="I45" s="160"/>
      <c r="J45" s="50"/>
      <c r="K45" s="54"/>
    </row>
    <row r="46" spans="2:11" s="1" customFormat="1" ht="14.4" customHeight="1">
      <c r="B46" s="49"/>
      <c r="C46" s="42" t="s">
        <v>160</v>
      </c>
      <c r="D46" s="50"/>
      <c r="E46" s="50"/>
      <c r="F46" s="50"/>
      <c r="G46" s="50"/>
      <c r="H46" s="50"/>
      <c r="I46" s="160"/>
      <c r="J46" s="50"/>
      <c r="K46" s="54"/>
    </row>
    <row r="47" spans="2:11" s="1" customFormat="1" ht="17.25" customHeight="1">
      <c r="B47" s="49"/>
      <c r="C47" s="50"/>
      <c r="D47" s="50"/>
      <c r="E47" s="161" t="str">
        <f>E9</f>
        <v>01 - Vedlejší rozpočtové náklady</v>
      </c>
      <c r="F47" s="50"/>
      <c r="G47" s="50"/>
      <c r="H47" s="50"/>
      <c r="I47" s="160"/>
      <c r="J47" s="50"/>
      <c r="K47" s="54"/>
    </row>
    <row r="48" spans="2:11" s="1" customFormat="1" ht="6.95" customHeight="1">
      <c r="B48" s="49"/>
      <c r="C48" s="50"/>
      <c r="D48" s="50"/>
      <c r="E48" s="50"/>
      <c r="F48" s="50"/>
      <c r="G48" s="50"/>
      <c r="H48" s="50"/>
      <c r="I48" s="160"/>
      <c r="J48" s="50"/>
      <c r="K48" s="54"/>
    </row>
    <row r="49" spans="2:11" s="1" customFormat="1" ht="18" customHeight="1">
      <c r="B49" s="49"/>
      <c r="C49" s="42" t="s">
        <v>24</v>
      </c>
      <c r="D49" s="50"/>
      <c r="E49" s="50"/>
      <c r="F49" s="37" t="str">
        <f>F12</f>
        <v>Staré nám. 134 a 135, Sokolov</v>
      </c>
      <c r="G49" s="50"/>
      <c r="H49" s="50"/>
      <c r="I49" s="162" t="s">
        <v>26</v>
      </c>
      <c r="J49" s="163" t="str">
        <f>IF(J12="","",J12)</f>
        <v>14. 9. 2018</v>
      </c>
      <c r="K49" s="54"/>
    </row>
    <row r="50" spans="2:11" s="1" customFormat="1" ht="6.95" customHeight="1">
      <c r="B50" s="49"/>
      <c r="C50" s="50"/>
      <c r="D50" s="50"/>
      <c r="E50" s="50"/>
      <c r="F50" s="50"/>
      <c r="G50" s="50"/>
      <c r="H50" s="50"/>
      <c r="I50" s="160"/>
      <c r="J50" s="50"/>
      <c r="K50" s="54"/>
    </row>
    <row r="51" spans="2:11" s="1" customFormat="1" ht="13.5">
      <c r="B51" s="49"/>
      <c r="C51" s="42" t="s">
        <v>32</v>
      </c>
      <c r="D51" s="50"/>
      <c r="E51" s="50"/>
      <c r="F51" s="37" t="str">
        <f>E15</f>
        <v>Město Sokolov</v>
      </c>
      <c r="G51" s="50"/>
      <c r="H51" s="50"/>
      <c r="I51" s="162" t="s">
        <v>39</v>
      </c>
      <c r="J51" s="47" t="str">
        <f>E21</f>
        <v>Ing. Arch Olga Růžičková</v>
      </c>
      <c r="K51" s="54"/>
    </row>
    <row r="52" spans="2:11" s="1" customFormat="1" ht="14.4" customHeight="1">
      <c r="B52" s="49"/>
      <c r="C52" s="42" t="s">
        <v>37</v>
      </c>
      <c r="D52" s="50"/>
      <c r="E52" s="50"/>
      <c r="F52" s="37" t="str">
        <f>IF(E18="","",E18)</f>
        <v/>
      </c>
      <c r="G52" s="50"/>
      <c r="H52" s="50"/>
      <c r="I52" s="160"/>
      <c r="J52" s="187"/>
      <c r="K52" s="54"/>
    </row>
    <row r="53" spans="2:11" s="1" customFormat="1" ht="10.3" customHeight="1">
      <c r="B53" s="49"/>
      <c r="C53" s="50"/>
      <c r="D53" s="50"/>
      <c r="E53" s="50"/>
      <c r="F53" s="50"/>
      <c r="G53" s="50"/>
      <c r="H53" s="50"/>
      <c r="I53" s="160"/>
      <c r="J53" s="50"/>
      <c r="K53" s="54"/>
    </row>
    <row r="54" spans="2:11" s="1" customFormat="1" ht="29.25" customHeight="1">
      <c r="B54" s="49"/>
      <c r="C54" s="188" t="s">
        <v>163</v>
      </c>
      <c r="D54" s="175"/>
      <c r="E54" s="175"/>
      <c r="F54" s="175"/>
      <c r="G54" s="175"/>
      <c r="H54" s="175"/>
      <c r="I54" s="189"/>
      <c r="J54" s="190" t="s">
        <v>164</v>
      </c>
      <c r="K54" s="191"/>
    </row>
    <row r="55" spans="2:11" s="1" customFormat="1" ht="10.3" customHeight="1">
      <c r="B55" s="49"/>
      <c r="C55" s="50"/>
      <c r="D55" s="50"/>
      <c r="E55" s="50"/>
      <c r="F55" s="50"/>
      <c r="G55" s="50"/>
      <c r="H55" s="50"/>
      <c r="I55" s="160"/>
      <c r="J55" s="50"/>
      <c r="K55" s="54"/>
    </row>
    <row r="56" spans="2:47" s="1" customFormat="1" ht="29.25" customHeight="1">
      <c r="B56" s="49"/>
      <c r="C56" s="192" t="s">
        <v>165</v>
      </c>
      <c r="D56" s="50"/>
      <c r="E56" s="50"/>
      <c r="F56" s="50"/>
      <c r="G56" s="50"/>
      <c r="H56" s="50"/>
      <c r="I56" s="160"/>
      <c r="J56" s="171">
        <f>J80</f>
        <v>0</v>
      </c>
      <c r="K56" s="54"/>
      <c r="AU56" s="26" t="s">
        <v>166</v>
      </c>
    </row>
    <row r="57" spans="2:11" s="8" customFormat="1" ht="24.95" customHeight="1">
      <c r="B57" s="193"/>
      <c r="C57" s="194"/>
      <c r="D57" s="195" t="s">
        <v>167</v>
      </c>
      <c r="E57" s="196"/>
      <c r="F57" s="196"/>
      <c r="G57" s="196"/>
      <c r="H57" s="196"/>
      <c r="I57" s="197"/>
      <c r="J57" s="198">
        <f>J81</f>
        <v>0</v>
      </c>
      <c r="K57" s="199"/>
    </row>
    <row r="58" spans="2:11" s="9" customFormat="1" ht="19.9" customHeight="1">
      <c r="B58" s="200"/>
      <c r="C58" s="201"/>
      <c r="D58" s="202" t="s">
        <v>168</v>
      </c>
      <c r="E58" s="203"/>
      <c r="F58" s="203"/>
      <c r="G58" s="203"/>
      <c r="H58" s="203"/>
      <c r="I58" s="204"/>
      <c r="J58" s="205">
        <f>J82</f>
        <v>0</v>
      </c>
      <c r="K58" s="206"/>
    </row>
    <row r="59" spans="2:11" s="9" customFormat="1" ht="19.9" customHeight="1">
      <c r="B59" s="200"/>
      <c r="C59" s="201"/>
      <c r="D59" s="202" t="s">
        <v>169</v>
      </c>
      <c r="E59" s="203"/>
      <c r="F59" s="203"/>
      <c r="G59" s="203"/>
      <c r="H59" s="203"/>
      <c r="I59" s="204"/>
      <c r="J59" s="205">
        <f>J85</f>
        <v>0</v>
      </c>
      <c r="K59" s="206"/>
    </row>
    <row r="60" spans="2:11" s="9" customFormat="1" ht="19.9" customHeight="1">
      <c r="B60" s="200"/>
      <c r="C60" s="201"/>
      <c r="D60" s="202" t="s">
        <v>170</v>
      </c>
      <c r="E60" s="203"/>
      <c r="F60" s="203"/>
      <c r="G60" s="203"/>
      <c r="H60" s="203"/>
      <c r="I60" s="204"/>
      <c r="J60" s="205">
        <f>J88</f>
        <v>0</v>
      </c>
      <c r="K60" s="206"/>
    </row>
    <row r="61" spans="2:11" s="1" customFormat="1" ht="21.8" customHeight="1">
      <c r="B61" s="49"/>
      <c r="C61" s="50"/>
      <c r="D61" s="50"/>
      <c r="E61" s="50"/>
      <c r="F61" s="50"/>
      <c r="G61" s="50"/>
      <c r="H61" s="50"/>
      <c r="I61" s="160"/>
      <c r="J61" s="50"/>
      <c r="K61" s="54"/>
    </row>
    <row r="62" spans="2:11" s="1" customFormat="1" ht="6.95" customHeight="1">
      <c r="B62" s="70"/>
      <c r="C62" s="71"/>
      <c r="D62" s="71"/>
      <c r="E62" s="71"/>
      <c r="F62" s="71"/>
      <c r="G62" s="71"/>
      <c r="H62" s="71"/>
      <c r="I62" s="182"/>
      <c r="J62" s="71"/>
      <c r="K62" s="72"/>
    </row>
    <row r="66" spans="2:12" s="1" customFormat="1" ht="6.95" customHeight="1">
      <c r="B66" s="73"/>
      <c r="C66" s="74"/>
      <c r="D66" s="74"/>
      <c r="E66" s="74"/>
      <c r="F66" s="74"/>
      <c r="G66" s="74"/>
      <c r="H66" s="74"/>
      <c r="I66" s="185"/>
      <c r="J66" s="74"/>
      <c r="K66" s="74"/>
      <c r="L66" s="75"/>
    </row>
    <row r="67" spans="2:12" s="1" customFormat="1" ht="36.95" customHeight="1">
      <c r="B67" s="49"/>
      <c r="C67" s="76" t="s">
        <v>171</v>
      </c>
      <c r="D67" s="77"/>
      <c r="E67" s="77"/>
      <c r="F67" s="77"/>
      <c r="G67" s="77"/>
      <c r="H67" s="77"/>
      <c r="I67" s="207"/>
      <c r="J67" s="77"/>
      <c r="K67" s="77"/>
      <c r="L67" s="75"/>
    </row>
    <row r="68" spans="2:12" s="1" customFormat="1" ht="6.95" customHeight="1">
      <c r="B68" s="49"/>
      <c r="C68" s="77"/>
      <c r="D68" s="77"/>
      <c r="E68" s="77"/>
      <c r="F68" s="77"/>
      <c r="G68" s="77"/>
      <c r="H68" s="77"/>
      <c r="I68" s="207"/>
      <c r="J68" s="77"/>
      <c r="K68" s="77"/>
      <c r="L68" s="75"/>
    </row>
    <row r="69" spans="2:12" s="1" customFormat="1" ht="14.4" customHeight="1">
      <c r="B69" s="49"/>
      <c r="C69" s="79" t="s">
        <v>18</v>
      </c>
      <c r="D69" s="77"/>
      <c r="E69" s="77"/>
      <c r="F69" s="77"/>
      <c r="G69" s="77"/>
      <c r="H69" s="77"/>
      <c r="I69" s="207"/>
      <c r="J69" s="77"/>
      <c r="K69" s="77"/>
      <c r="L69" s="75"/>
    </row>
    <row r="70" spans="2:12" s="1" customFormat="1" ht="16.5" customHeight="1">
      <c r="B70" s="49"/>
      <c r="C70" s="77"/>
      <c r="D70" s="77"/>
      <c r="E70" s="208" t="str">
        <f>E7</f>
        <v>Městská knihovna</v>
      </c>
      <c r="F70" s="79"/>
      <c r="G70" s="79"/>
      <c r="H70" s="79"/>
      <c r="I70" s="207"/>
      <c r="J70" s="77"/>
      <c r="K70" s="77"/>
      <c r="L70" s="75"/>
    </row>
    <row r="71" spans="2:12" s="1" customFormat="1" ht="14.4" customHeight="1">
      <c r="B71" s="49"/>
      <c r="C71" s="79" t="s">
        <v>160</v>
      </c>
      <c r="D71" s="77"/>
      <c r="E71" s="77"/>
      <c r="F71" s="77"/>
      <c r="G71" s="77"/>
      <c r="H71" s="77"/>
      <c r="I71" s="207"/>
      <c r="J71" s="77"/>
      <c r="K71" s="77"/>
      <c r="L71" s="75"/>
    </row>
    <row r="72" spans="2:12" s="1" customFormat="1" ht="17.25" customHeight="1">
      <c r="B72" s="49"/>
      <c r="C72" s="77"/>
      <c r="D72" s="77"/>
      <c r="E72" s="85" t="str">
        <f>E9</f>
        <v>01 - Vedlejší rozpočtové náklady</v>
      </c>
      <c r="F72" s="77"/>
      <c r="G72" s="77"/>
      <c r="H72" s="77"/>
      <c r="I72" s="207"/>
      <c r="J72" s="77"/>
      <c r="K72" s="77"/>
      <c r="L72" s="75"/>
    </row>
    <row r="73" spans="2:12" s="1" customFormat="1" ht="6.95" customHeight="1">
      <c r="B73" s="49"/>
      <c r="C73" s="77"/>
      <c r="D73" s="77"/>
      <c r="E73" s="77"/>
      <c r="F73" s="77"/>
      <c r="G73" s="77"/>
      <c r="H73" s="77"/>
      <c r="I73" s="207"/>
      <c r="J73" s="77"/>
      <c r="K73" s="77"/>
      <c r="L73" s="75"/>
    </row>
    <row r="74" spans="2:12" s="1" customFormat="1" ht="18" customHeight="1">
      <c r="B74" s="49"/>
      <c r="C74" s="79" t="s">
        <v>24</v>
      </c>
      <c r="D74" s="77"/>
      <c r="E74" s="77"/>
      <c r="F74" s="209" t="str">
        <f>F12</f>
        <v>Staré nám. 134 a 135, Sokolov</v>
      </c>
      <c r="G74" s="77"/>
      <c r="H74" s="77"/>
      <c r="I74" s="210" t="s">
        <v>26</v>
      </c>
      <c r="J74" s="88" t="str">
        <f>IF(J12="","",J12)</f>
        <v>14. 9. 2018</v>
      </c>
      <c r="K74" s="77"/>
      <c r="L74" s="75"/>
    </row>
    <row r="75" spans="2:12" s="1" customFormat="1" ht="6.95" customHeight="1">
      <c r="B75" s="49"/>
      <c r="C75" s="77"/>
      <c r="D75" s="77"/>
      <c r="E75" s="77"/>
      <c r="F75" s="77"/>
      <c r="G75" s="77"/>
      <c r="H75" s="77"/>
      <c r="I75" s="207"/>
      <c r="J75" s="77"/>
      <c r="K75" s="77"/>
      <c r="L75" s="75"/>
    </row>
    <row r="76" spans="2:12" s="1" customFormat="1" ht="13.5">
      <c r="B76" s="49"/>
      <c r="C76" s="79" t="s">
        <v>32</v>
      </c>
      <c r="D76" s="77"/>
      <c r="E76" s="77"/>
      <c r="F76" s="209" t="str">
        <f>E15</f>
        <v>Město Sokolov</v>
      </c>
      <c r="G76" s="77"/>
      <c r="H76" s="77"/>
      <c r="I76" s="210" t="s">
        <v>39</v>
      </c>
      <c r="J76" s="209" t="str">
        <f>E21</f>
        <v>Ing. Arch Olga Růžičková</v>
      </c>
      <c r="K76" s="77"/>
      <c r="L76" s="75"/>
    </row>
    <row r="77" spans="2:12" s="1" customFormat="1" ht="14.4" customHeight="1">
      <c r="B77" s="49"/>
      <c r="C77" s="79" t="s">
        <v>37</v>
      </c>
      <c r="D77" s="77"/>
      <c r="E77" s="77"/>
      <c r="F77" s="209" t="str">
        <f>IF(E18="","",E18)</f>
        <v/>
      </c>
      <c r="G77" s="77"/>
      <c r="H77" s="77"/>
      <c r="I77" s="207"/>
      <c r="J77" s="77"/>
      <c r="K77" s="77"/>
      <c r="L77" s="75"/>
    </row>
    <row r="78" spans="2:12" s="1" customFormat="1" ht="10.3" customHeight="1">
      <c r="B78" s="49"/>
      <c r="C78" s="77"/>
      <c r="D78" s="77"/>
      <c r="E78" s="77"/>
      <c r="F78" s="77"/>
      <c r="G78" s="77"/>
      <c r="H78" s="77"/>
      <c r="I78" s="207"/>
      <c r="J78" s="77"/>
      <c r="K78" s="77"/>
      <c r="L78" s="75"/>
    </row>
    <row r="79" spans="2:20" s="10" customFormat="1" ht="29.25" customHeight="1">
      <c r="B79" s="211"/>
      <c r="C79" s="212" t="s">
        <v>172</v>
      </c>
      <c r="D79" s="213" t="s">
        <v>63</v>
      </c>
      <c r="E79" s="213" t="s">
        <v>59</v>
      </c>
      <c r="F79" s="213" t="s">
        <v>173</v>
      </c>
      <c r="G79" s="213" t="s">
        <v>174</v>
      </c>
      <c r="H79" s="213" t="s">
        <v>175</v>
      </c>
      <c r="I79" s="214" t="s">
        <v>176</v>
      </c>
      <c r="J79" s="213" t="s">
        <v>164</v>
      </c>
      <c r="K79" s="215" t="s">
        <v>177</v>
      </c>
      <c r="L79" s="216"/>
      <c r="M79" s="105" t="s">
        <v>178</v>
      </c>
      <c r="N79" s="106" t="s">
        <v>48</v>
      </c>
      <c r="O79" s="106" t="s">
        <v>179</v>
      </c>
      <c r="P79" s="106" t="s">
        <v>180</v>
      </c>
      <c r="Q79" s="106" t="s">
        <v>181</v>
      </c>
      <c r="R79" s="106" t="s">
        <v>182</v>
      </c>
      <c r="S79" s="106" t="s">
        <v>183</v>
      </c>
      <c r="T79" s="107" t="s">
        <v>184</v>
      </c>
    </row>
    <row r="80" spans="2:63" s="1" customFormat="1" ht="29.25" customHeight="1">
      <c r="B80" s="49"/>
      <c r="C80" s="111" t="s">
        <v>165</v>
      </c>
      <c r="D80" s="77"/>
      <c r="E80" s="77"/>
      <c r="F80" s="77"/>
      <c r="G80" s="77"/>
      <c r="H80" s="77"/>
      <c r="I80" s="207"/>
      <c r="J80" s="217">
        <f>BK80</f>
        <v>0</v>
      </c>
      <c r="K80" s="77"/>
      <c r="L80" s="75"/>
      <c r="M80" s="108"/>
      <c r="N80" s="109"/>
      <c r="O80" s="109"/>
      <c r="P80" s="218">
        <f>P81</f>
        <v>0</v>
      </c>
      <c r="Q80" s="109"/>
      <c r="R80" s="218">
        <f>R81</f>
        <v>0</v>
      </c>
      <c r="S80" s="109"/>
      <c r="T80" s="219">
        <f>T81</f>
        <v>0</v>
      </c>
      <c r="AT80" s="26" t="s">
        <v>77</v>
      </c>
      <c r="AU80" s="26" t="s">
        <v>166</v>
      </c>
      <c r="BK80" s="220">
        <f>BK81</f>
        <v>0</v>
      </c>
    </row>
    <row r="81" spans="2:63" s="11" customFormat="1" ht="37.4" customHeight="1">
      <c r="B81" s="221"/>
      <c r="C81" s="222"/>
      <c r="D81" s="223" t="s">
        <v>77</v>
      </c>
      <c r="E81" s="224" t="s">
        <v>185</v>
      </c>
      <c r="F81" s="224" t="s">
        <v>84</v>
      </c>
      <c r="G81" s="222"/>
      <c r="H81" s="222"/>
      <c r="I81" s="225"/>
      <c r="J81" s="226">
        <f>BK81</f>
        <v>0</v>
      </c>
      <c r="K81" s="222"/>
      <c r="L81" s="227"/>
      <c r="M81" s="228"/>
      <c r="N81" s="229"/>
      <c r="O81" s="229"/>
      <c r="P81" s="230">
        <f>P82+P85+P88</f>
        <v>0</v>
      </c>
      <c r="Q81" s="229"/>
      <c r="R81" s="230">
        <f>R82+R85+R88</f>
        <v>0</v>
      </c>
      <c r="S81" s="229"/>
      <c r="T81" s="231">
        <f>T82+T85+T88</f>
        <v>0</v>
      </c>
      <c r="AR81" s="232" t="s">
        <v>186</v>
      </c>
      <c r="AT81" s="233" t="s">
        <v>77</v>
      </c>
      <c r="AU81" s="233" t="s">
        <v>78</v>
      </c>
      <c r="AY81" s="232" t="s">
        <v>187</v>
      </c>
      <c r="BK81" s="234">
        <f>BK82+BK85+BK88</f>
        <v>0</v>
      </c>
    </row>
    <row r="82" spans="2:63" s="11" customFormat="1" ht="19.9" customHeight="1">
      <c r="B82" s="221"/>
      <c r="C82" s="222"/>
      <c r="D82" s="223" t="s">
        <v>77</v>
      </c>
      <c r="E82" s="235" t="s">
        <v>188</v>
      </c>
      <c r="F82" s="235" t="s">
        <v>189</v>
      </c>
      <c r="G82" s="222"/>
      <c r="H82" s="222"/>
      <c r="I82" s="225"/>
      <c r="J82" s="236">
        <f>BK82</f>
        <v>0</v>
      </c>
      <c r="K82" s="222"/>
      <c r="L82" s="227"/>
      <c r="M82" s="228"/>
      <c r="N82" s="229"/>
      <c r="O82" s="229"/>
      <c r="P82" s="230">
        <f>SUM(P83:P84)</f>
        <v>0</v>
      </c>
      <c r="Q82" s="229"/>
      <c r="R82" s="230">
        <f>SUM(R83:R84)</f>
        <v>0</v>
      </c>
      <c r="S82" s="229"/>
      <c r="T82" s="231">
        <f>SUM(T83:T84)</f>
        <v>0</v>
      </c>
      <c r="AR82" s="232" t="s">
        <v>186</v>
      </c>
      <c r="AT82" s="233" t="s">
        <v>77</v>
      </c>
      <c r="AU82" s="233" t="s">
        <v>86</v>
      </c>
      <c r="AY82" s="232" t="s">
        <v>187</v>
      </c>
      <c r="BK82" s="234">
        <f>SUM(BK83:BK84)</f>
        <v>0</v>
      </c>
    </row>
    <row r="83" spans="2:65" s="1" customFormat="1" ht="16.5" customHeight="1">
      <c r="B83" s="49"/>
      <c r="C83" s="237" t="s">
        <v>86</v>
      </c>
      <c r="D83" s="237" t="s">
        <v>190</v>
      </c>
      <c r="E83" s="238" t="s">
        <v>191</v>
      </c>
      <c r="F83" s="239" t="s">
        <v>192</v>
      </c>
      <c r="G83" s="240" t="s">
        <v>193</v>
      </c>
      <c r="H83" s="241">
        <v>1</v>
      </c>
      <c r="I83" s="242"/>
      <c r="J83" s="243">
        <f>ROUND(I83*H83,2)</f>
        <v>0</v>
      </c>
      <c r="K83" s="239" t="s">
        <v>194</v>
      </c>
      <c r="L83" s="75"/>
      <c r="M83" s="244" t="s">
        <v>34</v>
      </c>
      <c r="N83" s="245" t="s">
        <v>49</v>
      </c>
      <c r="O83" s="50"/>
      <c r="P83" s="246">
        <f>O83*H83</f>
        <v>0</v>
      </c>
      <c r="Q83" s="246">
        <v>0</v>
      </c>
      <c r="R83" s="246">
        <f>Q83*H83</f>
        <v>0</v>
      </c>
      <c r="S83" s="246">
        <v>0</v>
      </c>
      <c r="T83" s="247">
        <f>S83*H83</f>
        <v>0</v>
      </c>
      <c r="AR83" s="26" t="s">
        <v>195</v>
      </c>
      <c r="AT83" s="26" t="s">
        <v>190</v>
      </c>
      <c r="AU83" s="26" t="s">
        <v>88</v>
      </c>
      <c r="AY83" s="26" t="s">
        <v>187</v>
      </c>
      <c r="BE83" s="248">
        <f>IF(N83="základní",J83,0)</f>
        <v>0</v>
      </c>
      <c r="BF83" s="248">
        <f>IF(N83="snížená",J83,0)</f>
        <v>0</v>
      </c>
      <c r="BG83" s="248">
        <f>IF(N83="zákl. přenesená",J83,0)</f>
        <v>0</v>
      </c>
      <c r="BH83" s="248">
        <f>IF(N83="sníž. přenesená",J83,0)</f>
        <v>0</v>
      </c>
      <c r="BI83" s="248">
        <f>IF(N83="nulová",J83,0)</f>
        <v>0</v>
      </c>
      <c r="BJ83" s="26" t="s">
        <v>86</v>
      </c>
      <c r="BK83" s="248">
        <f>ROUND(I83*H83,2)</f>
        <v>0</v>
      </c>
      <c r="BL83" s="26" t="s">
        <v>195</v>
      </c>
      <c r="BM83" s="26" t="s">
        <v>196</v>
      </c>
    </row>
    <row r="84" spans="2:65" s="1" customFormat="1" ht="16.5" customHeight="1">
      <c r="B84" s="49"/>
      <c r="C84" s="237" t="s">
        <v>88</v>
      </c>
      <c r="D84" s="237" t="s">
        <v>190</v>
      </c>
      <c r="E84" s="238" t="s">
        <v>197</v>
      </c>
      <c r="F84" s="239" t="s">
        <v>198</v>
      </c>
      <c r="G84" s="240" t="s">
        <v>193</v>
      </c>
      <c r="H84" s="241">
        <v>1</v>
      </c>
      <c r="I84" s="242"/>
      <c r="J84" s="243">
        <f>ROUND(I84*H84,2)</f>
        <v>0</v>
      </c>
      <c r="K84" s="239" t="s">
        <v>194</v>
      </c>
      <c r="L84" s="75"/>
      <c r="M84" s="244" t="s">
        <v>34</v>
      </c>
      <c r="N84" s="245" t="s">
        <v>49</v>
      </c>
      <c r="O84" s="50"/>
      <c r="P84" s="246">
        <f>O84*H84</f>
        <v>0</v>
      </c>
      <c r="Q84" s="246">
        <v>0</v>
      </c>
      <c r="R84" s="246">
        <f>Q84*H84</f>
        <v>0</v>
      </c>
      <c r="S84" s="246">
        <v>0</v>
      </c>
      <c r="T84" s="247">
        <f>S84*H84</f>
        <v>0</v>
      </c>
      <c r="AR84" s="26" t="s">
        <v>195</v>
      </c>
      <c r="AT84" s="26" t="s">
        <v>190</v>
      </c>
      <c r="AU84" s="26" t="s">
        <v>88</v>
      </c>
      <c r="AY84" s="26" t="s">
        <v>187</v>
      </c>
      <c r="BE84" s="248">
        <f>IF(N84="základní",J84,0)</f>
        <v>0</v>
      </c>
      <c r="BF84" s="248">
        <f>IF(N84="snížená",J84,0)</f>
        <v>0</v>
      </c>
      <c r="BG84" s="248">
        <f>IF(N84="zákl. přenesená",J84,0)</f>
        <v>0</v>
      </c>
      <c r="BH84" s="248">
        <f>IF(N84="sníž. přenesená",J84,0)</f>
        <v>0</v>
      </c>
      <c r="BI84" s="248">
        <f>IF(N84="nulová",J84,0)</f>
        <v>0</v>
      </c>
      <c r="BJ84" s="26" t="s">
        <v>86</v>
      </c>
      <c r="BK84" s="248">
        <f>ROUND(I84*H84,2)</f>
        <v>0</v>
      </c>
      <c r="BL84" s="26" t="s">
        <v>195</v>
      </c>
      <c r="BM84" s="26" t="s">
        <v>199</v>
      </c>
    </row>
    <row r="85" spans="2:63" s="11" customFormat="1" ht="29.85" customHeight="1">
      <c r="B85" s="221"/>
      <c r="C85" s="222"/>
      <c r="D85" s="223" t="s">
        <v>77</v>
      </c>
      <c r="E85" s="235" t="s">
        <v>200</v>
      </c>
      <c r="F85" s="235" t="s">
        <v>201</v>
      </c>
      <c r="G85" s="222"/>
      <c r="H85" s="222"/>
      <c r="I85" s="225"/>
      <c r="J85" s="236">
        <f>BK85</f>
        <v>0</v>
      </c>
      <c r="K85" s="222"/>
      <c r="L85" s="227"/>
      <c r="M85" s="228"/>
      <c r="N85" s="229"/>
      <c r="O85" s="229"/>
      <c r="P85" s="230">
        <f>SUM(P86:P87)</f>
        <v>0</v>
      </c>
      <c r="Q85" s="229"/>
      <c r="R85" s="230">
        <f>SUM(R86:R87)</f>
        <v>0</v>
      </c>
      <c r="S85" s="229"/>
      <c r="T85" s="231">
        <f>SUM(T86:T87)</f>
        <v>0</v>
      </c>
      <c r="AR85" s="232" t="s">
        <v>186</v>
      </c>
      <c r="AT85" s="233" t="s">
        <v>77</v>
      </c>
      <c r="AU85" s="233" t="s">
        <v>86</v>
      </c>
      <c r="AY85" s="232" t="s">
        <v>187</v>
      </c>
      <c r="BK85" s="234">
        <f>SUM(BK86:BK87)</f>
        <v>0</v>
      </c>
    </row>
    <row r="86" spans="2:65" s="1" customFormat="1" ht="16.5" customHeight="1">
      <c r="B86" s="49"/>
      <c r="C86" s="237" t="s">
        <v>113</v>
      </c>
      <c r="D86" s="237" t="s">
        <v>190</v>
      </c>
      <c r="E86" s="238" t="s">
        <v>202</v>
      </c>
      <c r="F86" s="239" t="s">
        <v>201</v>
      </c>
      <c r="G86" s="240" t="s">
        <v>193</v>
      </c>
      <c r="H86" s="241">
        <v>1</v>
      </c>
      <c r="I86" s="242"/>
      <c r="J86" s="243">
        <f>ROUND(I86*H86,2)</f>
        <v>0</v>
      </c>
      <c r="K86" s="239" t="s">
        <v>194</v>
      </c>
      <c r="L86" s="75"/>
      <c r="M86" s="244" t="s">
        <v>34</v>
      </c>
      <c r="N86" s="245" t="s">
        <v>49</v>
      </c>
      <c r="O86" s="50"/>
      <c r="P86" s="246">
        <f>O86*H86</f>
        <v>0</v>
      </c>
      <c r="Q86" s="246">
        <v>0</v>
      </c>
      <c r="R86" s="246">
        <f>Q86*H86</f>
        <v>0</v>
      </c>
      <c r="S86" s="246">
        <v>0</v>
      </c>
      <c r="T86" s="247">
        <f>S86*H86</f>
        <v>0</v>
      </c>
      <c r="AR86" s="26" t="s">
        <v>195</v>
      </c>
      <c r="AT86" s="26" t="s">
        <v>190</v>
      </c>
      <c r="AU86" s="26" t="s">
        <v>88</v>
      </c>
      <c r="AY86" s="26" t="s">
        <v>187</v>
      </c>
      <c r="BE86" s="248">
        <f>IF(N86="základní",J86,0)</f>
        <v>0</v>
      </c>
      <c r="BF86" s="248">
        <f>IF(N86="snížená",J86,0)</f>
        <v>0</v>
      </c>
      <c r="BG86" s="248">
        <f>IF(N86="zákl. přenesená",J86,0)</f>
        <v>0</v>
      </c>
      <c r="BH86" s="248">
        <f>IF(N86="sníž. přenesená",J86,0)</f>
        <v>0</v>
      </c>
      <c r="BI86" s="248">
        <f>IF(N86="nulová",J86,0)</f>
        <v>0</v>
      </c>
      <c r="BJ86" s="26" t="s">
        <v>86</v>
      </c>
      <c r="BK86" s="248">
        <f>ROUND(I86*H86,2)</f>
        <v>0</v>
      </c>
      <c r="BL86" s="26" t="s">
        <v>195</v>
      </c>
      <c r="BM86" s="26" t="s">
        <v>203</v>
      </c>
    </row>
    <row r="87" spans="2:65" s="1" customFormat="1" ht="16.5" customHeight="1">
      <c r="B87" s="49"/>
      <c r="C87" s="237" t="s">
        <v>204</v>
      </c>
      <c r="D87" s="237" t="s">
        <v>190</v>
      </c>
      <c r="E87" s="238" t="s">
        <v>205</v>
      </c>
      <c r="F87" s="239" t="s">
        <v>206</v>
      </c>
      <c r="G87" s="240" t="s">
        <v>193</v>
      </c>
      <c r="H87" s="241">
        <v>1</v>
      </c>
      <c r="I87" s="242"/>
      <c r="J87" s="243">
        <f>ROUND(I87*H87,2)</f>
        <v>0</v>
      </c>
      <c r="K87" s="239" t="s">
        <v>194</v>
      </c>
      <c r="L87" s="75"/>
      <c r="M87" s="244" t="s">
        <v>34</v>
      </c>
      <c r="N87" s="245" t="s">
        <v>49</v>
      </c>
      <c r="O87" s="50"/>
      <c r="P87" s="246">
        <f>O87*H87</f>
        <v>0</v>
      </c>
      <c r="Q87" s="246">
        <v>0</v>
      </c>
      <c r="R87" s="246">
        <f>Q87*H87</f>
        <v>0</v>
      </c>
      <c r="S87" s="246">
        <v>0</v>
      </c>
      <c r="T87" s="247">
        <f>S87*H87</f>
        <v>0</v>
      </c>
      <c r="AR87" s="26" t="s">
        <v>195</v>
      </c>
      <c r="AT87" s="26" t="s">
        <v>190</v>
      </c>
      <c r="AU87" s="26" t="s">
        <v>88</v>
      </c>
      <c r="AY87" s="26" t="s">
        <v>187</v>
      </c>
      <c r="BE87" s="248">
        <f>IF(N87="základní",J87,0)</f>
        <v>0</v>
      </c>
      <c r="BF87" s="248">
        <f>IF(N87="snížená",J87,0)</f>
        <v>0</v>
      </c>
      <c r="BG87" s="248">
        <f>IF(N87="zákl. přenesená",J87,0)</f>
        <v>0</v>
      </c>
      <c r="BH87" s="248">
        <f>IF(N87="sníž. přenesená",J87,0)</f>
        <v>0</v>
      </c>
      <c r="BI87" s="248">
        <f>IF(N87="nulová",J87,0)</f>
        <v>0</v>
      </c>
      <c r="BJ87" s="26" t="s">
        <v>86</v>
      </c>
      <c r="BK87" s="248">
        <f>ROUND(I87*H87,2)</f>
        <v>0</v>
      </c>
      <c r="BL87" s="26" t="s">
        <v>195</v>
      </c>
      <c r="BM87" s="26" t="s">
        <v>207</v>
      </c>
    </row>
    <row r="88" spans="2:63" s="11" customFormat="1" ht="29.85" customHeight="1">
      <c r="B88" s="221"/>
      <c r="C88" s="222"/>
      <c r="D88" s="223" t="s">
        <v>77</v>
      </c>
      <c r="E88" s="235" t="s">
        <v>208</v>
      </c>
      <c r="F88" s="235" t="s">
        <v>209</v>
      </c>
      <c r="G88" s="222"/>
      <c r="H88" s="222"/>
      <c r="I88" s="225"/>
      <c r="J88" s="236">
        <f>BK88</f>
        <v>0</v>
      </c>
      <c r="K88" s="222"/>
      <c r="L88" s="227"/>
      <c r="M88" s="228"/>
      <c r="N88" s="229"/>
      <c r="O88" s="229"/>
      <c r="P88" s="230">
        <f>P89</f>
        <v>0</v>
      </c>
      <c r="Q88" s="229"/>
      <c r="R88" s="230">
        <f>R89</f>
        <v>0</v>
      </c>
      <c r="S88" s="229"/>
      <c r="T88" s="231">
        <f>T89</f>
        <v>0</v>
      </c>
      <c r="AR88" s="232" t="s">
        <v>186</v>
      </c>
      <c r="AT88" s="233" t="s">
        <v>77</v>
      </c>
      <c r="AU88" s="233" t="s">
        <v>86</v>
      </c>
      <c r="AY88" s="232" t="s">
        <v>187</v>
      </c>
      <c r="BK88" s="234">
        <f>BK89</f>
        <v>0</v>
      </c>
    </row>
    <row r="89" spans="2:65" s="1" customFormat="1" ht="25.5" customHeight="1">
      <c r="B89" s="49"/>
      <c r="C89" s="237" t="s">
        <v>186</v>
      </c>
      <c r="D89" s="237" t="s">
        <v>190</v>
      </c>
      <c r="E89" s="238" t="s">
        <v>210</v>
      </c>
      <c r="F89" s="239" t="s">
        <v>211</v>
      </c>
      <c r="G89" s="240" t="s">
        <v>193</v>
      </c>
      <c r="H89" s="241">
        <v>1</v>
      </c>
      <c r="I89" s="242"/>
      <c r="J89" s="243">
        <f>ROUND(I89*H89,2)</f>
        <v>0</v>
      </c>
      <c r="K89" s="239" t="s">
        <v>34</v>
      </c>
      <c r="L89" s="75"/>
      <c r="M89" s="244" t="s">
        <v>34</v>
      </c>
      <c r="N89" s="249" t="s">
        <v>49</v>
      </c>
      <c r="O89" s="250"/>
      <c r="P89" s="251">
        <f>O89*H89</f>
        <v>0</v>
      </c>
      <c r="Q89" s="251">
        <v>0</v>
      </c>
      <c r="R89" s="251">
        <f>Q89*H89</f>
        <v>0</v>
      </c>
      <c r="S89" s="251">
        <v>0</v>
      </c>
      <c r="T89" s="252">
        <f>S89*H89</f>
        <v>0</v>
      </c>
      <c r="AR89" s="26" t="s">
        <v>195</v>
      </c>
      <c r="AT89" s="26" t="s">
        <v>190</v>
      </c>
      <c r="AU89" s="26" t="s">
        <v>88</v>
      </c>
      <c r="AY89" s="26" t="s">
        <v>187</v>
      </c>
      <c r="BE89" s="248">
        <f>IF(N89="základní",J89,0)</f>
        <v>0</v>
      </c>
      <c r="BF89" s="248">
        <f>IF(N89="snížená",J89,0)</f>
        <v>0</v>
      </c>
      <c r="BG89" s="248">
        <f>IF(N89="zákl. přenesená",J89,0)</f>
        <v>0</v>
      </c>
      <c r="BH89" s="248">
        <f>IF(N89="sníž. přenesená",J89,0)</f>
        <v>0</v>
      </c>
      <c r="BI89" s="248">
        <f>IF(N89="nulová",J89,0)</f>
        <v>0</v>
      </c>
      <c r="BJ89" s="26" t="s">
        <v>86</v>
      </c>
      <c r="BK89" s="248">
        <f>ROUND(I89*H89,2)</f>
        <v>0</v>
      </c>
      <c r="BL89" s="26" t="s">
        <v>195</v>
      </c>
      <c r="BM89" s="26" t="s">
        <v>212</v>
      </c>
    </row>
    <row r="90" spans="2:12" s="1" customFormat="1" ht="6.95" customHeight="1">
      <c r="B90" s="70"/>
      <c r="C90" s="71"/>
      <c r="D90" s="71"/>
      <c r="E90" s="71"/>
      <c r="F90" s="71"/>
      <c r="G90" s="71"/>
      <c r="H90" s="71"/>
      <c r="I90" s="182"/>
      <c r="J90" s="71"/>
      <c r="K90" s="71"/>
      <c r="L90" s="75"/>
    </row>
  </sheetData>
  <sheetProtection password="CC35" sheet="1" objects="1" scenarios="1" formatColumns="0" formatRows="0" autoFilter="0"/>
  <autoFilter ref="C79:K89"/>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32" customWidth="1"/>
    <col min="2" max="2" width="1.66796875" style="332" customWidth="1"/>
    <col min="3" max="4" width="5" style="332" customWidth="1"/>
    <col min="5" max="5" width="11.66015625" style="332" customWidth="1"/>
    <col min="6" max="6" width="9.16015625" style="332" customWidth="1"/>
    <col min="7" max="7" width="5" style="332" customWidth="1"/>
    <col min="8" max="8" width="77.83203125" style="332" customWidth="1"/>
    <col min="9" max="10" width="20" style="332" customWidth="1"/>
    <col min="11" max="11" width="1.66796875" style="332" customWidth="1"/>
  </cols>
  <sheetData>
    <row r="1" ht="37.5" customHeight="1"/>
    <row r="2" spans="2:11" ht="7.5" customHeight="1">
      <c r="B2" s="333"/>
      <c r="C2" s="334"/>
      <c r="D2" s="334"/>
      <c r="E2" s="334"/>
      <c r="F2" s="334"/>
      <c r="G2" s="334"/>
      <c r="H2" s="334"/>
      <c r="I2" s="334"/>
      <c r="J2" s="334"/>
      <c r="K2" s="335"/>
    </row>
    <row r="3" spans="2:11" s="17" customFormat="1" ht="45" customHeight="1">
      <c r="B3" s="336"/>
      <c r="C3" s="337" t="s">
        <v>4188</v>
      </c>
      <c r="D3" s="337"/>
      <c r="E3" s="337"/>
      <c r="F3" s="337"/>
      <c r="G3" s="337"/>
      <c r="H3" s="337"/>
      <c r="I3" s="337"/>
      <c r="J3" s="337"/>
      <c r="K3" s="338"/>
    </row>
    <row r="4" spans="2:11" ht="25.5" customHeight="1">
      <c r="B4" s="339"/>
      <c r="C4" s="340" t="s">
        <v>4189</v>
      </c>
      <c r="D4" s="340"/>
      <c r="E4" s="340"/>
      <c r="F4" s="340"/>
      <c r="G4" s="340"/>
      <c r="H4" s="340"/>
      <c r="I4" s="340"/>
      <c r="J4" s="340"/>
      <c r="K4" s="341"/>
    </row>
    <row r="5" spans="2:11" ht="5.25" customHeight="1">
      <c r="B5" s="339"/>
      <c r="C5" s="342"/>
      <c r="D5" s="342"/>
      <c r="E5" s="342"/>
      <c r="F5" s="342"/>
      <c r="G5" s="342"/>
      <c r="H5" s="342"/>
      <c r="I5" s="342"/>
      <c r="J5" s="342"/>
      <c r="K5" s="341"/>
    </row>
    <row r="6" spans="2:11" ht="15" customHeight="1">
      <c r="B6" s="339"/>
      <c r="C6" s="343" t="s">
        <v>4190</v>
      </c>
      <c r="D6" s="343"/>
      <c r="E6" s="343"/>
      <c r="F6" s="343"/>
      <c r="G6" s="343"/>
      <c r="H6" s="343"/>
      <c r="I6" s="343"/>
      <c r="J6" s="343"/>
      <c r="K6" s="341"/>
    </row>
    <row r="7" spans="2:11" ht="15" customHeight="1">
      <c r="B7" s="344"/>
      <c r="C7" s="343" t="s">
        <v>4191</v>
      </c>
      <c r="D7" s="343"/>
      <c r="E7" s="343"/>
      <c r="F7" s="343"/>
      <c r="G7" s="343"/>
      <c r="H7" s="343"/>
      <c r="I7" s="343"/>
      <c r="J7" s="343"/>
      <c r="K7" s="341"/>
    </row>
    <row r="8" spans="2:11" ht="12.75" customHeight="1">
      <c r="B8" s="344"/>
      <c r="C8" s="343"/>
      <c r="D8" s="343"/>
      <c r="E8" s="343"/>
      <c r="F8" s="343"/>
      <c r="G8" s="343"/>
      <c r="H8" s="343"/>
      <c r="I8" s="343"/>
      <c r="J8" s="343"/>
      <c r="K8" s="341"/>
    </row>
    <row r="9" spans="2:11" ht="15" customHeight="1">
      <c r="B9" s="344"/>
      <c r="C9" s="343" t="s">
        <v>4192</v>
      </c>
      <c r="D9" s="343"/>
      <c r="E9" s="343"/>
      <c r="F9" s="343"/>
      <c r="G9" s="343"/>
      <c r="H9" s="343"/>
      <c r="I9" s="343"/>
      <c r="J9" s="343"/>
      <c r="K9" s="341"/>
    </row>
    <row r="10" spans="2:11" ht="15" customHeight="1">
      <c r="B10" s="344"/>
      <c r="C10" s="343"/>
      <c r="D10" s="343" t="s">
        <v>4193</v>
      </c>
      <c r="E10" s="343"/>
      <c r="F10" s="343"/>
      <c r="G10" s="343"/>
      <c r="H10" s="343"/>
      <c r="I10" s="343"/>
      <c r="J10" s="343"/>
      <c r="K10" s="341"/>
    </row>
    <row r="11" spans="2:11" ht="15" customHeight="1">
      <c r="B11" s="344"/>
      <c r="C11" s="345"/>
      <c r="D11" s="343" t="s">
        <v>4194</v>
      </c>
      <c r="E11" s="343"/>
      <c r="F11" s="343"/>
      <c r="G11" s="343"/>
      <c r="H11" s="343"/>
      <c r="I11" s="343"/>
      <c r="J11" s="343"/>
      <c r="K11" s="341"/>
    </row>
    <row r="12" spans="2:11" ht="12.75" customHeight="1">
      <c r="B12" s="344"/>
      <c r="C12" s="345"/>
      <c r="D12" s="345"/>
      <c r="E12" s="345"/>
      <c r="F12" s="345"/>
      <c r="G12" s="345"/>
      <c r="H12" s="345"/>
      <c r="I12" s="345"/>
      <c r="J12" s="345"/>
      <c r="K12" s="341"/>
    </row>
    <row r="13" spans="2:11" ht="15" customHeight="1">
      <c r="B13" s="344"/>
      <c r="C13" s="345"/>
      <c r="D13" s="343" t="s">
        <v>4195</v>
      </c>
      <c r="E13" s="343"/>
      <c r="F13" s="343"/>
      <c r="G13" s="343"/>
      <c r="H13" s="343"/>
      <c r="I13" s="343"/>
      <c r="J13" s="343"/>
      <c r="K13" s="341"/>
    </row>
    <row r="14" spans="2:11" ht="15" customHeight="1">
      <c r="B14" s="344"/>
      <c r="C14" s="345"/>
      <c r="D14" s="343" t="s">
        <v>4196</v>
      </c>
      <c r="E14" s="343"/>
      <c r="F14" s="343"/>
      <c r="G14" s="343"/>
      <c r="H14" s="343"/>
      <c r="I14" s="343"/>
      <c r="J14" s="343"/>
      <c r="K14" s="341"/>
    </row>
    <row r="15" spans="2:11" ht="15" customHeight="1">
      <c r="B15" s="344"/>
      <c r="C15" s="345"/>
      <c r="D15" s="343" t="s">
        <v>4197</v>
      </c>
      <c r="E15" s="343"/>
      <c r="F15" s="343"/>
      <c r="G15" s="343"/>
      <c r="H15" s="343"/>
      <c r="I15" s="343"/>
      <c r="J15" s="343"/>
      <c r="K15" s="341"/>
    </row>
    <row r="16" spans="2:11" ht="15" customHeight="1">
      <c r="B16" s="344"/>
      <c r="C16" s="345"/>
      <c r="D16" s="345"/>
      <c r="E16" s="346" t="s">
        <v>85</v>
      </c>
      <c r="F16" s="343" t="s">
        <v>4198</v>
      </c>
      <c r="G16" s="343"/>
      <c r="H16" s="343"/>
      <c r="I16" s="343"/>
      <c r="J16" s="343"/>
      <c r="K16" s="341"/>
    </row>
    <row r="17" spans="2:11" ht="15" customHeight="1">
      <c r="B17" s="344"/>
      <c r="C17" s="345"/>
      <c r="D17" s="345"/>
      <c r="E17" s="346" t="s">
        <v>4199</v>
      </c>
      <c r="F17" s="343" t="s">
        <v>4200</v>
      </c>
      <c r="G17" s="343"/>
      <c r="H17" s="343"/>
      <c r="I17" s="343"/>
      <c r="J17" s="343"/>
      <c r="K17" s="341"/>
    </row>
    <row r="18" spans="2:11" ht="15" customHeight="1">
      <c r="B18" s="344"/>
      <c r="C18" s="345"/>
      <c r="D18" s="345"/>
      <c r="E18" s="346" t="s">
        <v>4201</v>
      </c>
      <c r="F18" s="343" t="s">
        <v>4202</v>
      </c>
      <c r="G18" s="343"/>
      <c r="H18" s="343"/>
      <c r="I18" s="343"/>
      <c r="J18" s="343"/>
      <c r="K18" s="341"/>
    </row>
    <row r="19" spans="2:11" ht="15" customHeight="1">
      <c r="B19" s="344"/>
      <c r="C19" s="345"/>
      <c r="D19" s="345"/>
      <c r="E19" s="346" t="s">
        <v>4203</v>
      </c>
      <c r="F19" s="343" t="s">
        <v>4204</v>
      </c>
      <c r="G19" s="343"/>
      <c r="H19" s="343"/>
      <c r="I19" s="343"/>
      <c r="J19" s="343"/>
      <c r="K19" s="341"/>
    </row>
    <row r="20" spans="2:11" ht="15" customHeight="1">
      <c r="B20" s="344"/>
      <c r="C20" s="345"/>
      <c r="D20" s="345"/>
      <c r="E20" s="346" t="s">
        <v>2145</v>
      </c>
      <c r="F20" s="343" t="s">
        <v>2146</v>
      </c>
      <c r="G20" s="343"/>
      <c r="H20" s="343"/>
      <c r="I20" s="343"/>
      <c r="J20" s="343"/>
      <c r="K20" s="341"/>
    </row>
    <row r="21" spans="2:11" ht="15" customHeight="1">
      <c r="B21" s="344"/>
      <c r="C21" s="345"/>
      <c r="D21" s="345"/>
      <c r="E21" s="346" t="s">
        <v>97</v>
      </c>
      <c r="F21" s="343" t="s">
        <v>4205</v>
      </c>
      <c r="G21" s="343"/>
      <c r="H21" s="343"/>
      <c r="I21" s="343"/>
      <c r="J21" s="343"/>
      <c r="K21" s="341"/>
    </row>
    <row r="22" spans="2:11" ht="12.75" customHeight="1">
      <c r="B22" s="344"/>
      <c r="C22" s="345"/>
      <c r="D22" s="345"/>
      <c r="E22" s="345"/>
      <c r="F22" s="345"/>
      <c r="G22" s="345"/>
      <c r="H22" s="345"/>
      <c r="I22" s="345"/>
      <c r="J22" s="345"/>
      <c r="K22" s="341"/>
    </row>
    <row r="23" spans="2:11" ht="15" customHeight="1">
      <c r="B23" s="344"/>
      <c r="C23" s="343" t="s">
        <v>4206</v>
      </c>
      <c r="D23" s="343"/>
      <c r="E23" s="343"/>
      <c r="F23" s="343"/>
      <c r="G23" s="343"/>
      <c r="H23" s="343"/>
      <c r="I23" s="343"/>
      <c r="J23" s="343"/>
      <c r="K23" s="341"/>
    </row>
    <row r="24" spans="2:11" ht="15" customHeight="1">
      <c r="B24" s="344"/>
      <c r="C24" s="343" t="s">
        <v>4207</v>
      </c>
      <c r="D24" s="343"/>
      <c r="E24" s="343"/>
      <c r="F24" s="343"/>
      <c r="G24" s="343"/>
      <c r="H24" s="343"/>
      <c r="I24" s="343"/>
      <c r="J24" s="343"/>
      <c r="K24" s="341"/>
    </row>
    <row r="25" spans="2:11" ht="15" customHeight="1">
      <c r="B25" s="344"/>
      <c r="C25" s="343"/>
      <c r="D25" s="343" t="s">
        <v>4208</v>
      </c>
      <c r="E25" s="343"/>
      <c r="F25" s="343"/>
      <c r="G25" s="343"/>
      <c r="H25" s="343"/>
      <c r="I25" s="343"/>
      <c r="J25" s="343"/>
      <c r="K25" s="341"/>
    </row>
    <row r="26" spans="2:11" ht="15" customHeight="1">
      <c r="B26" s="344"/>
      <c r="C26" s="345"/>
      <c r="D26" s="343" t="s">
        <v>4209</v>
      </c>
      <c r="E26" s="343"/>
      <c r="F26" s="343"/>
      <c r="G26" s="343"/>
      <c r="H26" s="343"/>
      <c r="I26" s="343"/>
      <c r="J26" s="343"/>
      <c r="K26" s="341"/>
    </row>
    <row r="27" spans="2:11" ht="12.75" customHeight="1">
      <c r="B27" s="344"/>
      <c r="C27" s="345"/>
      <c r="D27" s="345"/>
      <c r="E27" s="345"/>
      <c r="F27" s="345"/>
      <c r="G27" s="345"/>
      <c r="H27" s="345"/>
      <c r="I27" s="345"/>
      <c r="J27" s="345"/>
      <c r="K27" s="341"/>
    </row>
    <row r="28" spans="2:11" ht="15" customHeight="1">
      <c r="B28" s="344"/>
      <c r="C28" s="345"/>
      <c r="D28" s="343" t="s">
        <v>4210</v>
      </c>
      <c r="E28" s="343"/>
      <c r="F28" s="343"/>
      <c r="G28" s="343"/>
      <c r="H28" s="343"/>
      <c r="I28" s="343"/>
      <c r="J28" s="343"/>
      <c r="K28" s="341"/>
    </row>
    <row r="29" spans="2:11" ht="15" customHeight="1">
      <c r="B29" s="344"/>
      <c r="C29" s="345"/>
      <c r="D29" s="343" t="s">
        <v>4211</v>
      </c>
      <c r="E29" s="343"/>
      <c r="F29" s="343"/>
      <c r="G29" s="343"/>
      <c r="H29" s="343"/>
      <c r="I29" s="343"/>
      <c r="J29" s="343"/>
      <c r="K29" s="341"/>
    </row>
    <row r="30" spans="2:11" ht="12.75" customHeight="1">
      <c r="B30" s="344"/>
      <c r="C30" s="345"/>
      <c r="D30" s="345"/>
      <c r="E30" s="345"/>
      <c r="F30" s="345"/>
      <c r="G30" s="345"/>
      <c r="H30" s="345"/>
      <c r="I30" s="345"/>
      <c r="J30" s="345"/>
      <c r="K30" s="341"/>
    </row>
    <row r="31" spans="2:11" ht="15" customHeight="1">
      <c r="B31" s="344"/>
      <c r="C31" s="345"/>
      <c r="D31" s="343" t="s">
        <v>4212</v>
      </c>
      <c r="E31" s="343"/>
      <c r="F31" s="343"/>
      <c r="G31" s="343"/>
      <c r="H31" s="343"/>
      <c r="I31" s="343"/>
      <c r="J31" s="343"/>
      <c r="K31" s="341"/>
    </row>
    <row r="32" spans="2:11" ht="15" customHeight="1">
      <c r="B32" s="344"/>
      <c r="C32" s="345"/>
      <c r="D32" s="343" t="s">
        <v>4213</v>
      </c>
      <c r="E32" s="343"/>
      <c r="F32" s="343"/>
      <c r="G32" s="343"/>
      <c r="H32" s="343"/>
      <c r="I32" s="343"/>
      <c r="J32" s="343"/>
      <c r="K32" s="341"/>
    </row>
    <row r="33" spans="2:11" ht="15" customHeight="1">
      <c r="B33" s="344"/>
      <c r="C33" s="345"/>
      <c r="D33" s="343" t="s">
        <v>4214</v>
      </c>
      <c r="E33" s="343"/>
      <c r="F33" s="343"/>
      <c r="G33" s="343"/>
      <c r="H33" s="343"/>
      <c r="I33" s="343"/>
      <c r="J33" s="343"/>
      <c r="K33" s="341"/>
    </row>
    <row r="34" spans="2:11" ht="15" customHeight="1">
      <c r="B34" s="344"/>
      <c r="C34" s="345"/>
      <c r="D34" s="343"/>
      <c r="E34" s="347" t="s">
        <v>172</v>
      </c>
      <c r="F34" s="343"/>
      <c r="G34" s="343" t="s">
        <v>4215</v>
      </c>
      <c r="H34" s="343"/>
      <c r="I34" s="343"/>
      <c r="J34" s="343"/>
      <c r="K34" s="341"/>
    </row>
    <row r="35" spans="2:11" ht="30.75" customHeight="1">
      <c r="B35" s="344"/>
      <c r="C35" s="345"/>
      <c r="D35" s="343"/>
      <c r="E35" s="347" t="s">
        <v>4216</v>
      </c>
      <c r="F35" s="343"/>
      <c r="G35" s="343" t="s">
        <v>4217</v>
      </c>
      <c r="H35" s="343"/>
      <c r="I35" s="343"/>
      <c r="J35" s="343"/>
      <c r="K35" s="341"/>
    </row>
    <row r="36" spans="2:11" ht="15" customHeight="1">
      <c r="B36" s="344"/>
      <c r="C36" s="345"/>
      <c r="D36" s="343"/>
      <c r="E36" s="347" t="s">
        <v>59</v>
      </c>
      <c r="F36" s="343"/>
      <c r="G36" s="343" t="s">
        <v>4218</v>
      </c>
      <c r="H36" s="343"/>
      <c r="I36" s="343"/>
      <c r="J36" s="343"/>
      <c r="K36" s="341"/>
    </row>
    <row r="37" spans="2:11" ht="15" customHeight="1">
      <c r="B37" s="344"/>
      <c r="C37" s="345"/>
      <c r="D37" s="343"/>
      <c r="E37" s="347" t="s">
        <v>173</v>
      </c>
      <c r="F37" s="343"/>
      <c r="G37" s="343" t="s">
        <v>4219</v>
      </c>
      <c r="H37" s="343"/>
      <c r="I37" s="343"/>
      <c r="J37" s="343"/>
      <c r="K37" s="341"/>
    </row>
    <row r="38" spans="2:11" ht="15" customHeight="1">
      <c r="B38" s="344"/>
      <c r="C38" s="345"/>
      <c r="D38" s="343"/>
      <c r="E38" s="347" t="s">
        <v>174</v>
      </c>
      <c r="F38" s="343"/>
      <c r="G38" s="343" t="s">
        <v>4220</v>
      </c>
      <c r="H38" s="343"/>
      <c r="I38" s="343"/>
      <c r="J38" s="343"/>
      <c r="K38" s="341"/>
    </row>
    <row r="39" spans="2:11" ht="15" customHeight="1">
      <c r="B39" s="344"/>
      <c r="C39" s="345"/>
      <c r="D39" s="343"/>
      <c r="E39" s="347" t="s">
        <v>175</v>
      </c>
      <c r="F39" s="343"/>
      <c r="G39" s="343" t="s">
        <v>4221</v>
      </c>
      <c r="H39" s="343"/>
      <c r="I39" s="343"/>
      <c r="J39" s="343"/>
      <c r="K39" s="341"/>
    </row>
    <row r="40" spans="2:11" ht="15" customHeight="1">
      <c r="B40" s="344"/>
      <c r="C40" s="345"/>
      <c r="D40" s="343"/>
      <c r="E40" s="347" t="s">
        <v>4222</v>
      </c>
      <c r="F40" s="343"/>
      <c r="G40" s="343" t="s">
        <v>4223</v>
      </c>
      <c r="H40" s="343"/>
      <c r="I40" s="343"/>
      <c r="J40" s="343"/>
      <c r="K40" s="341"/>
    </row>
    <row r="41" spans="2:11" ht="15" customHeight="1">
      <c r="B41" s="344"/>
      <c r="C41" s="345"/>
      <c r="D41" s="343"/>
      <c r="E41" s="347"/>
      <c r="F41" s="343"/>
      <c r="G41" s="343" t="s">
        <v>4224</v>
      </c>
      <c r="H41" s="343"/>
      <c r="I41" s="343"/>
      <c r="J41" s="343"/>
      <c r="K41" s="341"/>
    </row>
    <row r="42" spans="2:11" ht="15" customHeight="1">
      <c r="B42" s="344"/>
      <c r="C42" s="345"/>
      <c r="D42" s="343"/>
      <c r="E42" s="347" t="s">
        <v>4225</v>
      </c>
      <c r="F42" s="343"/>
      <c r="G42" s="343" t="s">
        <v>4226</v>
      </c>
      <c r="H42" s="343"/>
      <c r="I42" s="343"/>
      <c r="J42" s="343"/>
      <c r="K42" s="341"/>
    </row>
    <row r="43" spans="2:11" ht="15" customHeight="1">
      <c r="B43" s="344"/>
      <c r="C43" s="345"/>
      <c r="D43" s="343"/>
      <c r="E43" s="347" t="s">
        <v>177</v>
      </c>
      <c r="F43" s="343"/>
      <c r="G43" s="343" t="s">
        <v>4227</v>
      </c>
      <c r="H43" s="343"/>
      <c r="I43" s="343"/>
      <c r="J43" s="343"/>
      <c r="K43" s="341"/>
    </row>
    <row r="44" spans="2:11" ht="12.75" customHeight="1">
      <c r="B44" s="344"/>
      <c r="C44" s="345"/>
      <c r="D44" s="343"/>
      <c r="E44" s="343"/>
      <c r="F44" s="343"/>
      <c r="G44" s="343"/>
      <c r="H44" s="343"/>
      <c r="I44" s="343"/>
      <c r="J44" s="343"/>
      <c r="K44" s="341"/>
    </row>
    <row r="45" spans="2:11" ht="15" customHeight="1">
      <c r="B45" s="344"/>
      <c r="C45" s="345"/>
      <c r="D45" s="343" t="s">
        <v>4228</v>
      </c>
      <c r="E45" s="343"/>
      <c r="F45" s="343"/>
      <c r="G45" s="343"/>
      <c r="H45" s="343"/>
      <c r="I45" s="343"/>
      <c r="J45" s="343"/>
      <c r="K45" s="341"/>
    </row>
    <row r="46" spans="2:11" ht="15" customHeight="1">
      <c r="B46" s="344"/>
      <c r="C46" s="345"/>
      <c r="D46" s="345"/>
      <c r="E46" s="343" t="s">
        <v>4229</v>
      </c>
      <c r="F46" s="343"/>
      <c r="G46" s="343"/>
      <c r="H46" s="343"/>
      <c r="I46" s="343"/>
      <c r="J46" s="343"/>
      <c r="K46" s="341"/>
    </row>
    <row r="47" spans="2:11" ht="15" customHeight="1">
      <c r="B47" s="344"/>
      <c r="C47" s="345"/>
      <c r="D47" s="345"/>
      <c r="E47" s="343" t="s">
        <v>4230</v>
      </c>
      <c r="F47" s="343"/>
      <c r="G47" s="343"/>
      <c r="H47" s="343"/>
      <c r="I47" s="343"/>
      <c r="J47" s="343"/>
      <c r="K47" s="341"/>
    </row>
    <row r="48" spans="2:11" ht="15" customHeight="1">
      <c r="B48" s="344"/>
      <c r="C48" s="345"/>
      <c r="D48" s="345"/>
      <c r="E48" s="343" t="s">
        <v>4231</v>
      </c>
      <c r="F48" s="343"/>
      <c r="G48" s="343"/>
      <c r="H48" s="343"/>
      <c r="I48" s="343"/>
      <c r="J48" s="343"/>
      <c r="K48" s="341"/>
    </row>
    <row r="49" spans="2:11" ht="15" customHeight="1">
      <c r="B49" s="344"/>
      <c r="C49" s="345"/>
      <c r="D49" s="343" t="s">
        <v>4232</v>
      </c>
      <c r="E49" s="343"/>
      <c r="F49" s="343"/>
      <c r="G49" s="343"/>
      <c r="H49" s="343"/>
      <c r="I49" s="343"/>
      <c r="J49" s="343"/>
      <c r="K49" s="341"/>
    </row>
    <row r="50" spans="2:11" ht="25.5" customHeight="1">
      <c r="B50" s="339"/>
      <c r="C50" s="340" t="s">
        <v>4233</v>
      </c>
      <c r="D50" s="340"/>
      <c r="E50" s="340"/>
      <c r="F50" s="340"/>
      <c r="G50" s="340"/>
      <c r="H50" s="340"/>
      <c r="I50" s="340"/>
      <c r="J50" s="340"/>
      <c r="K50" s="341"/>
    </row>
    <row r="51" spans="2:11" ht="5.25" customHeight="1">
      <c r="B51" s="339"/>
      <c r="C51" s="342"/>
      <c r="D51" s="342"/>
      <c r="E51" s="342"/>
      <c r="F51" s="342"/>
      <c r="G51" s="342"/>
      <c r="H51" s="342"/>
      <c r="I51" s="342"/>
      <c r="J51" s="342"/>
      <c r="K51" s="341"/>
    </row>
    <row r="52" spans="2:11" ht="15" customHeight="1">
      <c r="B52" s="339"/>
      <c r="C52" s="343" t="s">
        <v>4234</v>
      </c>
      <c r="D52" s="343"/>
      <c r="E52" s="343"/>
      <c r="F52" s="343"/>
      <c r="G52" s="343"/>
      <c r="H52" s="343"/>
      <c r="I52" s="343"/>
      <c r="J52" s="343"/>
      <c r="K52" s="341"/>
    </row>
    <row r="53" spans="2:11" ht="15" customHeight="1">
      <c r="B53" s="339"/>
      <c r="C53" s="343" t="s">
        <v>4235</v>
      </c>
      <c r="D53" s="343"/>
      <c r="E53" s="343"/>
      <c r="F53" s="343"/>
      <c r="G53" s="343"/>
      <c r="H53" s="343"/>
      <c r="I53" s="343"/>
      <c r="J53" s="343"/>
      <c r="K53" s="341"/>
    </row>
    <row r="54" spans="2:11" ht="12.75" customHeight="1">
      <c r="B54" s="339"/>
      <c r="C54" s="343"/>
      <c r="D54" s="343"/>
      <c r="E54" s="343"/>
      <c r="F54" s="343"/>
      <c r="G54" s="343"/>
      <c r="H54" s="343"/>
      <c r="I54" s="343"/>
      <c r="J54" s="343"/>
      <c r="K54" s="341"/>
    </row>
    <row r="55" spans="2:11" ht="15" customHeight="1">
      <c r="B55" s="339"/>
      <c r="C55" s="343" t="s">
        <v>4236</v>
      </c>
      <c r="D55" s="343"/>
      <c r="E55" s="343"/>
      <c r="F55" s="343"/>
      <c r="G55" s="343"/>
      <c r="H55" s="343"/>
      <c r="I55" s="343"/>
      <c r="J55" s="343"/>
      <c r="K55" s="341"/>
    </row>
    <row r="56" spans="2:11" ht="15" customHeight="1">
      <c r="B56" s="339"/>
      <c r="C56" s="345"/>
      <c r="D56" s="343" t="s">
        <v>4237</v>
      </c>
      <c r="E56" s="343"/>
      <c r="F56" s="343"/>
      <c r="G56" s="343"/>
      <c r="H56" s="343"/>
      <c r="I56" s="343"/>
      <c r="J56" s="343"/>
      <c r="K56" s="341"/>
    </row>
    <row r="57" spans="2:11" ht="15" customHeight="1">
      <c r="B57" s="339"/>
      <c r="C57" s="345"/>
      <c r="D57" s="343" t="s">
        <v>4238</v>
      </c>
      <c r="E57" s="343"/>
      <c r="F57" s="343"/>
      <c r="G57" s="343"/>
      <c r="H57" s="343"/>
      <c r="I57" s="343"/>
      <c r="J57" s="343"/>
      <c r="K57" s="341"/>
    </row>
    <row r="58" spans="2:11" ht="15" customHeight="1">
      <c r="B58" s="339"/>
      <c r="C58" s="345"/>
      <c r="D58" s="343" t="s">
        <v>4239</v>
      </c>
      <c r="E58" s="343"/>
      <c r="F58" s="343"/>
      <c r="G58" s="343"/>
      <c r="H58" s="343"/>
      <c r="I58" s="343"/>
      <c r="J58" s="343"/>
      <c r="K58" s="341"/>
    </row>
    <row r="59" spans="2:11" ht="15" customHeight="1">
      <c r="B59" s="339"/>
      <c r="C59" s="345"/>
      <c r="D59" s="343" t="s">
        <v>4240</v>
      </c>
      <c r="E59" s="343"/>
      <c r="F59" s="343"/>
      <c r="G59" s="343"/>
      <c r="H59" s="343"/>
      <c r="I59" s="343"/>
      <c r="J59" s="343"/>
      <c r="K59" s="341"/>
    </row>
    <row r="60" spans="2:11" ht="15" customHeight="1">
      <c r="B60" s="339"/>
      <c r="C60" s="345"/>
      <c r="D60" s="348" t="s">
        <v>4241</v>
      </c>
      <c r="E60" s="348"/>
      <c r="F60" s="348"/>
      <c r="G60" s="348"/>
      <c r="H60" s="348"/>
      <c r="I60" s="348"/>
      <c r="J60" s="348"/>
      <c r="K60" s="341"/>
    </row>
    <row r="61" spans="2:11" ht="15" customHeight="1">
      <c r="B61" s="339"/>
      <c r="C61" s="345"/>
      <c r="D61" s="343" t="s">
        <v>4242</v>
      </c>
      <c r="E61" s="343"/>
      <c r="F61" s="343"/>
      <c r="G61" s="343"/>
      <c r="H61" s="343"/>
      <c r="I61" s="343"/>
      <c r="J61" s="343"/>
      <c r="K61" s="341"/>
    </row>
    <row r="62" spans="2:11" ht="12.75" customHeight="1">
      <c r="B62" s="339"/>
      <c r="C62" s="345"/>
      <c r="D62" s="345"/>
      <c r="E62" s="349"/>
      <c r="F62" s="345"/>
      <c r="G62" s="345"/>
      <c r="H62" s="345"/>
      <c r="I62" s="345"/>
      <c r="J62" s="345"/>
      <c r="K62" s="341"/>
    </row>
    <row r="63" spans="2:11" ht="15" customHeight="1">
      <c r="B63" s="339"/>
      <c r="C63" s="345"/>
      <c r="D63" s="343" t="s">
        <v>4243</v>
      </c>
      <c r="E63" s="343"/>
      <c r="F63" s="343"/>
      <c r="G63" s="343"/>
      <c r="H63" s="343"/>
      <c r="I63" s="343"/>
      <c r="J63" s="343"/>
      <c r="K63" s="341"/>
    </row>
    <row r="64" spans="2:11" ht="15" customHeight="1">
      <c r="B64" s="339"/>
      <c r="C64" s="345"/>
      <c r="D64" s="348" t="s">
        <v>4244</v>
      </c>
      <c r="E64" s="348"/>
      <c r="F64" s="348"/>
      <c r="G64" s="348"/>
      <c r="H64" s="348"/>
      <c r="I64" s="348"/>
      <c r="J64" s="348"/>
      <c r="K64" s="341"/>
    </row>
    <row r="65" spans="2:11" ht="15" customHeight="1">
      <c r="B65" s="339"/>
      <c r="C65" s="345"/>
      <c r="D65" s="343" t="s">
        <v>4245</v>
      </c>
      <c r="E65" s="343"/>
      <c r="F65" s="343"/>
      <c r="G65" s="343"/>
      <c r="H65" s="343"/>
      <c r="I65" s="343"/>
      <c r="J65" s="343"/>
      <c r="K65" s="341"/>
    </row>
    <row r="66" spans="2:11" ht="15" customHeight="1">
      <c r="B66" s="339"/>
      <c r="C66" s="345"/>
      <c r="D66" s="343" t="s">
        <v>4246</v>
      </c>
      <c r="E66" s="343"/>
      <c r="F66" s="343"/>
      <c r="G66" s="343"/>
      <c r="H66" s="343"/>
      <c r="I66" s="343"/>
      <c r="J66" s="343"/>
      <c r="K66" s="341"/>
    </row>
    <row r="67" spans="2:11" ht="15" customHeight="1">
      <c r="B67" s="339"/>
      <c r="C67" s="345"/>
      <c r="D67" s="343" t="s">
        <v>4247</v>
      </c>
      <c r="E67" s="343"/>
      <c r="F67" s="343"/>
      <c r="G67" s="343"/>
      <c r="H67" s="343"/>
      <c r="I67" s="343"/>
      <c r="J67" s="343"/>
      <c r="K67" s="341"/>
    </row>
    <row r="68" spans="2:11" ht="15" customHeight="1">
      <c r="B68" s="339"/>
      <c r="C68" s="345"/>
      <c r="D68" s="343" t="s">
        <v>4248</v>
      </c>
      <c r="E68" s="343"/>
      <c r="F68" s="343"/>
      <c r="G68" s="343"/>
      <c r="H68" s="343"/>
      <c r="I68" s="343"/>
      <c r="J68" s="343"/>
      <c r="K68" s="341"/>
    </row>
    <row r="69" spans="2:11" ht="12.75" customHeight="1">
      <c r="B69" s="350"/>
      <c r="C69" s="351"/>
      <c r="D69" s="351"/>
      <c r="E69" s="351"/>
      <c r="F69" s="351"/>
      <c r="G69" s="351"/>
      <c r="H69" s="351"/>
      <c r="I69" s="351"/>
      <c r="J69" s="351"/>
      <c r="K69" s="352"/>
    </row>
    <row r="70" spans="2:11" ht="18.75" customHeight="1">
      <c r="B70" s="353"/>
      <c r="C70" s="353"/>
      <c r="D70" s="353"/>
      <c r="E70" s="353"/>
      <c r="F70" s="353"/>
      <c r="G70" s="353"/>
      <c r="H70" s="353"/>
      <c r="I70" s="353"/>
      <c r="J70" s="353"/>
      <c r="K70" s="354"/>
    </row>
    <row r="71" spans="2:11" ht="18.75" customHeight="1">
      <c r="B71" s="354"/>
      <c r="C71" s="354"/>
      <c r="D71" s="354"/>
      <c r="E71" s="354"/>
      <c r="F71" s="354"/>
      <c r="G71" s="354"/>
      <c r="H71" s="354"/>
      <c r="I71" s="354"/>
      <c r="J71" s="354"/>
      <c r="K71" s="354"/>
    </row>
    <row r="72" spans="2:11" ht="7.5" customHeight="1">
      <c r="B72" s="355"/>
      <c r="C72" s="356"/>
      <c r="D72" s="356"/>
      <c r="E72" s="356"/>
      <c r="F72" s="356"/>
      <c r="G72" s="356"/>
      <c r="H72" s="356"/>
      <c r="I72" s="356"/>
      <c r="J72" s="356"/>
      <c r="K72" s="357"/>
    </row>
    <row r="73" spans="2:11" ht="45" customHeight="1">
      <c r="B73" s="358"/>
      <c r="C73" s="359" t="s">
        <v>158</v>
      </c>
      <c r="D73" s="359"/>
      <c r="E73" s="359"/>
      <c r="F73" s="359"/>
      <c r="G73" s="359"/>
      <c r="H73" s="359"/>
      <c r="I73" s="359"/>
      <c r="J73" s="359"/>
      <c r="K73" s="360"/>
    </row>
    <row r="74" spans="2:11" ht="17.25" customHeight="1">
      <c r="B74" s="358"/>
      <c r="C74" s="361" t="s">
        <v>4249</v>
      </c>
      <c r="D74" s="361"/>
      <c r="E74" s="361"/>
      <c r="F74" s="361" t="s">
        <v>4250</v>
      </c>
      <c r="G74" s="362"/>
      <c r="H74" s="361" t="s">
        <v>173</v>
      </c>
      <c r="I74" s="361" t="s">
        <v>63</v>
      </c>
      <c r="J74" s="361" t="s">
        <v>4251</v>
      </c>
      <c r="K74" s="360"/>
    </row>
    <row r="75" spans="2:11" ht="17.25" customHeight="1">
      <c r="B75" s="358"/>
      <c r="C75" s="363" t="s">
        <v>4252</v>
      </c>
      <c r="D75" s="363"/>
      <c r="E75" s="363"/>
      <c r="F75" s="364" t="s">
        <v>4253</v>
      </c>
      <c r="G75" s="365"/>
      <c r="H75" s="363"/>
      <c r="I75" s="363"/>
      <c r="J75" s="363" t="s">
        <v>4254</v>
      </c>
      <c r="K75" s="360"/>
    </row>
    <row r="76" spans="2:11" ht="5.25" customHeight="1">
      <c r="B76" s="358"/>
      <c r="C76" s="366"/>
      <c r="D76" s="366"/>
      <c r="E76" s="366"/>
      <c r="F76" s="366"/>
      <c r="G76" s="367"/>
      <c r="H76" s="366"/>
      <c r="I76" s="366"/>
      <c r="J76" s="366"/>
      <c r="K76" s="360"/>
    </row>
    <row r="77" spans="2:11" ht="15" customHeight="1">
      <c r="B77" s="358"/>
      <c r="C77" s="347" t="s">
        <v>59</v>
      </c>
      <c r="D77" s="366"/>
      <c r="E77" s="366"/>
      <c r="F77" s="368" t="s">
        <v>4255</v>
      </c>
      <c r="G77" s="367"/>
      <c r="H77" s="347" t="s">
        <v>4256</v>
      </c>
      <c r="I77" s="347" t="s">
        <v>4257</v>
      </c>
      <c r="J77" s="347">
        <v>20</v>
      </c>
      <c r="K77" s="360"/>
    </row>
    <row r="78" spans="2:11" ht="15" customHeight="1">
      <c r="B78" s="358"/>
      <c r="C78" s="347" t="s">
        <v>4258</v>
      </c>
      <c r="D78" s="347"/>
      <c r="E78" s="347"/>
      <c r="F78" s="368" t="s">
        <v>4255</v>
      </c>
      <c r="G78" s="367"/>
      <c r="H78" s="347" t="s">
        <v>4259</v>
      </c>
      <c r="I78" s="347" t="s">
        <v>4257</v>
      </c>
      <c r="J78" s="347">
        <v>120</v>
      </c>
      <c r="K78" s="360"/>
    </row>
    <row r="79" spans="2:11" ht="15" customHeight="1">
      <c r="B79" s="369"/>
      <c r="C79" s="347" t="s">
        <v>4260</v>
      </c>
      <c r="D79" s="347"/>
      <c r="E79" s="347"/>
      <c r="F79" s="368" t="s">
        <v>4261</v>
      </c>
      <c r="G79" s="367"/>
      <c r="H79" s="347" t="s">
        <v>4262</v>
      </c>
      <c r="I79" s="347" t="s">
        <v>4257</v>
      </c>
      <c r="J79" s="347">
        <v>50</v>
      </c>
      <c r="K79" s="360"/>
    </row>
    <row r="80" spans="2:11" ht="15" customHeight="1">
      <c r="B80" s="369"/>
      <c r="C80" s="347" t="s">
        <v>4263</v>
      </c>
      <c r="D80" s="347"/>
      <c r="E80" s="347"/>
      <c r="F80" s="368" t="s">
        <v>4255</v>
      </c>
      <c r="G80" s="367"/>
      <c r="H80" s="347" t="s">
        <v>4264</v>
      </c>
      <c r="I80" s="347" t="s">
        <v>4265</v>
      </c>
      <c r="J80" s="347"/>
      <c r="K80" s="360"/>
    </row>
    <row r="81" spans="2:11" ht="15" customHeight="1">
      <c r="B81" s="369"/>
      <c r="C81" s="370" t="s">
        <v>4266</v>
      </c>
      <c r="D81" s="370"/>
      <c r="E81" s="370"/>
      <c r="F81" s="371" t="s">
        <v>4261</v>
      </c>
      <c r="G81" s="370"/>
      <c r="H81" s="370" t="s">
        <v>4267</v>
      </c>
      <c r="I81" s="370" t="s">
        <v>4257</v>
      </c>
      <c r="J81" s="370">
        <v>15</v>
      </c>
      <c r="K81" s="360"/>
    </row>
    <row r="82" spans="2:11" ht="15" customHeight="1">
      <c r="B82" s="369"/>
      <c r="C82" s="370" t="s">
        <v>4268</v>
      </c>
      <c r="D82" s="370"/>
      <c r="E82" s="370"/>
      <c r="F82" s="371" t="s">
        <v>4261</v>
      </c>
      <c r="G82" s="370"/>
      <c r="H82" s="370" t="s">
        <v>4269</v>
      </c>
      <c r="I82" s="370" t="s">
        <v>4257</v>
      </c>
      <c r="J82" s="370">
        <v>15</v>
      </c>
      <c r="K82" s="360"/>
    </row>
    <row r="83" spans="2:11" ht="15" customHeight="1">
      <c r="B83" s="369"/>
      <c r="C83" s="370" t="s">
        <v>4270</v>
      </c>
      <c r="D83" s="370"/>
      <c r="E83" s="370"/>
      <c r="F83" s="371" t="s">
        <v>4261</v>
      </c>
      <c r="G83" s="370"/>
      <c r="H83" s="370" t="s">
        <v>4271</v>
      </c>
      <c r="I83" s="370" t="s">
        <v>4257</v>
      </c>
      <c r="J83" s="370">
        <v>20</v>
      </c>
      <c r="K83" s="360"/>
    </row>
    <row r="84" spans="2:11" ht="15" customHeight="1">
      <c r="B84" s="369"/>
      <c r="C84" s="370" t="s">
        <v>4272</v>
      </c>
      <c r="D84" s="370"/>
      <c r="E84" s="370"/>
      <c r="F84" s="371" t="s">
        <v>4261</v>
      </c>
      <c r="G84" s="370"/>
      <c r="H84" s="370" t="s">
        <v>4273</v>
      </c>
      <c r="I84" s="370" t="s">
        <v>4257</v>
      </c>
      <c r="J84" s="370">
        <v>20</v>
      </c>
      <c r="K84" s="360"/>
    </row>
    <row r="85" spans="2:11" ht="15" customHeight="1">
      <c r="B85" s="369"/>
      <c r="C85" s="347" t="s">
        <v>4274</v>
      </c>
      <c r="D85" s="347"/>
      <c r="E85" s="347"/>
      <c r="F85" s="368" t="s">
        <v>4261</v>
      </c>
      <c r="G85" s="367"/>
      <c r="H85" s="347" t="s">
        <v>4275</v>
      </c>
      <c r="I85" s="347" t="s">
        <v>4257</v>
      </c>
      <c r="J85" s="347">
        <v>50</v>
      </c>
      <c r="K85" s="360"/>
    </row>
    <row r="86" spans="2:11" ht="15" customHeight="1">
      <c r="B86" s="369"/>
      <c r="C86" s="347" t="s">
        <v>4276</v>
      </c>
      <c r="D86" s="347"/>
      <c r="E86" s="347"/>
      <c r="F86" s="368" t="s">
        <v>4261</v>
      </c>
      <c r="G86" s="367"/>
      <c r="H86" s="347" t="s">
        <v>4277</v>
      </c>
      <c r="I86" s="347" t="s">
        <v>4257</v>
      </c>
      <c r="J86" s="347">
        <v>20</v>
      </c>
      <c r="K86" s="360"/>
    </row>
    <row r="87" spans="2:11" ht="15" customHeight="1">
      <c r="B87" s="369"/>
      <c r="C87" s="347" t="s">
        <v>4278</v>
      </c>
      <c r="D87" s="347"/>
      <c r="E87" s="347"/>
      <c r="F87" s="368" t="s">
        <v>4261</v>
      </c>
      <c r="G87" s="367"/>
      <c r="H87" s="347" t="s">
        <v>4279</v>
      </c>
      <c r="I87" s="347" t="s">
        <v>4257</v>
      </c>
      <c r="J87" s="347">
        <v>20</v>
      </c>
      <c r="K87" s="360"/>
    </row>
    <row r="88" spans="2:11" ht="15" customHeight="1">
      <c r="B88" s="369"/>
      <c r="C88" s="347" t="s">
        <v>4280</v>
      </c>
      <c r="D88" s="347"/>
      <c r="E88" s="347"/>
      <c r="F88" s="368" t="s">
        <v>4261</v>
      </c>
      <c r="G88" s="367"/>
      <c r="H88" s="347" t="s">
        <v>4281</v>
      </c>
      <c r="I88" s="347" t="s">
        <v>4257</v>
      </c>
      <c r="J88" s="347">
        <v>50</v>
      </c>
      <c r="K88" s="360"/>
    </row>
    <row r="89" spans="2:11" ht="15" customHeight="1">
      <c r="B89" s="369"/>
      <c r="C89" s="347" t="s">
        <v>4282</v>
      </c>
      <c r="D89" s="347"/>
      <c r="E89" s="347"/>
      <c r="F89" s="368" t="s">
        <v>4261</v>
      </c>
      <c r="G89" s="367"/>
      <c r="H89" s="347" t="s">
        <v>4282</v>
      </c>
      <c r="I89" s="347" t="s">
        <v>4257</v>
      </c>
      <c r="J89" s="347">
        <v>50</v>
      </c>
      <c r="K89" s="360"/>
    </row>
    <row r="90" spans="2:11" ht="15" customHeight="1">
      <c r="B90" s="369"/>
      <c r="C90" s="347" t="s">
        <v>178</v>
      </c>
      <c r="D90" s="347"/>
      <c r="E90" s="347"/>
      <c r="F90" s="368" t="s">
        <v>4261</v>
      </c>
      <c r="G90" s="367"/>
      <c r="H90" s="347" t="s">
        <v>4283</v>
      </c>
      <c r="I90" s="347" t="s">
        <v>4257</v>
      </c>
      <c r="J90" s="347">
        <v>255</v>
      </c>
      <c r="K90" s="360"/>
    </row>
    <row r="91" spans="2:11" ht="15" customHeight="1">
      <c r="B91" s="369"/>
      <c r="C91" s="347" t="s">
        <v>4284</v>
      </c>
      <c r="D91" s="347"/>
      <c r="E91" s="347"/>
      <c r="F91" s="368" t="s">
        <v>4255</v>
      </c>
      <c r="G91" s="367"/>
      <c r="H91" s="347" t="s">
        <v>4285</v>
      </c>
      <c r="I91" s="347" t="s">
        <v>4286</v>
      </c>
      <c r="J91" s="347"/>
      <c r="K91" s="360"/>
    </row>
    <row r="92" spans="2:11" ht="15" customHeight="1">
      <c r="B92" s="369"/>
      <c r="C92" s="347" t="s">
        <v>4287</v>
      </c>
      <c r="D92" s="347"/>
      <c r="E92" s="347"/>
      <c r="F92" s="368" t="s">
        <v>4255</v>
      </c>
      <c r="G92" s="367"/>
      <c r="H92" s="347" t="s">
        <v>4288</v>
      </c>
      <c r="I92" s="347" t="s">
        <v>4289</v>
      </c>
      <c r="J92" s="347"/>
      <c r="K92" s="360"/>
    </row>
    <row r="93" spans="2:11" ht="15" customHeight="1">
      <c r="B93" s="369"/>
      <c r="C93" s="347" t="s">
        <v>4290</v>
      </c>
      <c r="D93" s="347"/>
      <c r="E93" s="347"/>
      <c r="F93" s="368" t="s">
        <v>4255</v>
      </c>
      <c r="G93" s="367"/>
      <c r="H93" s="347" t="s">
        <v>4290</v>
      </c>
      <c r="I93" s="347" t="s">
        <v>4289</v>
      </c>
      <c r="J93" s="347"/>
      <c r="K93" s="360"/>
    </row>
    <row r="94" spans="2:11" ht="15" customHeight="1">
      <c r="B94" s="369"/>
      <c r="C94" s="347" t="s">
        <v>44</v>
      </c>
      <c r="D94" s="347"/>
      <c r="E94" s="347"/>
      <c r="F94" s="368" t="s">
        <v>4255</v>
      </c>
      <c r="G94" s="367"/>
      <c r="H94" s="347" t="s">
        <v>4291</v>
      </c>
      <c r="I94" s="347" t="s">
        <v>4289</v>
      </c>
      <c r="J94" s="347"/>
      <c r="K94" s="360"/>
    </row>
    <row r="95" spans="2:11" ht="15" customHeight="1">
      <c r="B95" s="369"/>
      <c r="C95" s="347" t="s">
        <v>54</v>
      </c>
      <c r="D95" s="347"/>
      <c r="E95" s="347"/>
      <c r="F95" s="368" t="s">
        <v>4255</v>
      </c>
      <c r="G95" s="367"/>
      <c r="H95" s="347" t="s">
        <v>4292</v>
      </c>
      <c r="I95" s="347" t="s">
        <v>4289</v>
      </c>
      <c r="J95" s="347"/>
      <c r="K95" s="360"/>
    </row>
    <row r="96" spans="2:11" ht="15" customHeight="1">
      <c r="B96" s="372"/>
      <c r="C96" s="373"/>
      <c r="D96" s="373"/>
      <c r="E96" s="373"/>
      <c r="F96" s="373"/>
      <c r="G96" s="373"/>
      <c r="H96" s="373"/>
      <c r="I96" s="373"/>
      <c r="J96" s="373"/>
      <c r="K96" s="374"/>
    </row>
    <row r="97" spans="2:11" ht="18.75" customHeight="1">
      <c r="B97" s="375"/>
      <c r="C97" s="376"/>
      <c r="D97" s="376"/>
      <c r="E97" s="376"/>
      <c r="F97" s="376"/>
      <c r="G97" s="376"/>
      <c r="H97" s="376"/>
      <c r="I97" s="376"/>
      <c r="J97" s="376"/>
      <c r="K97" s="375"/>
    </row>
    <row r="98" spans="2:11" ht="18.75" customHeight="1">
      <c r="B98" s="354"/>
      <c r="C98" s="354"/>
      <c r="D98" s="354"/>
      <c r="E98" s="354"/>
      <c r="F98" s="354"/>
      <c r="G98" s="354"/>
      <c r="H98" s="354"/>
      <c r="I98" s="354"/>
      <c r="J98" s="354"/>
      <c r="K98" s="354"/>
    </row>
    <row r="99" spans="2:11" ht="7.5" customHeight="1">
      <c r="B99" s="355"/>
      <c r="C99" s="356"/>
      <c r="D99" s="356"/>
      <c r="E99" s="356"/>
      <c r="F99" s="356"/>
      <c r="G99" s="356"/>
      <c r="H99" s="356"/>
      <c r="I99" s="356"/>
      <c r="J99" s="356"/>
      <c r="K99" s="357"/>
    </row>
    <row r="100" spans="2:11" ht="45" customHeight="1">
      <c r="B100" s="358"/>
      <c r="C100" s="359" t="s">
        <v>4293</v>
      </c>
      <c r="D100" s="359"/>
      <c r="E100" s="359"/>
      <c r="F100" s="359"/>
      <c r="G100" s="359"/>
      <c r="H100" s="359"/>
      <c r="I100" s="359"/>
      <c r="J100" s="359"/>
      <c r="K100" s="360"/>
    </row>
    <row r="101" spans="2:11" ht="17.25" customHeight="1">
      <c r="B101" s="358"/>
      <c r="C101" s="361" t="s">
        <v>4249</v>
      </c>
      <c r="D101" s="361"/>
      <c r="E101" s="361"/>
      <c r="F101" s="361" t="s">
        <v>4250</v>
      </c>
      <c r="G101" s="362"/>
      <c r="H101" s="361" t="s">
        <v>173</v>
      </c>
      <c r="I101" s="361" t="s">
        <v>63</v>
      </c>
      <c r="J101" s="361" t="s">
        <v>4251</v>
      </c>
      <c r="K101" s="360"/>
    </row>
    <row r="102" spans="2:11" ht="17.25" customHeight="1">
      <c r="B102" s="358"/>
      <c r="C102" s="363" t="s">
        <v>4252</v>
      </c>
      <c r="D102" s="363"/>
      <c r="E102" s="363"/>
      <c r="F102" s="364" t="s">
        <v>4253</v>
      </c>
      <c r="G102" s="365"/>
      <c r="H102" s="363"/>
      <c r="I102" s="363"/>
      <c r="J102" s="363" t="s">
        <v>4254</v>
      </c>
      <c r="K102" s="360"/>
    </row>
    <row r="103" spans="2:11" ht="5.25" customHeight="1">
      <c r="B103" s="358"/>
      <c r="C103" s="361"/>
      <c r="D103" s="361"/>
      <c r="E103" s="361"/>
      <c r="F103" s="361"/>
      <c r="G103" s="377"/>
      <c r="H103" s="361"/>
      <c r="I103" s="361"/>
      <c r="J103" s="361"/>
      <c r="K103" s="360"/>
    </row>
    <row r="104" spans="2:11" ht="15" customHeight="1">
      <c r="B104" s="358"/>
      <c r="C104" s="347" t="s">
        <v>59</v>
      </c>
      <c r="D104" s="366"/>
      <c r="E104" s="366"/>
      <c r="F104" s="368" t="s">
        <v>4255</v>
      </c>
      <c r="G104" s="377"/>
      <c r="H104" s="347" t="s">
        <v>4294</v>
      </c>
      <c r="I104" s="347" t="s">
        <v>4257</v>
      </c>
      <c r="J104" s="347">
        <v>20</v>
      </c>
      <c r="K104" s="360"/>
    </row>
    <row r="105" spans="2:11" ht="15" customHeight="1">
      <c r="B105" s="358"/>
      <c r="C105" s="347" t="s">
        <v>4258</v>
      </c>
      <c r="D105" s="347"/>
      <c r="E105" s="347"/>
      <c r="F105" s="368" t="s">
        <v>4255</v>
      </c>
      <c r="G105" s="347"/>
      <c r="H105" s="347" t="s">
        <v>4294</v>
      </c>
      <c r="I105" s="347" t="s">
        <v>4257</v>
      </c>
      <c r="J105" s="347">
        <v>120</v>
      </c>
      <c r="K105" s="360"/>
    </row>
    <row r="106" spans="2:11" ht="15" customHeight="1">
      <c r="B106" s="369"/>
      <c r="C106" s="347" t="s">
        <v>4260</v>
      </c>
      <c r="D106" s="347"/>
      <c r="E106" s="347"/>
      <c r="F106" s="368" t="s">
        <v>4261</v>
      </c>
      <c r="G106" s="347"/>
      <c r="H106" s="347" t="s">
        <v>4294</v>
      </c>
      <c r="I106" s="347" t="s">
        <v>4257</v>
      </c>
      <c r="J106" s="347">
        <v>50</v>
      </c>
      <c r="K106" s="360"/>
    </row>
    <row r="107" spans="2:11" ht="15" customHeight="1">
      <c r="B107" s="369"/>
      <c r="C107" s="347" t="s">
        <v>4263</v>
      </c>
      <c r="D107" s="347"/>
      <c r="E107" s="347"/>
      <c r="F107" s="368" t="s">
        <v>4255</v>
      </c>
      <c r="G107" s="347"/>
      <c r="H107" s="347" t="s">
        <v>4294</v>
      </c>
      <c r="I107" s="347" t="s">
        <v>4265</v>
      </c>
      <c r="J107" s="347"/>
      <c r="K107" s="360"/>
    </row>
    <row r="108" spans="2:11" ht="15" customHeight="1">
      <c r="B108" s="369"/>
      <c r="C108" s="347" t="s">
        <v>4274</v>
      </c>
      <c r="D108" s="347"/>
      <c r="E108" s="347"/>
      <c r="F108" s="368" t="s">
        <v>4261</v>
      </c>
      <c r="G108" s="347"/>
      <c r="H108" s="347" t="s">
        <v>4294</v>
      </c>
      <c r="I108" s="347" t="s">
        <v>4257</v>
      </c>
      <c r="J108" s="347">
        <v>50</v>
      </c>
      <c r="K108" s="360"/>
    </row>
    <row r="109" spans="2:11" ht="15" customHeight="1">
      <c r="B109" s="369"/>
      <c r="C109" s="347" t="s">
        <v>4282</v>
      </c>
      <c r="D109" s="347"/>
      <c r="E109" s="347"/>
      <c r="F109" s="368" t="s">
        <v>4261</v>
      </c>
      <c r="G109" s="347"/>
      <c r="H109" s="347" t="s">
        <v>4294</v>
      </c>
      <c r="I109" s="347" t="s">
        <v>4257</v>
      </c>
      <c r="J109" s="347">
        <v>50</v>
      </c>
      <c r="K109" s="360"/>
    </row>
    <row r="110" spans="2:11" ht="15" customHeight="1">
      <c r="B110" s="369"/>
      <c r="C110" s="347" t="s">
        <v>4280</v>
      </c>
      <c r="D110" s="347"/>
      <c r="E110" s="347"/>
      <c r="F110" s="368" t="s">
        <v>4261</v>
      </c>
      <c r="G110" s="347"/>
      <c r="H110" s="347" t="s">
        <v>4294</v>
      </c>
      <c r="I110" s="347" t="s">
        <v>4257</v>
      </c>
      <c r="J110" s="347">
        <v>50</v>
      </c>
      <c r="K110" s="360"/>
    </row>
    <row r="111" spans="2:11" ht="15" customHeight="1">
      <c r="B111" s="369"/>
      <c r="C111" s="347" t="s">
        <v>59</v>
      </c>
      <c r="D111" s="347"/>
      <c r="E111" s="347"/>
      <c r="F111" s="368" t="s">
        <v>4255</v>
      </c>
      <c r="G111" s="347"/>
      <c r="H111" s="347" t="s">
        <v>4295</v>
      </c>
      <c r="I111" s="347" t="s">
        <v>4257</v>
      </c>
      <c r="J111" s="347">
        <v>20</v>
      </c>
      <c r="K111" s="360"/>
    </row>
    <row r="112" spans="2:11" ht="15" customHeight="1">
      <c r="B112" s="369"/>
      <c r="C112" s="347" t="s">
        <v>4296</v>
      </c>
      <c r="D112" s="347"/>
      <c r="E112" s="347"/>
      <c r="F112" s="368" t="s">
        <v>4255</v>
      </c>
      <c r="G112" s="347"/>
      <c r="H112" s="347" t="s">
        <v>4297</v>
      </c>
      <c r="I112" s="347" t="s">
        <v>4257</v>
      </c>
      <c r="J112" s="347">
        <v>120</v>
      </c>
      <c r="K112" s="360"/>
    </row>
    <row r="113" spans="2:11" ht="15" customHeight="1">
      <c r="B113" s="369"/>
      <c r="C113" s="347" t="s">
        <v>44</v>
      </c>
      <c r="D113" s="347"/>
      <c r="E113" s="347"/>
      <c r="F113" s="368" t="s">
        <v>4255</v>
      </c>
      <c r="G113" s="347"/>
      <c r="H113" s="347" t="s">
        <v>4298</v>
      </c>
      <c r="I113" s="347" t="s">
        <v>4289</v>
      </c>
      <c r="J113" s="347"/>
      <c r="K113" s="360"/>
    </row>
    <row r="114" spans="2:11" ht="15" customHeight="1">
      <c r="B114" s="369"/>
      <c r="C114" s="347" t="s">
        <v>54</v>
      </c>
      <c r="D114" s="347"/>
      <c r="E114" s="347"/>
      <c r="F114" s="368" t="s">
        <v>4255</v>
      </c>
      <c r="G114" s="347"/>
      <c r="H114" s="347" t="s">
        <v>4299</v>
      </c>
      <c r="I114" s="347" t="s">
        <v>4289</v>
      </c>
      <c r="J114" s="347"/>
      <c r="K114" s="360"/>
    </row>
    <row r="115" spans="2:11" ht="15" customHeight="1">
      <c r="B115" s="369"/>
      <c r="C115" s="347" t="s">
        <v>63</v>
      </c>
      <c r="D115" s="347"/>
      <c r="E115" s="347"/>
      <c r="F115" s="368" t="s">
        <v>4255</v>
      </c>
      <c r="G115" s="347"/>
      <c r="H115" s="347" t="s">
        <v>4300</v>
      </c>
      <c r="I115" s="347" t="s">
        <v>4301</v>
      </c>
      <c r="J115" s="347"/>
      <c r="K115" s="360"/>
    </row>
    <row r="116" spans="2:11" ht="15" customHeight="1">
      <c r="B116" s="372"/>
      <c r="C116" s="378"/>
      <c r="D116" s="378"/>
      <c r="E116" s="378"/>
      <c r="F116" s="378"/>
      <c r="G116" s="378"/>
      <c r="H116" s="378"/>
      <c r="I116" s="378"/>
      <c r="J116" s="378"/>
      <c r="K116" s="374"/>
    </row>
    <row r="117" spans="2:11" ht="18.75" customHeight="1">
      <c r="B117" s="379"/>
      <c r="C117" s="343"/>
      <c r="D117" s="343"/>
      <c r="E117" s="343"/>
      <c r="F117" s="380"/>
      <c r="G117" s="343"/>
      <c r="H117" s="343"/>
      <c r="I117" s="343"/>
      <c r="J117" s="343"/>
      <c r="K117" s="379"/>
    </row>
    <row r="118" spans="2:11" ht="18.75" customHeight="1">
      <c r="B118" s="354"/>
      <c r="C118" s="354"/>
      <c r="D118" s="354"/>
      <c r="E118" s="354"/>
      <c r="F118" s="354"/>
      <c r="G118" s="354"/>
      <c r="H118" s="354"/>
      <c r="I118" s="354"/>
      <c r="J118" s="354"/>
      <c r="K118" s="354"/>
    </row>
    <row r="119" spans="2:11" ht="7.5" customHeight="1">
      <c r="B119" s="381"/>
      <c r="C119" s="382"/>
      <c r="D119" s="382"/>
      <c r="E119" s="382"/>
      <c r="F119" s="382"/>
      <c r="G119" s="382"/>
      <c r="H119" s="382"/>
      <c r="I119" s="382"/>
      <c r="J119" s="382"/>
      <c r="K119" s="383"/>
    </row>
    <row r="120" spans="2:11" ht="45" customHeight="1">
      <c r="B120" s="384"/>
      <c r="C120" s="337" t="s">
        <v>4302</v>
      </c>
      <c r="D120" s="337"/>
      <c r="E120" s="337"/>
      <c r="F120" s="337"/>
      <c r="G120" s="337"/>
      <c r="H120" s="337"/>
      <c r="I120" s="337"/>
      <c r="J120" s="337"/>
      <c r="K120" s="385"/>
    </row>
    <row r="121" spans="2:11" ht="17.25" customHeight="1">
      <c r="B121" s="386"/>
      <c r="C121" s="361" t="s">
        <v>4249</v>
      </c>
      <c r="D121" s="361"/>
      <c r="E121" s="361"/>
      <c r="F121" s="361" t="s">
        <v>4250</v>
      </c>
      <c r="G121" s="362"/>
      <c r="H121" s="361" t="s">
        <v>173</v>
      </c>
      <c r="I121" s="361" t="s">
        <v>63</v>
      </c>
      <c r="J121" s="361" t="s">
        <v>4251</v>
      </c>
      <c r="K121" s="387"/>
    </row>
    <row r="122" spans="2:11" ht="17.25" customHeight="1">
      <c r="B122" s="386"/>
      <c r="C122" s="363" t="s">
        <v>4252</v>
      </c>
      <c r="D122" s="363"/>
      <c r="E122" s="363"/>
      <c r="F122" s="364" t="s">
        <v>4253</v>
      </c>
      <c r="G122" s="365"/>
      <c r="H122" s="363"/>
      <c r="I122" s="363"/>
      <c r="J122" s="363" t="s">
        <v>4254</v>
      </c>
      <c r="K122" s="387"/>
    </row>
    <row r="123" spans="2:11" ht="5.25" customHeight="1">
      <c r="B123" s="388"/>
      <c r="C123" s="366"/>
      <c r="D123" s="366"/>
      <c r="E123" s="366"/>
      <c r="F123" s="366"/>
      <c r="G123" s="347"/>
      <c r="H123" s="366"/>
      <c r="I123" s="366"/>
      <c r="J123" s="366"/>
      <c r="K123" s="389"/>
    </row>
    <row r="124" spans="2:11" ht="15" customHeight="1">
      <c r="B124" s="388"/>
      <c r="C124" s="347" t="s">
        <v>4258</v>
      </c>
      <c r="D124" s="366"/>
      <c r="E124" s="366"/>
      <c r="F124" s="368" t="s">
        <v>4255</v>
      </c>
      <c r="G124" s="347"/>
      <c r="H124" s="347" t="s">
        <v>4294</v>
      </c>
      <c r="I124" s="347" t="s">
        <v>4257</v>
      </c>
      <c r="J124" s="347">
        <v>120</v>
      </c>
      <c r="K124" s="390"/>
    </row>
    <row r="125" spans="2:11" ht="15" customHeight="1">
      <c r="B125" s="388"/>
      <c r="C125" s="347" t="s">
        <v>4303</v>
      </c>
      <c r="D125" s="347"/>
      <c r="E125" s="347"/>
      <c r="F125" s="368" t="s">
        <v>4255</v>
      </c>
      <c r="G125" s="347"/>
      <c r="H125" s="347" t="s">
        <v>4304</v>
      </c>
      <c r="I125" s="347" t="s">
        <v>4257</v>
      </c>
      <c r="J125" s="347" t="s">
        <v>4305</v>
      </c>
      <c r="K125" s="390"/>
    </row>
    <row r="126" spans="2:11" ht="15" customHeight="1">
      <c r="B126" s="388"/>
      <c r="C126" s="347" t="s">
        <v>97</v>
      </c>
      <c r="D126" s="347"/>
      <c r="E126" s="347"/>
      <c r="F126" s="368" t="s">
        <v>4255</v>
      </c>
      <c r="G126" s="347"/>
      <c r="H126" s="347" t="s">
        <v>4306</v>
      </c>
      <c r="I126" s="347" t="s">
        <v>4257</v>
      </c>
      <c r="J126" s="347" t="s">
        <v>4305</v>
      </c>
      <c r="K126" s="390"/>
    </row>
    <row r="127" spans="2:11" ht="15" customHeight="1">
      <c r="B127" s="388"/>
      <c r="C127" s="347" t="s">
        <v>4266</v>
      </c>
      <c r="D127" s="347"/>
      <c r="E127" s="347"/>
      <c r="F127" s="368" t="s">
        <v>4261</v>
      </c>
      <c r="G127" s="347"/>
      <c r="H127" s="347" t="s">
        <v>4267</v>
      </c>
      <c r="I127" s="347" t="s">
        <v>4257</v>
      </c>
      <c r="J127" s="347">
        <v>15</v>
      </c>
      <c r="K127" s="390"/>
    </row>
    <row r="128" spans="2:11" ht="15" customHeight="1">
      <c r="B128" s="388"/>
      <c r="C128" s="370" t="s">
        <v>4268</v>
      </c>
      <c r="D128" s="370"/>
      <c r="E128" s="370"/>
      <c r="F128" s="371" t="s">
        <v>4261</v>
      </c>
      <c r="G128" s="370"/>
      <c r="H128" s="370" t="s">
        <v>4269</v>
      </c>
      <c r="I128" s="370" t="s">
        <v>4257</v>
      </c>
      <c r="J128" s="370">
        <v>15</v>
      </c>
      <c r="K128" s="390"/>
    </row>
    <row r="129" spans="2:11" ht="15" customHeight="1">
      <c r="B129" s="388"/>
      <c r="C129" s="370" t="s">
        <v>4270</v>
      </c>
      <c r="D129" s="370"/>
      <c r="E129" s="370"/>
      <c r="F129" s="371" t="s">
        <v>4261</v>
      </c>
      <c r="G129" s="370"/>
      <c r="H129" s="370" t="s">
        <v>4271</v>
      </c>
      <c r="I129" s="370" t="s">
        <v>4257</v>
      </c>
      <c r="J129" s="370">
        <v>20</v>
      </c>
      <c r="K129" s="390"/>
    </row>
    <row r="130" spans="2:11" ht="15" customHeight="1">
      <c r="B130" s="388"/>
      <c r="C130" s="370" t="s">
        <v>4272</v>
      </c>
      <c r="D130" s="370"/>
      <c r="E130" s="370"/>
      <c r="F130" s="371" t="s">
        <v>4261</v>
      </c>
      <c r="G130" s="370"/>
      <c r="H130" s="370" t="s">
        <v>4273</v>
      </c>
      <c r="I130" s="370" t="s">
        <v>4257</v>
      </c>
      <c r="J130" s="370">
        <v>20</v>
      </c>
      <c r="K130" s="390"/>
    </row>
    <row r="131" spans="2:11" ht="15" customHeight="1">
      <c r="B131" s="388"/>
      <c r="C131" s="347" t="s">
        <v>4260</v>
      </c>
      <c r="D131" s="347"/>
      <c r="E131" s="347"/>
      <c r="F131" s="368" t="s">
        <v>4261</v>
      </c>
      <c r="G131" s="347"/>
      <c r="H131" s="347" t="s">
        <v>4294</v>
      </c>
      <c r="I131" s="347" t="s">
        <v>4257</v>
      </c>
      <c r="J131" s="347">
        <v>50</v>
      </c>
      <c r="K131" s="390"/>
    </row>
    <row r="132" spans="2:11" ht="15" customHeight="1">
      <c r="B132" s="388"/>
      <c r="C132" s="347" t="s">
        <v>4274</v>
      </c>
      <c r="D132" s="347"/>
      <c r="E132" s="347"/>
      <c r="F132" s="368" t="s">
        <v>4261</v>
      </c>
      <c r="G132" s="347"/>
      <c r="H132" s="347" t="s">
        <v>4294</v>
      </c>
      <c r="I132" s="347" t="s">
        <v>4257</v>
      </c>
      <c r="J132" s="347">
        <v>50</v>
      </c>
      <c r="K132" s="390"/>
    </row>
    <row r="133" spans="2:11" ht="15" customHeight="1">
      <c r="B133" s="388"/>
      <c r="C133" s="347" t="s">
        <v>4280</v>
      </c>
      <c r="D133" s="347"/>
      <c r="E133" s="347"/>
      <c r="F133" s="368" t="s">
        <v>4261</v>
      </c>
      <c r="G133" s="347"/>
      <c r="H133" s="347" t="s">
        <v>4294</v>
      </c>
      <c r="I133" s="347" t="s">
        <v>4257</v>
      </c>
      <c r="J133" s="347">
        <v>50</v>
      </c>
      <c r="K133" s="390"/>
    </row>
    <row r="134" spans="2:11" ht="15" customHeight="1">
      <c r="B134" s="388"/>
      <c r="C134" s="347" t="s">
        <v>4282</v>
      </c>
      <c r="D134" s="347"/>
      <c r="E134" s="347"/>
      <c r="F134" s="368" t="s">
        <v>4261</v>
      </c>
      <c r="G134" s="347"/>
      <c r="H134" s="347" t="s">
        <v>4294</v>
      </c>
      <c r="I134" s="347" t="s">
        <v>4257</v>
      </c>
      <c r="J134" s="347">
        <v>50</v>
      </c>
      <c r="K134" s="390"/>
    </row>
    <row r="135" spans="2:11" ht="15" customHeight="1">
      <c r="B135" s="388"/>
      <c r="C135" s="347" t="s">
        <v>178</v>
      </c>
      <c r="D135" s="347"/>
      <c r="E135" s="347"/>
      <c r="F135" s="368" t="s">
        <v>4261</v>
      </c>
      <c r="G135" s="347"/>
      <c r="H135" s="347" t="s">
        <v>4307</v>
      </c>
      <c r="I135" s="347" t="s">
        <v>4257</v>
      </c>
      <c r="J135" s="347">
        <v>255</v>
      </c>
      <c r="K135" s="390"/>
    </row>
    <row r="136" spans="2:11" ht="15" customHeight="1">
      <c r="B136" s="388"/>
      <c r="C136" s="347" t="s">
        <v>4284</v>
      </c>
      <c r="D136" s="347"/>
      <c r="E136" s="347"/>
      <c r="F136" s="368" t="s">
        <v>4255</v>
      </c>
      <c r="G136" s="347"/>
      <c r="H136" s="347" t="s">
        <v>4308</v>
      </c>
      <c r="I136" s="347" t="s">
        <v>4286</v>
      </c>
      <c r="J136" s="347"/>
      <c r="K136" s="390"/>
    </row>
    <row r="137" spans="2:11" ht="15" customHeight="1">
      <c r="B137" s="388"/>
      <c r="C137" s="347" t="s">
        <v>4287</v>
      </c>
      <c r="D137" s="347"/>
      <c r="E137" s="347"/>
      <c r="F137" s="368" t="s">
        <v>4255</v>
      </c>
      <c r="G137" s="347"/>
      <c r="H137" s="347" t="s">
        <v>4309</v>
      </c>
      <c r="I137" s="347" t="s">
        <v>4289</v>
      </c>
      <c r="J137" s="347"/>
      <c r="K137" s="390"/>
    </row>
    <row r="138" spans="2:11" ht="15" customHeight="1">
      <c r="B138" s="388"/>
      <c r="C138" s="347" t="s">
        <v>4290</v>
      </c>
      <c r="D138" s="347"/>
      <c r="E138" s="347"/>
      <c r="F138" s="368" t="s">
        <v>4255</v>
      </c>
      <c r="G138" s="347"/>
      <c r="H138" s="347" t="s">
        <v>4290</v>
      </c>
      <c r="I138" s="347" t="s">
        <v>4289</v>
      </c>
      <c r="J138" s="347"/>
      <c r="K138" s="390"/>
    </row>
    <row r="139" spans="2:11" ht="15" customHeight="1">
      <c r="B139" s="388"/>
      <c r="C139" s="347" t="s">
        <v>44</v>
      </c>
      <c r="D139" s="347"/>
      <c r="E139" s="347"/>
      <c r="F139" s="368" t="s">
        <v>4255</v>
      </c>
      <c r="G139" s="347"/>
      <c r="H139" s="347" t="s">
        <v>4310</v>
      </c>
      <c r="I139" s="347" t="s">
        <v>4289</v>
      </c>
      <c r="J139" s="347"/>
      <c r="K139" s="390"/>
    </row>
    <row r="140" spans="2:11" ht="15" customHeight="1">
      <c r="B140" s="388"/>
      <c r="C140" s="347" t="s">
        <v>4311</v>
      </c>
      <c r="D140" s="347"/>
      <c r="E140" s="347"/>
      <c r="F140" s="368" t="s">
        <v>4255</v>
      </c>
      <c r="G140" s="347"/>
      <c r="H140" s="347" t="s">
        <v>4312</v>
      </c>
      <c r="I140" s="347" t="s">
        <v>4289</v>
      </c>
      <c r="J140" s="347"/>
      <c r="K140" s="390"/>
    </row>
    <row r="141" spans="2:11" ht="15" customHeight="1">
      <c r="B141" s="391"/>
      <c r="C141" s="392"/>
      <c r="D141" s="392"/>
      <c r="E141" s="392"/>
      <c r="F141" s="392"/>
      <c r="G141" s="392"/>
      <c r="H141" s="392"/>
      <c r="I141" s="392"/>
      <c r="J141" s="392"/>
      <c r="K141" s="393"/>
    </row>
    <row r="142" spans="2:11" ht="18.75" customHeight="1">
      <c r="B142" s="343"/>
      <c r="C142" s="343"/>
      <c r="D142" s="343"/>
      <c r="E142" s="343"/>
      <c r="F142" s="380"/>
      <c r="G142" s="343"/>
      <c r="H142" s="343"/>
      <c r="I142" s="343"/>
      <c r="J142" s="343"/>
      <c r="K142" s="343"/>
    </row>
    <row r="143" spans="2:11" ht="18.75" customHeight="1">
      <c r="B143" s="354"/>
      <c r="C143" s="354"/>
      <c r="D143" s="354"/>
      <c r="E143" s="354"/>
      <c r="F143" s="354"/>
      <c r="G143" s="354"/>
      <c r="H143" s="354"/>
      <c r="I143" s="354"/>
      <c r="J143" s="354"/>
      <c r="K143" s="354"/>
    </row>
    <row r="144" spans="2:11" ht="7.5" customHeight="1">
      <c r="B144" s="355"/>
      <c r="C144" s="356"/>
      <c r="D144" s="356"/>
      <c r="E144" s="356"/>
      <c r="F144" s="356"/>
      <c r="G144" s="356"/>
      <c r="H144" s="356"/>
      <c r="I144" s="356"/>
      <c r="J144" s="356"/>
      <c r="K144" s="357"/>
    </row>
    <row r="145" spans="2:11" ht="45" customHeight="1">
      <c r="B145" s="358"/>
      <c r="C145" s="359" t="s">
        <v>4313</v>
      </c>
      <c r="D145" s="359"/>
      <c r="E145" s="359"/>
      <c r="F145" s="359"/>
      <c r="G145" s="359"/>
      <c r="H145" s="359"/>
      <c r="I145" s="359"/>
      <c r="J145" s="359"/>
      <c r="K145" s="360"/>
    </row>
    <row r="146" spans="2:11" ht="17.25" customHeight="1">
      <c r="B146" s="358"/>
      <c r="C146" s="361" t="s">
        <v>4249</v>
      </c>
      <c r="D146" s="361"/>
      <c r="E146" s="361"/>
      <c r="F146" s="361" t="s">
        <v>4250</v>
      </c>
      <c r="G146" s="362"/>
      <c r="H146" s="361" t="s">
        <v>173</v>
      </c>
      <c r="I146" s="361" t="s">
        <v>63</v>
      </c>
      <c r="J146" s="361" t="s">
        <v>4251</v>
      </c>
      <c r="K146" s="360"/>
    </row>
    <row r="147" spans="2:11" ht="17.25" customHeight="1">
      <c r="B147" s="358"/>
      <c r="C147" s="363" t="s">
        <v>4252</v>
      </c>
      <c r="D147" s="363"/>
      <c r="E147" s="363"/>
      <c r="F147" s="364" t="s">
        <v>4253</v>
      </c>
      <c r="G147" s="365"/>
      <c r="H147" s="363"/>
      <c r="I147" s="363"/>
      <c r="J147" s="363" t="s">
        <v>4254</v>
      </c>
      <c r="K147" s="360"/>
    </row>
    <row r="148" spans="2:11" ht="5.25" customHeight="1">
      <c r="B148" s="369"/>
      <c r="C148" s="366"/>
      <c r="D148" s="366"/>
      <c r="E148" s="366"/>
      <c r="F148" s="366"/>
      <c r="G148" s="367"/>
      <c r="H148" s="366"/>
      <c r="I148" s="366"/>
      <c r="J148" s="366"/>
      <c r="K148" s="390"/>
    </row>
    <row r="149" spans="2:11" ht="15" customHeight="1">
      <c r="B149" s="369"/>
      <c r="C149" s="394" t="s">
        <v>4258</v>
      </c>
      <c r="D149" s="347"/>
      <c r="E149" s="347"/>
      <c r="F149" s="395" t="s">
        <v>4255</v>
      </c>
      <c r="G149" s="347"/>
      <c r="H149" s="394" t="s">
        <v>4294</v>
      </c>
      <c r="I149" s="394" t="s">
        <v>4257</v>
      </c>
      <c r="J149" s="394">
        <v>120</v>
      </c>
      <c r="K149" s="390"/>
    </row>
    <row r="150" spans="2:11" ht="15" customHeight="1">
      <c r="B150" s="369"/>
      <c r="C150" s="394" t="s">
        <v>4303</v>
      </c>
      <c r="D150" s="347"/>
      <c r="E150" s="347"/>
      <c r="F150" s="395" t="s">
        <v>4255</v>
      </c>
      <c r="G150" s="347"/>
      <c r="H150" s="394" t="s">
        <v>4314</v>
      </c>
      <c r="I150" s="394" t="s">
        <v>4257</v>
      </c>
      <c r="J150" s="394" t="s">
        <v>4305</v>
      </c>
      <c r="K150" s="390"/>
    </row>
    <row r="151" spans="2:11" ht="15" customHeight="1">
      <c r="B151" s="369"/>
      <c r="C151" s="394" t="s">
        <v>97</v>
      </c>
      <c r="D151" s="347"/>
      <c r="E151" s="347"/>
      <c r="F151" s="395" t="s">
        <v>4255</v>
      </c>
      <c r="G151" s="347"/>
      <c r="H151" s="394" t="s">
        <v>4315</v>
      </c>
      <c r="I151" s="394" t="s">
        <v>4257</v>
      </c>
      <c r="J151" s="394" t="s">
        <v>4305</v>
      </c>
      <c r="K151" s="390"/>
    </row>
    <row r="152" spans="2:11" ht="15" customHeight="1">
      <c r="B152" s="369"/>
      <c r="C152" s="394" t="s">
        <v>4260</v>
      </c>
      <c r="D152" s="347"/>
      <c r="E152" s="347"/>
      <c r="F152" s="395" t="s">
        <v>4261</v>
      </c>
      <c r="G152" s="347"/>
      <c r="H152" s="394" t="s">
        <v>4294</v>
      </c>
      <c r="I152" s="394" t="s">
        <v>4257</v>
      </c>
      <c r="J152" s="394">
        <v>50</v>
      </c>
      <c r="K152" s="390"/>
    </row>
    <row r="153" spans="2:11" ht="15" customHeight="1">
      <c r="B153" s="369"/>
      <c r="C153" s="394" t="s">
        <v>4263</v>
      </c>
      <c r="D153" s="347"/>
      <c r="E153" s="347"/>
      <c r="F153" s="395" t="s">
        <v>4255</v>
      </c>
      <c r="G153" s="347"/>
      <c r="H153" s="394" t="s">
        <v>4294</v>
      </c>
      <c r="I153" s="394" t="s">
        <v>4265</v>
      </c>
      <c r="J153" s="394"/>
      <c r="K153" s="390"/>
    </row>
    <row r="154" spans="2:11" ht="15" customHeight="1">
      <c r="B154" s="369"/>
      <c r="C154" s="394" t="s">
        <v>4274</v>
      </c>
      <c r="D154" s="347"/>
      <c r="E154" s="347"/>
      <c r="F154" s="395" t="s">
        <v>4261</v>
      </c>
      <c r="G154" s="347"/>
      <c r="H154" s="394" t="s">
        <v>4294</v>
      </c>
      <c r="I154" s="394" t="s">
        <v>4257</v>
      </c>
      <c r="J154" s="394">
        <v>50</v>
      </c>
      <c r="K154" s="390"/>
    </row>
    <row r="155" spans="2:11" ht="15" customHeight="1">
      <c r="B155" s="369"/>
      <c r="C155" s="394" t="s">
        <v>4282</v>
      </c>
      <c r="D155" s="347"/>
      <c r="E155" s="347"/>
      <c r="F155" s="395" t="s">
        <v>4261</v>
      </c>
      <c r="G155" s="347"/>
      <c r="H155" s="394" t="s">
        <v>4294</v>
      </c>
      <c r="I155" s="394" t="s">
        <v>4257</v>
      </c>
      <c r="J155" s="394">
        <v>50</v>
      </c>
      <c r="K155" s="390"/>
    </row>
    <row r="156" spans="2:11" ht="15" customHeight="1">
      <c r="B156" s="369"/>
      <c r="C156" s="394" t="s">
        <v>4280</v>
      </c>
      <c r="D156" s="347"/>
      <c r="E156" s="347"/>
      <c r="F156" s="395" t="s">
        <v>4261</v>
      </c>
      <c r="G156" s="347"/>
      <c r="H156" s="394" t="s">
        <v>4294</v>
      </c>
      <c r="I156" s="394" t="s">
        <v>4257</v>
      </c>
      <c r="J156" s="394">
        <v>50</v>
      </c>
      <c r="K156" s="390"/>
    </row>
    <row r="157" spans="2:11" ht="15" customHeight="1">
      <c r="B157" s="369"/>
      <c r="C157" s="394" t="s">
        <v>163</v>
      </c>
      <c r="D157" s="347"/>
      <c r="E157" s="347"/>
      <c r="F157" s="395" t="s">
        <v>4255</v>
      </c>
      <c r="G157" s="347"/>
      <c r="H157" s="394" t="s">
        <v>4316</v>
      </c>
      <c r="I157" s="394" t="s">
        <v>4257</v>
      </c>
      <c r="J157" s="394" t="s">
        <v>4317</v>
      </c>
      <c r="K157" s="390"/>
    </row>
    <row r="158" spans="2:11" ht="15" customHeight="1">
      <c r="B158" s="369"/>
      <c r="C158" s="394" t="s">
        <v>4318</v>
      </c>
      <c r="D158" s="347"/>
      <c r="E158" s="347"/>
      <c r="F158" s="395" t="s">
        <v>4255</v>
      </c>
      <c r="G158" s="347"/>
      <c r="H158" s="394" t="s">
        <v>4319</v>
      </c>
      <c r="I158" s="394" t="s">
        <v>4289</v>
      </c>
      <c r="J158" s="394"/>
      <c r="K158" s="390"/>
    </row>
    <row r="159" spans="2:11" ht="15" customHeight="1">
      <c r="B159" s="396"/>
      <c r="C159" s="378"/>
      <c r="D159" s="378"/>
      <c r="E159" s="378"/>
      <c r="F159" s="378"/>
      <c r="G159" s="378"/>
      <c r="H159" s="378"/>
      <c r="I159" s="378"/>
      <c r="J159" s="378"/>
      <c r="K159" s="397"/>
    </row>
    <row r="160" spans="2:11" ht="18.75" customHeight="1">
      <c r="B160" s="343"/>
      <c r="C160" s="347"/>
      <c r="D160" s="347"/>
      <c r="E160" s="347"/>
      <c r="F160" s="368"/>
      <c r="G160" s="347"/>
      <c r="H160" s="347"/>
      <c r="I160" s="347"/>
      <c r="J160" s="347"/>
      <c r="K160" s="343"/>
    </row>
    <row r="161" spans="2:11" ht="18.75" customHeight="1">
      <c r="B161" s="354"/>
      <c r="C161" s="354"/>
      <c r="D161" s="354"/>
      <c r="E161" s="354"/>
      <c r="F161" s="354"/>
      <c r="G161" s="354"/>
      <c r="H161" s="354"/>
      <c r="I161" s="354"/>
      <c r="J161" s="354"/>
      <c r="K161" s="354"/>
    </row>
    <row r="162" spans="2:11" ht="7.5" customHeight="1">
      <c r="B162" s="333"/>
      <c r="C162" s="334"/>
      <c r="D162" s="334"/>
      <c r="E162" s="334"/>
      <c r="F162" s="334"/>
      <c r="G162" s="334"/>
      <c r="H162" s="334"/>
      <c r="I162" s="334"/>
      <c r="J162" s="334"/>
      <c r="K162" s="335"/>
    </row>
    <row r="163" spans="2:11" ht="45" customHeight="1">
      <c r="B163" s="336"/>
      <c r="C163" s="337" t="s">
        <v>4320</v>
      </c>
      <c r="D163" s="337"/>
      <c r="E163" s="337"/>
      <c r="F163" s="337"/>
      <c r="G163" s="337"/>
      <c r="H163" s="337"/>
      <c r="I163" s="337"/>
      <c r="J163" s="337"/>
      <c r="K163" s="338"/>
    </row>
    <row r="164" spans="2:11" ht="17.25" customHeight="1">
      <c r="B164" s="336"/>
      <c r="C164" s="361" t="s">
        <v>4249</v>
      </c>
      <c r="D164" s="361"/>
      <c r="E164" s="361"/>
      <c r="F164" s="361" t="s">
        <v>4250</v>
      </c>
      <c r="G164" s="398"/>
      <c r="H164" s="399" t="s">
        <v>173</v>
      </c>
      <c r="I164" s="399" t="s">
        <v>63</v>
      </c>
      <c r="J164" s="361" t="s">
        <v>4251</v>
      </c>
      <c r="K164" s="338"/>
    </row>
    <row r="165" spans="2:11" ht="17.25" customHeight="1">
      <c r="B165" s="339"/>
      <c r="C165" s="363" t="s">
        <v>4252</v>
      </c>
      <c r="D165" s="363"/>
      <c r="E165" s="363"/>
      <c r="F165" s="364" t="s">
        <v>4253</v>
      </c>
      <c r="G165" s="400"/>
      <c r="H165" s="401"/>
      <c r="I165" s="401"/>
      <c r="J165" s="363" t="s">
        <v>4254</v>
      </c>
      <c r="K165" s="341"/>
    </row>
    <row r="166" spans="2:11" ht="5.25" customHeight="1">
      <c r="B166" s="369"/>
      <c r="C166" s="366"/>
      <c r="D166" s="366"/>
      <c r="E166" s="366"/>
      <c r="F166" s="366"/>
      <c r="G166" s="367"/>
      <c r="H166" s="366"/>
      <c r="I166" s="366"/>
      <c r="J166" s="366"/>
      <c r="K166" s="390"/>
    </row>
    <row r="167" spans="2:11" ht="15" customHeight="1">
      <c r="B167" s="369"/>
      <c r="C167" s="347" t="s">
        <v>4258</v>
      </c>
      <c r="D167" s="347"/>
      <c r="E167" s="347"/>
      <c r="F167" s="368" t="s">
        <v>4255</v>
      </c>
      <c r="G167" s="347"/>
      <c r="H167" s="347" t="s">
        <v>4294</v>
      </c>
      <c r="I167" s="347" t="s">
        <v>4257</v>
      </c>
      <c r="J167" s="347">
        <v>120</v>
      </c>
      <c r="K167" s="390"/>
    </row>
    <row r="168" spans="2:11" ht="15" customHeight="1">
      <c r="B168" s="369"/>
      <c r="C168" s="347" t="s">
        <v>4303</v>
      </c>
      <c r="D168" s="347"/>
      <c r="E168" s="347"/>
      <c r="F168" s="368" t="s">
        <v>4255</v>
      </c>
      <c r="G168" s="347"/>
      <c r="H168" s="347" t="s">
        <v>4304</v>
      </c>
      <c r="I168" s="347" t="s">
        <v>4257</v>
      </c>
      <c r="J168" s="347" t="s">
        <v>4305</v>
      </c>
      <c r="K168" s="390"/>
    </row>
    <row r="169" spans="2:11" ht="15" customHeight="1">
      <c r="B169" s="369"/>
      <c r="C169" s="347" t="s">
        <v>97</v>
      </c>
      <c r="D169" s="347"/>
      <c r="E169" s="347"/>
      <c r="F169" s="368" t="s">
        <v>4255</v>
      </c>
      <c r="G169" s="347"/>
      <c r="H169" s="347" t="s">
        <v>4321</v>
      </c>
      <c r="I169" s="347" t="s">
        <v>4257</v>
      </c>
      <c r="J169" s="347" t="s">
        <v>4305</v>
      </c>
      <c r="K169" s="390"/>
    </row>
    <row r="170" spans="2:11" ht="15" customHeight="1">
      <c r="B170" s="369"/>
      <c r="C170" s="347" t="s">
        <v>4260</v>
      </c>
      <c r="D170" s="347"/>
      <c r="E170" s="347"/>
      <c r="F170" s="368" t="s">
        <v>4261</v>
      </c>
      <c r="G170" s="347"/>
      <c r="H170" s="347" t="s">
        <v>4321</v>
      </c>
      <c r="I170" s="347" t="s">
        <v>4257</v>
      </c>
      <c r="J170" s="347">
        <v>50</v>
      </c>
      <c r="K170" s="390"/>
    </row>
    <row r="171" spans="2:11" ht="15" customHeight="1">
      <c r="B171" s="369"/>
      <c r="C171" s="347" t="s">
        <v>4263</v>
      </c>
      <c r="D171" s="347"/>
      <c r="E171" s="347"/>
      <c r="F171" s="368" t="s">
        <v>4255</v>
      </c>
      <c r="G171" s="347"/>
      <c r="H171" s="347" t="s">
        <v>4321</v>
      </c>
      <c r="I171" s="347" t="s">
        <v>4265</v>
      </c>
      <c r="J171" s="347"/>
      <c r="K171" s="390"/>
    </row>
    <row r="172" spans="2:11" ht="15" customHeight="1">
      <c r="B172" s="369"/>
      <c r="C172" s="347" t="s">
        <v>4274</v>
      </c>
      <c r="D172" s="347"/>
      <c r="E172" s="347"/>
      <c r="F172" s="368" t="s">
        <v>4261</v>
      </c>
      <c r="G172" s="347"/>
      <c r="H172" s="347" t="s">
        <v>4321</v>
      </c>
      <c r="I172" s="347" t="s">
        <v>4257</v>
      </c>
      <c r="J172" s="347">
        <v>50</v>
      </c>
      <c r="K172" s="390"/>
    </row>
    <row r="173" spans="2:11" ht="15" customHeight="1">
      <c r="B173" s="369"/>
      <c r="C173" s="347" t="s">
        <v>4282</v>
      </c>
      <c r="D173" s="347"/>
      <c r="E173" s="347"/>
      <c r="F173" s="368" t="s">
        <v>4261</v>
      </c>
      <c r="G173" s="347"/>
      <c r="H173" s="347" t="s">
        <v>4321</v>
      </c>
      <c r="I173" s="347" t="s">
        <v>4257</v>
      </c>
      <c r="J173" s="347">
        <v>50</v>
      </c>
      <c r="K173" s="390"/>
    </row>
    <row r="174" spans="2:11" ht="15" customHeight="1">
      <c r="B174" s="369"/>
      <c r="C174" s="347" t="s">
        <v>4280</v>
      </c>
      <c r="D174" s="347"/>
      <c r="E174" s="347"/>
      <c r="F174" s="368" t="s">
        <v>4261</v>
      </c>
      <c r="G174" s="347"/>
      <c r="H174" s="347" t="s">
        <v>4321</v>
      </c>
      <c r="I174" s="347" t="s">
        <v>4257</v>
      </c>
      <c r="J174" s="347">
        <v>50</v>
      </c>
      <c r="K174" s="390"/>
    </row>
    <row r="175" spans="2:11" ht="15" customHeight="1">
      <c r="B175" s="369"/>
      <c r="C175" s="347" t="s">
        <v>172</v>
      </c>
      <c r="D175" s="347"/>
      <c r="E175" s="347"/>
      <c r="F175" s="368" t="s">
        <v>4255</v>
      </c>
      <c r="G175" s="347"/>
      <c r="H175" s="347" t="s">
        <v>4322</v>
      </c>
      <c r="I175" s="347" t="s">
        <v>4323</v>
      </c>
      <c r="J175" s="347"/>
      <c r="K175" s="390"/>
    </row>
    <row r="176" spans="2:11" ht="15" customHeight="1">
      <c r="B176" s="369"/>
      <c r="C176" s="347" t="s">
        <v>63</v>
      </c>
      <c r="D176" s="347"/>
      <c r="E176" s="347"/>
      <c r="F176" s="368" t="s">
        <v>4255</v>
      </c>
      <c r="G176" s="347"/>
      <c r="H176" s="347" t="s">
        <v>4324</v>
      </c>
      <c r="I176" s="347" t="s">
        <v>4325</v>
      </c>
      <c r="J176" s="347">
        <v>1</v>
      </c>
      <c r="K176" s="390"/>
    </row>
    <row r="177" spans="2:11" ht="15" customHeight="1">
      <c r="B177" s="369"/>
      <c r="C177" s="347" t="s">
        <v>59</v>
      </c>
      <c r="D177" s="347"/>
      <c r="E177" s="347"/>
      <c r="F177" s="368" t="s">
        <v>4255</v>
      </c>
      <c r="G177" s="347"/>
      <c r="H177" s="347" t="s">
        <v>4326</v>
      </c>
      <c r="I177" s="347" t="s">
        <v>4257</v>
      </c>
      <c r="J177" s="347">
        <v>20</v>
      </c>
      <c r="K177" s="390"/>
    </row>
    <row r="178" spans="2:11" ht="15" customHeight="1">
      <c r="B178" s="369"/>
      <c r="C178" s="347" t="s">
        <v>173</v>
      </c>
      <c r="D178" s="347"/>
      <c r="E178" s="347"/>
      <c r="F178" s="368" t="s">
        <v>4255</v>
      </c>
      <c r="G178" s="347"/>
      <c r="H178" s="347" t="s">
        <v>4327</v>
      </c>
      <c r="I178" s="347" t="s">
        <v>4257</v>
      </c>
      <c r="J178" s="347">
        <v>255</v>
      </c>
      <c r="K178" s="390"/>
    </row>
    <row r="179" spans="2:11" ht="15" customHeight="1">
      <c r="B179" s="369"/>
      <c r="C179" s="347" t="s">
        <v>174</v>
      </c>
      <c r="D179" s="347"/>
      <c r="E179" s="347"/>
      <c r="F179" s="368" t="s">
        <v>4255</v>
      </c>
      <c r="G179" s="347"/>
      <c r="H179" s="347" t="s">
        <v>4220</v>
      </c>
      <c r="I179" s="347" t="s">
        <v>4257</v>
      </c>
      <c r="J179" s="347">
        <v>10</v>
      </c>
      <c r="K179" s="390"/>
    </row>
    <row r="180" spans="2:11" ht="15" customHeight="1">
      <c r="B180" s="369"/>
      <c r="C180" s="347" t="s">
        <v>175</v>
      </c>
      <c r="D180" s="347"/>
      <c r="E180" s="347"/>
      <c r="F180" s="368" t="s">
        <v>4255</v>
      </c>
      <c r="G180" s="347"/>
      <c r="H180" s="347" t="s">
        <v>4328</v>
      </c>
      <c r="I180" s="347" t="s">
        <v>4289</v>
      </c>
      <c r="J180" s="347"/>
      <c r="K180" s="390"/>
    </row>
    <row r="181" spans="2:11" ht="15" customHeight="1">
      <c r="B181" s="369"/>
      <c r="C181" s="347" t="s">
        <v>4329</v>
      </c>
      <c r="D181" s="347"/>
      <c r="E181" s="347"/>
      <c r="F181" s="368" t="s">
        <v>4255</v>
      </c>
      <c r="G181" s="347"/>
      <c r="H181" s="347" t="s">
        <v>4330</v>
      </c>
      <c r="I181" s="347" t="s">
        <v>4289</v>
      </c>
      <c r="J181" s="347"/>
      <c r="K181" s="390"/>
    </row>
    <row r="182" spans="2:11" ht="15" customHeight="1">
      <c r="B182" s="369"/>
      <c r="C182" s="347" t="s">
        <v>4318</v>
      </c>
      <c r="D182" s="347"/>
      <c r="E182" s="347"/>
      <c r="F182" s="368" t="s">
        <v>4255</v>
      </c>
      <c r="G182" s="347"/>
      <c r="H182" s="347" t="s">
        <v>4331</v>
      </c>
      <c r="I182" s="347" t="s">
        <v>4289</v>
      </c>
      <c r="J182" s="347"/>
      <c r="K182" s="390"/>
    </row>
    <row r="183" spans="2:11" ht="15" customHeight="1">
      <c r="B183" s="369"/>
      <c r="C183" s="347" t="s">
        <v>177</v>
      </c>
      <c r="D183" s="347"/>
      <c r="E183" s="347"/>
      <c r="F183" s="368" t="s">
        <v>4261</v>
      </c>
      <c r="G183" s="347"/>
      <c r="H183" s="347" t="s">
        <v>4332</v>
      </c>
      <c r="I183" s="347" t="s">
        <v>4257</v>
      </c>
      <c r="J183" s="347">
        <v>50</v>
      </c>
      <c r="K183" s="390"/>
    </row>
    <row r="184" spans="2:11" ht="15" customHeight="1">
      <c r="B184" s="369"/>
      <c r="C184" s="347" t="s">
        <v>4333</v>
      </c>
      <c r="D184" s="347"/>
      <c r="E184" s="347"/>
      <c r="F184" s="368" t="s">
        <v>4261</v>
      </c>
      <c r="G184" s="347"/>
      <c r="H184" s="347" t="s">
        <v>4334</v>
      </c>
      <c r="I184" s="347" t="s">
        <v>4335</v>
      </c>
      <c r="J184" s="347"/>
      <c r="K184" s="390"/>
    </row>
    <row r="185" spans="2:11" ht="15" customHeight="1">
      <c r="B185" s="369"/>
      <c r="C185" s="347" t="s">
        <v>4336</v>
      </c>
      <c r="D185" s="347"/>
      <c r="E185" s="347"/>
      <c r="F185" s="368" t="s">
        <v>4261</v>
      </c>
      <c r="G185" s="347"/>
      <c r="H185" s="347" t="s">
        <v>4337</v>
      </c>
      <c r="I185" s="347" t="s">
        <v>4335</v>
      </c>
      <c r="J185" s="347"/>
      <c r="K185" s="390"/>
    </row>
    <row r="186" spans="2:11" ht="15" customHeight="1">
      <c r="B186" s="369"/>
      <c r="C186" s="347" t="s">
        <v>4338</v>
      </c>
      <c r="D186" s="347"/>
      <c r="E186" s="347"/>
      <c r="F186" s="368" t="s">
        <v>4261</v>
      </c>
      <c r="G186" s="347"/>
      <c r="H186" s="347" t="s">
        <v>4339</v>
      </c>
      <c r="I186" s="347" t="s">
        <v>4335</v>
      </c>
      <c r="J186" s="347"/>
      <c r="K186" s="390"/>
    </row>
    <row r="187" spans="2:11" ht="15" customHeight="1">
      <c r="B187" s="369"/>
      <c r="C187" s="402" t="s">
        <v>4340</v>
      </c>
      <c r="D187" s="347"/>
      <c r="E187" s="347"/>
      <c r="F187" s="368" t="s">
        <v>4261</v>
      </c>
      <c r="G187" s="347"/>
      <c r="H187" s="347" t="s">
        <v>4341</v>
      </c>
      <c r="I187" s="347" t="s">
        <v>4342</v>
      </c>
      <c r="J187" s="403" t="s">
        <v>4343</v>
      </c>
      <c r="K187" s="390"/>
    </row>
    <row r="188" spans="2:11" ht="15" customHeight="1">
      <c r="B188" s="369"/>
      <c r="C188" s="353" t="s">
        <v>48</v>
      </c>
      <c r="D188" s="347"/>
      <c r="E188" s="347"/>
      <c r="F188" s="368" t="s">
        <v>4255</v>
      </c>
      <c r="G188" s="347"/>
      <c r="H188" s="343" t="s">
        <v>4344</v>
      </c>
      <c r="I188" s="347" t="s">
        <v>4345</v>
      </c>
      <c r="J188" s="347"/>
      <c r="K188" s="390"/>
    </row>
    <row r="189" spans="2:11" ht="15" customHeight="1">
      <c r="B189" s="369"/>
      <c r="C189" s="353" t="s">
        <v>4346</v>
      </c>
      <c r="D189" s="347"/>
      <c r="E189" s="347"/>
      <c r="F189" s="368" t="s">
        <v>4255</v>
      </c>
      <c r="G189" s="347"/>
      <c r="H189" s="347" t="s">
        <v>4347</v>
      </c>
      <c r="I189" s="347" t="s">
        <v>4289</v>
      </c>
      <c r="J189" s="347"/>
      <c r="K189" s="390"/>
    </row>
    <row r="190" spans="2:11" ht="15" customHeight="1">
      <c r="B190" s="369"/>
      <c r="C190" s="353" t="s">
        <v>4348</v>
      </c>
      <c r="D190" s="347"/>
      <c r="E190" s="347"/>
      <c r="F190" s="368" t="s">
        <v>4255</v>
      </c>
      <c r="G190" s="347"/>
      <c r="H190" s="347" t="s">
        <v>4349</v>
      </c>
      <c r="I190" s="347" t="s">
        <v>4289</v>
      </c>
      <c r="J190" s="347"/>
      <c r="K190" s="390"/>
    </row>
    <row r="191" spans="2:11" ht="15" customHeight="1">
      <c r="B191" s="369"/>
      <c r="C191" s="353" t="s">
        <v>4350</v>
      </c>
      <c r="D191" s="347"/>
      <c r="E191" s="347"/>
      <c r="F191" s="368" t="s">
        <v>4261</v>
      </c>
      <c r="G191" s="347"/>
      <c r="H191" s="347" t="s">
        <v>4351</v>
      </c>
      <c r="I191" s="347" t="s">
        <v>4289</v>
      </c>
      <c r="J191" s="347"/>
      <c r="K191" s="390"/>
    </row>
    <row r="192" spans="2:11" ht="15" customHeight="1">
      <c r="B192" s="396"/>
      <c r="C192" s="404"/>
      <c r="D192" s="378"/>
      <c r="E192" s="378"/>
      <c r="F192" s="378"/>
      <c r="G192" s="378"/>
      <c r="H192" s="378"/>
      <c r="I192" s="378"/>
      <c r="J192" s="378"/>
      <c r="K192" s="397"/>
    </row>
    <row r="193" spans="2:11" ht="18.75" customHeight="1">
      <c r="B193" s="343"/>
      <c r="C193" s="347"/>
      <c r="D193" s="347"/>
      <c r="E193" s="347"/>
      <c r="F193" s="368"/>
      <c r="G193" s="347"/>
      <c r="H193" s="347"/>
      <c r="I193" s="347"/>
      <c r="J193" s="347"/>
      <c r="K193" s="343"/>
    </row>
    <row r="194" spans="2:11" ht="18.75" customHeight="1">
      <c r="B194" s="343"/>
      <c r="C194" s="347"/>
      <c r="D194" s="347"/>
      <c r="E194" s="347"/>
      <c r="F194" s="368"/>
      <c r="G194" s="347"/>
      <c r="H194" s="347"/>
      <c r="I194" s="347"/>
      <c r="J194" s="347"/>
      <c r="K194" s="343"/>
    </row>
    <row r="195" spans="2:11" ht="18.75" customHeight="1">
      <c r="B195" s="354"/>
      <c r="C195" s="354"/>
      <c r="D195" s="354"/>
      <c r="E195" s="354"/>
      <c r="F195" s="354"/>
      <c r="G195" s="354"/>
      <c r="H195" s="354"/>
      <c r="I195" s="354"/>
      <c r="J195" s="354"/>
      <c r="K195" s="354"/>
    </row>
    <row r="196" spans="2:11" ht="13.5">
      <c r="B196" s="333"/>
      <c r="C196" s="334"/>
      <c r="D196" s="334"/>
      <c r="E196" s="334"/>
      <c r="F196" s="334"/>
      <c r="G196" s="334"/>
      <c r="H196" s="334"/>
      <c r="I196" s="334"/>
      <c r="J196" s="334"/>
      <c r="K196" s="335"/>
    </row>
    <row r="197" spans="2:11" ht="21">
      <c r="B197" s="336"/>
      <c r="C197" s="337" t="s">
        <v>4352</v>
      </c>
      <c r="D197" s="337"/>
      <c r="E197" s="337"/>
      <c r="F197" s="337"/>
      <c r="G197" s="337"/>
      <c r="H197" s="337"/>
      <c r="I197" s="337"/>
      <c r="J197" s="337"/>
      <c r="K197" s="338"/>
    </row>
    <row r="198" spans="2:11" ht="25.5" customHeight="1">
      <c r="B198" s="336"/>
      <c r="C198" s="405" t="s">
        <v>4353</v>
      </c>
      <c r="D198" s="405"/>
      <c r="E198" s="405"/>
      <c r="F198" s="405" t="s">
        <v>4354</v>
      </c>
      <c r="G198" s="406"/>
      <c r="H198" s="405" t="s">
        <v>4355</v>
      </c>
      <c r="I198" s="405"/>
      <c r="J198" s="405"/>
      <c r="K198" s="338"/>
    </row>
    <row r="199" spans="2:11" ht="5.25" customHeight="1">
      <c r="B199" s="369"/>
      <c r="C199" s="366"/>
      <c r="D199" s="366"/>
      <c r="E199" s="366"/>
      <c r="F199" s="366"/>
      <c r="G199" s="347"/>
      <c r="H199" s="366"/>
      <c r="I199" s="366"/>
      <c r="J199" s="366"/>
      <c r="K199" s="390"/>
    </row>
    <row r="200" spans="2:11" ht="15" customHeight="1">
      <c r="B200" s="369"/>
      <c r="C200" s="347" t="s">
        <v>4345</v>
      </c>
      <c r="D200" s="347"/>
      <c r="E200" s="347"/>
      <c r="F200" s="368" t="s">
        <v>49</v>
      </c>
      <c r="G200" s="347"/>
      <c r="H200" s="347" t="s">
        <v>4356</v>
      </c>
      <c r="I200" s="347"/>
      <c r="J200" s="347"/>
      <c r="K200" s="390"/>
    </row>
    <row r="201" spans="2:11" ht="15" customHeight="1">
      <c r="B201" s="369"/>
      <c r="C201" s="375"/>
      <c r="D201" s="347"/>
      <c r="E201" s="347"/>
      <c r="F201" s="368" t="s">
        <v>50</v>
      </c>
      <c r="G201" s="347"/>
      <c r="H201" s="347" t="s">
        <v>4357</v>
      </c>
      <c r="I201" s="347"/>
      <c r="J201" s="347"/>
      <c r="K201" s="390"/>
    </row>
    <row r="202" spans="2:11" ht="15" customHeight="1">
      <c r="B202" s="369"/>
      <c r="C202" s="375"/>
      <c r="D202" s="347"/>
      <c r="E202" s="347"/>
      <c r="F202" s="368" t="s">
        <v>53</v>
      </c>
      <c r="G202" s="347"/>
      <c r="H202" s="347" t="s">
        <v>4358</v>
      </c>
      <c r="I202" s="347"/>
      <c r="J202" s="347"/>
      <c r="K202" s="390"/>
    </row>
    <row r="203" spans="2:11" ht="15" customHeight="1">
      <c r="B203" s="369"/>
      <c r="C203" s="347"/>
      <c r="D203" s="347"/>
      <c r="E203" s="347"/>
      <c r="F203" s="368" t="s">
        <v>51</v>
      </c>
      <c r="G203" s="347"/>
      <c r="H203" s="347" t="s">
        <v>4359</v>
      </c>
      <c r="I203" s="347"/>
      <c r="J203" s="347"/>
      <c r="K203" s="390"/>
    </row>
    <row r="204" spans="2:11" ht="15" customHeight="1">
      <c r="B204" s="369"/>
      <c r="C204" s="347"/>
      <c r="D204" s="347"/>
      <c r="E204" s="347"/>
      <c r="F204" s="368" t="s">
        <v>52</v>
      </c>
      <c r="G204" s="347"/>
      <c r="H204" s="347" t="s">
        <v>4360</v>
      </c>
      <c r="I204" s="347"/>
      <c r="J204" s="347"/>
      <c r="K204" s="390"/>
    </row>
    <row r="205" spans="2:11" ht="15" customHeight="1">
      <c r="B205" s="369"/>
      <c r="C205" s="347"/>
      <c r="D205" s="347"/>
      <c r="E205" s="347"/>
      <c r="F205" s="368"/>
      <c r="G205" s="347"/>
      <c r="H205" s="347"/>
      <c r="I205" s="347"/>
      <c r="J205" s="347"/>
      <c r="K205" s="390"/>
    </row>
    <row r="206" spans="2:11" ht="15" customHeight="1">
      <c r="B206" s="369"/>
      <c r="C206" s="347" t="s">
        <v>4301</v>
      </c>
      <c r="D206" s="347"/>
      <c r="E206" s="347"/>
      <c r="F206" s="368" t="s">
        <v>85</v>
      </c>
      <c r="G206" s="347"/>
      <c r="H206" s="347" t="s">
        <v>4361</v>
      </c>
      <c r="I206" s="347"/>
      <c r="J206" s="347"/>
      <c r="K206" s="390"/>
    </row>
    <row r="207" spans="2:11" ht="15" customHeight="1">
      <c r="B207" s="369"/>
      <c r="C207" s="375"/>
      <c r="D207" s="347"/>
      <c r="E207" s="347"/>
      <c r="F207" s="368" t="s">
        <v>4201</v>
      </c>
      <c r="G207" s="347"/>
      <c r="H207" s="347" t="s">
        <v>4202</v>
      </c>
      <c r="I207" s="347"/>
      <c r="J207" s="347"/>
      <c r="K207" s="390"/>
    </row>
    <row r="208" spans="2:11" ht="15" customHeight="1">
      <c r="B208" s="369"/>
      <c r="C208" s="347"/>
      <c r="D208" s="347"/>
      <c r="E208" s="347"/>
      <c r="F208" s="368" t="s">
        <v>4199</v>
      </c>
      <c r="G208" s="347"/>
      <c r="H208" s="347" t="s">
        <v>4362</v>
      </c>
      <c r="I208" s="347"/>
      <c r="J208" s="347"/>
      <c r="K208" s="390"/>
    </row>
    <row r="209" spans="2:11" ht="15" customHeight="1">
      <c r="B209" s="407"/>
      <c r="C209" s="375"/>
      <c r="D209" s="375"/>
      <c r="E209" s="375"/>
      <c r="F209" s="368" t="s">
        <v>4203</v>
      </c>
      <c r="G209" s="353"/>
      <c r="H209" s="394" t="s">
        <v>4204</v>
      </c>
      <c r="I209" s="394"/>
      <c r="J209" s="394"/>
      <c r="K209" s="408"/>
    </row>
    <row r="210" spans="2:11" ht="15" customHeight="1">
      <c r="B210" s="407"/>
      <c r="C210" s="375"/>
      <c r="D210" s="375"/>
      <c r="E210" s="375"/>
      <c r="F210" s="368" t="s">
        <v>2145</v>
      </c>
      <c r="G210" s="353"/>
      <c r="H210" s="394" t="s">
        <v>4363</v>
      </c>
      <c r="I210" s="394"/>
      <c r="J210" s="394"/>
      <c r="K210" s="408"/>
    </row>
    <row r="211" spans="2:11" ht="15" customHeight="1">
      <c r="B211" s="407"/>
      <c r="C211" s="375"/>
      <c r="D211" s="375"/>
      <c r="E211" s="375"/>
      <c r="F211" s="409"/>
      <c r="G211" s="353"/>
      <c r="H211" s="410"/>
      <c r="I211" s="410"/>
      <c r="J211" s="410"/>
      <c r="K211" s="408"/>
    </row>
    <row r="212" spans="2:11" ht="15" customHeight="1">
      <c r="B212" s="407"/>
      <c r="C212" s="347" t="s">
        <v>4325</v>
      </c>
      <c r="D212" s="375"/>
      <c r="E212" s="375"/>
      <c r="F212" s="368">
        <v>1</v>
      </c>
      <c r="G212" s="353"/>
      <c r="H212" s="394" t="s">
        <v>4364</v>
      </c>
      <c r="I212" s="394"/>
      <c r="J212" s="394"/>
      <c r="K212" s="408"/>
    </row>
    <row r="213" spans="2:11" ht="15" customHeight="1">
      <c r="B213" s="407"/>
      <c r="C213" s="375"/>
      <c r="D213" s="375"/>
      <c r="E213" s="375"/>
      <c r="F213" s="368">
        <v>2</v>
      </c>
      <c r="G213" s="353"/>
      <c r="H213" s="394" t="s">
        <v>4365</v>
      </c>
      <c r="I213" s="394"/>
      <c r="J213" s="394"/>
      <c r="K213" s="408"/>
    </row>
    <row r="214" spans="2:11" ht="15" customHeight="1">
      <c r="B214" s="407"/>
      <c r="C214" s="375"/>
      <c r="D214" s="375"/>
      <c r="E214" s="375"/>
      <c r="F214" s="368">
        <v>3</v>
      </c>
      <c r="G214" s="353"/>
      <c r="H214" s="394" t="s">
        <v>4366</v>
      </c>
      <c r="I214" s="394"/>
      <c r="J214" s="394"/>
      <c r="K214" s="408"/>
    </row>
    <row r="215" spans="2:11" ht="15" customHeight="1">
      <c r="B215" s="407"/>
      <c r="C215" s="375"/>
      <c r="D215" s="375"/>
      <c r="E215" s="375"/>
      <c r="F215" s="368">
        <v>4</v>
      </c>
      <c r="G215" s="353"/>
      <c r="H215" s="394" t="s">
        <v>4367</v>
      </c>
      <c r="I215" s="394"/>
      <c r="J215" s="394"/>
      <c r="K215" s="408"/>
    </row>
    <row r="216" spans="2:11" ht="12.75" customHeight="1">
      <c r="B216" s="411"/>
      <c r="C216" s="412"/>
      <c r="D216" s="412"/>
      <c r="E216" s="412"/>
      <c r="F216" s="412"/>
      <c r="G216" s="412"/>
      <c r="H216" s="412"/>
      <c r="I216" s="412"/>
      <c r="J216" s="412"/>
      <c r="K216" s="413"/>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BR2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91</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s="1" customFormat="1" ht="13.5">
      <c r="B8" s="49"/>
      <c r="C8" s="50"/>
      <c r="D8" s="42" t="s">
        <v>160</v>
      </c>
      <c r="E8" s="50"/>
      <c r="F8" s="50"/>
      <c r="G8" s="50"/>
      <c r="H8" s="50"/>
      <c r="I8" s="160"/>
      <c r="J8" s="50"/>
      <c r="K8" s="54"/>
    </row>
    <row r="9" spans="2:11" s="1" customFormat="1" ht="36.95" customHeight="1">
      <c r="B9" s="49"/>
      <c r="C9" s="50"/>
      <c r="D9" s="50"/>
      <c r="E9" s="161" t="s">
        <v>213</v>
      </c>
      <c r="F9" s="50"/>
      <c r="G9" s="50"/>
      <c r="H9" s="50"/>
      <c r="I9" s="160"/>
      <c r="J9" s="50"/>
      <c r="K9" s="54"/>
    </row>
    <row r="10" spans="2:11" s="1" customFormat="1" ht="13.5">
      <c r="B10" s="49"/>
      <c r="C10" s="50"/>
      <c r="D10" s="50"/>
      <c r="E10" s="50"/>
      <c r="F10" s="50"/>
      <c r="G10" s="50"/>
      <c r="H10" s="50"/>
      <c r="I10" s="160"/>
      <c r="J10" s="50"/>
      <c r="K10" s="54"/>
    </row>
    <row r="11" spans="2:11" s="1" customFormat="1" ht="14.4" customHeight="1">
      <c r="B11" s="49"/>
      <c r="C11" s="50"/>
      <c r="D11" s="42" t="s">
        <v>20</v>
      </c>
      <c r="E11" s="50"/>
      <c r="F11" s="37" t="s">
        <v>21</v>
      </c>
      <c r="G11" s="50"/>
      <c r="H11" s="50"/>
      <c r="I11" s="162" t="s">
        <v>22</v>
      </c>
      <c r="J11" s="37" t="s">
        <v>34</v>
      </c>
      <c r="K11" s="54"/>
    </row>
    <row r="12" spans="2:11" s="1" customFormat="1" ht="14.4" customHeight="1">
      <c r="B12" s="49"/>
      <c r="C12" s="50"/>
      <c r="D12" s="42" t="s">
        <v>24</v>
      </c>
      <c r="E12" s="50"/>
      <c r="F12" s="37" t="s">
        <v>25</v>
      </c>
      <c r="G12" s="50"/>
      <c r="H12" s="50"/>
      <c r="I12" s="162" t="s">
        <v>26</v>
      </c>
      <c r="J12" s="163" t="str">
        <f>'Rekapitulace stavby'!AN8</f>
        <v>14. 9. 2018</v>
      </c>
      <c r="K12" s="54"/>
    </row>
    <row r="13" spans="2:11" s="1" customFormat="1" ht="10.8" customHeight="1">
      <c r="B13" s="49"/>
      <c r="C13" s="50"/>
      <c r="D13" s="50"/>
      <c r="E13" s="50"/>
      <c r="F13" s="50"/>
      <c r="G13" s="50"/>
      <c r="H13" s="50"/>
      <c r="I13" s="160"/>
      <c r="J13" s="50"/>
      <c r="K13" s="54"/>
    </row>
    <row r="14" spans="2:11" s="1" customFormat="1" ht="14.4" customHeight="1">
      <c r="B14" s="49"/>
      <c r="C14" s="50"/>
      <c r="D14" s="42" t="s">
        <v>32</v>
      </c>
      <c r="E14" s="50"/>
      <c r="F14" s="50"/>
      <c r="G14" s="50"/>
      <c r="H14" s="50"/>
      <c r="I14" s="162" t="s">
        <v>33</v>
      </c>
      <c r="J14" s="37" t="s">
        <v>34</v>
      </c>
      <c r="K14" s="54"/>
    </row>
    <row r="15" spans="2:11" s="1" customFormat="1" ht="18" customHeight="1">
      <c r="B15" s="49"/>
      <c r="C15" s="50"/>
      <c r="D15" s="50"/>
      <c r="E15" s="37" t="s">
        <v>35</v>
      </c>
      <c r="F15" s="50"/>
      <c r="G15" s="50"/>
      <c r="H15" s="50"/>
      <c r="I15" s="162" t="s">
        <v>36</v>
      </c>
      <c r="J15" s="37" t="s">
        <v>34</v>
      </c>
      <c r="K15" s="54"/>
    </row>
    <row r="16" spans="2:11" s="1" customFormat="1" ht="6.95" customHeight="1">
      <c r="B16" s="49"/>
      <c r="C16" s="50"/>
      <c r="D16" s="50"/>
      <c r="E16" s="50"/>
      <c r="F16" s="50"/>
      <c r="G16" s="50"/>
      <c r="H16" s="50"/>
      <c r="I16" s="160"/>
      <c r="J16" s="50"/>
      <c r="K16" s="54"/>
    </row>
    <row r="17" spans="2:11" s="1" customFormat="1" ht="14.4" customHeight="1">
      <c r="B17" s="49"/>
      <c r="C17" s="50"/>
      <c r="D17" s="42" t="s">
        <v>37</v>
      </c>
      <c r="E17" s="50"/>
      <c r="F17" s="50"/>
      <c r="G17" s="50"/>
      <c r="H17" s="50"/>
      <c r="I17" s="162" t="s">
        <v>33</v>
      </c>
      <c r="J17" s="37" t="str">
        <f>IF('Rekapitulace stavby'!AN13="Vyplň údaj","",IF('Rekapitulace stavby'!AN13="","",'Rekapitulace stavby'!AN13))</f>
        <v/>
      </c>
      <c r="K17" s="54"/>
    </row>
    <row r="18" spans="2:11" s="1" customFormat="1" ht="18" customHeight="1">
      <c r="B18" s="49"/>
      <c r="C18" s="50"/>
      <c r="D18" s="50"/>
      <c r="E18" s="37" t="str">
        <f>IF('Rekapitulace stavby'!E14="Vyplň údaj","",IF('Rekapitulace stavby'!E14="","",'Rekapitulace stavby'!E14))</f>
        <v/>
      </c>
      <c r="F18" s="50"/>
      <c r="G18" s="50"/>
      <c r="H18" s="50"/>
      <c r="I18" s="162" t="s">
        <v>36</v>
      </c>
      <c r="J18" s="37" t="str">
        <f>IF('Rekapitulace stavby'!AN14="Vyplň údaj","",IF('Rekapitulace stavby'!AN14="","",'Rekapitulace stavby'!AN14))</f>
        <v/>
      </c>
      <c r="K18" s="54"/>
    </row>
    <row r="19" spans="2:11" s="1" customFormat="1" ht="6.95" customHeight="1">
      <c r="B19" s="49"/>
      <c r="C19" s="50"/>
      <c r="D19" s="50"/>
      <c r="E19" s="50"/>
      <c r="F19" s="50"/>
      <c r="G19" s="50"/>
      <c r="H19" s="50"/>
      <c r="I19" s="160"/>
      <c r="J19" s="50"/>
      <c r="K19" s="54"/>
    </row>
    <row r="20" spans="2:11" s="1" customFormat="1" ht="14.4" customHeight="1">
      <c r="B20" s="49"/>
      <c r="C20" s="50"/>
      <c r="D20" s="42" t="s">
        <v>39</v>
      </c>
      <c r="E20" s="50"/>
      <c r="F20" s="50"/>
      <c r="G20" s="50"/>
      <c r="H20" s="50"/>
      <c r="I20" s="162" t="s">
        <v>33</v>
      </c>
      <c r="J20" s="37" t="s">
        <v>34</v>
      </c>
      <c r="K20" s="54"/>
    </row>
    <row r="21" spans="2:11" s="1" customFormat="1" ht="18" customHeight="1">
      <c r="B21" s="49"/>
      <c r="C21" s="50"/>
      <c r="D21" s="50"/>
      <c r="E21" s="37" t="s">
        <v>40</v>
      </c>
      <c r="F21" s="50"/>
      <c r="G21" s="50"/>
      <c r="H21" s="50"/>
      <c r="I21" s="162" t="s">
        <v>36</v>
      </c>
      <c r="J21" s="37" t="s">
        <v>34</v>
      </c>
      <c r="K21" s="54"/>
    </row>
    <row r="22" spans="2:11" s="1" customFormat="1" ht="6.95" customHeight="1">
      <c r="B22" s="49"/>
      <c r="C22" s="50"/>
      <c r="D22" s="50"/>
      <c r="E22" s="50"/>
      <c r="F22" s="50"/>
      <c r="G22" s="50"/>
      <c r="H22" s="50"/>
      <c r="I22" s="160"/>
      <c r="J22" s="50"/>
      <c r="K22" s="54"/>
    </row>
    <row r="23" spans="2:11" s="1" customFormat="1" ht="14.4" customHeight="1">
      <c r="B23" s="49"/>
      <c r="C23" s="50"/>
      <c r="D23" s="42" t="s">
        <v>42</v>
      </c>
      <c r="E23" s="50"/>
      <c r="F23" s="50"/>
      <c r="G23" s="50"/>
      <c r="H23" s="50"/>
      <c r="I23" s="160"/>
      <c r="J23" s="50"/>
      <c r="K23" s="54"/>
    </row>
    <row r="24" spans="2:11" s="7" customFormat="1" ht="71.25" customHeight="1">
      <c r="B24" s="164"/>
      <c r="C24" s="165"/>
      <c r="D24" s="165"/>
      <c r="E24" s="47" t="s">
        <v>43</v>
      </c>
      <c r="F24" s="47"/>
      <c r="G24" s="47"/>
      <c r="H24" s="47"/>
      <c r="I24" s="166"/>
      <c r="J24" s="165"/>
      <c r="K24" s="167"/>
    </row>
    <row r="25" spans="2:11" s="1" customFormat="1" ht="6.95" customHeight="1">
      <c r="B25" s="49"/>
      <c r="C25" s="50"/>
      <c r="D25" s="50"/>
      <c r="E25" s="50"/>
      <c r="F25" s="50"/>
      <c r="G25" s="50"/>
      <c r="H25" s="50"/>
      <c r="I25" s="160"/>
      <c r="J25" s="50"/>
      <c r="K25" s="54"/>
    </row>
    <row r="26" spans="2:11" s="1" customFormat="1" ht="6.95" customHeight="1">
      <c r="B26" s="49"/>
      <c r="C26" s="50"/>
      <c r="D26" s="109"/>
      <c r="E26" s="109"/>
      <c r="F26" s="109"/>
      <c r="G26" s="109"/>
      <c r="H26" s="109"/>
      <c r="I26" s="168"/>
      <c r="J26" s="109"/>
      <c r="K26" s="169"/>
    </row>
    <row r="27" spans="2:11" s="1" customFormat="1" ht="25.4" customHeight="1">
      <c r="B27" s="49"/>
      <c r="C27" s="50"/>
      <c r="D27" s="170" t="s">
        <v>44</v>
      </c>
      <c r="E27" s="50"/>
      <c r="F27" s="50"/>
      <c r="G27" s="50"/>
      <c r="H27" s="50"/>
      <c r="I27" s="160"/>
      <c r="J27" s="171">
        <f>ROUND(J89,2)</f>
        <v>0</v>
      </c>
      <c r="K27" s="54"/>
    </row>
    <row r="28" spans="2:11" s="1" customFormat="1" ht="6.95" customHeight="1">
      <c r="B28" s="49"/>
      <c r="C28" s="50"/>
      <c r="D28" s="109"/>
      <c r="E28" s="109"/>
      <c r="F28" s="109"/>
      <c r="G28" s="109"/>
      <c r="H28" s="109"/>
      <c r="I28" s="168"/>
      <c r="J28" s="109"/>
      <c r="K28" s="169"/>
    </row>
    <row r="29" spans="2:11" s="1" customFormat="1" ht="14.4" customHeight="1">
      <c r="B29" s="49"/>
      <c r="C29" s="50"/>
      <c r="D29" s="50"/>
      <c r="E29" s="50"/>
      <c r="F29" s="55" t="s">
        <v>46</v>
      </c>
      <c r="G29" s="50"/>
      <c r="H29" s="50"/>
      <c r="I29" s="172" t="s">
        <v>45</v>
      </c>
      <c r="J29" s="55" t="s">
        <v>47</v>
      </c>
      <c r="K29" s="54"/>
    </row>
    <row r="30" spans="2:11" s="1" customFormat="1" ht="14.4" customHeight="1">
      <c r="B30" s="49"/>
      <c r="C30" s="50"/>
      <c r="D30" s="58" t="s">
        <v>48</v>
      </c>
      <c r="E30" s="58" t="s">
        <v>49</v>
      </c>
      <c r="F30" s="173">
        <f>ROUND(SUM(BE89:BE212),2)</f>
        <v>0</v>
      </c>
      <c r="G30" s="50"/>
      <c r="H30" s="50"/>
      <c r="I30" s="174">
        <v>0.21</v>
      </c>
      <c r="J30" s="173">
        <f>ROUND(ROUND((SUM(BE89:BE212)),2)*I30,2)</f>
        <v>0</v>
      </c>
      <c r="K30" s="54"/>
    </row>
    <row r="31" spans="2:11" s="1" customFormat="1" ht="14.4" customHeight="1">
      <c r="B31" s="49"/>
      <c r="C31" s="50"/>
      <c r="D31" s="50"/>
      <c r="E31" s="58" t="s">
        <v>50</v>
      </c>
      <c r="F31" s="173">
        <f>ROUND(SUM(BF89:BF212),2)</f>
        <v>0</v>
      </c>
      <c r="G31" s="50"/>
      <c r="H31" s="50"/>
      <c r="I31" s="174">
        <v>0.15</v>
      </c>
      <c r="J31" s="173">
        <f>ROUND(ROUND((SUM(BF89:BF212)),2)*I31,2)</f>
        <v>0</v>
      </c>
      <c r="K31" s="54"/>
    </row>
    <row r="32" spans="2:11" s="1" customFormat="1" ht="14.4" customHeight="1" hidden="1">
      <c r="B32" s="49"/>
      <c r="C32" s="50"/>
      <c r="D32" s="50"/>
      <c r="E32" s="58" t="s">
        <v>51</v>
      </c>
      <c r="F32" s="173">
        <f>ROUND(SUM(BG89:BG212),2)</f>
        <v>0</v>
      </c>
      <c r="G32" s="50"/>
      <c r="H32" s="50"/>
      <c r="I32" s="174">
        <v>0.21</v>
      </c>
      <c r="J32" s="173">
        <v>0</v>
      </c>
      <c r="K32" s="54"/>
    </row>
    <row r="33" spans="2:11" s="1" customFormat="1" ht="14.4" customHeight="1" hidden="1">
      <c r="B33" s="49"/>
      <c r="C33" s="50"/>
      <c r="D33" s="50"/>
      <c r="E33" s="58" t="s">
        <v>52</v>
      </c>
      <c r="F33" s="173">
        <f>ROUND(SUM(BH89:BH212),2)</f>
        <v>0</v>
      </c>
      <c r="G33" s="50"/>
      <c r="H33" s="50"/>
      <c r="I33" s="174">
        <v>0.15</v>
      </c>
      <c r="J33" s="173">
        <v>0</v>
      </c>
      <c r="K33" s="54"/>
    </row>
    <row r="34" spans="2:11" s="1" customFormat="1" ht="14.4" customHeight="1" hidden="1">
      <c r="B34" s="49"/>
      <c r="C34" s="50"/>
      <c r="D34" s="50"/>
      <c r="E34" s="58" t="s">
        <v>53</v>
      </c>
      <c r="F34" s="173">
        <f>ROUND(SUM(BI89:BI212),2)</f>
        <v>0</v>
      </c>
      <c r="G34" s="50"/>
      <c r="H34" s="50"/>
      <c r="I34" s="174">
        <v>0</v>
      </c>
      <c r="J34" s="173">
        <v>0</v>
      </c>
      <c r="K34" s="54"/>
    </row>
    <row r="35" spans="2:11" s="1" customFormat="1" ht="6.95" customHeight="1">
      <c r="B35" s="49"/>
      <c r="C35" s="50"/>
      <c r="D35" s="50"/>
      <c r="E35" s="50"/>
      <c r="F35" s="50"/>
      <c r="G35" s="50"/>
      <c r="H35" s="50"/>
      <c r="I35" s="160"/>
      <c r="J35" s="50"/>
      <c r="K35" s="54"/>
    </row>
    <row r="36" spans="2:11" s="1" customFormat="1" ht="25.4" customHeight="1">
      <c r="B36" s="49"/>
      <c r="C36" s="175"/>
      <c r="D36" s="176" t="s">
        <v>54</v>
      </c>
      <c r="E36" s="101"/>
      <c r="F36" s="101"/>
      <c r="G36" s="177" t="s">
        <v>55</v>
      </c>
      <c r="H36" s="178" t="s">
        <v>56</v>
      </c>
      <c r="I36" s="179"/>
      <c r="J36" s="180">
        <f>SUM(J27:J34)</f>
        <v>0</v>
      </c>
      <c r="K36" s="181"/>
    </row>
    <row r="37" spans="2:11" s="1" customFormat="1" ht="14.4" customHeight="1">
      <c r="B37" s="70"/>
      <c r="C37" s="71"/>
      <c r="D37" s="71"/>
      <c r="E37" s="71"/>
      <c r="F37" s="71"/>
      <c r="G37" s="71"/>
      <c r="H37" s="71"/>
      <c r="I37" s="182"/>
      <c r="J37" s="71"/>
      <c r="K37" s="72"/>
    </row>
    <row r="41" spans="2:11" s="1" customFormat="1" ht="6.95" customHeight="1">
      <c r="B41" s="183"/>
      <c r="C41" s="184"/>
      <c r="D41" s="184"/>
      <c r="E41" s="184"/>
      <c r="F41" s="184"/>
      <c r="G41" s="184"/>
      <c r="H41" s="184"/>
      <c r="I41" s="185"/>
      <c r="J41" s="184"/>
      <c r="K41" s="186"/>
    </row>
    <row r="42" spans="2:11" s="1" customFormat="1" ht="36.95" customHeight="1">
      <c r="B42" s="49"/>
      <c r="C42" s="32" t="s">
        <v>162</v>
      </c>
      <c r="D42" s="50"/>
      <c r="E42" s="50"/>
      <c r="F42" s="50"/>
      <c r="G42" s="50"/>
      <c r="H42" s="50"/>
      <c r="I42" s="160"/>
      <c r="J42" s="50"/>
      <c r="K42" s="54"/>
    </row>
    <row r="43" spans="2:11" s="1" customFormat="1" ht="6.95" customHeight="1">
      <c r="B43" s="49"/>
      <c r="C43" s="50"/>
      <c r="D43" s="50"/>
      <c r="E43" s="50"/>
      <c r="F43" s="50"/>
      <c r="G43" s="50"/>
      <c r="H43" s="50"/>
      <c r="I43" s="160"/>
      <c r="J43" s="50"/>
      <c r="K43" s="54"/>
    </row>
    <row r="44" spans="2:11" s="1" customFormat="1" ht="14.4" customHeight="1">
      <c r="B44" s="49"/>
      <c r="C44" s="42" t="s">
        <v>18</v>
      </c>
      <c r="D44" s="50"/>
      <c r="E44" s="50"/>
      <c r="F44" s="50"/>
      <c r="G44" s="50"/>
      <c r="H44" s="50"/>
      <c r="I44" s="160"/>
      <c r="J44" s="50"/>
      <c r="K44" s="54"/>
    </row>
    <row r="45" spans="2:11" s="1" customFormat="1" ht="16.5" customHeight="1">
      <c r="B45" s="49"/>
      <c r="C45" s="50"/>
      <c r="D45" s="50"/>
      <c r="E45" s="159" t="str">
        <f>E7</f>
        <v>Městská knihovna</v>
      </c>
      <c r="F45" s="42"/>
      <c r="G45" s="42"/>
      <c r="H45" s="42"/>
      <c r="I45" s="160"/>
      <c r="J45" s="50"/>
      <c r="K45" s="54"/>
    </row>
    <row r="46" spans="2:11" s="1" customFormat="1" ht="14.4" customHeight="1">
      <c r="B46" s="49"/>
      <c r="C46" s="42" t="s">
        <v>160</v>
      </c>
      <c r="D46" s="50"/>
      <c r="E46" s="50"/>
      <c r="F46" s="50"/>
      <c r="G46" s="50"/>
      <c r="H46" s="50"/>
      <c r="I46" s="160"/>
      <c r="J46" s="50"/>
      <c r="K46" s="54"/>
    </row>
    <row r="47" spans="2:11" s="1" customFormat="1" ht="17.25" customHeight="1">
      <c r="B47" s="49"/>
      <c r="C47" s="50"/>
      <c r="D47" s="50"/>
      <c r="E47" s="161" t="str">
        <f>E9</f>
        <v>02 - Bourací práce</v>
      </c>
      <c r="F47" s="50"/>
      <c r="G47" s="50"/>
      <c r="H47" s="50"/>
      <c r="I47" s="160"/>
      <c r="J47" s="50"/>
      <c r="K47" s="54"/>
    </row>
    <row r="48" spans="2:11" s="1" customFormat="1" ht="6.95" customHeight="1">
      <c r="B48" s="49"/>
      <c r="C48" s="50"/>
      <c r="D48" s="50"/>
      <c r="E48" s="50"/>
      <c r="F48" s="50"/>
      <c r="G48" s="50"/>
      <c r="H48" s="50"/>
      <c r="I48" s="160"/>
      <c r="J48" s="50"/>
      <c r="K48" s="54"/>
    </row>
    <row r="49" spans="2:11" s="1" customFormat="1" ht="18" customHeight="1">
      <c r="B49" s="49"/>
      <c r="C49" s="42" t="s">
        <v>24</v>
      </c>
      <c r="D49" s="50"/>
      <c r="E49" s="50"/>
      <c r="F49" s="37" t="str">
        <f>F12</f>
        <v>Staré nám. 134 a 135, Sokolov</v>
      </c>
      <c r="G49" s="50"/>
      <c r="H49" s="50"/>
      <c r="I49" s="162" t="s">
        <v>26</v>
      </c>
      <c r="J49" s="163" t="str">
        <f>IF(J12="","",J12)</f>
        <v>14. 9. 2018</v>
      </c>
      <c r="K49" s="54"/>
    </row>
    <row r="50" spans="2:11" s="1" customFormat="1" ht="6.95" customHeight="1">
      <c r="B50" s="49"/>
      <c r="C50" s="50"/>
      <c r="D50" s="50"/>
      <c r="E50" s="50"/>
      <c r="F50" s="50"/>
      <c r="G50" s="50"/>
      <c r="H50" s="50"/>
      <c r="I50" s="160"/>
      <c r="J50" s="50"/>
      <c r="K50" s="54"/>
    </row>
    <row r="51" spans="2:11" s="1" customFormat="1" ht="13.5">
      <c r="B51" s="49"/>
      <c r="C51" s="42" t="s">
        <v>32</v>
      </c>
      <c r="D51" s="50"/>
      <c r="E51" s="50"/>
      <c r="F51" s="37" t="str">
        <f>E15</f>
        <v>Město Sokolov</v>
      </c>
      <c r="G51" s="50"/>
      <c r="H51" s="50"/>
      <c r="I51" s="162" t="s">
        <v>39</v>
      </c>
      <c r="J51" s="47" t="str">
        <f>E21</f>
        <v>Ing. Arch Olga Růžičková</v>
      </c>
      <c r="K51" s="54"/>
    </row>
    <row r="52" spans="2:11" s="1" customFormat="1" ht="14.4" customHeight="1">
      <c r="B52" s="49"/>
      <c r="C52" s="42" t="s">
        <v>37</v>
      </c>
      <c r="D52" s="50"/>
      <c r="E52" s="50"/>
      <c r="F52" s="37" t="str">
        <f>IF(E18="","",E18)</f>
        <v/>
      </c>
      <c r="G52" s="50"/>
      <c r="H52" s="50"/>
      <c r="I52" s="160"/>
      <c r="J52" s="187"/>
      <c r="K52" s="54"/>
    </row>
    <row r="53" spans="2:11" s="1" customFormat="1" ht="10.3" customHeight="1">
      <c r="B53" s="49"/>
      <c r="C53" s="50"/>
      <c r="D53" s="50"/>
      <c r="E53" s="50"/>
      <c r="F53" s="50"/>
      <c r="G53" s="50"/>
      <c r="H53" s="50"/>
      <c r="I53" s="160"/>
      <c r="J53" s="50"/>
      <c r="K53" s="54"/>
    </row>
    <row r="54" spans="2:11" s="1" customFormat="1" ht="29.25" customHeight="1">
      <c r="B54" s="49"/>
      <c r="C54" s="188" t="s">
        <v>163</v>
      </c>
      <c r="D54" s="175"/>
      <c r="E54" s="175"/>
      <c r="F54" s="175"/>
      <c r="G54" s="175"/>
      <c r="H54" s="175"/>
      <c r="I54" s="189"/>
      <c r="J54" s="190" t="s">
        <v>164</v>
      </c>
      <c r="K54" s="191"/>
    </row>
    <row r="55" spans="2:11" s="1" customFormat="1" ht="10.3" customHeight="1">
      <c r="B55" s="49"/>
      <c r="C55" s="50"/>
      <c r="D55" s="50"/>
      <c r="E55" s="50"/>
      <c r="F55" s="50"/>
      <c r="G55" s="50"/>
      <c r="H55" s="50"/>
      <c r="I55" s="160"/>
      <c r="J55" s="50"/>
      <c r="K55" s="54"/>
    </row>
    <row r="56" spans="2:47" s="1" customFormat="1" ht="29.25" customHeight="1">
      <c r="B56" s="49"/>
      <c r="C56" s="192" t="s">
        <v>165</v>
      </c>
      <c r="D56" s="50"/>
      <c r="E56" s="50"/>
      <c r="F56" s="50"/>
      <c r="G56" s="50"/>
      <c r="H56" s="50"/>
      <c r="I56" s="160"/>
      <c r="J56" s="171">
        <f>J89</f>
        <v>0</v>
      </c>
      <c r="K56" s="54"/>
      <c r="AU56" s="26" t="s">
        <v>166</v>
      </c>
    </row>
    <row r="57" spans="2:11" s="8" customFormat="1" ht="24.95" customHeight="1">
      <c r="B57" s="193"/>
      <c r="C57" s="194"/>
      <c r="D57" s="195" t="s">
        <v>214</v>
      </c>
      <c r="E57" s="196"/>
      <c r="F57" s="196"/>
      <c r="G57" s="196"/>
      <c r="H57" s="196"/>
      <c r="I57" s="197"/>
      <c r="J57" s="198">
        <f>J90</f>
        <v>0</v>
      </c>
      <c r="K57" s="199"/>
    </row>
    <row r="58" spans="2:11" s="9" customFormat="1" ht="19.9" customHeight="1">
      <c r="B58" s="200"/>
      <c r="C58" s="201"/>
      <c r="D58" s="202" t="s">
        <v>215</v>
      </c>
      <c r="E58" s="203"/>
      <c r="F58" s="203"/>
      <c r="G58" s="203"/>
      <c r="H58" s="203"/>
      <c r="I58" s="204"/>
      <c r="J58" s="205">
        <f>J91</f>
        <v>0</v>
      </c>
      <c r="K58" s="206"/>
    </row>
    <row r="59" spans="2:11" s="9" customFormat="1" ht="14.85" customHeight="1">
      <c r="B59" s="200"/>
      <c r="C59" s="201"/>
      <c r="D59" s="202" t="s">
        <v>216</v>
      </c>
      <c r="E59" s="203"/>
      <c r="F59" s="203"/>
      <c r="G59" s="203"/>
      <c r="H59" s="203"/>
      <c r="I59" s="204"/>
      <c r="J59" s="205">
        <f>J92</f>
        <v>0</v>
      </c>
      <c r="K59" s="206"/>
    </row>
    <row r="60" spans="2:11" s="9" customFormat="1" ht="14.85" customHeight="1">
      <c r="B60" s="200"/>
      <c r="C60" s="201"/>
      <c r="D60" s="202" t="s">
        <v>217</v>
      </c>
      <c r="E60" s="203"/>
      <c r="F60" s="203"/>
      <c r="G60" s="203"/>
      <c r="H60" s="203"/>
      <c r="I60" s="204"/>
      <c r="J60" s="205">
        <f>J95</f>
        <v>0</v>
      </c>
      <c r="K60" s="206"/>
    </row>
    <row r="61" spans="2:11" s="9" customFormat="1" ht="14.85" customHeight="1">
      <c r="B61" s="200"/>
      <c r="C61" s="201"/>
      <c r="D61" s="202" t="s">
        <v>218</v>
      </c>
      <c r="E61" s="203"/>
      <c r="F61" s="203"/>
      <c r="G61" s="203"/>
      <c r="H61" s="203"/>
      <c r="I61" s="204"/>
      <c r="J61" s="205">
        <f>J146</f>
        <v>0</v>
      </c>
      <c r="K61" s="206"/>
    </row>
    <row r="62" spans="2:11" s="9" customFormat="1" ht="19.9" customHeight="1">
      <c r="B62" s="200"/>
      <c r="C62" s="201"/>
      <c r="D62" s="202" t="s">
        <v>219</v>
      </c>
      <c r="E62" s="203"/>
      <c r="F62" s="203"/>
      <c r="G62" s="203"/>
      <c r="H62" s="203"/>
      <c r="I62" s="204"/>
      <c r="J62" s="205">
        <f>J152</f>
        <v>0</v>
      </c>
      <c r="K62" s="206"/>
    </row>
    <row r="63" spans="2:11" s="8" customFormat="1" ht="24.95" customHeight="1">
      <c r="B63" s="193"/>
      <c r="C63" s="194"/>
      <c r="D63" s="195" t="s">
        <v>220</v>
      </c>
      <c r="E63" s="196"/>
      <c r="F63" s="196"/>
      <c r="G63" s="196"/>
      <c r="H63" s="196"/>
      <c r="I63" s="197"/>
      <c r="J63" s="198">
        <f>J170</f>
        <v>0</v>
      </c>
      <c r="K63" s="199"/>
    </row>
    <row r="64" spans="2:11" s="9" customFormat="1" ht="19.9" customHeight="1">
      <c r="B64" s="200"/>
      <c r="C64" s="201"/>
      <c r="D64" s="202" t="s">
        <v>221</v>
      </c>
      <c r="E64" s="203"/>
      <c r="F64" s="203"/>
      <c r="G64" s="203"/>
      <c r="H64" s="203"/>
      <c r="I64" s="204"/>
      <c r="J64" s="205">
        <f>J171</f>
        <v>0</v>
      </c>
      <c r="K64" s="206"/>
    </row>
    <row r="65" spans="2:11" s="9" customFormat="1" ht="19.9" customHeight="1">
      <c r="B65" s="200"/>
      <c r="C65" s="201"/>
      <c r="D65" s="202" t="s">
        <v>222</v>
      </c>
      <c r="E65" s="203"/>
      <c r="F65" s="203"/>
      <c r="G65" s="203"/>
      <c r="H65" s="203"/>
      <c r="I65" s="204"/>
      <c r="J65" s="205">
        <f>J186</f>
        <v>0</v>
      </c>
      <c r="K65" s="206"/>
    </row>
    <row r="66" spans="2:11" s="9" customFormat="1" ht="19.9" customHeight="1">
      <c r="B66" s="200"/>
      <c r="C66" s="201"/>
      <c r="D66" s="202" t="s">
        <v>223</v>
      </c>
      <c r="E66" s="203"/>
      <c r="F66" s="203"/>
      <c r="G66" s="203"/>
      <c r="H66" s="203"/>
      <c r="I66" s="204"/>
      <c r="J66" s="205">
        <f>J188</f>
        <v>0</v>
      </c>
      <c r="K66" s="206"/>
    </row>
    <row r="67" spans="2:11" s="9" customFormat="1" ht="19.9" customHeight="1">
      <c r="B67" s="200"/>
      <c r="C67" s="201"/>
      <c r="D67" s="202" t="s">
        <v>224</v>
      </c>
      <c r="E67" s="203"/>
      <c r="F67" s="203"/>
      <c r="G67" s="203"/>
      <c r="H67" s="203"/>
      <c r="I67" s="204"/>
      <c r="J67" s="205">
        <f>J199</f>
        <v>0</v>
      </c>
      <c r="K67" s="206"/>
    </row>
    <row r="68" spans="2:11" s="9" customFormat="1" ht="19.9" customHeight="1">
      <c r="B68" s="200"/>
      <c r="C68" s="201"/>
      <c r="D68" s="202" t="s">
        <v>225</v>
      </c>
      <c r="E68" s="203"/>
      <c r="F68" s="203"/>
      <c r="G68" s="203"/>
      <c r="H68" s="203"/>
      <c r="I68" s="204"/>
      <c r="J68" s="205">
        <f>J204</f>
        <v>0</v>
      </c>
      <c r="K68" s="206"/>
    </row>
    <row r="69" spans="2:11" s="9" customFormat="1" ht="19.9" customHeight="1">
      <c r="B69" s="200"/>
      <c r="C69" s="201"/>
      <c r="D69" s="202" t="s">
        <v>226</v>
      </c>
      <c r="E69" s="203"/>
      <c r="F69" s="203"/>
      <c r="G69" s="203"/>
      <c r="H69" s="203"/>
      <c r="I69" s="204"/>
      <c r="J69" s="205">
        <f>J207</f>
        <v>0</v>
      </c>
      <c r="K69" s="206"/>
    </row>
    <row r="70" spans="2:11" s="1" customFormat="1" ht="21.8" customHeight="1">
      <c r="B70" s="49"/>
      <c r="C70" s="50"/>
      <c r="D70" s="50"/>
      <c r="E70" s="50"/>
      <c r="F70" s="50"/>
      <c r="G70" s="50"/>
      <c r="H70" s="50"/>
      <c r="I70" s="160"/>
      <c r="J70" s="50"/>
      <c r="K70" s="54"/>
    </row>
    <row r="71" spans="2:11" s="1" customFormat="1" ht="6.95" customHeight="1">
      <c r="B71" s="70"/>
      <c r="C71" s="71"/>
      <c r="D71" s="71"/>
      <c r="E71" s="71"/>
      <c r="F71" s="71"/>
      <c r="G71" s="71"/>
      <c r="H71" s="71"/>
      <c r="I71" s="182"/>
      <c r="J71" s="71"/>
      <c r="K71" s="72"/>
    </row>
    <row r="75" spans="2:12" s="1" customFormat="1" ht="6.95" customHeight="1">
      <c r="B75" s="73"/>
      <c r="C75" s="74"/>
      <c r="D75" s="74"/>
      <c r="E75" s="74"/>
      <c r="F75" s="74"/>
      <c r="G75" s="74"/>
      <c r="H75" s="74"/>
      <c r="I75" s="185"/>
      <c r="J75" s="74"/>
      <c r="K75" s="74"/>
      <c r="L75" s="75"/>
    </row>
    <row r="76" spans="2:12" s="1" customFormat="1" ht="36.95" customHeight="1">
      <c r="B76" s="49"/>
      <c r="C76" s="76" t="s">
        <v>171</v>
      </c>
      <c r="D76" s="77"/>
      <c r="E76" s="77"/>
      <c r="F76" s="77"/>
      <c r="G76" s="77"/>
      <c r="H76" s="77"/>
      <c r="I76" s="207"/>
      <c r="J76" s="77"/>
      <c r="K76" s="77"/>
      <c r="L76" s="75"/>
    </row>
    <row r="77" spans="2:12" s="1" customFormat="1" ht="6.95" customHeight="1">
      <c r="B77" s="49"/>
      <c r="C77" s="77"/>
      <c r="D77" s="77"/>
      <c r="E77" s="77"/>
      <c r="F77" s="77"/>
      <c r="G77" s="77"/>
      <c r="H77" s="77"/>
      <c r="I77" s="207"/>
      <c r="J77" s="77"/>
      <c r="K77" s="77"/>
      <c r="L77" s="75"/>
    </row>
    <row r="78" spans="2:12" s="1" customFormat="1" ht="14.4" customHeight="1">
      <c r="B78" s="49"/>
      <c r="C78" s="79" t="s">
        <v>18</v>
      </c>
      <c r="D78" s="77"/>
      <c r="E78" s="77"/>
      <c r="F78" s="77"/>
      <c r="G78" s="77"/>
      <c r="H78" s="77"/>
      <c r="I78" s="207"/>
      <c r="J78" s="77"/>
      <c r="K78" s="77"/>
      <c r="L78" s="75"/>
    </row>
    <row r="79" spans="2:12" s="1" customFormat="1" ht="16.5" customHeight="1">
      <c r="B79" s="49"/>
      <c r="C79" s="77"/>
      <c r="D79" s="77"/>
      <c r="E79" s="208" t="str">
        <f>E7</f>
        <v>Městská knihovna</v>
      </c>
      <c r="F79" s="79"/>
      <c r="G79" s="79"/>
      <c r="H79" s="79"/>
      <c r="I79" s="207"/>
      <c r="J79" s="77"/>
      <c r="K79" s="77"/>
      <c r="L79" s="75"/>
    </row>
    <row r="80" spans="2:12" s="1" customFormat="1" ht="14.4" customHeight="1">
      <c r="B80" s="49"/>
      <c r="C80" s="79" t="s">
        <v>160</v>
      </c>
      <c r="D80" s="77"/>
      <c r="E80" s="77"/>
      <c r="F80" s="77"/>
      <c r="G80" s="77"/>
      <c r="H80" s="77"/>
      <c r="I80" s="207"/>
      <c r="J80" s="77"/>
      <c r="K80" s="77"/>
      <c r="L80" s="75"/>
    </row>
    <row r="81" spans="2:12" s="1" customFormat="1" ht="17.25" customHeight="1">
      <c r="B81" s="49"/>
      <c r="C81" s="77"/>
      <c r="D81" s="77"/>
      <c r="E81" s="85" t="str">
        <f>E9</f>
        <v>02 - Bourací práce</v>
      </c>
      <c r="F81" s="77"/>
      <c r="G81" s="77"/>
      <c r="H81" s="77"/>
      <c r="I81" s="207"/>
      <c r="J81" s="77"/>
      <c r="K81" s="77"/>
      <c r="L81" s="75"/>
    </row>
    <row r="82" spans="2:12" s="1" customFormat="1" ht="6.95" customHeight="1">
      <c r="B82" s="49"/>
      <c r="C82" s="77"/>
      <c r="D82" s="77"/>
      <c r="E82" s="77"/>
      <c r="F82" s="77"/>
      <c r="G82" s="77"/>
      <c r="H82" s="77"/>
      <c r="I82" s="207"/>
      <c r="J82" s="77"/>
      <c r="K82" s="77"/>
      <c r="L82" s="75"/>
    </row>
    <row r="83" spans="2:12" s="1" customFormat="1" ht="18" customHeight="1">
      <c r="B83" s="49"/>
      <c r="C83" s="79" t="s">
        <v>24</v>
      </c>
      <c r="D83" s="77"/>
      <c r="E83" s="77"/>
      <c r="F83" s="209" t="str">
        <f>F12</f>
        <v>Staré nám. 134 a 135, Sokolov</v>
      </c>
      <c r="G83" s="77"/>
      <c r="H83" s="77"/>
      <c r="I83" s="210" t="s">
        <v>26</v>
      </c>
      <c r="J83" s="88" t="str">
        <f>IF(J12="","",J12)</f>
        <v>14. 9. 2018</v>
      </c>
      <c r="K83" s="77"/>
      <c r="L83" s="75"/>
    </row>
    <row r="84" spans="2:12" s="1" customFormat="1" ht="6.95" customHeight="1">
      <c r="B84" s="49"/>
      <c r="C84" s="77"/>
      <c r="D84" s="77"/>
      <c r="E84" s="77"/>
      <c r="F84" s="77"/>
      <c r="G84" s="77"/>
      <c r="H84" s="77"/>
      <c r="I84" s="207"/>
      <c r="J84" s="77"/>
      <c r="K84" s="77"/>
      <c r="L84" s="75"/>
    </row>
    <row r="85" spans="2:12" s="1" customFormat="1" ht="13.5">
      <c r="B85" s="49"/>
      <c r="C85" s="79" t="s">
        <v>32</v>
      </c>
      <c r="D85" s="77"/>
      <c r="E85" s="77"/>
      <c r="F85" s="209" t="str">
        <f>E15</f>
        <v>Město Sokolov</v>
      </c>
      <c r="G85" s="77"/>
      <c r="H85" s="77"/>
      <c r="I85" s="210" t="s">
        <v>39</v>
      </c>
      <c r="J85" s="209" t="str">
        <f>E21</f>
        <v>Ing. Arch Olga Růžičková</v>
      </c>
      <c r="K85" s="77"/>
      <c r="L85" s="75"/>
    </row>
    <row r="86" spans="2:12" s="1" customFormat="1" ht="14.4" customHeight="1">
      <c r="B86" s="49"/>
      <c r="C86" s="79" t="s">
        <v>37</v>
      </c>
      <c r="D86" s="77"/>
      <c r="E86" s="77"/>
      <c r="F86" s="209" t="str">
        <f>IF(E18="","",E18)</f>
        <v/>
      </c>
      <c r="G86" s="77"/>
      <c r="H86" s="77"/>
      <c r="I86" s="207"/>
      <c r="J86" s="77"/>
      <c r="K86" s="77"/>
      <c r="L86" s="75"/>
    </row>
    <row r="87" spans="2:12" s="1" customFormat="1" ht="10.3" customHeight="1">
      <c r="B87" s="49"/>
      <c r="C87" s="77"/>
      <c r="D87" s="77"/>
      <c r="E87" s="77"/>
      <c r="F87" s="77"/>
      <c r="G87" s="77"/>
      <c r="H87" s="77"/>
      <c r="I87" s="207"/>
      <c r="J87" s="77"/>
      <c r="K87" s="77"/>
      <c r="L87" s="75"/>
    </row>
    <row r="88" spans="2:20" s="10" customFormat="1" ht="29.25" customHeight="1">
      <c r="B88" s="211"/>
      <c r="C88" s="212" t="s">
        <v>172</v>
      </c>
      <c r="D88" s="213" t="s">
        <v>63</v>
      </c>
      <c r="E88" s="213" t="s">
        <v>59</v>
      </c>
      <c r="F88" s="213" t="s">
        <v>173</v>
      </c>
      <c r="G88" s="213" t="s">
        <v>174</v>
      </c>
      <c r="H88" s="213" t="s">
        <v>175</v>
      </c>
      <c r="I88" s="214" t="s">
        <v>176</v>
      </c>
      <c r="J88" s="213" t="s">
        <v>164</v>
      </c>
      <c r="K88" s="215" t="s">
        <v>177</v>
      </c>
      <c r="L88" s="216"/>
      <c r="M88" s="105" t="s">
        <v>178</v>
      </c>
      <c r="N88" s="106" t="s">
        <v>48</v>
      </c>
      <c r="O88" s="106" t="s">
        <v>179</v>
      </c>
      <c r="P88" s="106" t="s">
        <v>180</v>
      </c>
      <c r="Q88" s="106" t="s">
        <v>181</v>
      </c>
      <c r="R88" s="106" t="s">
        <v>182</v>
      </c>
      <c r="S88" s="106" t="s">
        <v>183</v>
      </c>
      <c r="T88" s="107" t="s">
        <v>184</v>
      </c>
    </row>
    <row r="89" spans="2:63" s="1" customFormat="1" ht="29.25" customHeight="1">
      <c r="B89" s="49"/>
      <c r="C89" s="111" t="s">
        <v>165</v>
      </c>
      <c r="D89" s="77"/>
      <c r="E89" s="77"/>
      <c r="F89" s="77"/>
      <c r="G89" s="77"/>
      <c r="H89" s="77"/>
      <c r="I89" s="207"/>
      <c r="J89" s="217">
        <f>BK89</f>
        <v>0</v>
      </c>
      <c r="K89" s="77"/>
      <c r="L89" s="75"/>
      <c r="M89" s="108"/>
      <c r="N89" s="109"/>
      <c r="O89" s="109"/>
      <c r="P89" s="218">
        <f>P90+P170</f>
        <v>0</v>
      </c>
      <c r="Q89" s="109"/>
      <c r="R89" s="218">
        <f>R90+R170</f>
        <v>1.955</v>
      </c>
      <c r="S89" s="109"/>
      <c r="T89" s="219">
        <f>T90+T170</f>
        <v>1134.687943</v>
      </c>
      <c r="AT89" s="26" t="s">
        <v>77</v>
      </c>
      <c r="AU89" s="26" t="s">
        <v>166</v>
      </c>
      <c r="BK89" s="220">
        <f>BK90+BK170</f>
        <v>0</v>
      </c>
    </row>
    <row r="90" spans="2:63" s="11" customFormat="1" ht="37.4" customHeight="1">
      <c r="B90" s="221"/>
      <c r="C90" s="222"/>
      <c r="D90" s="223" t="s">
        <v>77</v>
      </c>
      <c r="E90" s="224" t="s">
        <v>227</v>
      </c>
      <c r="F90" s="224" t="s">
        <v>228</v>
      </c>
      <c r="G90" s="222"/>
      <c r="H90" s="222"/>
      <c r="I90" s="225"/>
      <c r="J90" s="226">
        <f>BK90</f>
        <v>0</v>
      </c>
      <c r="K90" s="222"/>
      <c r="L90" s="227"/>
      <c r="M90" s="228"/>
      <c r="N90" s="229"/>
      <c r="O90" s="229"/>
      <c r="P90" s="230">
        <f>P91+P152</f>
        <v>0</v>
      </c>
      <c r="Q90" s="229"/>
      <c r="R90" s="230">
        <f>R91+R152</f>
        <v>0.10500000000000001</v>
      </c>
      <c r="S90" s="229"/>
      <c r="T90" s="231">
        <f>T91+T152</f>
        <v>1033.468447</v>
      </c>
      <c r="AR90" s="232" t="s">
        <v>86</v>
      </c>
      <c r="AT90" s="233" t="s">
        <v>77</v>
      </c>
      <c r="AU90" s="233" t="s">
        <v>78</v>
      </c>
      <c r="AY90" s="232" t="s">
        <v>187</v>
      </c>
      <c r="BK90" s="234">
        <f>BK91+BK152</f>
        <v>0</v>
      </c>
    </row>
    <row r="91" spans="2:63" s="11" customFormat="1" ht="19.9" customHeight="1">
      <c r="B91" s="221"/>
      <c r="C91" s="222"/>
      <c r="D91" s="223" t="s">
        <v>77</v>
      </c>
      <c r="E91" s="235" t="s">
        <v>229</v>
      </c>
      <c r="F91" s="235" t="s">
        <v>230</v>
      </c>
      <c r="G91" s="222"/>
      <c r="H91" s="222"/>
      <c r="I91" s="225"/>
      <c r="J91" s="236">
        <f>BK91</f>
        <v>0</v>
      </c>
      <c r="K91" s="222"/>
      <c r="L91" s="227"/>
      <c r="M91" s="228"/>
      <c r="N91" s="229"/>
      <c r="O91" s="229"/>
      <c r="P91" s="230">
        <f>P92+P95+P146</f>
        <v>0</v>
      </c>
      <c r="Q91" s="229"/>
      <c r="R91" s="230">
        <f>R92+R95+R146</f>
        <v>0.10500000000000001</v>
      </c>
      <c r="S91" s="229"/>
      <c r="T91" s="231">
        <f>T92+T95+T146</f>
        <v>1033.468447</v>
      </c>
      <c r="AR91" s="232" t="s">
        <v>86</v>
      </c>
      <c r="AT91" s="233" t="s">
        <v>77</v>
      </c>
      <c r="AU91" s="233" t="s">
        <v>86</v>
      </c>
      <c r="AY91" s="232" t="s">
        <v>187</v>
      </c>
      <c r="BK91" s="234">
        <f>BK92+BK95+BK146</f>
        <v>0</v>
      </c>
    </row>
    <row r="92" spans="2:63" s="11" customFormat="1" ht="14.85" customHeight="1">
      <c r="B92" s="221"/>
      <c r="C92" s="222"/>
      <c r="D92" s="223" t="s">
        <v>77</v>
      </c>
      <c r="E92" s="235" t="s">
        <v>231</v>
      </c>
      <c r="F92" s="235" t="s">
        <v>232</v>
      </c>
      <c r="G92" s="222"/>
      <c r="H92" s="222"/>
      <c r="I92" s="225"/>
      <c r="J92" s="236">
        <f>BK92</f>
        <v>0</v>
      </c>
      <c r="K92" s="222"/>
      <c r="L92" s="227"/>
      <c r="M92" s="228"/>
      <c r="N92" s="229"/>
      <c r="O92" s="229"/>
      <c r="P92" s="230">
        <f>SUM(P93:P94)</f>
        <v>0</v>
      </c>
      <c r="Q92" s="229"/>
      <c r="R92" s="230">
        <f>SUM(R93:R94)</f>
        <v>0.10500000000000001</v>
      </c>
      <c r="S92" s="229"/>
      <c r="T92" s="231">
        <f>SUM(T93:T94)</f>
        <v>0</v>
      </c>
      <c r="AR92" s="232" t="s">
        <v>86</v>
      </c>
      <c r="AT92" s="233" t="s">
        <v>77</v>
      </c>
      <c r="AU92" s="233" t="s">
        <v>88</v>
      </c>
      <c r="AY92" s="232" t="s">
        <v>187</v>
      </c>
      <c r="BK92" s="234">
        <f>SUM(BK93:BK94)</f>
        <v>0</v>
      </c>
    </row>
    <row r="93" spans="2:65" s="1" customFormat="1" ht="25.5" customHeight="1">
      <c r="B93" s="49"/>
      <c r="C93" s="237" t="s">
        <v>86</v>
      </c>
      <c r="D93" s="237" t="s">
        <v>190</v>
      </c>
      <c r="E93" s="238" t="s">
        <v>233</v>
      </c>
      <c r="F93" s="239" t="s">
        <v>234</v>
      </c>
      <c r="G93" s="240" t="s">
        <v>235</v>
      </c>
      <c r="H93" s="241">
        <v>500</v>
      </c>
      <c r="I93" s="242"/>
      <c r="J93" s="243">
        <f>ROUND(I93*H93,2)</f>
        <v>0</v>
      </c>
      <c r="K93" s="239" t="s">
        <v>194</v>
      </c>
      <c r="L93" s="75"/>
      <c r="M93" s="244" t="s">
        <v>34</v>
      </c>
      <c r="N93" s="245" t="s">
        <v>49</v>
      </c>
      <c r="O93" s="50"/>
      <c r="P93" s="246">
        <f>O93*H93</f>
        <v>0</v>
      </c>
      <c r="Q93" s="246">
        <v>0.00021</v>
      </c>
      <c r="R93" s="246">
        <f>Q93*H93</f>
        <v>0.10500000000000001</v>
      </c>
      <c r="S93" s="246">
        <v>0</v>
      </c>
      <c r="T93" s="247">
        <f>S93*H93</f>
        <v>0</v>
      </c>
      <c r="AR93" s="26" t="s">
        <v>204</v>
      </c>
      <c r="AT93" s="26" t="s">
        <v>190</v>
      </c>
      <c r="AU93" s="26" t="s">
        <v>113</v>
      </c>
      <c r="AY93" s="26" t="s">
        <v>187</v>
      </c>
      <c r="BE93" s="248">
        <f>IF(N93="základní",J93,0)</f>
        <v>0</v>
      </c>
      <c r="BF93" s="248">
        <f>IF(N93="snížená",J93,0)</f>
        <v>0</v>
      </c>
      <c r="BG93" s="248">
        <f>IF(N93="zákl. přenesená",J93,0)</f>
        <v>0</v>
      </c>
      <c r="BH93" s="248">
        <f>IF(N93="sníž. přenesená",J93,0)</f>
        <v>0</v>
      </c>
      <c r="BI93" s="248">
        <f>IF(N93="nulová",J93,0)</f>
        <v>0</v>
      </c>
      <c r="BJ93" s="26" t="s">
        <v>86</v>
      </c>
      <c r="BK93" s="248">
        <f>ROUND(I93*H93,2)</f>
        <v>0</v>
      </c>
      <c r="BL93" s="26" t="s">
        <v>204</v>
      </c>
      <c r="BM93" s="26" t="s">
        <v>236</v>
      </c>
    </row>
    <row r="94" spans="2:47" s="1" customFormat="1" ht="13.5">
      <c r="B94" s="49"/>
      <c r="C94" s="77"/>
      <c r="D94" s="253" t="s">
        <v>237</v>
      </c>
      <c r="E94" s="77"/>
      <c r="F94" s="254" t="s">
        <v>238</v>
      </c>
      <c r="G94" s="77"/>
      <c r="H94" s="77"/>
      <c r="I94" s="207"/>
      <c r="J94" s="77"/>
      <c r="K94" s="77"/>
      <c r="L94" s="75"/>
      <c r="M94" s="255"/>
      <c r="N94" s="50"/>
      <c r="O94" s="50"/>
      <c r="P94" s="50"/>
      <c r="Q94" s="50"/>
      <c r="R94" s="50"/>
      <c r="S94" s="50"/>
      <c r="T94" s="98"/>
      <c r="AT94" s="26" t="s">
        <v>237</v>
      </c>
      <c r="AU94" s="26" t="s">
        <v>113</v>
      </c>
    </row>
    <row r="95" spans="2:63" s="11" customFormat="1" ht="22.3" customHeight="1">
      <c r="B95" s="221"/>
      <c r="C95" s="222"/>
      <c r="D95" s="223" t="s">
        <v>77</v>
      </c>
      <c r="E95" s="235" t="s">
        <v>239</v>
      </c>
      <c r="F95" s="235" t="s">
        <v>240</v>
      </c>
      <c r="G95" s="222"/>
      <c r="H95" s="222"/>
      <c r="I95" s="225"/>
      <c r="J95" s="236">
        <f>BK95</f>
        <v>0</v>
      </c>
      <c r="K95" s="222"/>
      <c r="L95" s="227"/>
      <c r="M95" s="228"/>
      <c r="N95" s="229"/>
      <c r="O95" s="229"/>
      <c r="P95" s="230">
        <f>SUM(P96:P145)</f>
        <v>0</v>
      </c>
      <c r="Q95" s="229"/>
      <c r="R95" s="230">
        <f>SUM(R96:R145)</f>
        <v>0</v>
      </c>
      <c r="S95" s="229"/>
      <c r="T95" s="231">
        <f>SUM(T96:T145)</f>
        <v>985.168447</v>
      </c>
      <c r="AR95" s="232" t="s">
        <v>86</v>
      </c>
      <c r="AT95" s="233" t="s">
        <v>77</v>
      </c>
      <c r="AU95" s="233" t="s">
        <v>88</v>
      </c>
      <c r="AY95" s="232" t="s">
        <v>187</v>
      </c>
      <c r="BK95" s="234">
        <f>SUM(BK96:BK145)</f>
        <v>0</v>
      </c>
    </row>
    <row r="96" spans="2:65" s="1" customFormat="1" ht="25.5" customHeight="1">
      <c r="B96" s="49"/>
      <c r="C96" s="237" t="s">
        <v>88</v>
      </c>
      <c r="D96" s="237" t="s">
        <v>190</v>
      </c>
      <c r="E96" s="238" t="s">
        <v>241</v>
      </c>
      <c r="F96" s="239" t="s">
        <v>242</v>
      </c>
      <c r="G96" s="240" t="s">
        <v>235</v>
      </c>
      <c r="H96" s="241">
        <v>478.266</v>
      </c>
      <c r="I96" s="242"/>
      <c r="J96" s="243">
        <f>ROUND(I96*H96,2)</f>
        <v>0</v>
      </c>
      <c r="K96" s="239" t="s">
        <v>194</v>
      </c>
      <c r="L96" s="75"/>
      <c r="M96" s="244" t="s">
        <v>34</v>
      </c>
      <c r="N96" s="245" t="s">
        <v>49</v>
      </c>
      <c r="O96" s="50"/>
      <c r="P96" s="246">
        <f>O96*H96</f>
        <v>0</v>
      </c>
      <c r="Q96" s="246">
        <v>0</v>
      </c>
      <c r="R96" s="246">
        <f>Q96*H96</f>
        <v>0</v>
      </c>
      <c r="S96" s="246">
        <v>0.261</v>
      </c>
      <c r="T96" s="247">
        <f>S96*H96</f>
        <v>124.82742600000002</v>
      </c>
      <c r="AR96" s="26" t="s">
        <v>204</v>
      </c>
      <c r="AT96" s="26" t="s">
        <v>190</v>
      </c>
      <c r="AU96" s="26" t="s">
        <v>113</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204</v>
      </c>
      <c r="BM96" s="26" t="s">
        <v>243</v>
      </c>
    </row>
    <row r="97" spans="2:51" s="12" customFormat="1" ht="13.5">
      <c r="B97" s="256"/>
      <c r="C97" s="257"/>
      <c r="D97" s="253" t="s">
        <v>244</v>
      </c>
      <c r="E97" s="258" t="s">
        <v>34</v>
      </c>
      <c r="F97" s="259" t="s">
        <v>245</v>
      </c>
      <c r="G97" s="257"/>
      <c r="H97" s="258" t="s">
        <v>34</v>
      </c>
      <c r="I97" s="260"/>
      <c r="J97" s="257"/>
      <c r="K97" s="257"/>
      <c r="L97" s="261"/>
      <c r="M97" s="262"/>
      <c r="N97" s="263"/>
      <c r="O97" s="263"/>
      <c r="P97" s="263"/>
      <c r="Q97" s="263"/>
      <c r="R97" s="263"/>
      <c r="S97" s="263"/>
      <c r="T97" s="264"/>
      <c r="AT97" s="265" t="s">
        <v>244</v>
      </c>
      <c r="AU97" s="265" t="s">
        <v>113</v>
      </c>
      <c r="AV97" s="12" t="s">
        <v>86</v>
      </c>
      <c r="AW97" s="12" t="s">
        <v>41</v>
      </c>
      <c r="AX97" s="12" t="s">
        <v>78</v>
      </c>
      <c r="AY97" s="265" t="s">
        <v>187</v>
      </c>
    </row>
    <row r="98" spans="2:51" s="13" customFormat="1" ht="13.5">
      <c r="B98" s="266"/>
      <c r="C98" s="267"/>
      <c r="D98" s="253" t="s">
        <v>244</v>
      </c>
      <c r="E98" s="268" t="s">
        <v>34</v>
      </c>
      <c r="F98" s="269" t="s">
        <v>246</v>
      </c>
      <c r="G98" s="267"/>
      <c r="H98" s="270">
        <v>290.72</v>
      </c>
      <c r="I98" s="271"/>
      <c r="J98" s="267"/>
      <c r="K98" s="267"/>
      <c r="L98" s="272"/>
      <c r="M98" s="273"/>
      <c r="N98" s="274"/>
      <c r="O98" s="274"/>
      <c r="P98" s="274"/>
      <c r="Q98" s="274"/>
      <c r="R98" s="274"/>
      <c r="S98" s="274"/>
      <c r="T98" s="275"/>
      <c r="AT98" s="276" t="s">
        <v>244</v>
      </c>
      <c r="AU98" s="276" t="s">
        <v>113</v>
      </c>
      <c r="AV98" s="13" t="s">
        <v>88</v>
      </c>
      <c r="AW98" s="13" t="s">
        <v>41</v>
      </c>
      <c r="AX98" s="13" t="s">
        <v>78</v>
      </c>
      <c r="AY98" s="276" t="s">
        <v>187</v>
      </c>
    </row>
    <row r="99" spans="2:51" s="12" customFormat="1" ht="13.5">
      <c r="B99" s="256"/>
      <c r="C99" s="257"/>
      <c r="D99" s="253" t="s">
        <v>244</v>
      </c>
      <c r="E99" s="258" t="s">
        <v>34</v>
      </c>
      <c r="F99" s="259" t="s">
        <v>247</v>
      </c>
      <c r="G99" s="257"/>
      <c r="H99" s="258" t="s">
        <v>34</v>
      </c>
      <c r="I99" s="260"/>
      <c r="J99" s="257"/>
      <c r="K99" s="257"/>
      <c r="L99" s="261"/>
      <c r="M99" s="262"/>
      <c r="N99" s="263"/>
      <c r="O99" s="263"/>
      <c r="P99" s="263"/>
      <c r="Q99" s="263"/>
      <c r="R99" s="263"/>
      <c r="S99" s="263"/>
      <c r="T99" s="264"/>
      <c r="AT99" s="265" t="s">
        <v>244</v>
      </c>
      <c r="AU99" s="265" t="s">
        <v>113</v>
      </c>
      <c r="AV99" s="12" t="s">
        <v>86</v>
      </c>
      <c r="AW99" s="12" t="s">
        <v>41</v>
      </c>
      <c r="AX99" s="12" t="s">
        <v>78</v>
      </c>
      <c r="AY99" s="265" t="s">
        <v>187</v>
      </c>
    </row>
    <row r="100" spans="2:51" s="13" customFormat="1" ht="13.5">
      <c r="B100" s="266"/>
      <c r="C100" s="267"/>
      <c r="D100" s="253" t="s">
        <v>244</v>
      </c>
      <c r="E100" s="268" t="s">
        <v>34</v>
      </c>
      <c r="F100" s="269" t="s">
        <v>248</v>
      </c>
      <c r="G100" s="267"/>
      <c r="H100" s="270">
        <v>69.398</v>
      </c>
      <c r="I100" s="271"/>
      <c r="J100" s="267"/>
      <c r="K100" s="267"/>
      <c r="L100" s="272"/>
      <c r="M100" s="273"/>
      <c r="N100" s="274"/>
      <c r="O100" s="274"/>
      <c r="P100" s="274"/>
      <c r="Q100" s="274"/>
      <c r="R100" s="274"/>
      <c r="S100" s="274"/>
      <c r="T100" s="275"/>
      <c r="AT100" s="276" t="s">
        <v>244</v>
      </c>
      <c r="AU100" s="276" t="s">
        <v>113</v>
      </c>
      <c r="AV100" s="13" t="s">
        <v>88</v>
      </c>
      <c r="AW100" s="13" t="s">
        <v>41</v>
      </c>
      <c r="AX100" s="13" t="s">
        <v>78</v>
      </c>
      <c r="AY100" s="276" t="s">
        <v>187</v>
      </c>
    </row>
    <row r="101" spans="2:51" s="12" customFormat="1" ht="13.5">
      <c r="B101" s="256"/>
      <c r="C101" s="257"/>
      <c r="D101" s="253" t="s">
        <v>244</v>
      </c>
      <c r="E101" s="258" t="s">
        <v>34</v>
      </c>
      <c r="F101" s="259" t="s">
        <v>249</v>
      </c>
      <c r="G101" s="257"/>
      <c r="H101" s="258" t="s">
        <v>34</v>
      </c>
      <c r="I101" s="260"/>
      <c r="J101" s="257"/>
      <c r="K101" s="257"/>
      <c r="L101" s="261"/>
      <c r="M101" s="262"/>
      <c r="N101" s="263"/>
      <c r="O101" s="263"/>
      <c r="P101" s="263"/>
      <c r="Q101" s="263"/>
      <c r="R101" s="263"/>
      <c r="S101" s="263"/>
      <c r="T101" s="264"/>
      <c r="AT101" s="265" t="s">
        <v>244</v>
      </c>
      <c r="AU101" s="265" t="s">
        <v>113</v>
      </c>
      <c r="AV101" s="12" t="s">
        <v>86</v>
      </c>
      <c r="AW101" s="12" t="s">
        <v>41</v>
      </c>
      <c r="AX101" s="12" t="s">
        <v>78</v>
      </c>
      <c r="AY101" s="265" t="s">
        <v>187</v>
      </c>
    </row>
    <row r="102" spans="2:51" s="13" customFormat="1" ht="13.5">
      <c r="B102" s="266"/>
      <c r="C102" s="267"/>
      <c r="D102" s="253" t="s">
        <v>244</v>
      </c>
      <c r="E102" s="268" t="s">
        <v>34</v>
      </c>
      <c r="F102" s="269" t="s">
        <v>250</v>
      </c>
      <c r="G102" s="267"/>
      <c r="H102" s="270">
        <v>118.148</v>
      </c>
      <c r="I102" s="271"/>
      <c r="J102" s="267"/>
      <c r="K102" s="267"/>
      <c r="L102" s="272"/>
      <c r="M102" s="273"/>
      <c r="N102" s="274"/>
      <c r="O102" s="274"/>
      <c r="P102" s="274"/>
      <c r="Q102" s="274"/>
      <c r="R102" s="274"/>
      <c r="S102" s="274"/>
      <c r="T102" s="275"/>
      <c r="AT102" s="276" t="s">
        <v>244</v>
      </c>
      <c r="AU102" s="276" t="s">
        <v>113</v>
      </c>
      <c r="AV102" s="13" t="s">
        <v>88</v>
      </c>
      <c r="AW102" s="13" t="s">
        <v>41</v>
      </c>
      <c r="AX102" s="13" t="s">
        <v>78</v>
      </c>
      <c r="AY102" s="276" t="s">
        <v>187</v>
      </c>
    </row>
    <row r="103" spans="2:51" s="14" customFormat="1" ht="13.5">
      <c r="B103" s="277"/>
      <c r="C103" s="278"/>
      <c r="D103" s="253" t="s">
        <v>244</v>
      </c>
      <c r="E103" s="279" t="s">
        <v>34</v>
      </c>
      <c r="F103" s="280" t="s">
        <v>251</v>
      </c>
      <c r="G103" s="278"/>
      <c r="H103" s="281">
        <v>478.266</v>
      </c>
      <c r="I103" s="282"/>
      <c r="J103" s="278"/>
      <c r="K103" s="278"/>
      <c r="L103" s="283"/>
      <c r="M103" s="284"/>
      <c r="N103" s="285"/>
      <c r="O103" s="285"/>
      <c r="P103" s="285"/>
      <c r="Q103" s="285"/>
      <c r="R103" s="285"/>
      <c r="S103" s="285"/>
      <c r="T103" s="286"/>
      <c r="AT103" s="287" t="s">
        <v>244</v>
      </c>
      <c r="AU103" s="287" t="s">
        <v>113</v>
      </c>
      <c r="AV103" s="14" t="s">
        <v>204</v>
      </c>
      <c r="AW103" s="14" t="s">
        <v>41</v>
      </c>
      <c r="AX103" s="14" t="s">
        <v>86</v>
      </c>
      <c r="AY103" s="287" t="s">
        <v>187</v>
      </c>
    </row>
    <row r="104" spans="2:65" s="1" customFormat="1" ht="38.25" customHeight="1">
      <c r="B104" s="49"/>
      <c r="C104" s="237" t="s">
        <v>113</v>
      </c>
      <c r="D104" s="237" t="s">
        <v>190</v>
      </c>
      <c r="E104" s="238" t="s">
        <v>252</v>
      </c>
      <c r="F104" s="239" t="s">
        <v>253</v>
      </c>
      <c r="G104" s="240" t="s">
        <v>254</v>
      </c>
      <c r="H104" s="241">
        <v>28.774</v>
      </c>
      <c r="I104" s="242"/>
      <c r="J104" s="243">
        <f>ROUND(I104*H104,2)</f>
        <v>0</v>
      </c>
      <c r="K104" s="239" t="s">
        <v>194</v>
      </c>
      <c r="L104" s="75"/>
      <c r="M104" s="244" t="s">
        <v>34</v>
      </c>
      <c r="N104" s="245" t="s">
        <v>49</v>
      </c>
      <c r="O104" s="50"/>
      <c r="P104" s="246">
        <f>O104*H104</f>
        <v>0</v>
      </c>
      <c r="Q104" s="246">
        <v>0</v>
      </c>
      <c r="R104" s="246">
        <f>Q104*H104</f>
        <v>0</v>
      </c>
      <c r="S104" s="246">
        <v>1.8</v>
      </c>
      <c r="T104" s="247">
        <f>S104*H104</f>
        <v>51.793200000000006</v>
      </c>
      <c r="AR104" s="26" t="s">
        <v>204</v>
      </c>
      <c r="AT104" s="26" t="s">
        <v>190</v>
      </c>
      <c r="AU104" s="26" t="s">
        <v>113</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204</v>
      </c>
      <c r="BM104" s="26" t="s">
        <v>255</v>
      </c>
    </row>
    <row r="105" spans="2:47" s="1" customFormat="1" ht="13.5">
      <c r="B105" s="49"/>
      <c r="C105" s="77"/>
      <c r="D105" s="253" t="s">
        <v>237</v>
      </c>
      <c r="E105" s="77"/>
      <c r="F105" s="254" t="s">
        <v>256</v>
      </c>
      <c r="G105" s="77"/>
      <c r="H105" s="77"/>
      <c r="I105" s="207"/>
      <c r="J105" s="77"/>
      <c r="K105" s="77"/>
      <c r="L105" s="75"/>
      <c r="M105" s="255"/>
      <c r="N105" s="50"/>
      <c r="O105" s="50"/>
      <c r="P105" s="50"/>
      <c r="Q105" s="50"/>
      <c r="R105" s="50"/>
      <c r="S105" s="50"/>
      <c r="T105" s="98"/>
      <c r="AT105" s="26" t="s">
        <v>237</v>
      </c>
      <c r="AU105" s="26" t="s">
        <v>113</v>
      </c>
    </row>
    <row r="106" spans="2:51" s="12" customFormat="1" ht="13.5">
      <c r="B106" s="256"/>
      <c r="C106" s="257"/>
      <c r="D106" s="253" t="s">
        <v>244</v>
      </c>
      <c r="E106" s="258" t="s">
        <v>34</v>
      </c>
      <c r="F106" s="259" t="s">
        <v>245</v>
      </c>
      <c r="G106" s="257"/>
      <c r="H106" s="258" t="s">
        <v>34</v>
      </c>
      <c r="I106" s="260"/>
      <c r="J106" s="257"/>
      <c r="K106" s="257"/>
      <c r="L106" s="261"/>
      <c r="M106" s="262"/>
      <c r="N106" s="263"/>
      <c r="O106" s="263"/>
      <c r="P106" s="263"/>
      <c r="Q106" s="263"/>
      <c r="R106" s="263"/>
      <c r="S106" s="263"/>
      <c r="T106" s="264"/>
      <c r="AT106" s="265" t="s">
        <v>244</v>
      </c>
      <c r="AU106" s="265" t="s">
        <v>113</v>
      </c>
      <c r="AV106" s="12" t="s">
        <v>86</v>
      </c>
      <c r="AW106" s="12" t="s">
        <v>41</v>
      </c>
      <c r="AX106" s="12" t="s">
        <v>78</v>
      </c>
      <c r="AY106" s="265" t="s">
        <v>187</v>
      </c>
    </row>
    <row r="107" spans="2:51" s="13" customFormat="1" ht="13.5">
      <c r="B107" s="266"/>
      <c r="C107" s="267"/>
      <c r="D107" s="253" t="s">
        <v>244</v>
      </c>
      <c r="E107" s="268" t="s">
        <v>34</v>
      </c>
      <c r="F107" s="269" t="s">
        <v>257</v>
      </c>
      <c r="G107" s="267"/>
      <c r="H107" s="270">
        <v>2.016</v>
      </c>
      <c r="I107" s="271"/>
      <c r="J107" s="267"/>
      <c r="K107" s="267"/>
      <c r="L107" s="272"/>
      <c r="M107" s="273"/>
      <c r="N107" s="274"/>
      <c r="O107" s="274"/>
      <c r="P107" s="274"/>
      <c r="Q107" s="274"/>
      <c r="R107" s="274"/>
      <c r="S107" s="274"/>
      <c r="T107" s="275"/>
      <c r="AT107" s="276" t="s">
        <v>244</v>
      </c>
      <c r="AU107" s="276" t="s">
        <v>113</v>
      </c>
      <c r="AV107" s="13" t="s">
        <v>88</v>
      </c>
      <c r="AW107" s="13" t="s">
        <v>41</v>
      </c>
      <c r="AX107" s="13" t="s">
        <v>78</v>
      </c>
      <c r="AY107" s="276" t="s">
        <v>187</v>
      </c>
    </row>
    <row r="108" spans="2:51" s="13" customFormat="1" ht="13.5">
      <c r="B108" s="266"/>
      <c r="C108" s="267"/>
      <c r="D108" s="253" t="s">
        <v>244</v>
      </c>
      <c r="E108" s="268" t="s">
        <v>34</v>
      </c>
      <c r="F108" s="269" t="s">
        <v>258</v>
      </c>
      <c r="G108" s="267"/>
      <c r="H108" s="270">
        <v>1.701</v>
      </c>
      <c r="I108" s="271"/>
      <c r="J108" s="267"/>
      <c r="K108" s="267"/>
      <c r="L108" s="272"/>
      <c r="M108" s="273"/>
      <c r="N108" s="274"/>
      <c r="O108" s="274"/>
      <c r="P108" s="274"/>
      <c r="Q108" s="274"/>
      <c r="R108" s="274"/>
      <c r="S108" s="274"/>
      <c r="T108" s="275"/>
      <c r="AT108" s="276" t="s">
        <v>244</v>
      </c>
      <c r="AU108" s="276" t="s">
        <v>113</v>
      </c>
      <c r="AV108" s="13" t="s">
        <v>88</v>
      </c>
      <c r="AW108" s="13" t="s">
        <v>41</v>
      </c>
      <c r="AX108" s="13" t="s">
        <v>78</v>
      </c>
      <c r="AY108" s="276" t="s">
        <v>187</v>
      </c>
    </row>
    <row r="109" spans="2:51" s="13" customFormat="1" ht="13.5">
      <c r="B109" s="266"/>
      <c r="C109" s="267"/>
      <c r="D109" s="253" t="s">
        <v>244</v>
      </c>
      <c r="E109" s="268" t="s">
        <v>34</v>
      </c>
      <c r="F109" s="269" t="s">
        <v>259</v>
      </c>
      <c r="G109" s="267"/>
      <c r="H109" s="270">
        <v>1.134</v>
      </c>
      <c r="I109" s="271"/>
      <c r="J109" s="267"/>
      <c r="K109" s="267"/>
      <c r="L109" s="272"/>
      <c r="M109" s="273"/>
      <c r="N109" s="274"/>
      <c r="O109" s="274"/>
      <c r="P109" s="274"/>
      <c r="Q109" s="274"/>
      <c r="R109" s="274"/>
      <c r="S109" s="274"/>
      <c r="T109" s="275"/>
      <c r="AT109" s="276" t="s">
        <v>244</v>
      </c>
      <c r="AU109" s="276" t="s">
        <v>113</v>
      </c>
      <c r="AV109" s="13" t="s">
        <v>88</v>
      </c>
      <c r="AW109" s="13" t="s">
        <v>41</v>
      </c>
      <c r="AX109" s="13" t="s">
        <v>78</v>
      </c>
      <c r="AY109" s="276" t="s">
        <v>187</v>
      </c>
    </row>
    <row r="110" spans="2:51" s="13" customFormat="1" ht="13.5">
      <c r="B110" s="266"/>
      <c r="C110" s="267"/>
      <c r="D110" s="253" t="s">
        <v>244</v>
      </c>
      <c r="E110" s="268" t="s">
        <v>34</v>
      </c>
      <c r="F110" s="269" t="s">
        <v>258</v>
      </c>
      <c r="G110" s="267"/>
      <c r="H110" s="270">
        <v>1.701</v>
      </c>
      <c r="I110" s="271"/>
      <c r="J110" s="267"/>
      <c r="K110" s="267"/>
      <c r="L110" s="272"/>
      <c r="M110" s="273"/>
      <c r="N110" s="274"/>
      <c r="O110" s="274"/>
      <c r="P110" s="274"/>
      <c r="Q110" s="274"/>
      <c r="R110" s="274"/>
      <c r="S110" s="274"/>
      <c r="T110" s="275"/>
      <c r="AT110" s="276" t="s">
        <v>244</v>
      </c>
      <c r="AU110" s="276" t="s">
        <v>113</v>
      </c>
      <c r="AV110" s="13" t="s">
        <v>88</v>
      </c>
      <c r="AW110" s="13" t="s">
        <v>41</v>
      </c>
      <c r="AX110" s="13" t="s">
        <v>78</v>
      </c>
      <c r="AY110" s="276" t="s">
        <v>187</v>
      </c>
    </row>
    <row r="111" spans="2:51" s="13" customFormat="1" ht="13.5">
      <c r="B111" s="266"/>
      <c r="C111" s="267"/>
      <c r="D111" s="253" t="s">
        <v>244</v>
      </c>
      <c r="E111" s="268" t="s">
        <v>34</v>
      </c>
      <c r="F111" s="269" t="s">
        <v>260</v>
      </c>
      <c r="G111" s="267"/>
      <c r="H111" s="270">
        <v>1.896</v>
      </c>
      <c r="I111" s="271"/>
      <c r="J111" s="267"/>
      <c r="K111" s="267"/>
      <c r="L111" s="272"/>
      <c r="M111" s="273"/>
      <c r="N111" s="274"/>
      <c r="O111" s="274"/>
      <c r="P111" s="274"/>
      <c r="Q111" s="274"/>
      <c r="R111" s="274"/>
      <c r="S111" s="274"/>
      <c r="T111" s="275"/>
      <c r="AT111" s="276" t="s">
        <v>244</v>
      </c>
      <c r="AU111" s="276" t="s">
        <v>113</v>
      </c>
      <c r="AV111" s="13" t="s">
        <v>88</v>
      </c>
      <c r="AW111" s="13" t="s">
        <v>41</v>
      </c>
      <c r="AX111" s="13" t="s">
        <v>78</v>
      </c>
      <c r="AY111" s="276" t="s">
        <v>187</v>
      </c>
    </row>
    <row r="112" spans="2:51" s="12" customFormat="1" ht="13.5">
      <c r="B112" s="256"/>
      <c r="C112" s="257"/>
      <c r="D112" s="253" t="s">
        <v>244</v>
      </c>
      <c r="E112" s="258" t="s">
        <v>34</v>
      </c>
      <c r="F112" s="259" t="s">
        <v>247</v>
      </c>
      <c r="G112" s="257"/>
      <c r="H112" s="258" t="s">
        <v>34</v>
      </c>
      <c r="I112" s="260"/>
      <c r="J112" s="257"/>
      <c r="K112" s="257"/>
      <c r="L112" s="261"/>
      <c r="M112" s="262"/>
      <c r="N112" s="263"/>
      <c r="O112" s="263"/>
      <c r="P112" s="263"/>
      <c r="Q112" s="263"/>
      <c r="R112" s="263"/>
      <c r="S112" s="263"/>
      <c r="T112" s="264"/>
      <c r="AT112" s="265" t="s">
        <v>244</v>
      </c>
      <c r="AU112" s="265" t="s">
        <v>113</v>
      </c>
      <c r="AV112" s="12" t="s">
        <v>86</v>
      </c>
      <c r="AW112" s="12" t="s">
        <v>41</v>
      </c>
      <c r="AX112" s="12" t="s">
        <v>78</v>
      </c>
      <c r="AY112" s="265" t="s">
        <v>187</v>
      </c>
    </row>
    <row r="113" spans="2:51" s="13" customFormat="1" ht="13.5">
      <c r="B113" s="266"/>
      <c r="C113" s="267"/>
      <c r="D113" s="253" t="s">
        <v>244</v>
      </c>
      <c r="E113" s="268" t="s">
        <v>34</v>
      </c>
      <c r="F113" s="269" t="s">
        <v>261</v>
      </c>
      <c r="G113" s="267"/>
      <c r="H113" s="270">
        <v>0.63</v>
      </c>
      <c r="I113" s="271"/>
      <c r="J113" s="267"/>
      <c r="K113" s="267"/>
      <c r="L113" s="272"/>
      <c r="M113" s="273"/>
      <c r="N113" s="274"/>
      <c r="O113" s="274"/>
      <c r="P113" s="274"/>
      <c r="Q113" s="274"/>
      <c r="R113" s="274"/>
      <c r="S113" s="274"/>
      <c r="T113" s="275"/>
      <c r="AT113" s="276" t="s">
        <v>244</v>
      </c>
      <c r="AU113" s="276" t="s">
        <v>113</v>
      </c>
      <c r="AV113" s="13" t="s">
        <v>88</v>
      </c>
      <c r="AW113" s="13" t="s">
        <v>41</v>
      </c>
      <c r="AX113" s="13" t="s">
        <v>78</v>
      </c>
      <c r="AY113" s="276" t="s">
        <v>187</v>
      </c>
    </row>
    <row r="114" spans="2:51" s="12" customFormat="1" ht="13.5">
      <c r="B114" s="256"/>
      <c r="C114" s="257"/>
      <c r="D114" s="253" t="s">
        <v>244</v>
      </c>
      <c r="E114" s="258" t="s">
        <v>34</v>
      </c>
      <c r="F114" s="259" t="s">
        <v>249</v>
      </c>
      <c r="G114" s="257"/>
      <c r="H114" s="258" t="s">
        <v>34</v>
      </c>
      <c r="I114" s="260"/>
      <c r="J114" s="257"/>
      <c r="K114" s="257"/>
      <c r="L114" s="261"/>
      <c r="M114" s="262"/>
      <c r="N114" s="263"/>
      <c r="O114" s="263"/>
      <c r="P114" s="263"/>
      <c r="Q114" s="263"/>
      <c r="R114" s="263"/>
      <c r="S114" s="263"/>
      <c r="T114" s="264"/>
      <c r="AT114" s="265" t="s">
        <v>244</v>
      </c>
      <c r="AU114" s="265" t="s">
        <v>113</v>
      </c>
      <c r="AV114" s="12" t="s">
        <v>86</v>
      </c>
      <c r="AW114" s="12" t="s">
        <v>41</v>
      </c>
      <c r="AX114" s="12" t="s">
        <v>78</v>
      </c>
      <c r="AY114" s="265" t="s">
        <v>187</v>
      </c>
    </row>
    <row r="115" spans="2:51" s="13" customFormat="1" ht="13.5">
      <c r="B115" s="266"/>
      <c r="C115" s="267"/>
      <c r="D115" s="253" t="s">
        <v>244</v>
      </c>
      <c r="E115" s="268" t="s">
        <v>34</v>
      </c>
      <c r="F115" s="269" t="s">
        <v>262</v>
      </c>
      <c r="G115" s="267"/>
      <c r="H115" s="270">
        <v>1.003</v>
      </c>
      <c r="I115" s="271"/>
      <c r="J115" s="267"/>
      <c r="K115" s="267"/>
      <c r="L115" s="272"/>
      <c r="M115" s="273"/>
      <c r="N115" s="274"/>
      <c r="O115" s="274"/>
      <c r="P115" s="274"/>
      <c r="Q115" s="274"/>
      <c r="R115" s="274"/>
      <c r="S115" s="274"/>
      <c r="T115" s="275"/>
      <c r="AT115" s="276" t="s">
        <v>244</v>
      </c>
      <c r="AU115" s="276" t="s">
        <v>113</v>
      </c>
      <c r="AV115" s="13" t="s">
        <v>88</v>
      </c>
      <c r="AW115" s="13" t="s">
        <v>41</v>
      </c>
      <c r="AX115" s="13" t="s">
        <v>78</v>
      </c>
      <c r="AY115" s="276" t="s">
        <v>187</v>
      </c>
    </row>
    <row r="116" spans="2:51" s="13" customFormat="1" ht="13.5">
      <c r="B116" s="266"/>
      <c r="C116" s="267"/>
      <c r="D116" s="253" t="s">
        <v>244</v>
      </c>
      <c r="E116" s="268" t="s">
        <v>34</v>
      </c>
      <c r="F116" s="269" t="s">
        <v>263</v>
      </c>
      <c r="G116" s="267"/>
      <c r="H116" s="270">
        <v>0.684</v>
      </c>
      <c r="I116" s="271"/>
      <c r="J116" s="267"/>
      <c r="K116" s="267"/>
      <c r="L116" s="272"/>
      <c r="M116" s="273"/>
      <c r="N116" s="274"/>
      <c r="O116" s="274"/>
      <c r="P116" s="274"/>
      <c r="Q116" s="274"/>
      <c r="R116" s="274"/>
      <c r="S116" s="274"/>
      <c r="T116" s="275"/>
      <c r="AT116" s="276" t="s">
        <v>244</v>
      </c>
      <c r="AU116" s="276" t="s">
        <v>113</v>
      </c>
      <c r="AV116" s="13" t="s">
        <v>88</v>
      </c>
      <c r="AW116" s="13" t="s">
        <v>41</v>
      </c>
      <c r="AX116" s="13" t="s">
        <v>78</v>
      </c>
      <c r="AY116" s="276" t="s">
        <v>187</v>
      </c>
    </row>
    <row r="117" spans="2:51" s="13" customFormat="1" ht="13.5">
      <c r="B117" s="266"/>
      <c r="C117" s="267"/>
      <c r="D117" s="253" t="s">
        <v>244</v>
      </c>
      <c r="E117" s="268" t="s">
        <v>34</v>
      </c>
      <c r="F117" s="269" t="s">
        <v>264</v>
      </c>
      <c r="G117" s="267"/>
      <c r="H117" s="270">
        <v>1.26</v>
      </c>
      <c r="I117" s="271"/>
      <c r="J117" s="267"/>
      <c r="K117" s="267"/>
      <c r="L117" s="272"/>
      <c r="M117" s="273"/>
      <c r="N117" s="274"/>
      <c r="O117" s="274"/>
      <c r="P117" s="274"/>
      <c r="Q117" s="274"/>
      <c r="R117" s="274"/>
      <c r="S117" s="274"/>
      <c r="T117" s="275"/>
      <c r="AT117" s="276" t="s">
        <v>244</v>
      </c>
      <c r="AU117" s="276" t="s">
        <v>113</v>
      </c>
      <c r="AV117" s="13" t="s">
        <v>88</v>
      </c>
      <c r="AW117" s="13" t="s">
        <v>41</v>
      </c>
      <c r="AX117" s="13" t="s">
        <v>78</v>
      </c>
      <c r="AY117" s="276" t="s">
        <v>187</v>
      </c>
    </row>
    <row r="118" spans="2:51" s="13" customFormat="1" ht="13.5">
      <c r="B118" s="266"/>
      <c r="C118" s="267"/>
      <c r="D118" s="253" t="s">
        <v>244</v>
      </c>
      <c r="E118" s="268" t="s">
        <v>34</v>
      </c>
      <c r="F118" s="269" t="s">
        <v>265</v>
      </c>
      <c r="G118" s="267"/>
      <c r="H118" s="270">
        <v>0.667</v>
      </c>
      <c r="I118" s="271"/>
      <c r="J118" s="267"/>
      <c r="K118" s="267"/>
      <c r="L118" s="272"/>
      <c r="M118" s="273"/>
      <c r="N118" s="274"/>
      <c r="O118" s="274"/>
      <c r="P118" s="274"/>
      <c r="Q118" s="274"/>
      <c r="R118" s="274"/>
      <c r="S118" s="274"/>
      <c r="T118" s="275"/>
      <c r="AT118" s="276" t="s">
        <v>244</v>
      </c>
      <c r="AU118" s="276" t="s">
        <v>113</v>
      </c>
      <c r="AV118" s="13" t="s">
        <v>88</v>
      </c>
      <c r="AW118" s="13" t="s">
        <v>41</v>
      </c>
      <c r="AX118" s="13" t="s">
        <v>78</v>
      </c>
      <c r="AY118" s="276" t="s">
        <v>187</v>
      </c>
    </row>
    <row r="119" spans="2:51" s="13" customFormat="1" ht="13.5">
      <c r="B119" s="266"/>
      <c r="C119" s="267"/>
      <c r="D119" s="253" t="s">
        <v>244</v>
      </c>
      <c r="E119" s="268" t="s">
        <v>34</v>
      </c>
      <c r="F119" s="269" t="s">
        <v>266</v>
      </c>
      <c r="G119" s="267"/>
      <c r="H119" s="270">
        <v>0.693</v>
      </c>
      <c r="I119" s="271"/>
      <c r="J119" s="267"/>
      <c r="K119" s="267"/>
      <c r="L119" s="272"/>
      <c r="M119" s="273"/>
      <c r="N119" s="274"/>
      <c r="O119" s="274"/>
      <c r="P119" s="274"/>
      <c r="Q119" s="274"/>
      <c r="R119" s="274"/>
      <c r="S119" s="274"/>
      <c r="T119" s="275"/>
      <c r="AT119" s="276" t="s">
        <v>244</v>
      </c>
      <c r="AU119" s="276" t="s">
        <v>113</v>
      </c>
      <c r="AV119" s="13" t="s">
        <v>88</v>
      </c>
      <c r="AW119" s="13" t="s">
        <v>41</v>
      </c>
      <c r="AX119" s="13" t="s">
        <v>78</v>
      </c>
      <c r="AY119" s="276" t="s">
        <v>187</v>
      </c>
    </row>
    <row r="120" spans="2:51" s="13" customFormat="1" ht="13.5">
      <c r="B120" s="266"/>
      <c r="C120" s="267"/>
      <c r="D120" s="253" t="s">
        <v>244</v>
      </c>
      <c r="E120" s="268" t="s">
        <v>34</v>
      </c>
      <c r="F120" s="269" t="s">
        <v>267</v>
      </c>
      <c r="G120" s="267"/>
      <c r="H120" s="270">
        <v>3.032</v>
      </c>
      <c r="I120" s="271"/>
      <c r="J120" s="267"/>
      <c r="K120" s="267"/>
      <c r="L120" s="272"/>
      <c r="M120" s="273"/>
      <c r="N120" s="274"/>
      <c r="O120" s="274"/>
      <c r="P120" s="274"/>
      <c r="Q120" s="274"/>
      <c r="R120" s="274"/>
      <c r="S120" s="274"/>
      <c r="T120" s="275"/>
      <c r="AT120" s="276" t="s">
        <v>244</v>
      </c>
      <c r="AU120" s="276" t="s">
        <v>113</v>
      </c>
      <c r="AV120" s="13" t="s">
        <v>88</v>
      </c>
      <c r="AW120" s="13" t="s">
        <v>41</v>
      </c>
      <c r="AX120" s="13" t="s">
        <v>78</v>
      </c>
      <c r="AY120" s="276" t="s">
        <v>187</v>
      </c>
    </row>
    <row r="121" spans="2:51" s="13" customFormat="1" ht="13.5">
      <c r="B121" s="266"/>
      <c r="C121" s="267"/>
      <c r="D121" s="253" t="s">
        <v>244</v>
      </c>
      <c r="E121" s="268" t="s">
        <v>34</v>
      </c>
      <c r="F121" s="269" t="s">
        <v>268</v>
      </c>
      <c r="G121" s="267"/>
      <c r="H121" s="270">
        <v>3.488</v>
      </c>
      <c r="I121" s="271"/>
      <c r="J121" s="267"/>
      <c r="K121" s="267"/>
      <c r="L121" s="272"/>
      <c r="M121" s="273"/>
      <c r="N121" s="274"/>
      <c r="O121" s="274"/>
      <c r="P121" s="274"/>
      <c r="Q121" s="274"/>
      <c r="R121" s="274"/>
      <c r="S121" s="274"/>
      <c r="T121" s="275"/>
      <c r="AT121" s="276" t="s">
        <v>244</v>
      </c>
      <c r="AU121" s="276" t="s">
        <v>113</v>
      </c>
      <c r="AV121" s="13" t="s">
        <v>88</v>
      </c>
      <c r="AW121" s="13" t="s">
        <v>41</v>
      </c>
      <c r="AX121" s="13" t="s">
        <v>78</v>
      </c>
      <c r="AY121" s="276" t="s">
        <v>187</v>
      </c>
    </row>
    <row r="122" spans="2:51" s="12" customFormat="1" ht="13.5">
      <c r="B122" s="256"/>
      <c r="C122" s="257"/>
      <c r="D122" s="253" t="s">
        <v>244</v>
      </c>
      <c r="E122" s="258" t="s">
        <v>34</v>
      </c>
      <c r="F122" s="259" t="s">
        <v>269</v>
      </c>
      <c r="G122" s="257"/>
      <c r="H122" s="258" t="s">
        <v>34</v>
      </c>
      <c r="I122" s="260"/>
      <c r="J122" s="257"/>
      <c r="K122" s="257"/>
      <c r="L122" s="261"/>
      <c r="M122" s="262"/>
      <c r="N122" s="263"/>
      <c r="O122" s="263"/>
      <c r="P122" s="263"/>
      <c r="Q122" s="263"/>
      <c r="R122" s="263"/>
      <c r="S122" s="263"/>
      <c r="T122" s="264"/>
      <c r="AT122" s="265" t="s">
        <v>244</v>
      </c>
      <c r="AU122" s="265" t="s">
        <v>113</v>
      </c>
      <c r="AV122" s="12" t="s">
        <v>86</v>
      </c>
      <c r="AW122" s="12" t="s">
        <v>41</v>
      </c>
      <c r="AX122" s="12" t="s">
        <v>78</v>
      </c>
      <c r="AY122" s="265" t="s">
        <v>187</v>
      </c>
    </row>
    <row r="123" spans="2:51" s="13" customFormat="1" ht="13.5">
      <c r="B123" s="266"/>
      <c r="C123" s="267"/>
      <c r="D123" s="253" t="s">
        <v>244</v>
      </c>
      <c r="E123" s="268" t="s">
        <v>34</v>
      </c>
      <c r="F123" s="269" t="s">
        <v>270</v>
      </c>
      <c r="G123" s="267"/>
      <c r="H123" s="270">
        <v>1.62</v>
      </c>
      <c r="I123" s="271"/>
      <c r="J123" s="267"/>
      <c r="K123" s="267"/>
      <c r="L123" s="272"/>
      <c r="M123" s="273"/>
      <c r="N123" s="274"/>
      <c r="O123" s="274"/>
      <c r="P123" s="274"/>
      <c r="Q123" s="274"/>
      <c r="R123" s="274"/>
      <c r="S123" s="274"/>
      <c r="T123" s="275"/>
      <c r="AT123" s="276" t="s">
        <v>244</v>
      </c>
      <c r="AU123" s="276" t="s">
        <v>113</v>
      </c>
      <c r="AV123" s="13" t="s">
        <v>88</v>
      </c>
      <c r="AW123" s="13" t="s">
        <v>41</v>
      </c>
      <c r="AX123" s="13" t="s">
        <v>78</v>
      </c>
      <c r="AY123" s="276" t="s">
        <v>187</v>
      </c>
    </row>
    <row r="124" spans="2:51" s="13" customFormat="1" ht="13.5">
      <c r="B124" s="266"/>
      <c r="C124" s="267"/>
      <c r="D124" s="253" t="s">
        <v>244</v>
      </c>
      <c r="E124" s="268" t="s">
        <v>34</v>
      </c>
      <c r="F124" s="269" t="s">
        <v>271</v>
      </c>
      <c r="G124" s="267"/>
      <c r="H124" s="270">
        <v>3.84</v>
      </c>
      <c r="I124" s="271"/>
      <c r="J124" s="267"/>
      <c r="K124" s="267"/>
      <c r="L124" s="272"/>
      <c r="M124" s="273"/>
      <c r="N124" s="274"/>
      <c r="O124" s="274"/>
      <c r="P124" s="274"/>
      <c r="Q124" s="274"/>
      <c r="R124" s="274"/>
      <c r="S124" s="274"/>
      <c r="T124" s="275"/>
      <c r="AT124" s="276" t="s">
        <v>244</v>
      </c>
      <c r="AU124" s="276" t="s">
        <v>113</v>
      </c>
      <c r="AV124" s="13" t="s">
        <v>88</v>
      </c>
      <c r="AW124" s="13" t="s">
        <v>41</v>
      </c>
      <c r="AX124" s="13" t="s">
        <v>78</v>
      </c>
      <c r="AY124" s="276" t="s">
        <v>187</v>
      </c>
    </row>
    <row r="125" spans="2:51" s="13" customFormat="1" ht="13.5">
      <c r="B125" s="266"/>
      <c r="C125" s="267"/>
      <c r="D125" s="253" t="s">
        <v>244</v>
      </c>
      <c r="E125" s="268" t="s">
        <v>34</v>
      </c>
      <c r="F125" s="269" t="s">
        <v>272</v>
      </c>
      <c r="G125" s="267"/>
      <c r="H125" s="270">
        <v>1.361</v>
      </c>
      <c r="I125" s="271"/>
      <c r="J125" s="267"/>
      <c r="K125" s="267"/>
      <c r="L125" s="272"/>
      <c r="M125" s="273"/>
      <c r="N125" s="274"/>
      <c r="O125" s="274"/>
      <c r="P125" s="274"/>
      <c r="Q125" s="274"/>
      <c r="R125" s="274"/>
      <c r="S125" s="274"/>
      <c r="T125" s="275"/>
      <c r="AT125" s="276" t="s">
        <v>244</v>
      </c>
      <c r="AU125" s="276" t="s">
        <v>113</v>
      </c>
      <c r="AV125" s="13" t="s">
        <v>88</v>
      </c>
      <c r="AW125" s="13" t="s">
        <v>41</v>
      </c>
      <c r="AX125" s="13" t="s">
        <v>78</v>
      </c>
      <c r="AY125" s="276" t="s">
        <v>187</v>
      </c>
    </row>
    <row r="126" spans="2:51" s="13" customFormat="1" ht="13.5">
      <c r="B126" s="266"/>
      <c r="C126" s="267"/>
      <c r="D126" s="253" t="s">
        <v>244</v>
      </c>
      <c r="E126" s="268" t="s">
        <v>34</v>
      </c>
      <c r="F126" s="269" t="s">
        <v>273</v>
      </c>
      <c r="G126" s="267"/>
      <c r="H126" s="270">
        <v>1.008</v>
      </c>
      <c r="I126" s="271"/>
      <c r="J126" s="267"/>
      <c r="K126" s="267"/>
      <c r="L126" s="272"/>
      <c r="M126" s="273"/>
      <c r="N126" s="274"/>
      <c r="O126" s="274"/>
      <c r="P126" s="274"/>
      <c r="Q126" s="274"/>
      <c r="R126" s="274"/>
      <c r="S126" s="274"/>
      <c r="T126" s="275"/>
      <c r="AT126" s="276" t="s">
        <v>244</v>
      </c>
      <c r="AU126" s="276" t="s">
        <v>113</v>
      </c>
      <c r="AV126" s="13" t="s">
        <v>88</v>
      </c>
      <c r="AW126" s="13" t="s">
        <v>41</v>
      </c>
      <c r="AX126" s="13" t="s">
        <v>78</v>
      </c>
      <c r="AY126" s="276" t="s">
        <v>187</v>
      </c>
    </row>
    <row r="127" spans="2:51" s="13" customFormat="1" ht="13.5">
      <c r="B127" s="266"/>
      <c r="C127" s="267"/>
      <c r="D127" s="253" t="s">
        <v>244</v>
      </c>
      <c r="E127" s="268" t="s">
        <v>34</v>
      </c>
      <c r="F127" s="269" t="s">
        <v>274</v>
      </c>
      <c r="G127" s="267"/>
      <c r="H127" s="270">
        <v>1.04</v>
      </c>
      <c r="I127" s="271"/>
      <c r="J127" s="267"/>
      <c r="K127" s="267"/>
      <c r="L127" s="272"/>
      <c r="M127" s="273"/>
      <c r="N127" s="274"/>
      <c r="O127" s="274"/>
      <c r="P127" s="274"/>
      <c r="Q127" s="274"/>
      <c r="R127" s="274"/>
      <c r="S127" s="274"/>
      <c r="T127" s="275"/>
      <c r="AT127" s="276" t="s">
        <v>244</v>
      </c>
      <c r="AU127" s="276" t="s">
        <v>113</v>
      </c>
      <c r="AV127" s="13" t="s">
        <v>88</v>
      </c>
      <c r="AW127" s="13" t="s">
        <v>41</v>
      </c>
      <c r="AX127" s="13" t="s">
        <v>78</v>
      </c>
      <c r="AY127" s="276" t="s">
        <v>187</v>
      </c>
    </row>
    <row r="128" spans="2:51" s="14" customFormat="1" ht="13.5">
      <c r="B128" s="277"/>
      <c r="C128" s="278"/>
      <c r="D128" s="253" t="s">
        <v>244</v>
      </c>
      <c r="E128" s="279" t="s">
        <v>34</v>
      </c>
      <c r="F128" s="280" t="s">
        <v>251</v>
      </c>
      <c r="G128" s="278"/>
      <c r="H128" s="281">
        <v>28.774</v>
      </c>
      <c r="I128" s="282"/>
      <c r="J128" s="278"/>
      <c r="K128" s="278"/>
      <c r="L128" s="283"/>
      <c r="M128" s="284"/>
      <c r="N128" s="285"/>
      <c r="O128" s="285"/>
      <c r="P128" s="285"/>
      <c r="Q128" s="285"/>
      <c r="R128" s="285"/>
      <c r="S128" s="285"/>
      <c r="T128" s="286"/>
      <c r="AT128" s="287" t="s">
        <v>244</v>
      </c>
      <c r="AU128" s="287" t="s">
        <v>113</v>
      </c>
      <c r="AV128" s="14" t="s">
        <v>204</v>
      </c>
      <c r="AW128" s="14" t="s">
        <v>41</v>
      </c>
      <c r="AX128" s="14" t="s">
        <v>86</v>
      </c>
      <c r="AY128" s="287" t="s">
        <v>187</v>
      </c>
    </row>
    <row r="129" spans="2:65" s="1" customFormat="1" ht="25.5" customHeight="1">
      <c r="B129" s="49"/>
      <c r="C129" s="237" t="s">
        <v>204</v>
      </c>
      <c r="D129" s="237" t="s">
        <v>190</v>
      </c>
      <c r="E129" s="238" t="s">
        <v>275</v>
      </c>
      <c r="F129" s="239" t="s">
        <v>276</v>
      </c>
      <c r="G129" s="240" t="s">
        <v>235</v>
      </c>
      <c r="H129" s="241">
        <v>20</v>
      </c>
      <c r="I129" s="242"/>
      <c r="J129" s="243">
        <f>ROUND(I129*H129,2)</f>
        <v>0</v>
      </c>
      <c r="K129" s="239" t="s">
        <v>194</v>
      </c>
      <c r="L129" s="75"/>
      <c r="M129" s="244" t="s">
        <v>34</v>
      </c>
      <c r="N129" s="245" t="s">
        <v>49</v>
      </c>
      <c r="O129" s="50"/>
      <c r="P129" s="246">
        <f>O129*H129</f>
        <v>0</v>
      </c>
      <c r="Q129" s="246">
        <v>0</v>
      </c>
      <c r="R129" s="246">
        <f>Q129*H129</f>
        <v>0</v>
      </c>
      <c r="S129" s="246">
        <v>0.082</v>
      </c>
      <c r="T129" s="247">
        <f>S129*H129</f>
        <v>1.6400000000000001</v>
      </c>
      <c r="AR129" s="26" t="s">
        <v>204</v>
      </c>
      <c r="AT129" s="26" t="s">
        <v>190</v>
      </c>
      <c r="AU129" s="26" t="s">
        <v>113</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204</v>
      </c>
      <c r="BM129" s="26" t="s">
        <v>277</v>
      </c>
    </row>
    <row r="130" spans="2:65" s="1" customFormat="1" ht="25.5" customHeight="1">
      <c r="B130" s="49"/>
      <c r="C130" s="237" t="s">
        <v>186</v>
      </c>
      <c r="D130" s="237" t="s">
        <v>190</v>
      </c>
      <c r="E130" s="238" t="s">
        <v>278</v>
      </c>
      <c r="F130" s="239" t="s">
        <v>279</v>
      </c>
      <c r="G130" s="240" t="s">
        <v>235</v>
      </c>
      <c r="H130" s="241">
        <v>391.8</v>
      </c>
      <c r="I130" s="242"/>
      <c r="J130" s="243">
        <f>ROUND(I130*H130,2)</f>
        <v>0</v>
      </c>
      <c r="K130" s="239" t="s">
        <v>194</v>
      </c>
      <c r="L130" s="75"/>
      <c r="M130" s="244" t="s">
        <v>34</v>
      </c>
      <c r="N130" s="245" t="s">
        <v>49</v>
      </c>
      <c r="O130" s="50"/>
      <c r="P130" s="246">
        <f>O130*H130</f>
        <v>0</v>
      </c>
      <c r="Q130" s="246">
        <v>0</v>
      </c>
      <c r="R130" s="246">
        <f>Q130*H130</f>
        <v>0</v>
      </c>
      <c r="S130" s="246">
        <v>0.132</v>
      </c>
      <c r="T130" s="247">
        <f>S130*H130</f>
        <v>51.717600000000004</v>
      </c>
      <c r="AR130" s="26" t="s">
        <v>204</v>
      </c>
      <c r="AT130" s="26" t="s">
        <v>190</v>
      </c>
      <c r="AU130" s="26" t="s">
        <v>113</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204</v>
      </c>
      <c r="BM130" s="26" t="s">
        <v>280</v>
      </c>
    </row>
    <row r="131" spans="2:51" s="13" customFormat="1" ht="13.5">
      <c r="B131" s="266"/>
      <c r="C131" s="267"/>
      <c r="D131" s="253" t="s">
        <v>244</v>
      </c>
      <c r="E131" s="268" t="s">
        <v>34</v>
      </c>
      <c r="F131" s="269" t="s">
        <v>281</v>
      </c>
      <c r="G131" s="267"/>
      <c r="H131" s="270">
        <v>391.8</v>
      </c>
      <c r="I131" s="271"/>
      <c r="J131" s="267"/>
      <c r="K131" s="267"/>
      <c r="L131" s="272"/>
      <c r="M131" s="273"/>
      <c r="N131" s="274"/>
      <c r="O131" s="274"/>
      <c r="P131" s="274"/>
      <c r="Q131" s="274"/>
      <c r="R131" s="274"/>
      <c r="S131" s="274"/>
      <c r="T131" s="275"/>
      <c r="AT131" s="276" t="s">
        <v>244</v>
      </c>
      <c r="AU131" s="276" t="s">
        <v>113</v>
      </c>
      <c r="AV131" s="13" t="s">
        <v>88</v>
      </c>
      <c r="AW131" s="13" t="s">
        <v>41</v>
      </c>
      <c r="AX131" s="13" t="s">
        <v>86</v>
      </c>
      <c r="AY131" s="276" t="s">
        <v>187</v>
      </c>
    </row>
    <row r="132" spans="2:65" s="1" customFormat="1" ht="25.5" customHeight="1">
      <c r="B132" s="49"/>
      <c r="C132" s="237" t="s">
        <v>282</v>
      </c>
      <c r="D132" s="237" t="s">
        <v>190</v>
      </c>
      <c r="E132" s="238" t="s">
        <v>283</v>
      </c>
      <c r="F132" s="239" t="s">
        <v>284</v>
      </c>
      <c r="G132" s="240" t="s">
        <v>235</v>
      </c>
      <c r="H132" s="241">
        <v>63.203</v>
      </c>
      <c r="I132" s="242"/>
      <c r="J132" s="243">
        <f>ROUND(I132*H132,2)</f>
        <v>0</v>
      </c>
      <c r="K132" s="239" t="s">
        <v>194</v>
      </c>
      <c r="L132" s="75"/>
      <c r="M132" s="244" t="s">
        <v>34</v>
      </c>
      <c r="N132" s="245" t="s">
        <v>49</v>
      </c>
      <c r="O132" s="50"/>
      <c r="P132" s="246">
        <f>O132*H132</f>
        <v>0</v>
      </c>
      <c r="Q132" s="246">
        <v>0</v>
      </c>
      <c r="R132" s="246">
        <f>Q132*H132</f>
        <v>0</v>
      </c>
      <c r="S132" s="246">
        <v>0.207</v>
      </c>
      <c r="T132" s="247">
        <f>S132*H132</f>
        <v>13.083021</v>
      </c>
      <c r="AR132" s="26" t="s">
        <v>204</v>
      </c>
      <c r="AT132" s="26" t="s">
        <v>190</v>
      </c>
      <c r="AU132" s="26" t="s">
        <v>113</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204</v>
      </c>
      <c r="BM132" s="26" t="s">
        <v>285</v>
      </c>
    </row>
    <row r="133" spans="2:51" s="13" customFormat="1" ht="13.5">
      <c r="B133" s="266"/>
      <c r="C133" s="267"/>
      <c r="D133" s="253" t="s">
        <v>244</v>
      </c>
      <c r="E133" s="268" t="s">
        <v>34</v>
      </c>
      <c r="F133" s="269" t="s">
        <v>286</v>
      </c>
      <c r="G133" s="267"/>
      <c r="H133" s="270">
        <v>63.203</v>
      </c>
      <c r="I133" s="271"/>
      <c r="J133" s="267"/>
      <c r="K133" s="267"/>
      <c r="L133" s="272"/>
      <c r="M133" s="273"/>
      <c r="N133" s="274"/>
      <c r="O133" s="274"/>
      <c r="P133" s="274"/>
      <c r="Q133" s="274"/>
      <c r="R133" s="274"/>
      <c r="S133" s="274"/>
      <c r="T133" s="275"/>
      <c r="AT133" s="276" t="s">
        <v>244</v>
      </c>
      <c r="AU133" s="276" t="s">
        <v>113</v>
      </c>
      <c r="AV133" s="13" t="s">
        <v>88</v>
      </c>
      <c r="AW133" s="13" t="s">
        <v>41</v>
      </c>
      <c r="AX133" s="13" t="s">
        <v>86</v>
      </c>
      <c r="AY133" s="276" t="s">
        <v>187</v>
      </c>
    </row>
    <row r="134" spans="2:65" s="1" customFormat="1" ht="16.5" customHeight="1">
      <c r="B134" s="49"/>
      <c r="C134" s="237" t="s">
        <v>287</v>
      </c>
      <c r="D134" s="237" t="s">
        <v>190</v>
      </c>
      <c r="E134" s="238" t="s">
        <v>288</v>
      </c>
      <c r="F134" s="239" t="s">
        <v>289</v>
      </c>
      <c r="G134" s="240" t="s">
        <v>254</v>
      </c>
      <c r="H134" s="241">
        <v>3.517</v>
      </c>
      <c r="I134" s="242"/>
      <c r="J134" s="243">
        <f>ROUND(I134*H134,2)</f>
        <v>0</v>
      </c>
      <c r="K134" s="239" t="s">
        <v>194</v>
      </c>
      <c r="L134" s="75"/>
      <c r="M134" s="244" t="s">
        <v>34</v>
      </c>
      <c r="N134" s="245" t="s">
        <v>49</v>
      </c>
      <c r="O134" s="50"/>
      <c r="P134" s="246">
        <f>O134*H134</f>
        <v>0</v>
      </c>
      <c r="Q134" s="246">
        <v>0</v>
      </c>
      <c r="R134" s="246">
        <f>Q134*H134</f>
        <v>0</v>
      </c>
      <c r="S134" s="246">
        <v>2.4</v>
      </c>
      <c r="T134" s="247">
        <f>S134*H134</f>
        <v>8.4408</v>
      </c>
      <c r="AR134" s="26" t="s">
        <v>204</v>
      </c>
      <c r="AT134" s="26" t="s">
        <v>190</v>
      </c>
      <c r="AU134" s="26" t="s">
        <v>113</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204</v>
      </c>
      <c r="BM134" s="26" t="s">
        <v>290</v>
      </c>
    </row>
    <row r="135" spans="2:47" s="1" customFormat="1" ht="13.5">
      <c r="B135" s="49"/>
      <c r="C135" s="77"/>
      <c r="D135" s="253" t="s">
        <v>237</v>
      </c>
      <c r="E135" s="77"/>
      <c r="F135" s="254" t="s">
        <v>291</v>
      </c>
      <c r="G135" s="77"/>
      <c r="H135" s="77"/>
      <c r="I135" s="207"/>
      <c r="J135" s="77"/>
      <c r="K135" s="77"/>
      <c r="L135" s="75"/>
      <c r="M135" s="255"/>
      <c r="N135" s="50"/>
      <c r="O135" s="50"/>
      <c r="P135" s="50"/>
      <c r="Q135" s="50"/>
      <c r="R135" s="50"/>
      <c r="S135" s="50"/>
      <c r="T135" s="98"/>
      <c r="AT135" s="26" t="s">
        <v>237</v>
      </c>
      <c r="AU135" s="26" t="s">
        <v>113</v>
      </c>
    </row>
    <row r="136" spans="2:51" s="12" customFormat="1" ht="13.5">
      <c r="B136" s="256"/>
      <c r="C136" s="257"/>
      <c r="D136" s="253" t="s">
        <v>244</v>
      </c>
      <c r="E136" s="258" t="s">
        <v>34</v>
      </c>
      <c r="F136" s="259" t="s">
        <v>292</v>
      </c>
      <c r="G136" s="257"/>
      <c r="H136" s="258" t="s">
        <v>34</v>
      </c>
      <c r="I136" s="260"/>
      <c r="J136" s="257"/>
      <c r="K136" s="257"/>
      <c r="L136" s="261"/>
      <c r="M136" s="262"/>
      <c r="N136" s="263"/>
      <c r="O136" s="263"/>
      <c r="P136" s="263"/>
      <c r="Q136" s="263"/>
      <c r="R136" s="263"/>
      <c r="S136" s="263"/>
      <c r="T136" s="264"/>
      <c r="AT136" s="265" t="s">
        <v>244</v>
      </c>
      <c r="AU136" s="265" t="s">
        <v>113</v>
      </c>
      <c r="AV136" s="12" t="s">
        <v>86</v>
      </c>
      <c r="AW136" s="12" t="s">
        <v>41</v>
      </c>
      <c r="AX136" s="12" t="s">
        <v>78</v>
      </c>
      <c r="AY136" s="265" t="s">
        <v>187</v>
      </c>
    </row>
    <row r="137" spans="2:51" s="13" customFormat="1" ht="13.5">
      <c r="B137" s="266"/>
      <c r="C137" s="267"/>
      <c r="D137" s="253" t="s">
        <v>244</v>
      </c>
      <c r="E137" s="268" t="s">
        <v>34</v>
      </c>
      <c r="F137" s="269" t="s">
        <v>293</v>
      </c>
      <c r="G137" s="267"/>
      <c r="H137" s="270">
        <v>2.37</v>
      </c>
      <c r="I137" s="271"/>
      <c r="J137" s="267"/>
      <c r="K137" s="267"/>
      <c r="L137" s="272"/>
      <c r="M137" s="273"/>
      <c r="N137" s="274"/>
      <c r="O137" s="274"/>
      <c r="P137" s="274"/>
      <c r="Q137" s="274"/>
      <c r="R137" s="274"/>
      <c r="S137" s="274"/>
      <c r="T137" s="275"/>
      <c r="AT137" s="276" t="s">
        <v>244</v>
      </c>
      <c r="AU137" s="276" t="s">
        <v>113</v>
      </c>
      <c r="AV137" s="13" t="s">
        <v>88</v>
      </c>
      <c r="AW137" s="13" t="s">
        <v>41</v>
      </c>
      <c r="AX137" s="13" t="s">
        <v>78</v>
      </c>
      <c r="AY137" s="276" t="s">
        <v>187</v>
      </c>
    </row>
    <row r="138" spans="2:51" s="13" customFormat="1" ht="13.5">
      <c r="B138" s="266"/>
      <c r="C138" s="267"/>
      <c r="D138" s="253" t="s">
        <v>244</v>
      </c>
      <c r="E138" s="268" t="s">
        <v>34</v>
      </c>
      <c r="F138" s="269" t="s">
        <v>294</v>
      </c>
      <c r="G138" s="267"/>
      <c r="H138" s="270">
        <v>1.147</v>
      </c>
      <c r="I138" s="271"/>
      <c r="J138" s="267"/>
      <c r="K138" s="267"/>
      <c r="L138" s="272"/>
      <c r="M138" s="273"/>
      <c r="N138" s="274"/>
      <c r="O138" s="274"/>
      <c r="P138" s="274"/>
      <c r="Q138" s="274"/>
      <c r="R138" s="274"/>
      <c r="S138" s="274"/>
      <c r="T138" s="275"/>
      <c r="AT138" s="276" t="s">
        <v>244</v>
      </c>
      <c r="AU138" s="276" t="s">
        <v>113</v>
      </c>
      <c r="AV138" s="13" t="s">
        <v>88</v>
      </c>
      <c r="AW138" s="13" t="s">
        <v>41</v>
      </c>
      <c r="AX138" s="13" t="s">
        <v>78</v>
      </c>
      <c r="AY138" s="276" t="s">
        <v>187</v>
      </c>
    </row>
    <row r="139" spans="2:51" s="14" customFormat="1" ht="13.5">
      <c r="B139" s="277"/>
      <c r="C139" s="278"/>
      <c r="D139" s="253" t="s">
        <v>244</v>
      </c>
      <c r="E139" s="279" t="s">
        <v>34</v>
      </c>
      <c r="F139" s="280" t="s">
        <v>251</v>
      </c>
      <c r="G139" s="278"/>
      <c r="H139" s="281">
        <v>3.517</v>
      </c>
      <c r="I139" s="282"/>
      <c r="J139" s="278"/>
      <c r="K139" s="278"/>
      <c r="L139" s="283"/>
      <c r="M139" s="284"/>
      <c r="N139" s="285"/>
      <c r="O139" s="285"/>
      <c r="P139" s="285"/>
      <c r="Q139" s="285"/>
      <c r="R139" s="285"/>
      <c r="S139" s="285"/>
      <c r="T139" s="286"/>
      <c r="AT139" s="287" t="s">
        <v>244</v>
      </c>
      <c r="AU139" s="287" t="s">
        <v>113</v>
      </c>
      <c r="AV139" s="14" t="s">
        <v>204</v>
      </c>
      <c r="AW139" s="14" t="s">
        <v>41</v>
      </c>
      <c r="AX139" s="14" t="s">
        <v>86</v>
      </c>
      <c r="AY139" s="287" t="s">
        <v>187</v>
      </c>
    </row>
    <row r="140" spans="2:65" s="1" customFormat="1" ht="25.5" customHeight="1">
      <c r="B140" s="49"/>
      <c r="C140" s="237" t="s">
        <v>295</v>
      </c>
      <c r="D140" s="237" t="s">
        <v>190</v>
      </c>
      <c r="E140" s="238" t="s">
        <v>296</v>
      </c>
      <c r="F140" s="239" t="s">
        <v>297</v>
      </c>
      <c r="G140" s="240" t="s">
        <v>254</v>
      </c>
      <c r="H140" s="241">
        <v>15.812</v>
      </c>
      <c r="I140" s="242"/>
      <c r="J140" s="243">
        <f>ROUND(I140*H140,2)</f>
        <v>0</v>
      </c>
      <c r="K140" s="239" t="s">
        <v>194</v>
      </c>
      <c r="L140" s="75"/>
      <c r="M140" s="244" t="s">
        <v>34</v>
      </c>
      <c r="N140" s="245" t="s">
        <v>49</v>
      </c>
      <c r="O140" s="50"/>
      <c r="P140" s="246">
        <f>O140*H140</f>
        <v>0</v>
      </c>
      <c r="Q140" s="246">
        <v>0</v>
      </c>
      <c r="R140" s="246">
        <f>Q140*H140</f>
        <v>0</v>
      </c>
      <c r="S140" s="246">
        <v>2.2</v>
      </c>
      <c r="T140" s="247">
        <f>S140*H140</f>
        <v>34.7864</v>
      </c>
      <c r="AR140" s="26" t="s">
        <v>204</v>
      </c>
      <c r="AT140" s="26" t="s">
        <v>190</v>
      </c>
      <c r="AU140" s="26" t="s">
        <v>113</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204</v>
      </c>
      <c r="BM140" s="26" t="s">
        <v>298</v>
      </c>
    </row>
    <row r="141" spans="2:51" s="13" customFormat="1" ht="13.5">
      <c r="B141" s="266"/>
      <c r="C141" s="267"/>
      <c r="D141" s="253" t="s">
        <v>244</v>
      </c>
      <c r="E141" s="268" t="s">
        <v>34</v>
      </c>
      <c r="F141" s="269" t="s">
        <v>299</v>
      </c>
      <c r="G141" s="267"/>
      <c r="H141" s="270">
        <v>8.008</v>
      </c>
      <c r="I141" s="271"/>
      <c r="J141" s="267"/>
      <c r="K141" s="267"/>
      <c r="L141" s="272"/>
      <c r="M141" s="273"/>
      <c r="N141" s="274"/>
      <c r="O141" s="274"/>
      <c r="P141" s="274"/>
      <c r="Q141" s="274"/>
      <c r="R141" s="274"/>
      <c r="S141" s="274"/>
      <c r="T141" s="275"/>
      <c r="AT141" s="276" t="s">
        <v>244</v>
      </c>
      <c r="AU141" s="276" t="s">
        <v>113</v>
      </c>
      <c r="AV141" s="13" t="s">
        <v>88</v>
      </c>
      <c r="AW141" s="13" t="s">
        <v>41</v>
      </c>
      <c r="AX141" s="13" t="s">
        <v>78</v>
      </c>
      <c r="AY141" s="276" t="s">
        <v>187</v>
      </c>
    </row>
    <row r="142" spans="2:51" s="13" customFormat="1" ht="13.5">
      <c r="B142" s="266"/>
      <c r="C142" s="267"/>
      <c r="D142" s="253" t="s">
        <v>244</v>
      </c>
      <c r="E142" s="268" t="s">
        <v>34</v>
      </c>
      <c r="F142" s="269" t="s">
        <v>300</v>
      </c>
      <c r="G142" s="267"/>
      <c r="H142" s="270">
        <v>7.804</v>
      </c>
      <c r="I142" s="271"/>
      <c r="J142" s="267"/>
      <c r="K142" s="267"/>
      <c r="L142" s="272"/>
      <c r="M142" s="273"/>
      <c r="N142" s="274"/>
      <c r="O142" s="274"/>
      <c r="P142" s="274"/>
      <c r="Q142" s="274"/>
      <c r="R142" s="274"/>
      <c r="S142" s="274"/>
      <c r="T142" s="275"/>
      <c r="AT142" s="276" t="s">
        <v>244</v>
      </c>
      <c r="AU142" s="276" t="s">
        <v>113</v>
      </c>
      <c r="AV142" s="13" t="s">
        <v>88</v>
      </c>
      <c r="AW142" s="13" t="s">
        <v>41</v>
      </c>
      <c r="AX142" s="13" t="s">
        <v>78</v>
      </c>
      <c r="AY142" s="276" t="s">
        <v>187</v>
      </c>
    </row>
    <row r="143" spans="2:51" s="14" customFormat="1" ht="13.5">
      <c r="B143" s="277"/>
      <c r="C143" s="278"/>
      <c r="D143" s="253" t="s">
        <v>244</v>
      </c>
      <c r="E143" s="279" t="s">
        <v>34</v>
      </c>
      <c r="F143" s="280" t="s">
        <v>251</v>
      </c>
      <c r="G143" s="278"/>
      <c r="H143" s="281">
        <v>15.812</v>
      </c>
      <c r="I143" s="282"/>
      <c r="J143" s="278"/>
      <c r="K143" s="278"/>
      <c r="L143" s="283"/>
      <c r="M143" s="284"/>
      <c r="N143" s="285"/>
      <c r="O143" s="285"/>
      <c r="P143" s="285"/>
      <c r="Q143" s="285"/>
      <c r="R143" s="285"/>
      <c r="S143" s="285"/>
      <c r="T143" s="286"/>
      <c r="AT143" s="287" t="s">
        <v>244</v>
      </c>
      <c r="AU143" s="287" t="s">
        <v>113</v>
      </c>
      <c r="AV143" s="14" t="s">
        <v>204</v>
      </c>
      <c r="AW143" s="14" t="s">
        <v>41</v>
      </c>
      <c r="AX143" s="14" t="s">
        <v>86</v>
      </c>
      <c r="AY143" s="287" t="s">
        <v>187</v>
      </c>
    </row>
    <row r="144" spans="2:65" s="1" customFormat="1" ht="16.5" customHeight="1">
      <c r="B144" s="49"/>
      <c r="C144" s="237" t="s">
        <v>229</v>
      </c>
      <c r="D144" s="237" t="s">
        <v>190</v>
      </c>
      <c r="E144" s="238" t="s">
        <v>301</v>
      </c>
      <c r="F144" s="239" t="s">
        <v>302</v>
      </c>
      <c r="G144" s="240" t="s">
        <v>254</v>
      </c>
      <c r="H144" s="241">
        <v>499.2</v>
      </c>
      <c r="I144" s="242"/>
      <c r="J144" s="243">
        <f>ROUND(I144*H144,2)</f>
        <v>0</v>
      </c>
      <c r="K144" s="239" t="s">
        <v>194</v>
      </c>
      <c r="L144" s="75"/>
      <c r="M144" s="244" t="s">
        <v>34</v>
      </c>
      <c r="N144" s="245" t="s">
        <v>49</v>
      </c>
      <c r="O144" s="50"/>
      <c r="P144" s="246">
        <f>O144*H144</f>
        <v>0</v>
      </c>
      <c r="Q144" s="246">
        <v>0</v>
      </c>
      <c r="R144" s="246">
        <f>Q144*H144</f>
        <v>0</v>
      </c>
      <c r="S144" s="246">
        <v>1.4</v>
      </c>
      <c r="T144" s="247">
        <f>S144*H144</f>
        <v>698.88</v>
      </c>
      <c r="AR144" s="26" t="s">
        <v>204</v>
      </c>
      <c r="AT144" s="26" t="s">
        <v>190</v>
      </c>
      <c r="AU144" s="26" t="s">
        <v>113</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204</v>
      </c>
      <c r="BM144" s="26" t="s">
        <v>303</v>
      </c>
    </row>
    <row r="145" spans="2:51" s="13" customFormat="1" ht="13.5">
      <c r="B145" s="266"/>
      <c r="C145" s="267"/>
      <c r="D145" s="253" t="s">
        <v>244</v>
      </c>
      <c r="E145" s="268" t="s">
        <v>34</v>
      </c>
      <c r="F145" s="269" t="s">
        <v>304</v>
      </c>
      <c r="G145" s="267"/>
      <c r="H145" s="270">
        <v>499.2</v>
      </c>
      <c r="I145" s="271"/>
      <c r="J145" s="267"/>
      <c r="K145" s="267"/>
      <c r="L145" s="272"/>
      <c r="M145" s="273"/>
      <c r="N145" s="274"/>
      <c r="O145" s="274"/>
      <c r="P145" s="274"/>
      <c r="Q145" s="274"/>
      <c r="R145" s="274"/>
      <c r="S145" s="274"/>
      <c r="T145" s="275"/>
      <c r="AT145" s="276" t="s">
        <v>244</v>
      </c>
      <c r="AU145" s="276" t="s">
        <v>113</v>
      </c>
      <c r="AV145" s="13" t="s">
        <v>88</v>
      </c>
      <c r="AW145" s="13" t="s">
        <v>41</v>
      </c>
      <c r="AX145" s="13" t="s">
        <v>86</v>
      </c>
      <c r="AY145" s="276" t="s">
        <v>187</v>
      </c>
    </row>
    <row r="146" spans="2:63" s="11" customFormat="1" ht="22.3" customHeight="1">
      <c r="B146" s="221"/>
      <c r="C146" s="222"/>
      <c r="D146" s="223" t="s">
        <v>77</v>
      </c>
      <c r="E146" s="235" t="s">
        <v>305</v>
      </c>
      <c r="F146" s="235" t="s">
        <v>306</v>
      </c>
      <c r="G146" s="222"/>
      <c r="H146" s="222"/>
      <c r="I146" s="225"/>
      <c r="J146" s="236">
        <f>BK146</f>
        <v>0</v>
      </c>
      <c r="K146" s="222"/>
      <c r="L146" s="227"/>
      <c r="M146" s="228"/>
      <c r="N146" s="229"/>
      <c r="O146" s="229"/>
      <c r="P146" s="230">
        <f>SUM(P147:P151)</f>
        <v>0</v>
      </c>
      <c r="Q146" s="229"/>
      <c r="R146" s="230">
        <f>SUM(R147:R151)</f>
        <v>0</v>
      </c>
      <c r="S146" s="229"/>
      <c r="T146" s="231">
        <f>SUM(T147:T151)</f>
        <v>48.300000000000004</v>
      </c>
      <c r="AR146" s="232" t="s">
        <v>86</v>
      </c>
      <c r="AT146" s="233" t="s">
        <v>77</v>
      </c>
      <c r="AU146" s="233" t="s">
        <v>88</v>
      </c>
      <c r="AY146" s="232" t="s">
        <v>187</v>
      </c>
      <c r="BK146" s="234">
        <f>SUM(BK147:BK151)</f>
        <v>0</v>
      </c>
    </row>
    <row r="147" spans="2:65" s="1" customFormat="1" ht="38.25" customHeight="1">
      <c r="B147" s="49"/>
      <c r="C147" s="237" t="s">
        <v>307</v>
      </c>
      <c r="D147" s="237" t="s">
        <v>190</v>
      </c>
      <c r="E147" s="238" t="s">
        <v>308</v>
      </c>
      <c r="F147" s="239" t="s">
        <v>309</v>
      </c>
      <c r="G147" s="240" t="s">
        <v>254</v>
      </c>
      <c r="H147" s="241">
        <v>13.5</v>
      </c>
      <c r="I147" s="242"/>
      <c r="J147" s="243">
        <f>ROUND(I147*H147,2)</f>
        <v>0</v>
      </c>
      <c r="K147" s="239" t="s">
        <v>194</v>
      </c>
      <c r="L147" s="75"/>
      <c r="M147" s="244" t="s">
        <v>34</v>
      </c>
      <c r="N147" s="245" t="s">
        <v>49</v>
      </c>
      <c r="O147" s="50"/>
      <c r="P147" s="246">
        <f>O147*H147</f>
        <v>0</v>
      </c>
      <c r="Q147" s="246">
        <v>0</v>
      </c>
      <c r="R147" s="246">
        <f>Q147*H147</f>
        <v>0</v>
      </c>
      <c r="S147" s="246">
        <v>1.8</v>
      </c>
      <c r="T147" s="247">
        <f>S147*H147</f>
        <v>24.3</v>
      </c>
      <c r="AR147" s="26" t="s">
        <v>204</v>
      </c>
      <c r="AT147" s="26" t="s">
        <v>190</v>
      </c>
      <c r="AU147" s="26" t="s">
        <v>113</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204</v>
      </c>
      <c r="BM147" s="26" t="s">
        <v>310</v>
      </c>
    </row>
    <row r="148" spans="2:51" s="13" customFormat="1" ht="13.5">
      <c r="B148" s="266"/>
      <c r="C148" s="267"/>
      <c r="D148" s="253" t="s">
        <v>244</v>
      </c>
      <c r="E148" s="268" t="s">
        <v>34</v>
      </c>
      <c r="F148" s="269" t="s">
        <v>311</v>
      </c>
      <c r="G148" s="267"/>
      <c r="H148" s="270">
        <v>13.5</v>
      </c>
      <c r="I148" s="271"/>
      <c r="J148" s="267"/>
      <c r="K148" s="267"/>
      <c r="L148" s="272"/>
      <c r="M148" s="273"/>
      <c r="N148" s="274"/>
      <c r="O148" s="274"/>
      <c r="P148" s="274"/>
      <c r="Q148" s="274"/>
      <c r="R148" s="274"/>
      <c r="S148" s="274"/>
      <c r="T148" s="275"/>
      <c r="AT148" s="276" t="s">
        <v>244</v>
      </c>
      <c r="AU148" s="276" t="s">
        <v>113</v>
      </c>
      <c r="AV148" s="13" t="s">
        <v>88</v>
      </c>
      <c r="AW148" s="13" t="s">
        <v>41</v>
      </c>
      <c r="AX148" s="13" t="s">
        <v>86</v>
      </c>
      <c r="AY148" s="276" t="s">
        <v>187</v>
      </c>
    </row>
    <row r="149" spans="2:65" s="1" customFormat="1" ht="25.5" customHeight="1">
      <c r="B149" s="49"/>
      <c r="C149" s="237" t="s">
        <v>312</v>
      </c>
      <c r="D149" s="237" t="s">
        <v>190</v>
      </c>
      <c r="E149" s="238" t="s">
        <v>313</v>
      </c>
      <c r="F149" s="239" t="s">
        <v>314</v>
      </c>
      <c r="G149" s="240" t="s">
        <v>235</v>
      </c>
      <c r="H149" s="241">
        <v>400</v>
      </c>
      <c r="I149" s="242"/>
      <c r="J149" s="243">
        <f>ROUND(I149*H149,2)</f>
        <v>0</v>
      </c>
      <c r="K149" s="239" t="s">
        <v>194</v>
      </c>
      <c r="L149" s="75"/>
      <c r="M149" s="244" t="s">
        <v>34</v>
      </c>
      <c r="N149" s="245" t="s">
        <v>49</v>
      </c>
      <c r="O149" s="50"/>
      <c r="P149" s="246">
        <f>O149*H149</f>
        <v>0</v>
      </c>
      <c r="Q149" s="246">
        <v>0</v>
      </c>
      <c r="R149" s="246">
        <f>Q149*H149</f>
        <v>0</v>
      </c>
      <c r="S149" s="246">
        <v>0.046</v>
      </c>
      <c r="T149" s="247">
        <f>S149*H149</f>
        <v>18.4</v>
      </c>
      <c r="AR149" s="26" t="s">
        <v>204</v>
      </c>
      <c r="AT149" s="26" t="s">
        <v>190</v>
      </c>
      <c r="AU149" s="26" t="s">
        <v>113</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204</v>
      </c>
      <c r="BM149" s="26" t="s">
        <v>315</v>
      </c>
    </row>
    <row r="150" spans="2:47" s="1" customFormat="1" ht="13.5">
      <c r="B150" s="49"/>
      <c r="C150" s="77"/>
      <c r="D150" s="253" t="s">
        <v>237</v>
      </c>
      <c r="E150" s="77"/>
      <c r="F150" s="254" t="s">
        <v>316</v>
      </c>
      <c r="G150" s="77"/>
      <c r="H150" s="77"/>
      <c r="I150" s="207"/>
      <c r="J150" s="77"/>
      <c r="K150" s="77"/>
      <c r="L150" s="75"/>
      <c r="M150" s="255"/>
      <c r="N150" s="50"/>
      <c r="O150" s="50"/>
      <c r="P150" s="50"/>
      <c r="Q150" s="50"/>
      <c r="R150" s="50"/>
      <c r="S150" s="50"/>
      <c r="T150" s="98"/>
      <c r="AT150" s="26" t="s">
        <v>237</v>
      </c>
      <c r="AU150" s="26" t="s">
        <v>113</v>
      </c>
    </row>
    <row r="151" spans="2:65" s="1" customFormat="1" ht="16.5" customHeight="1">
      <c r="B151" s="49"/>
      <c r="C151" s="237" t="s">
        <v>317</v>
      </c>
      <c r="D151" s="237" t="s">
        <v>190</v>
      </c>
      <c r="E151" s="238" t="s">
        <v>318</v>
      </c>
      <c r="F151" s="239" t="s">
        <v>319</v>
      </c>
      <c r="G151" s="240" t="s">
        <v>235</v>
      </c>
      <c r="H151" s="241">
        <v>400</v>
      </c>
      <c r="I151" s="242"/>
      <c r="J151" s="243">
        <f>ROUND(I151*H151,2)</f>
        <v>0</v>
      </c>
      <c r="K151" s="239" t="s">
        <v>194</v>
      </c>
      <c r="L151" s="75"/>
      <c r="M151" s="244" t="s">
        <v>34</v>
      </c>
      <c r="N151" s="245" t="s">
        <v>49</v>
      </c>
      <c r="O151" s="50"/>
      <c r="P151" s="246">
        <f>O151*H151</f>
        <v>0</v>
      </c>
      <c r="Q151" s="246">
        <v>0</v>
      </c>
      <c r="R151" s="246">
        <f>Q151*H151</f>
        <v>0</v>
      </c>
      <c r="S151" s="246">
        <v>0.014</v>
      </c>
      <c r="T151" s="247">
        <f>S151*H151</f>
        <v>5.6000000000000005</v>
      </c>
      <c r="AR151" s="26" t="s">
        <v>204</v>
      </c>
      <c r="AT151" s="26" t="s">
        <v>190</v>
      </c>
      <c r="AU151" s="26" t="s">
        <v>113</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204</v>
      </c>
      <c r="BM151" s="26" t="s">
        <v>320</v>
      </c>
    </row>
    <row r="152" spans="2:63" s="11" customFormat="1" ht="29.85" customHeight="1">
      <c r="B152" s="221"/>
      <c r="C152" s="222"/>
      <c r="D152" s="223" t="s">
        <v>77</v>
      </c>
      <c r="E152" s="235" t="s">
        <v>321</v>
      </c>
      <c r="F152" s="235" t="s">
        <v>322</v>
      </c>
      <c r="G152" s="222"/>
      <c r="H152" s="222"/>
      <c r="I152" s="225"/>
      <c r="J152" s="236">
        <f>BK152</f>
        <v>0</v>
      </c>
      <c r="K152" s="222"/>
      <c r="L152" s="227"/>
      <c r="M152" s="228"/>
      <c r="N152" s="229"/>
      <c r="O152" s="229"/>
      <c r="P152" s="230">
        <f>SUM(P153:P169)</f>
        <v>0</v>
      </c>
      <c r="Q152" s="229"/>
      <c r="R152" s="230">
        <f>SUM(R153:R169)</f>
        <v>0</v>
      </c>
      <c r="S152" s="229"/>
      <c r="T152" s="231">
        <f>SUM(T153:T169)</f>
        <v>0</v>
      </c>
      <c r="AR152" s="232" t="s">
        <v>86</v>
      </c>
      <c r="AT152" s="233" t="s">
        <v>77</v>
      </c>
      <c r="AU152" s="233" t="s">
        <v>86</v>
      </c>
      <c r="AY152" s="232" t="s">
        <v>187</v>
      </c>
      <c r="BK152" s="234">
        <f>SUM(BK153:BK169)</f>
        <v>0</v>
      </c>
    </row>
    <row r="153" spans="2:65" s="1" customFormat="1" ht="25.5" customHeight="1">
      <c r="B153" s="49"/>
      <c r="C153" s="237" t="s">
        <v>323</v>
      </c>
      <c r="D153" s="237" t="s">
        <v>190</v>
      </c>
      <c r="E153" s="238" t="s">
        <v>324</v>
      </c>
      <c r="F153" s="239" t="s">
        <v>325</v>
      </c>
      <c r="G153" s="240" t="s">
        <v>326</v>
      </c>
      <c r="H153" s="241">
        <v>1134.688</v>
      </c>
      <c r="I153" s="242"/>
      <c r="J153" s="243">
        <f>ROUND(I153*H153,2)</f>
        <v>0</v>
      </c>
      <c r="K153" s="239" t="s">
        <v>194</v>
      </c>
      <c r="L153" s="75"/>
      <c r="M153" s="244" t="s">
        <v>34</v>
      </c>
      <c r="N153" s="245" t="s">
        <v>49</v>
      </c>
      <c r="O153" s="50"/>
      <c r="P153" s="246">
        <f>O153*H153</f>
        <v>0</v>
      </c>
      <c r="Q153" s="246">
        <v>0</v>
      </c>
      <c r="R153" s="246">
        <f>Q153*H153</f>
        <v>0</v>
      </c>
      <c r="S153" s="246">
        <v>0</v>
      </c>
      <c r="T153" s="247">
        <f>S153*H153</f>
        <v>0</v>
      </c>
      <c r="AR153" s="26" t="s">
        <v>204</v>
      </c>
      <c r="AT153" s="26" t="s">
        <v>190</v>
      </c>
      <c r="AU153" s="26" t="s">
        <v>88</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204</v>
      </c>
      <c r="BM153" s="26" t="s">
        <v>327</v>
      </c>
    </row>
    <row r="154" spans="2:47" s="1" customFormat="1" ht="13.5">
      <c r="B154" s="49"/>
      <c r="C154" s="77"/>
      <c r="D154" s="253" t="s">
        <v>237</v>
      </c>
      <c r="E154" s="77"/>
      <c r="F154" s="254" t="s">
        <v>328</v>
      </c>
      <c r="G154" s="77"/>
      <c r="H154" s="77"/>
      <c r="I154" s="207"/>
      <c r="J154" s="77"/>
      <c r="K154" s="77"/>
      <c r="L154" s="75"/>
      <c r="M154" s="255"/>
      <c r="N154" s="50"/>
      <c r="O154" s="50"/>
      <c r="P154" s="50"/>
      <c r="Q154" s="50"/>
      <c r="R154" s="50"/>
      <c r="S154" s="50"/>
      <c r="T154" s="98"/>
      <c r="AT154" s="26" t="s">
        <v>237</v>
      </c>
      <c r="AU154" s="26" t="s">
        <v>88</v>
      </c>
    </row>
    <row r="155" spans="2:65" s="1" customFormat="1" ht="25.5" customHeight="1">
      <c r="B155" s="49"/>
      <c r="C155" s="237" t="s">
        <v>329</v>
      </c>
      <c r="D155" s="237" t="s">
        <v>190</v>
      </c>
      <c r="E155" s="238" t="s">
        <v>330</v>
      </c>
      <c r="F155" s="239" t="s">
        <v>331</v>
      </c>
      <c r="G155" s="240" t="s">
        <v>326</v>
      </c>
      <c r="H155" s="241">
        <v>1134.688</v>
      </c>
      <c r="I155" s="242"/>
      <c r="J155" s="243">
        <f>ROUND(I155*H155,2)</f>
        <v>0</v>
      </c>
      <c r="K155" s="239" t="s">
        <v>194</v>
      </c>
      <c r="L155" s="75"/>
      <c r="M155" s="244" t="s">
        <v>34</v>
      </c>
      <c r="N155" s="245" t="s">
        <v>49</v>
      </c>
      <c r="O155" s="50"/>
      <c r="P155" s="246">
        <f>O155*H155</f>
        <v>0</v>
      </c>
      <c r="Q155" s="246">
        <v>0</v>
      </c>
      <c r="R155" s="246">
        <f>Q155*H155</f>
        <v>0</v>
      </c>
      <c r="S155" s="246">
        <v>0</v>
      </c>
      <c r="T155" s="247">
        <f>S155*H155</f>
        <v>0</v>
      </c>
      <c r="AR155" s="26" t="s">
        <v>204</v>
      </c>
      <c r="AT155" s="26" t="s">
        <v>190</v>
      </c>
      <c r="AU155" s="26" t="s">
        <v>88</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204</v>
      </c>
      <c r="BM155" s="26" t="s">
        <v>332</v>
      </c>
    </row>
    <row r="156" spans="2:47" s="1" customFormat="1" ht="13.5">
      <c r="B156" s="49"/>
      <c r="C156" s="77"/>
      <c r="D156" s="253" t="s">
        <v>237</v>
      </c>
      <c r="E156" s="77"/>
      <c r="F156" s="254" t="s">
        <v>333</v>
      </c>
      <c r="G156" s="77"/>
      <c r="H156" s="77"/>
      <c r="I156" s="207"/>
      <c r="J156" s="77"/>
      <c r="K156" s="77"/>
      <c r="L156" s="75"/>
      <c r="M156" s="255"/>
      <c r="N156" s="50"/>
      <c r="O156" s="50"/>
      <c r="P156" s="50"/>
      <c r="Q156" s="50"/>
      <c r="R156" s="50"/>
      <c r="S156" s="50"/>
      <c r="T156" s="98"/>
      <c r="AT156" s="26" t="s">
        <v>237</v>
      </c>
      <c r="AU156" s="26" t="s">
        <v>88</v>
      </c>
    </row>
    <row r="157" spans="2:65" s="1" customFormat="1" ht="25.5" customHeight="1">
      <c r="B157" s="49"/>
      <c r="C157" s="237" t="s">
        <v>10</v>
      </c>
      <c r="D157" s="237" t="s">
        <v>190</v>
      </c>
      <c r="E157" s="238" t="s">
        <v>334</v>
      </c>
      <c r="F157" s="239" t="s">
        <v>335</v>
      </c>
      <c r="G157" s="240" t="s">
        <v>326</v>
      </c>
      <c r="H157" s="241">
        <v>1134.688</v>
      </c>
      <c r="I157" s="242"/>
      <c r="J157" s="243">
        <f>ROUND(I157*H157,2)</f>
        <v>0</v>
      </c>
      <c r="K157" s="239" t="s">
        <v>194</v>
      </c>
      <c r="L157" s="75"/>
      <c r="M157" s="244" t="s">
        <v>34</v>
      </c>
      <c r="N157" s="245" t="s">
        <v>49</v>
      </c>
      <c r="O157" s="50"/>
      <c r="P157" s="246">
        <f>O157*H157</f>
        <v>0</v>
      </c>
      <c r="Q157" s="246">
        <v>0</v>
      </c>
      <c r="R157" s="246">
        <f>Q157*H157</f>
        <v>0</v>
      </c>
      <c r="S157" s="246">
        <v>0</v>
      </c>
      <c r="T157" s="247">
        <f>S157*H157</f>
        <v>0</v>
      </c>
      <c r="AR157" s="26" t="s">
        <v>204</v>
      </c>
      <c r="AT157" s="26" t="s">
        <v>190</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204</v>
      </c>
      <c r="BM157" s="26" t="s">
        <v>336</v>
      </c>
    </row>
    <row r="158" spans="2:47" s="1" customFormat="1" ht="13.5">
      <c r="B158" s="49"/>
      <c r="C158" s="77"/>
      <c r="D158" s="253" t="s">
        <v>237</v>
      </c>
      <c r="E158" s="77"/>
      <c r="F158" s="254" t="s">
        <v>337</v>
      </c>
      <c r="G158" s="77"/>
      <c r="H158" s="77"/>
      <c r="I158" s="207"/>
      <c r="J158" s="77"/>
      <c r="K158" s="77"/>
      <c r="L158" s="75"/>
      <c r="M158" s="255"/>
      <c r="N158" s="50"/>
      <c r="O158" s="50"/>
      <c r="P158" s="50"/>
      <c r="Q158" s="50"/>
      <c r="R158" s="50"/>
      <c r="S158" s="50"/>
      <c r="T158" s="98"/>
      <c r="AT158" s="26" t="s">
        <v>237</v>
      </c>
      <c r="AU158" s="26" t="s">
        <v>88</v>
      </c>
    </row>
    <row r="159" spans="2:65" s="1" customFormat="1" ht="25.5" customHeight="1">
      <c r="B159" s="49"/>
      <c r="C159" s="237" t="s">
        <v>338</v>
      </c>
      <c r="D159" s="237" t="s">
        <v>190</v>
      </c>
      <c r="E159" s="238" t="s">
        <v>339</v>
      </c>
      <c r="F159" s="239" t="s">
        <v>340</v>
      </c>
      <c r="G159" s="240" t="s">
        <v>326</v>
      </c>
      <c r="H159" s="241">
        <v>10212.192</v>
      </c>
      <c r="I159" s="242"/>
      <c r="J159" s="243">
        <f>ROUND(I159*H159,2)</f>
        <v>0</v>
      </c>
      <c r="K159" s="239" t="s">
        <v>194</v>
      </c>
      <c r="L159" s="75"/>
      <c r="M159" s="244" t="s">
        <v>34</v>
      </c>
      <c r="N159" s="245" t="s">
        <v>49</v>
      </c>
      <c r="O159" s="50"/>
      <c r="P159" s="246">
        <f>O159*H159</f>
        <v>0</v>
      </c>
      <c r="Q159" s="246">
        <v>0</v>
      </c>
      <c r="R159" s="246">
        <f>Q159*H159</f>
        <v>0</v>
      </c>
      <c r="S159" s="246">
        <v>0</v>
      </c>
      <c r="T159" s="247">
        <f>S159*H159</f>
        <v>0</v>
      </c>
      <c r="AR159" s="26" t="s">
        <v>204</v>
      </c>
      <c r="AT159" s="26" t="s">
        <v>190</v>
      </c>
      <c r="AU159" s="26" t="s">
        <v>88</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204</v>
      </c>
      <c r="BM159" s="26" t="s">
        <v>341</v>
      </c>
    </row>
    <row r="160" spans="2:47" s="1" customFormat="1" ht="13.5">
      <c r="B160" s="49"/>
      <c r="C160" s="77"/>
      <c r="D160" s="253" t="s">
        <v>237</v>
      </c>
      <c r="E160" s="77"/>
      <c r="F160" s="254" t="s">
        <v>337</v>
      </c>
      <c r="G160" s="77"/>
      <c r="H160" s="77"/>
      <c r="I160" s="207"/>
      <c r="J160" s="77"/>
      <c r="K160" s="77"/>
      <c r="L160" s="75"/>
      <c r="M160" s="255"/>
      <c r="N160" s="50"/>
      <c r="O160" s="50"/>
      <c r="P160" s="50"/>
      <c r="Q160" s="50"/>
      <c r="R160" s="50"/>
      <c r="S160" s="50"/>
      <c r="T160" s="98"/>
      <c r="AT160" s="26" t="s">
        <v>237</v>
      </c>
      <c r="AU160" s="26" t="s">
        <v>88</v>
      </c>
    </row>
    <row r="161" spans="2:51" s="13" customFormat="1" ht="13.5">
      <c r="B161" s="266"/>
      <c r="C161" s="267"/>
      <c r="D161" s="253" t="s">
        <v>244</v>
      </c>
      <c r="E161" s="267"/>
      <c r="F161" s="269" t="s">
        <v>342</v>
      </c>
      <c r="G161" s="267"/>
      <c r="H161" s="270">
        <v>10212.192</v>
      </c>
      <c r="I161" s="271"/>
      <c r="J161" s="267"/>
      <c r="K161" s="267"/>
      <c r="L161" s="272"/>
      <c r="M161" s="273"/>
      <c r="N161" s="274"/>
      <c r="O161" s="274"/>
      <c r="P161" s="274"/>
      <c r="Q161" s="274"/>
      <c r="R161" s="274"/>
      <c r="S161" s="274"/>
      <c r="T161" s="275"/>
      <c r="AT161" s="276" t="s">
        <v>244</v>
      </c>
      <c r="AU161" s="276" t="s">
        <v>88</v>
      </c>
      <c r="AV161" s="13" t="s">
        <v>88</v>
      </c>
      <c r="AW161" s="13" t="s">
        <v>6</v>
      </c>
      <c r="AX161" s="13" t="s">
        <v>86</v>
      </c>
      <c r="AY161" s="276" t="s">
        <v>187</v>
      </c>
    </row>
    <row r="162" spans="2:65" s="1" customFormat="1" ht="25.5" customHeight="1">
      <c r="B162" s="49"/>
      <c r="C162" s="237" t="s">
        <v>343</v>
      </c>
      <c r="D162" s="237" t="s">
        <v>190</v>
      </c>
      <c r="E162" s="238" t="s">
        <v>344</v>
      </c>
      <c r="F162" s="239" t="s">
        <v>345</v>
      </c>
      <c r="G162" s="240" t="s">
        <v>326</v>
      </c>
      <c r="H162" s="241">
        <v>43.227</v>
      </c>
      <c r="I162" s="242"/>
      <c r="J162" s="243">
        <f>ROUND(I162*H162,2)</f>
        <v>0</v>
      </c>
      <c r="K162" s="239" t="s">
        <v>194</v>
      </c>
      <c r="L162" s="75"/>
      <c r="M162" s="244" t="s">
        <v>34</v>
      </c>
      <c r="N162" s="245" t="s">
        <v>49</v>
      </c>
      <c r="O162" s="50"/>
      <c r="P162" s="246">
        <f>O162*H162</f>
        <v>0</v>
      </c>
      <c r="Q162" s="246">
        <v>0</v>
      </c>
      <c r="R162" s="246">
        <f>Q162*H162</f>
        <v>0</v>
      </c>
      <c r="S162" s="246">
        <v>0</v>
      </c>
      <c r="T162" s="247">
        <f>S162*H162</f>
        <v>0</v>
      </c>
      <c r="AR162" s="26" t="s">
        <v>204</v>
      </c>
      <c r="AT162" s="26" t="s">
        <v>190</v>
      </c>
      <c r="AU162" s="26" t="s">
        <v>88</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204</v>
      </c>
      <c r="BM162" s="26" t="s">
        <v>346</v>
      </c>
    </row>
    <row r="163" spans="2:47" s="1" customFormat="1" ht="13.5">
      <c r="B163" s="49"/>
      <c r="C163" s="77"/>
      <c r="D163" s="253" t="s">
        <v>237</v>
      </c>
      <c r="E163" s="77"/>
      <c r="F163" s="254" t="s">
        <v>347</v>
      </c>
      <c r="G163" s="77"/>
      <c r="H163" s="77"/>
      <c r="I163" s="207"/>
      <c r="J163" s="77"/>
      <c r="K163" s="77"/>
      <c r="L163" s="75"/>
      <c r="M163" s="255"/>
      <c r="N163" s="50"/>
      <c r="O163" s="50"/>
      <c r="P163" s="50"/>
      <c r="Q163" s="50"/>
      <c r="R163" s="50"/>
      <c r="S163" s="50"/>
      <c r="T163" s="98"/>
      <c r="AT163" s="26" t="s">
        <v>237</v>
      </c>
      <c r="AU163" s="26" t="s">
        <v>88</v>
      </c>
    </row>
    <row r="164" spans="2:65" s="1" customFormat="1" ht="25.5" customHeight="1">
      <c r="B164" s="49"/>
      <c r="C164" s="237" t="s">
        <v>348</v>
      </c>
      <c r="D164" s="237" t="s">
        <v>190</v>
      </c>
      <c r="E164" s="238" t="s">
        <v>349</v>
      </c>
      <c r="F164" s="239" t="s">
        <v>350</v>
      </c>
      <c r="G164" s="240" t="s">
        <v>326</v>
      </c>
      <c r="H164" s="241">
        <v>267.361</v>
      </c>
      <c r="I164" s="242"/>
      <c r="J164" s="243">
        <f>ROUND(I164*H164,2)</f>
        <v>0</v>
      </c>
      <c r="K164" s="239" t="s">
        <v>194</v>
      </c>
      <c r="L164" s="75"/>
      <c r="M164" s="244" t="s">
        <v>34</v>
      </c>
      <c r="N164" s="245" t="s">
        <v>49</v>
      </c>
      <c r="O164" s="50"/>
      <c r="P164" s="246">
        <f>O164*H164</f>
        <v>0</v>
      </c>
      <c r="Q164" s="246">
        <v>0</v>
      </c>
      <c r="R164" s="246">
        <f>Q164*H164</f>
        <v>0</v>
      </c>
      <c r="S164" s="246">
        <v>0</v>
      </c>
      <c r="T164" s="247">
        <f>S164*H164</f>
        <v>0</v>
      </c>
      <c r="AR164" s="26" t="s">
        <v>204</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204</v>
      </c>
      <c r="BM164" s="26" t="s">
        <v>351</v>
      </c>
    </row>
    <row r="165" spans="2:47" s="1" customFormat="1" ht="13.5">
      <c r="B165" s="49"/>
      <c r="C165" s="77"/>
      <c r="D165" s="253" t="s">
        <v>237</v>
      </c>
      <c r="E165" s="77"/>
      <c r="F165" s="254" t="s">
        <v>347</v>
      </c>
      <c r="G165" s="77"/>
      <c r="H165" s="77"/>
      <c r="I165" s="207"/>
      <c r="J165" s="77"/>
      <c r="K165" s="77"/>
      <c r="L165" s="75"/>
      <c r="M165" s="255"/>
      <c r="N165" s="50"/>
      <c r="O165" s="50"/>
      <c r="P165" s="50"/>
      <c r="Q165" s="50"/>
      <c r="R165" s="50"/>
      <c r="S165" s="50"/>
      <c r="T165" s="98"/>
      <c r="AT165" s="26" t="s">
        <v>237</v>
      </c>
      <c r="AU165" s="26" t="s">
        <v>88</v>
      </c>
    </row>
    <row r="166" spans="2:65" s="1" customFormat="1" ht="25.5" customHeight="1">
      <c r="B166" s="49"/>
      <c r="C166" s="237" t="s">
        <v>352</v>
      </c>
      <c r="D166" s="237" t="s">
        <v>190</v>
      </c>
      <c r="E166" s="238" t="s">
        <v>353</v>
      </c>
      <c r="F166" s="239" t="s">
        <v>354</v>
      </c>
      <c r="G166" s="240" t="s">
        <v>326</v>
      </c>
      <c r="H166" s="241">
        <v>43.121</v>
      </c>
      <c r="I166" s="242"/>
      <c r="J166" s="243">
        <f>ROUND(I166*H166,2)</f>
        <v>0</v>
      </c>
      <c r="K166" s="239" t="s">
        <v>194</v>
      </c>
      <c r="L166" s="75"/>
      <c r="M166" s="244" t="s">
        <v>34</v>
      </c>
      <c r="N166" s="245" t="s">
        <v>49</v>
      </c>
      <c r="O166" s="50"/>
      <c r="P166" s="246">
        <f>O166*H166</f>
        <v>0</v>
      </c>
      <c r="Q166" s="246">
        <v>0</v>
      </c>
      <c r="R166" s="246">
        <f>Q166*H166</f>
        <v>0</v>
      </c>
      <c r="S166" s="246">
        <v>0</v>
      </c>
      <c r="T166" s="247">
        <f>S166*H166</f>
        <v>0</v>
      </c>
      <c r="AR166" s="26" t="s">
        <v>204</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204</v>
      </c>
      <c r="BM166" s="26" t="s">
        <v>355</v>
      </c>
    </row>
    <row r="167" spans="2:47" s="1" customFormat="1" ht="13.5">
      <c r="B167" s="49"/>
      <c r="C167" s="77"/>
      <c r="D167" s="253" t="s">
        <v>237</v>
      </c>
      <c r="E167" s="77"/>
      <c r="F167" s="254" t="s">
        <v>347</v>
      </c>
      <c r="G167" s="77"/>
      <c r="H167" s="77"/>
      <c r="I167" s="207"/>
      <c r="J167" s="77"/>
      <c r="K167" s="77"/>
      <c r="L167" s="75"/>
      <c r="M167" s="255"/>
      <c r="N167" s="50"/>
      <c r="O167" s="50"/>
      <c r="P167" s="50"/>
      <c r="Q167" s="50"/>
      <c r="R167" s="50"/>
      <c r="S167" s="50"/>
      <c r="T167" s="98"/>
      <c r="AT167" s="26" t="s">
        <v>237</v>
      </c>
      <c r="AU167" s="26" t="s">
        <v>88</v>
      </c>
    </row>
    <row r="168" spans="2:65" s="1" customFormat="1" ht="38.25" customHeight="1">
      <c r="B168" s="49"/>
      <c r="C168" s="237" t="s">
        <v>356</v>
      </c>
      <c r="D168" s="237" t="s">
        <v>190</v>
      </c>
      <c r="E168" s="238" t="s">
        <v>357</v>
      </c>
      <c r="F168" s="239" t="s">
        <v>358</v>
      </c>
      <c r="G168" s="240" t="s">
        <v>326</v>
      </c>
      <c r="H168" s="241">
        <v>780.405</v>
      </c>
      <c r="I168" s="242"/>
      <c r="J168" s="243">
        <f>ROUND(I168*H168,2)</f>
        <v>0</v>
      </c>
      <c r="K168" s="239" t="s">
        <v>194</v>
      </c>
      <c r="L168" s="75"/>
      <c r="M168" s="244" t="s">
        <v>34</v>
      </c>
      <c r="N168" s="245" t="s">
        <v>49</v>
      </c>
      <c r="O168" s="50"/>
      <c r="P168" s="246">
        <f>O168*H168</f>
        <v>0</v>
      </c>
      <c r="Q168" s="246">
        <v>0</v>
      </c>
      <c r="R168" s="246">
        <f>Q168*H168</f>
        <v>0</v>
      </c>
      <c r="S168" s="246">
        <v>0</v>
      </c>
      <c r="T168" s="247">
        <f>S168*H168</f>
        <v>0</v>
      </c>
      <c r="AR168" s="26" t="s">
        <v>338</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359</v>
      </c>
    </row>
    <row r="169" spans="2:47" s="1" customFormat="1" ht="13.5">
      <c r="B169" s="49"/>
      <c r="C169" s="77"/>
      <c r="D169" s="253" t="s">
        <v>237</v>
      </c>
      <c r="E169" s="77"/>
      <c r="F169" s="254" t="s">
        <v>347</v>
      </c>
      <c r="G169" s="77"/>
      <c r="H169" s="77"/>
      <c r="I169" s="207"/>
      <c r="J169" s="77"/>
      <c r="K169" s="77"/>
      <c r="L169" s="75"/>
      <c r="M169" s="255"/>
      <c r="N169" s="50"/>
      <c r="O169" s="50"/>
      <c r="P169" s="50"/>
      <c r="Q169" s="50"/>
      <c r="R169" s="50"/>
      <c r="S169" s="50"/>
      <c r="T169" s="98"/>
      <c r="AT169" s="26" t="s">
        <v>237</v>
      </c>
      <c r="AU169" s="26" t="s">
        <v>88</v>
      </c>
    </row>
    <row r="170" spans="2:63" s="11" customFormat="1" ht="37.4" customHeight="1">
      <c r="B170" s="221"/>
      <c r="C170" s="222"/>
      <c r="D170" s="223" t="s">
        <v>77</v>
      </c>
      <c r="E170" s="224" t="s">
        <v>360</v>
      </c>
      <c r="F170" s="224" t="s">
        <v>361</v>
      </c>
      <c r="G170" s="222"/>
      <c r="H170" s="222"/>
      <c r="I170" s="225"/>
      <c r="J170" s="226">
        <f>BK170</f>
        <v>0</v>
      </c>
      <c r="K170" s="222"/>
      <c r="L170" s="227"/>
      <c r="M170" s="228"/>
      <c r="N170" s="229"/>
      <c r="O170" s="229"/>
      <c r="P170" s="230">
        <f>P171+P186+P188+P199+P204+P207</f>
        <v>0</v>
      </c>
      <c r="Q170" s="229"/>
      <c r="R170" s="230">
        <f>R171+R186+R188+R199+R204+R207</f>
        <v>1.85</v>
      </c>
      <c r="S170" s="229"/>
      <c r="T170" s="231">
        <f>T171+T186+T188+T199+T204+T207</f>
        <v>101.21949599999999</v>
      </c>
      <c r="AR170" s="232" t="s">
        <v>88</v>
      </c>
      <c r="AT170" s="233" t="s">
        <v>77</v>
      </c>
      <c r="AU170" s="233" t="s">
        <v>78</v>
      </c>
      <c r="AY170" s="232" t="s">
        <v>187</v>
      </c>
      <c r="BK170" s="234">
        <f>BK171+BK186+BK188+BK199+BK204+BK207</f>
        <v>0</v>
      </c>
    </row>
    <row r="171" spans="2:63" s="11" customFormat="1" ht="19.9" customHeight="1">
      <c r="B171" s="221"/>
      <c r="C171" s="222"/>
      <c r="D171" s="223" t="s">
        <v>77</v>
      </c>
      <c r="E171" s="235" t="s">
        <v>362</v>
      </c>
      <c r="F171" s="235" t="s">
        <v>363</v>
      </c>
      <c r="G171" s="222"/>
      <c r="H171" s="222"/>
      <c r="I171" s="225"/>
      <c r="J171" s="236">
        <f>BK171</f>
        <v>0</v>
      </c>
      <c r="K171" s="222"/>
      <c r="L171" s="227"/>
      <c r="M171" s="228"/>
      <c r="N171" s="229"/>
      <c r="O171" s="229"/>
      <c r="P171" s="230">
        <f>SUM(P172:P185)</f>
        <v>0</v>
      </c>
      <c r="Q171" s="229"/>
      <c r="R171" s="230">
        <f>SUM(R172:R185)</f>
        <v>0</v>
      </c>
      <c r="S171" s="229"/>
      <c r="T171" s="231">
        <f>SUM(T172:T185)</f>
        <v>0.42556000000000005</v>
      </c>
      <c r="AR171" s="232" t="s">
        <v>88</v>
      </c>
      <c r="AT171" s="233" t="s">
        <v>77</v>
      </c>
      <c r="AU171" s="233" t="s">
        <v>86</v>
      </c>
      <c r="AY171" s="232" t="s">
        <v>187</v>
      </c>
      <c r="BK171" s="234">
        <f>SUM(BK172:BK185)</f>
        <v>0</v>
      </c>
    </row>
    <row r="172" spans="2:65" s="1" customFormat="1" ht="16.5" customHeight="1">
      <c r="B172" s="49"/>
      <c r="C172" s="237" t="s">
        <v>9</v>
      </c>
      <c r="D172" s="237" t="s">
        <v>190</v>
      </c>
      <c r="E172" s="238" t="s">
        <v>364</v>
      </c>
      <c r="F172" s="239" t="s">
        <v>365</v>
      </c>
      <c r="G172" s="240" t="s">
        <v>366</v>
      </c>
      <c r="H172" s="241">
        <v>7</v>
      </c>
      <c r="I172" s="242"/>
      <c r="J172" s="243">
        <f>ROUND(I172*H172,2)</f>
        <v>0</v>
      </c>
      <c r="K172" s="239" t="s">
        <v>194</v>
      </c>
      <c r="L172" s="75"/>
      <c r="M172" s="244" t="s">
        <v>34</v>
      </c>
      <c r="N172" s="245" t="s">
        <v>49</v>
      </c>
      <c r="O172" s="50"/>
      <c r="P172" s="246">
        <f>O172*H172</f>
        <v>0</v>
      </c>
      <c r="Q172" s="246">
        <v>0</v>
      </c>
      <c r="R172" s="246">
        <f>Q172*H172</f>
        <v>0</v>
      </c>
      <c r="S172" s="246">
        <v>0.0342</v>
      </c>
      <c r="T172" s="247">
        <f>S172*H172</f>
        <v>0.2394</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367</v>
      </c>
    </row>
    <row r="173" spans="2:51" s="13" customFormat="1" ht="13.5">
      <c r="B173" s="266"/>
      <c r="C173" s="267"/>
      <c r="D173" s="253" t="s">
        <v>244</v>
      </c>
      <c r="E173" s="268" t="s">
        <v>34</v>
      </c>
      <c r="F173" s="269" t="s">
        <v>368</v>
      </c>
      <c r="G173" s="267"/>
      <c r="H173" s="270">
        <v>2</v>
      </c>
      <c r="I173" s="271"/>
      <c r="J173" s="267"/>
      <c r="K173" s="267"/>
      <c r="L173" s="272"/>
      <c r="M173" s="273"/>
      <c r="N173" s="274"/>
      <c r="O173" s="274"/>
      <c r="P173" s="274"/>
      <c r="Q173" s="274"/>
      <c r="R173" s="274"/>
      <c r="S173" s="274"/>
      <c r="T173" s="275"/>
      <c r="AT173" s="276" t="s">
        <v>244</v>
      </c>
      <c r="AU173" s="276" t="s">
        <v>88</v>
      </c>
      <c r="AV173" s="13" t="s">
        <v>88</v>
      </c>
      <c r="AW173" s="13" t="s">
        <v>41</v>
      </c>
      <c r="AX173" s="13" t="s">
        <v>78</v>
      </c>
      <c r="AY173" s="276" t="s">
        <v>187</v>
      </c>
    </row>
    <row r="174" spans="2:51" s="13" customFormat="1" ht="13.5">
      <c r="B174" s="266"/>
      <c r="C174" s="267"/>
      <c r="D174" s="253" t="s">
        <v>244</v>
      </c>
      <c r="E174" s="268" t="s">
        <v>34</v>
      </c>
      <c r="F174" s="269" t="s">
        <v>369</v>
      </c>
      <c r="G174" s="267"/>
      <c r="H174" s="270">
        <v>3</v>
      </c>
      <c r="I174" s="271"/>
      <c r="J174" s="267"/>
      <c r="K174" s="267"/>
      <c r="L174" s="272"/>
      <c r="M174" s="273"/>
      <c r="N174" s="274"/>
      <c r="O174" s="274"/>
      <c r="P174" s="274"/>
      <c r="Q174" s="274"/>
      <c r="R174" s="274"/>
      <c r="S174" s="274"/>
      <c r="T174" s="275"/>
      <c r="AT174" s="276" t="s">
        <v>244</v>
      </c>
      <c r="AU174" s="276" t="s">
        <v>88</v>
      </c>
      <c r="AV174" s="13" t="s">
        <v>88</v>
      </c>
      <c r="AW174" s="13" t="s">
        <v>41</v>
      </c>
      <c r="AX174" s="13" t="s">
        <v>78</v>
      </c>
      <c r="AY174" s="276" t="s">
        <v>187</v>
      </c>
    </row>
    <row r="175" spans="2:51" s="13" customFormat="1" ht="13.5">
      <c r="B175" s="266"/>
      <c r="C175" s="267"/>
      <c r="D175" s="253" t="s">
        <v>244</v>
      </c>
      <c r="E175" s="268" t="s">
        <v>34</v>
      </c>
      <c r="F175" s="269" t="s">
        <v>370</v>
      </c>
      <c r="G175" s="267"/>
      <c r="H175" s="270">
        <v>2</v>
      </c>
      <c r="I175" s="271"/>
      <c r="J175" s="267"/>
      <c r="K175" s="267"/>
      <c r="L175" s="272"/>
      <c r="M175" s="273"/>
      <c r="N175" s="274"/>
      <c r="O175" s="274"/>
      <c r="P175" s="274"/>
      <c r="Q175" s="274"/>
      <c r="R175" s="274"/>
      <c r="S175" s="274"/>
      <c r="T175" s="275"/>
      <c r="AT175" s="276" t="s">
        <v>244</v>
      </c>
      <c r="AU175" s="276" t="s">
        <v>88</v>
      </c>
      <c r="AV175" s="13" t="s">
        <v>88</v>
      </c>
      <c r="AW175" s="13" t="s">
        <v>41</v>
      </c>
      <c r="AX175" s="13" t="s">
        <v>78</v>
      </c>
      <c r="AY175" s="276" t="s">
        <v>187</v>
      </c>
    </row>
    <row r="176" spans="2:51" s="14" customFormat="1" ht="13.5">
      <c r="B176" s="277"/>
      <c r="C176" s="278"/>
      <c r="D176" s="253" t="s">
        <v>244</v>
      </c>
      <c r="E176" s="279" t="s">
        <v>34</v>
      </c>
      <c r="F176" s="280" t="s">
        <v>251</v>
      </c>
      <c r="G176" s="278"/>
      <c r="H176" s="281">
        <v>7</v>
      </c>
      <c r="I176" s="282"/>
      <c r="J176" s="278"/>
      <c r="K176" s="278"/>
      <c r="L176" s="283"/>
      <c r="M176" s="284"/>
      <c r="N176" s="285"/>
      <c r="O176" s="285"/>
      <c r="P176" s="285"/>
      <c r="Q176" s="285"/>
      <c r="R176" s="285"/>
      <c r="S176" s="285"/>
      <c r="T176" s="286"/>
      <c r="AT176" s="287" t="s">
        <v>244</v>
      </c>
      <c r="AU176" s="287" t="s">
        <v>88</v>
      </c>
      <c r="AV176" s="14" t="s">
        <v>204</v>
      </c>
      <c r="AW176" s="14" t="s">
        <v>41</v>
      </c>
      <c r="AX176" s="14" t="s">
        <v>86</v>
      </c>
      <c r="AY176" s="287" t="s">
        <v>187</v>
      </c>
    </row>
    <row r="177" spans="2:65" s="1" customFormat="1" ht="16.5" customHeight="1">
      <c r="B177" s="49"/>
      <c r="C177" s="237" t="s">
        <v>371</v>
      </c>
      <c r="D177" s="237" t="s">
        <v>190</v>
      </c>
      <c r="E177" s="238" t="s">
        <v>372</v>
      </c>
      <c r="F177" s="239" t="s">
        <v>373</v>
      </c>
      <c r="G177" s="240" t="s">
        <v>366</v>
      </c>
      <c r="H177" s="241">
        <v>6</v>
      </c>
      <c r="I177" s="242"/>
      <c r="J177" s="243">
        <f>ROUND(I177*H177,2)</f>
        <v>0</v>
      </c>
      <c r="K177" s="239" t="s">
        <v>194</v>
      </c>
      <c r="L177" s="75"/>
      <c r="M177" s="244" t="s">
        <v>34</v>
      </c>
      <c r="N177" s="245" t="s">
        <v>49</v>
      </c>
      <c r="O177" s="50"/>
      <c r="P177" s="246">
        <f>O177*H177</f>
        <v>0</v>
      </c>
      <c r="Q177" s="246">
        <v>0</v>
      </c>
      <c r="R177" s="246">
        <f>Q177*H177</f>
        <v>0</v>
      </c>
      <c r="S177" s="246">
        <v>0.01946</v>
      </c>
      <c r="T177" s="247">
        <f>S177*H177</f>
        <v>0.11676</v>
      </c>
      <c r="AR177" s="26" t="s">
        <v>338</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374</v>
      </c>
    </row>
    <row r="178" spans="2:51" s="13" customFormat="1" ht="13.5">
      <c r="B178" s="266"/>
      <c r="C178" s="267"/>
      <c r="D178" s="253" t="s">
        <v>244</v>
      </c>
      <c r="E178" s="268" t="s">
        <v>34</v>
      </c>
      <c r="F178" s="269" t="s">
        <v>375</v>
      </c>
      <c r="G178" s="267"/>
      <c r="H178" s="270">
        <v>1</v>
      </c>
      <c r="I178" s="271"/>
      <c r="J178" s="267"/>
      <c r="K178" s="267"/>
      <c r="L178" s="272"/>
      <c r="M178" s="273"/>
      <c r="N178" s="274"/>
      <c r="O178" s="274"/>
      <c r="P178" s="274"/>
      <c r="Q178" s="274"/>
      <c r="R178" s="274"/>
      <c r="S178" s="274"/>
      <c r="T178" s="275"/>
      <c r="AT178" s="276" t="s">
        <v>244</v>
      </c>
      <c r="AU178" s="276" t="s">
        <v>88</v>
      </c>
      <c r="AV178" s="13" t="s">
        <v>88</v>
      </c>
      <c r="AW178" s="13" t="s">
        <v>41</v>
      </c>
      <c r="AX178" s="13" t="s">
        <v>78</v>
      </c>
      <c r="AY178" s="276" t="s">
        <v>187</v>
      </c>
    </row>
    <row r="179" spans="2:51" s="13" customFormat="1" ht="13.5">
      <c r="B179" s="266"/>
      <c r="C179" s="267"/>
      <c r="D179" s="253" t="s">
        <v>244</v>
      </c>
      <c r="E179" s="268" t="s">
        <v>34</v>
      </c>
      <c r="F179" s="269" t="s">
        <v>369</v>
      </c>
      <c r="G179" s="267"/>
      <c r="H179" s="270">
        <v>3</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pans="2:51" s="13" customFormat="1" ht="13.5">
      <c r="B180" s="266"/>
      <c r="C180" s="267"/>
      <c r="D180" s="253" t="s">
        <v>244</v>
      </c>
      <c r="E180" s="268" t="s">
        <v>34</v>
      </c>
      <c r="F180" s="269" t="s">
        <v>370</v>
      </c>
      <c r="G180" s="267"/>
      <c r="H180" s="270">
        <v>2</v>
      </c>
      <c r="I180" s="271"/>
      <c r="J180" s="267"/>
      <c r="K180" s="267"/>
      <c r="L180" s="272"/>
      <c r="M180" s="273"/>
      <c r="N180" s="274"/>
      <c r="O180" s="274"/>
      <c r="P180" s="274"/>
      <c r="Q180" s="274"/>
      <c r="R180" s="274"/>
      <c r="S180" s="274"/>
      <c r="T180" s="275"/>
      <c r="AT180" s="276" t="s">
        <v>244</v>
      </c>
      <c r="AU180" s="276" t="s">
        <v>88</v>
      </c>
      <c r="AV180" s="13" t="s">
        <v>88</v>
      </c>
      <c r="AW180" s="13" t="s">
        <v>41</v>
      </c>
      <c r="AX180" s="13" t="s">
        <v>78</v>
      </c>
      <c r="AY180" s="276" t="s">
        <v>187</v>
      </c>
    </row>
    <row r="181" spans="2:51" s="14" customFormat="1" ht="13.5">
      <c r="B181" s="277"/>
      <c r="C181" s="278"/>
      <c r="D181" s="253" t="s">
        <v>244</v>
      </c>
      <c r="E181" s="279" t="s">
        <v>34</v>
      </c>
      <c r="F181" s="280" t="s">
        <v>251</v>
      </c>
      <c r="G181" s="278"/>
      <c r="H181" s="281">
        <v>6</v>
      </c>
      <c r="I181" s="282"/>
      <c r="J181" s="278"/>
      <c r="K181" s="278"/>
      <c r="L181" s="283"/>
      <c r="M181" s="284"/>
      <c r="N181" s="285"/>
      <c r="O181" s="285"/>
      <c r="P181" s="285"/>
      <c r="Q181" s="285"/>
      <c r="R181" s="285"/>
      <c r="S181" s="285"/>
      <c r="T181" s="286"/>
      <c r="AT181" s="287" t="s">
        <v>244</v>
      </c>
      <c r="AU181" s="287" t="s">
        <v>88</v>
      </c>
      <c r="AV181" s="14" t="s">
        <v>204</v>
      </c>
      <c r="AW181" s="14" t="s">
        <v>41</v>
      </c>
      <c r="AX181" s="14" t="s">
        <v>86</v>
      </c>
      <c r="AY181" s="287" t="s">
        <v>187</v>
      </c>
    </row>
    <row r="182" spans="2:65" s="1" customFormat="1" ht="25.5" customHeight="1">
      <c r="B182" s="49"/>
      <c r="C182" s="237" t="s">
        <v>376</v>
      </c>
      <c r="D182" s="237" t="s">
        <v>190</v>
      </c>
      <c r="E182" s="238" t="s">
        <v>377</v>
      </c>
      <c r="F182" s="239" t="s">
        <v>378</v>
      </c>
      <c r="G182" s="240" t="s">
        <v>366</v>
      </c>
      <c r="H182" s="241">
        <v>2</v>
      </c>
      <c r="I182" s="242"/>
      <c r="J182" s="243">
        <f>ROUND(I182*H182,2)</f>
        <v>0</v>
      </c>
      <c r="K182" s="239" t="s">
        <v>194</v>
      </c>
      <c r="L182" s="75"/>
      <c r="M182" s="244" t="s">
        <v>34</v>
      </c>
      <c r="N182" s="245" t="s">
        <v>49</v>
      </c>
      <c r="O182" s="50"/>
      <c r="P182" s="246">
        <f>O182*H182</f>
        <v>0</v>
      </c>
      <c r="Q182" s="246">
        <v>0</v>
      </c>
      <c r="R182" s="246">
        <f>Q182*H182</f>
        <v>0</v>
      </c>
      <c r="S182" s="246">
        <v>0.0347</v>
      </c>
      <c r="T182" s="247">
        <f>S182*H182</f>
        <v>0.0694</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379</v>
      </c>
    </row>
    <row r="183" spans="2:51" s="13" customFormat="1" ht="13.5">
      <c r="B183" s="266"/>
      <c r="C183" s="267"/>
      <c r="D183" s="253" t="s">
        <v>244</v>
      </c>
      <c r="E183" s="268" t="s">
        <v>34</v>
      </c>
      <c r="F183" s="269" t="s">
        <v>380</v>
      </c>
      <c r="G183" s="267"/>
      <c r="H183" s="270">
        <v>1</v>
      </c>
      <c r="I183" s="271"/>
      <c r="J183" s="267"/>
      <c r="K183" s="267"/>
      <c r="L183" s="272"/>
      <c r="M183" s="273"/>
      <c r="N183" s="274"/>
      <c r="O183" s="274"/>
      <c r="P183" s="274"/>
      <c r="Q183" s="274"/>
      <c r="R183" s="274"/>
      <c r="S183" s="274"/>
      <c r="T183" s="275"/>
      <c r="AT183" s="276" t="s">
        <v>244</v>
      </c>
      <c r="AU183" s="276" t="s">
        <v>88</v>
      </c>
      <c r="AV183" s="13" t="s">
        <v>88</v>
      </c>
      <c r="AW183" s="13" t="s">
        <v>41</v>
      </c>
      <c r="AX183" s="13" t="s">
        <v>78</v>
      </c>
      <c r="AY183" s="276" t="s">
        <v>187</v>
      </c>
    </row>
    <row r="184" spans="2:51" s="13" customFormat="1" ht="13.5">
      <c r="B184" s="266"/>
      <c r="C184" s="267"/>
      <c r="D184" s="253" t="s">
        <v>244</v>
      </c>
      <c r="E184" s="268" t="s">
        <v>34</v>
      </c>
      <c r="F184" s="269" t="s">
        <v>381</v>
      </c>
      <c r="G184" s="267"/>
      <c r="H184" s="270">
        <v>1</v>
      </c>
      <c r="I184" s="271"/>
      <c r="J184" s="267"/>
      <c r="K184" s="267"/>
      <c r="L184" s="272"/>
      <c r="M184" s="273"/>
      <c r="N184" s="274"/>
      <c r="O184" s="274"/>
      <c r="P184" s="274"/>
      <c r="Q184" s="274"/>
      <c r="R184" s="274"/>
      <c r="S184" s="274"/>
      <c r="T184" s="275"/>
      <c r="AT184" s="276" t="s">
        <v>244</v>
      </c>
      <c r="AU184" s="276" t="s">
        <v>88</v>
      </c>
      <c r="AV184" s="13" t="s">
        <v>88</v>
      </c>
      <c r="AW184" s="13" t="s">
        <v>41</v>
      </c>
      <c r="AX184" s="13" t="s">
        <v>78</v>
      </c>
      <c r="AY184" s="276" t="s">
        <v>187</v>
      </c>
    </row>
    <row r="185" spans="2:51" s="14" customFormat="1" ht="13.5">
      <c r="B185" s="277"/>
      <c r="C185" s="278"/>
      <c r="D185" s="253" t="s">
        <v>244</v>
      </c>
      <c r="E185" s="279" t="s">
        <v>34</v>
      </c>
      <c r="F185" s="280" t="s">
        <v>251</v>
      </c>
      <c r="G185" s="278"/>
      <c r="H185" s="281">
        <v>2</v>
      </c>
      <c r="I185" s="282"/>
      <c r="J185" s="278"/>
      <c r="K185" s="278"/>
      <c r="L185" s="283"/>
      <c r="M185" s="284"/>
      <c r="N185" s="285"/>
      <c r="O185" s="285"/>
      <c r="P185" s="285"/>
      <c r="Q185" s="285"/>
      <c r="R185" s="285"/>
      <c r="S185" s="285"/>
      <c r="T185" s="286"/>
      <c r="AT185" s="287" t="s">
        <v>244</v>
      </c>
      <c r="AU185" s="287" t="s">
        <v>88</v>
      </c>
      <c r="AV185" s="14" t="s">
        <v>204</v>
      </c>
      <c r="AW185" s="14" t="s">
        <v>41</v>
      </c>
      <c r="AX185" s="14" t="s">
        <v>86</v>
      </c>
      <c r="AY185" s="287" t="s">
        <v>187</v>
      </c>
    </row>
    <row r="186" spans="2:63" s="11" customFormat="1" ht="29.85" customHeight="1">
      <c r="B186" s="221"/>
      <c r="C186" s="222"/>
      <c r="D186" s="223" t="s">
        <v>77</v>
      </c>
      <c r="E186" s="235" t="s">
        <v>382</v>
      </c>
      <c r="F186" s="235" t="s">
        <v>383</v>
      </c>
      <c r="G186" s="222"/>
      <c r="H186" s="222"/>
      <c r="I186" s="225"/>
      <c r="J186" s="236">
        <f>BK186</f>
        <v>0</v>
      </c>
      <c r="K186" s="222"/>
      <c r="L186" s="227"/>
      <c r="M186" s="228"/>
      <c r="N186" s="229"/>
      <c r="O186" s="229"/>
      <c r="P186" s="230">
        <f>P187</f>
        <v>0</v>
      </c>
      <c r="Q186" s="229"/>
      <c r="R186" s="230">
        <f>R187</f>
        <v>0</v>
      </c>
      <c r="S186" s="229"/>
      <c r="T186" s="231">
        <f>T187</f>
        <v>0</v>
      </c>
      <c r="AR186" s="232" t="s">
        <v>88</v>
      </c>
      <c r="AT186" s="233" t="s">
        <v>77</v>
      </c>
      <c r="AU186" s="233" t="s">
        <v>86</v>
      </c>
      <c r="AY186" s="232" t="s">
        <v>187</v>
      </c>
      <c r="BK186" s="234">
        <f>BK187</f>
        <v>0</v>
      </c>
    </row>
    <row r="187" spans="2:65" s="1" customFormat="1" ht="16.5" customHeight="1">
      <c r="B187" s="49"/>
      <c r="C187" s="237" t="s">
        <v>384</v>
      </c>
      <c r="D187" s="237" t="s">
        <v>190</v>
      </c>
      <c r="E187" s="238" t="s">
        <v>385</v>
      </c>
      <c r="F187" s="239" t="s">
        <v>386</v>
      </c>
      <c r="G187" s="240" t="s">
        <v>366</v>
      </c>
      <c r="H187" s="241">
        <v>1</v>
      </c>
      <c r="I187" s="242"/>
      <c r="J187" s="243">
        <f>ROUND(I187*H187,2)</f>
        <v>0</v>
      </c>
      <c r="K187" s="239" t="s">
        <v>34</v>
      </c>
      <c r="L187" s="75"/>
      <c r="M187" s="244" t="s">
        <v>34</v>
      </c>
      <c r="N187" s="245" t="s">
        <v>49</v>
      </c>
      <c r="O187" s="50"/>
      <c r="P187" s="246">
        <f>O187*H187</f>
        <v>0</v>
      </c>
      <c r="Q187" s="246">
        <v>0</v>
      </c>
      <c r="R187" s="246">
        <f>Q187*H187</f>
        <v>0</v>
      </c>
      <c r="S187" s="246">
        <v>0</v>
      </c>
      <c r="T187" s="247">
        <f>S187*H187</f>
        <v>0</v>
      </c>
      <c r="AR187" s="26" t="s">
        <v>338</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387</v>
      </c>
    </row>
    <row r="188" spans="2:63" s="11" customFormat="1" ht="29.85" customHeight="1">
      <c r="B188" s="221"/>
      <c r="C188" s="222"/>
      <c r="D188" s="223" t="s">
        <v>77</v>
      </c>
      <c r="E188" s="235" t="s">
        <v>388</v>
      </c>
      <c r="F188" s="235" t="s">
        <v>389</v>
      </c>
      <c r="G188" s="222"/>
      <c r="H188" s="222"/>
      <c r="I188" s="225"/>
      <c r="J188" s="236">
        <f>BK188</f>
        <v>0</v>
      </c>
      <c r="K188" s="222"/>
      <c r="L188" s="227"/>
      <c r="M188" s="228"/>
      <c r="N188" s="229"/>
      <c r="O188" s="229"/>
      <c r="P188" s="230">
        <f>SUM(P189:P198)</f>
        <v>0</v>
      </c>
      <c r="Q188" s="229"/>
      <c r="R188" s="230">
        <f>SUM(R189:R198)</f>
        <v>0</v>
      </c>
      <c r="S188" s="229"/>
      <c r="T188" s="231">
        <f>SUM(T189:T198)</f>
        <v>43.12132</v>
      </c>
      <c r="AR188" s="232" t="s">
        <v>88</v>
      </c>
      <c r="AT188" s="233" t="s">
        <v>77</v>
      </c>
      <c r="AU188" s="233" t="s">
        <v>86</v>
      </c>
      <c r="AY188" s="232" t="s">
        <v>187</v>
      </c>
      <c r="BK188" s="234">
        <f>SUM(BK189:BK198)</f>
        <v>0</v>
      </c>
    </row>
    <row r="189" spans="2:65" s="1" customFormat="1" ht="25.5" customHeight="1">
      <c r="B189" s="49"/>
      <c r="C189" s="237" t="s">
        <v>390</v>
      </c>
      <c r="D189" s="237" t="s">
        <v>190</v>
      </c>
      <c r="E189" s="238" t="s">
        <v>391</v>
      </c>
      <c r="F189" s="239" t="s">
        <v>392</v>
      </c>
      <c r="G189" s="240" t="s">
        <v>393</v>
      </c>
      <c r="H189" s="241">
        <v>176</v>
      </c>
      <c r="I189" s="242"/>
      <c r="J189" s="243">
        <f>ROUND(I189*H189,2)</f>
        <v>0</v>
      </c>
      <c r="K189" s="239" t="s">
        <v>194</v>
      </c>
      <c r="L189" s="75"/>
      <c r="M189" s="244" t="s">
        <v>34</v>
      </c>
      <c r="N189" s="245" t="s">
        <v>49</v>
      </c>
      <c r="O189" s="50"/>
      <c r="P189" s="246">
        <f>O189*H189</f>
        <v>0</v>
      </c>
      <c r="Q189" s="246">
        <v>0</v>
      </c>
      <c r="R189" s="246">
        <f>Q189*H189</f>
        <v>0</v>
      </c>
      <c r="S189" s="246">
        <v>0.014</v>
      </c>
      <c r="T189" s="247">
        <f>S189*H189</f>
        <v>2.464</v>
      </c>
      <c r="AR189" s="26" t="s">
        <v>338</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394</v>
      </c>
    </row>
    <row r="190" spans="2:51" s="13" customFormat="1" ht="13.5">
      <c r="B190" s="266"/>
      <c r="C190" s="267"/>
      <c r="D190" s="253" t="s">
        <v>244</v>
      </c>
      <c r="E190" s="268" t="s">
        <v>34</v>
      </c>
      <c r="F190" s="269" t="s">
        <v>395</v>
      </c>
      <c r="G190" s="267"/>
      <c r="H190" s="270">
        <v>176</v>
      </c>
      <c r="I190" s="271"/>
      <c r="J190" s="267"/>
      <c r="K190" s="267"/>
      <c r="L190" s="272"/>
      <c r="M190" s="273"/>
      <c r="N190" s="274"/>
      <c r="O190" s="274"/>
      <c r="P190" s="274"/>
      <c r="Q190" s="274"/>
      <c r="R190" s="274"/>
      <c r="S190" s="274"/>
      <c r="T190" s="275"/>
      <c r="AT190" s="276" t="s">
        <v>244</v>
      </c>
      <c r="AU190" s="276" t="s">
        <v>88</v>
      </c>
      <c r="AV190" s="13" t="s">
        <v>88</v>
      </c>
      <c r="AW190" s="13" t="s">
        <v>41</v>
      </c>
      <c r="AX190" s="13" t="s">
        <v>86</v>
      </c>
      <c r="AY190" s="276" t="s">
        <v>187</v>
      </c>
    </row>
    <row r="191" spans="2:65" s="1" customFormat="1" ht="38.25" customHeight="1">
      <c r="B191" s="49"/>
      <c r="C191" s="237" t="s">
        <v>396</v>
      </c>
      <c r="D191" s="237" t="s">
        <v>190</v>
      </c>
      <c r="E191" s="238" t="s">
        <v>397</v>
      </c>
      <c r="F191" s="239" t="s">
        <v>398</v>
      </c>
      <c r="G191" s="240" t="s">
        <v>235</v>
      </c>
      <c r="H191" s="241">
        <v>380.888</v>
      </c>
      <c r="I191" s="242"/>
      <c r="J191" s="243">
        <f>ROUND(I191*H191,2)</f>
        <v>0</v>
      </c>
      <c r="K191" s="239" t="s">
        <v>194</v>
      </c>
      <c r="L191" s="75"/>
      <c r="M191" s="244" t="s">
        <v>34</v>
      </c>
      <c r="N191" s="245" t="s">
        <v>49</v>
      </c>
      <c r="O191" s="50"/>
      <c r="P191" s="246">
        <f>O191*H191</f>
        <v>0</v>
      </c>
      <c r="Q191" s="246">
        <v>0</v>
      </c>
      <c r="R191" s="246">
        <f>Q191*H191</f>
        <v>0</v>
      </c>
      <c r="S191" s="246">
        <v>0.015</v>
      </c>
      <c r="T191" s="247">
        <f>S191*H191</f>
        <v>5.7133199999999995</v>
      </c>
      <c r="AR191" s="26" t="s">
        <v>338</v>
      </c>
      <c r="AT191" s="26" t="s">
        <v>190</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338</v>
      </c>
      <c r="BM191" s="26" t="s">
        <v>399</v>
      </c>
    </row>
    <row r="192" spans="2:51" s="13" customFormat="1" ht="13.5">
      <c r="B192" s="266"/>
      <c r="C192" s="267"/>
      <c r="D192" s="253" t="s">
        <v>244</v>
      </c>
      <c r="E192" s="268" t="s">
        <v>34</v>
      </c>
      <c r="F192" s="269" t="s">
        <v>400</v>
      </c>
      <c r="G192" s="267"/>
      <c r="H192" s="270">
        <v>124.496</v>
      </c>
      <c r="I192" s="271"/>
      <c r="J192" s="267"/>
      <c r="K192" s="267"/>
      <c r="L192" s="272"/>
      <c r="M192" s="273"/>
      <c r="N192" s="274"/>
      <c r="O192" s="274"/>
      <c r="P192" s="274"/>
      <c r="Q192" s="274"/>
      <c r="R192" s="274"/>
      <c r="S192" s="274"/>
      <c r="T192" s="275"/>
      <c r="AT192" s="276" t="s">
        <v>244</v>
      </c>
      <c r="AU192" s="276" t="s">
        <v>88</v>
      </c>
      <c r="AV192" s="13" t="s">
        <v>88</v>
      </c>
      <c r="AW192" s="13" t="s">
        <v>41</v>
      </c>
      <c r="AX192" s="13" t="s">
        <v>78</v>
      </c>
      <c r="AY192" s="276" t="s">
        <v>187</v>
      </c>
    </row>
    <row r="193" spans="2:51" s="13" customFormat="1" ht="13.5">
      <c r="B193" s="266"/>
      <c r="C193" s="267"/>
      <c r="D193" s="253" t="s">
        <v>244</v>
      </c>
      <c r="E193" s="268" t="s">
        <v>34</v>
      </c>
      <c r="F193" s="269" t="s">
        <v>401</v>
      </c>
      <c r="G193" s="267"/>
      <c r="H193" s="270">
        <v>256.392</v>
      </c>
      <c r="I193" s="271"/>
      <c r="J193" s="267"/>
      <c r="K193" s="267"/>
      <c r="L193" s="272"/>
      <c r="M193" s="273"/>
      <c r="N193" s="274"/>
      <c r="O193" s="274"/>
      <c r="P193" s="274"/>
      <c r="Q193" s="274"/>
      <c r="R193" s="274"/>
      <c r="S193" s="274"/>
      <c r="T193" s="275"/>
      <c r="AT193" s="276" t="s">
        <v>244</v>
      </c>
      <c r="AU193" s="276" t="s">
        <v>88</v>
      </c>
      <c r="AV193" s="13" t="s">
        <v>88</v>
      </c>
      <c r="AW193" s="13" t="s">
        <v>41</v>
      </c>
      <c r="AX193" s="13" t="s">
        <v>78</v>
      </c>
      <c r="AY193" s="276" t="s">
        <v>187</v>
      </c>
    </row>
    <row r="194" spans="2:51" s="14" customFormat="1" ht="13.5">
      <c r="B194" s="277"/>
      <c r="C194" s="278"/>
      <c r="D194" s="253" t="s">
        <v>244</v>
      </c>
      <c r="E194" s="279" t="s">
        <v>34</v>
      </c>
      <c r="F194" s="280" t="s">
        <v>251</v>
      </c>
      <c r="G194" s="278"/>
      <c r="H194" s="281">
        <v>380.888</v>
      </c>
      <c r="I194" s="282"/>
      <c r="J194" s="278"/>
      <c r="K194" s="278"/>
      <c r="L194" s="283"/>
      <c r="M194" s="284"/>
      <c r="N194" s="285"/>
      <c r="O194" s="285"/>
      <c r="P194" s="285"/>
      <c r="Q194" s="285"/>
      <c r="R194" s="285"/>
      <c r="S194" s="285"/>
      <c r="T194" s="286"/>
      <c r="AT194" s="287" t="s">
        <v>244</v>
      </c>
      <c r="AU194" s="287" t="s">
        <v>88</v>
      </c>
      <c r="AV194" s="14" t="s">
        <v>204</v>
      </c>
      <c r="AW194" s="14" t="s">
        <v>41</v>
      </c>
      <c r="AX194" s="14" t="s">
        <v>86</v>
      </c>
      <c r="AY194" s="287" t="s">
        <v>187</v>
      </c>
    </row>
    <row r="195" spans="2:65" s="1" customFormat="1" ht="16.5" customHeight="1">
      <c r="B195" s="49"/>
      <c r="C195" s="237" t="s">
        <v>402</v>
      </c>
      <c r="D195" s="237" t="s">
        <v>190</v>
      </c>
      <c r="E195" s="238" t="s">
        <v>403</v>
      </c>
      <c r="F195" s="239" t="s">
        <v>404</v>
      </c>
      <c r="G195" s="240" t="s">
        <v>235</v>
      </c>
      <c r="H195" s="241">
        <v>624</v>
      </c>
      <c r="I195" s="242"/>
      <c r="J195" s="243">
        <f>ROUND(I195*H195,2)</f>
        <v>0</v>
      </c>
      <c r="K195" s="239" t="s">
        <v>194</v>
      </c>
      <c r="L195" s="75"/>
      <c r="M195" s="244" t="s">
        <v>34</v>
      </c>
      <c r="N195" s="245" t="s">
        <v>49</v>
      </c>
      <c r="O195" s="50"/>
      <c r="P195" s="246">
        <f>O195*H195</f>
        <v>0</v>
      </c>
      <c r="Q195" s="246">
        <v>0</v>
      </c>
      <c r="R195" s="246">
        <f>Q195*H195</f>
        <v>0</v>
      </c>
      <c r="S195" s="246">
        <v>0.016</v>
      </c>
      <c r="T195" s="247">
        <f>S195*H195</f>
        <v>9.984</v>
      </c>
      <c r="AR195" s="26" t="s">
        <v>338</v>
      </c>
      <c r="AT195" s="26" t="s">
        <v>190</v>
      </c>
      <c r="AU195" s="26" t="s">
        <v>88</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338</v>
      </c>
      <c r="BM195" s="26" t="s">
        <v>405</v>
      </c>
    </row>
    <row r="196" spans="2:51" s="13" customFormat="1" ht="13.5">
      <c r="B196" s="266"/>
      <c r="C196" s="267"/>
      <c r="D196" s="253" t="s">
        <v>244</v>
      </c>
      <c r="E196" s="268" t="s">
        <v>34</v>
      </c>
      <c r="F196" s="269" t="s">
        <v>406</v>
      </c>
      <c r="G196" s="267"/>
      <c r="H196" s="270">
        <v>624</v>
      </c>
      <c r="I196" s="271"/>
      <c r="J196" s="267"/>
      <c r="K196" s="267"/>
      <c r="L196" s="272"/>
      <c r="M196" s="273"/>
      <c r="N196" s="274"/>
      <c r="O196" s="274"/>
      <c r="P196" s="274"/>
      <c r="Q196" s="274"/>
      <c r="R196" s="274"/>
      <c r="S196" s="274"/>
      <c r="T196" s="275"/>
      <c r="AT196" s="276" t="s">
        <v>244</v>
      </c>
      <c r="AU196" s="276" t="s">
        <v>88</v>
      </c>
      <c r="AV196" s="13" t="s">
        <v>88</v>
      </c>
      <c r="AW196" s="13" t="s">
        <v>41</v>
      </c>
      <c r="AX196" s="13" t="s">
        <v>86</v>
      </c>
      <c r="AY196" s="276" t="s">
        <v>187</v>
      </c>
    </row>
    <row r="197" spans="2:65" s="1" customFormat="1" ht="25.5" customHeight="1">
      <c r="B197" s="49"/>
      <c r="C197" s="237" t="s">
        <v>407</v>
      </c>
      <c r="D197" s="237" t="s">
        <v>190</v>
      </c>
      <c r="E197" s="238" t="s">
        <v>408</v>
      </c>
      <c r="F197" s="239" t="s">
        <v>409</v>
      </c>
      <c r="G197" s="240" t="s">
        <v>235</v>
      </c>
      <c r="H197" s="241">
        <v>624</v>
      </c>
      <c r="I197" s="242"/>
      <c r="J197" s="243">
        <f>ROUND(I197*H197,2)</f>
        <v>0</v>
      </c>
      <c r="K197" s="239" t="s">
        <v>194</v>
      </c>
      <c r="L197" s="75"/>
      <c r="M197" s="244" t="s">
        <v>34</v>
      </c>
      <c r="N197" s="245" t="s">
        <v>49</v>
      </c>
      <c r="O197" s="50"/>
      <c r="P197" s="246">
        <f>O197*H197</f>
        <v>0</v>
      </c>
      <c r="Q197" s="246">
        <v>0</v>
      </c>
      <c r="R197" s="246">
        <f>Q197*H197</f>
        <v>0</v>
      </c>
      <c r="S197" s="246">
        <v>0.04</v>
      </c>
      <c r="T197" s="247">
        <f>S197*H197</f>
        <v>24.96</v>
      </c>
      <c r="AR197" s="26" t="s">
        <v>338</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338</v>
      </c>
      <c r="BM197" s="26" t="s">
        <v>410</v>
      </c>
    </row>
    <row r="198" spans="2:51" s="13" customFormat="1" ht="13.5">
      <c r="B198" s="266"/>
      <c r="C198" s="267"/>
      <c r="D198" s="253" t="s">
        <v>244</v>
      </c>
      <c r="E198" s="268" t="s">
        <v>34</v>
      </c>
      <c r="F198" s="269" t="s">
        <v>406</v>
      </c>
      <c r="G198" s="267"/>
      <c r="H198" s="270">
        <v>624</v>
      </c>
      <c r="I198" s="271"/>
      <c r="J198" s="267"/>
      <c r="K198" s="267"/>
      <c r="L198" s="272"/>
      <c r="M198" s="273"/>
      <c r="N198" s="274"/>
      <c r="O198" s="274"/>
      <c r="P198" s="274"/>
      <c r="Q198" s="274"/>
      <c r="R198" s="274"/>
      <c r="S198" s="274"/>
      <c r="T198" s="275"/>
      <c r="AT198" s="276" t="s">
        <v>244</v>
      </c>
      <c r="AU198" s="276" t="s">
        <v>88</v>
      </c>
      <c r="AV198" s="13" t="s">
        <v>88</v>
      </c>
      <c r="AW198" s="13" t="s">
        <v>41</v>
      </c>
      <c r="AX198" s="13" t="s">
        <v>86</v>
      </c>
      <c r="AY198" s="276" t="s">
        <v>187</v>
      </c>
    </row>
    <row r="199" spans="2:63" s="11" customFormat="1" ht="29.85" customHeight="1">
      <c r="B199" s="221"/>
      <c r="C199" s="222"/>
      <c r="D199" s="223" t="s">
        <v>77</v>
      </c>
      <c r="E199" s="235" t="s">
        <v>411</v>
      </c>
      <c r="F199" s="235" t="s">
        <v>412</v>
      </c>
      <c r="G199" s="222"/>
      <c r="H199" s="222"/>
      <c r="I199" s="225"/>
      <c r="J199" s="236">
        <f>BK199</f>
        <v>0</v>
      </c>
      <c r="K199" s="222"/>
      <c r="L199" s="227"/>
      <c r="M199" s="228"/>
      <c r="N199" s="229"/>
      <c r="O199" s="229"/>
      <c r="P199" s="230">
        <f>SUM(P200:P203)</f>
        <v>0</v>
      </c>
      <c r="Q199" s="229"/>
      <c r="R199" s="230">
        <f>SUM(R200:R203)</f>
        <v>0</v>
      </c>
      <c r="S199" s="229"/>
      <c r="T199" s="231">
        <f>SUM(T200:T203)</f>
        <v>2.666216</v>
      </c>
      <c r="AR199" s="232" t="s">
        <v>88</v>
      </c>
      <c r="AT199" s="233" t="s">
        <v>77</v>
      </c>
      <c r="AU199" s="233" t="s">
        <v>86</v>
      </c>
      <c r="AY199" s="232" t="s">
        <v>187</v>
      </c>
      <c r="BK199" s="234">
        <f>SUM(BK200:BK203)</f>
        <v>0</v>
      </c>
    </row>
    <row r="200" spans="2:65" s="1" customFormat="1" ht="16.5" customHeight="1">
      <c r="B200" s="49"/>
      <c r="C200" s="237" t="s">
        <v>413</v>
      </c>
      <c r="D200" s="237" t="s">
        <v>190</v>
      </c>
      <c r="E200" s="238" t="s">
        <v>414</v>
      </c>
      <c r="F200" s="239" t="s">
        <v>415</v>
      </c>
      <c r="G200" s="240" t="s">
        <v>235</v>
      </c>
      <c r="H200" s="241">
        <v>380.888</v>
      </c>
      <c r="I200" s="242"/>
      <c r="J200" s="243">
        <f>ROUND(I200*H200,2)</f>
        <v>0</v>
      </c>
      <c r="K200" s="239" t="s">
        <v>194</v>
      </c>
      <c r="L200" s="75"/>
      <c r="M200" s="244" t="s">
        <v>34</v>
      </c>
      <c r="N200" s="245" t="s">
        <v>49</v>
      </c>
      <c r="O200" s="50"/>
      <c r="P200" s="246">
        <f>O200*H200</f>
        <v>0</v>
      </c>
      <c r="Q200" s="246">
        <v>0</v>
      </c>
      <c r="R200" s="246">
        <f>Q200*H200</f>
        <v>0</v>
      </c>
      <c r="S200" s="246">
        <v>0.007</v>
      </c>
      <c r="T200" s="247">
        <f>S200*H200</f>
        <v>2.666216</v>
      </c>
      <c r="AR200" s="26" t="s">
        <v>338</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338</v>
      </c>
      <c r="BM200" s="26" t="s">
        <v>416</v>
      </c>
    </row>
    <row r="201" spans="2:51" s="13" customFormat="1" ht="13.5">
      <c r="B201" s="266"/>
      <c r="C201" s="267"/>
      <c r="D201" s="253" t="s">
        <v>244</v>
      </c>
      <c r="E201" s="268" t="s">
        <v>34</v>
      </c>
      <c r="F201" s="269" t="s">
        <v>400</v>
      </c>
      <c r="G201" s="267"/>
      <c r="H201" s="270">
        <v>124.496</v>
      </c>
      <c r="I201" s="271"/>
      <c r="J201" s="267"/>
      <c r="K201" s="267"/>
      <c r="L201" s="272"/>
      <c r="M201" s="273"/>
      <c r="N201" s="274"/>
      <c r="O201" s="274"/>
      <c r="P201" s="274"/>
      <c r="Q201" s="274"/>
      <c r="R201" s="274"/>
      <c r="S201" s="274"/>
      <c r="T201" s="275"/>
      <c r="AT201" s="276" t="s">
        <v>244</v>
      </c>
      <c r="AU201" s="276" t="s">
        <v>88</v>
      </c>
      <c r="AV201" s="13" t="s">
        <v>88</v>
      </c>
      <c r="AW201" s="13" t="s">
        <v>41</v>
      </c>
      <c r="AX201" s="13" t="s">
        <v>78</v>
      </c>
      <c r="AY201" s="276" t="s">
        <v>187</v>
      </c>
    </row>
    <row r="202" spans="2:51" s="13" customFormat="1" ht="13.5">
      <c r="B202" s="266"/>
      <c r="C202" s="267"/>
      <c r="D202" s="253" t="s">
        <v>244</v>
      </c>
      <c r="E202" s="268" t="s">
        <v>34</v>
      </c>
      <c r="F202" s="269" t="s">
        <v>401</v>
      </c>
      <c r="G202" s="267"/>
      <c r="H202" s="270">
        <v>256.392</v>
      </c>
      <c r="I202" s="271"/>
      <c r="J202" s="267"/>
      <c r="K202" s="267"/>
      <c r="L202" s="272"/>
      <c r="M202" s="273"/>
      <c r="N202" s="274"/>
      <c r="O202" s="274"/>
      <c r="P202" s="274"/>
      <c r="Q202" s="274"/>
      <c r="R202" s="274"/>
      <c r="S202" s="274"/>
      <c r="T202" s="275"/>
      <c r="AT202" s="276" t="s">
        <v>244</v>
      </c>
      <c r="AU202" s="276" t="s">
        <v>88</v>
      </c>
      <c r="AV202" s="13" t="s">
        <v>88</v>
      </c>
      <c r="AW202" s="13" t="s">
        <v>41</v>
      </c>
      <c r="AX202" s="13" t="s">
        <v>78</v>
      </c>
      <c r="AY202" s="276" t="s">
        <v>187</v>
      </c>
    </row>
    <row r="203" spans="2:51" s="14" customFormat="1" ht="13.5">
      <c r="B203" s="277"/>
      <c r="C203" s="278"/>
      <c r="D203" s="253" t="s">
        <v>244</v>
      </c>
      <c r="E203" s="279" t="s">
        <v>34</v>
      </c>
      <c r="F203" s="280" t="s">
        <v>251</v>
      </c>
      <c r="G203" s="278"/>
      <c r="H203" s="281">
        <v>380.888</v>
      </c>
      <c r="I203" s="282"/>
      <c r="J203" s="278"/>
      <c r="K203" s="278"/>
      <c r="L203" s="283"/>
      <c r="M203" s="284"/>
      <c r="N203" s="285"/>
      <c r="O203" s="285"/>
      <c r="P203" s="285"/>
      <c r="Q203" s="285"/>
      <c r="R203" s="285"/>
      <c r="S203" s="285"/>
      <c r="T203" s="286"/>
      <c r="AT203" s="287" t="s">
        <v>244</v>
      </c>
      <c r="AU203" s="287" t="s">
        <v>88</v>
      </c>
      <c r="AV203" s="14" t="s">
        <v>204</v>
      </c>
      <c r="AW203" s="14" t="s">
        <v>41</v>
      </c>
      <c r="AX203" s="14" t="s">
        <v>86</v>
      </c>
      <c r="AY203" s="287" t="s">
        <v>187</v>
      </c>
    </row>
    <row r="204" spans="2:63" s="11" customFormat="1" ht="29.85" customHeight="1">
      <c r="B204" s="221"/>
      <c r="C204" s="222"/>
      <c r="D204" s="223" t="s">
        <v>77</v>
      </c>
      <c r="E204" s="235" t="s">
        <v>417</v>
      </c>
      <c r="F204" s="235" t="s">
        <v>418</v>
      </c>
      <c r="G204" s="222"/>
      <c r="H204" s="222"/>
      <c r="I204" s="225"/>
      <c r="J204" s="236">
        <f>BK204</f>
        <v>0</v>
      </c>
      <c r="K204" s="222"/>
      <c r="L204" s="227"/>
      <c r="M204" s="228"/>
      <c r="N204" s="229"/>
      <c r="O204" s="229"/>
      <c r="P204" s="230">
        <f>SUM(P205:P206)</f>
        <v>0</v>
      </c>
      <c r="Q204" s="229"/>
      <c r="R204" s="230">
        <f>SUM(R205:R206)</f>
        <v>0</v>
      </c>
      <c r="S204" s="229"/>
      <c r="T204" s="231">
        <f>SUM(T205:T206)</f>
        <v>54.432900000000004</v>
      </c>
      <c r="AR204" s="232" t="s">
        <v>88</v>
      </c>
      <c r="AT204" s="233" t="s">
        <v>77</v>
      </c>
      <c r="AU204" s="233" t="s">
        <v>86</v>
      </c>
      <c r="AY204" s="232" t="s">
        <v>187</v>
      </c>
      <c r="BK204" s="234">
        <f>SUM(BK205:BK206)</f>
        <v>0</v>
      </c>
    </row>
    <row r="205" spans="2:65" s="1" customFormat="1" ht="16.5" customHeight="1">
      <c r="B205" s="49"/>
      <c r="C205" s="237" t="s">
        <v>419</v>
      </c>
      <c r="D205" s="237" t="s">
        <v>190</v>
      </c>
      <c r="E205" s="238" t="s">
        <v>420</v>
      </c>
      <c r="F205" s="239" t="s">
        <v>421</v>
      </c>
      <c r="G205" s="240" t="s">
        <v>235</v>
      </c>
      <c r="H205" s="241">
        <v>390.2</v>
      </c>
      <c r="I205" s="242"/>
      <c r="J205" s="243">
        <f>ROUND(I205*H205,2)</f>
        <v>0</v>
      </c>
      <c r="K205" s="239" t="s">
        <v>194</v>
      </c>
      <c r="L205" s="75"/>
      <c r="M205" s="244" t="s">
        <v>34</v>
      </c>
      <c r="N205" s="245" t="s">
        <v>49</v>
      </c>
      <c r="O205" s="50"/>
      <c r="P205" s="246">
        <f>O205*H205</f>
        <v>0</v>
      </c>
      <c r="Q205" s="246">
        <v>0</v>
      </c>
      <c r="R205" s="246">
        <f>Q205*H205</f>
        <v>0</v>
      </c>
      <c r="S205" s="246">
        <v>0.1395</v>
      </c>
      <c r="T205" s="247">
        <f>S205*H205</f>
        <v>54.432900000000004</v>
      </c>
      <c r="AR205" s="26" t="s">
        <v>338</v>
      </c>
      <c r="AT205" s="26" t="s">
        <v>190</v>
      </c>
      <c r="AU205" s="26" t="s">
        <v>88</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338</v>
      </c>
      <c r="BM205" s="26" t="s">
        <v>422</v>
      </c>
    </row>
    <row r="206" spans="2:51" s="13" customFormat="1" ht="13.5">
      <c r="B206" s="266"/>
      <c r="C206" s="267"/>
      <c r="D206" s="253" t="s">
        <v>244</v>
      </c>
      <c r="E206" s="268" t="s">
        <v>34</v>
      </c>
      <c r="F206" s="269" t="s">
        <v>423</v>
      </c>
      <c r="G206" s="267"/>
      <c r="H206" s="270">
        <v>390.2</v>
      </c>
      <c r="I206" s="271"/>
      <c r="J206" s="267"/>
      <c r="K206" s="267"/>
      <c r="L206" s="272"/>
      <c r="M206" s="273"/>
      <c r="N206" s="274"/>
      <c r="O206" s="274"/>
      <c r="P206" s="274"/>
      <c r="Q206" s="274"/>
      <c r="R206" s="274"/>
      <c r="S206" s="274"/>
      <c r="T206" s="275"/>
      <c r="AT206" s="276" t="s">
        <v>244</v>
      </c>
      <c r="AU206" s="276" t="s">
        <v>88</v>
      </c>
      <c r="AV206" s="13" t="s">
        <v>88</v>
      </c>
      <c r="AW206" s="13" t="s">
        <v>41</v>
      </c>
      <c r="AX206" s="13" t="s">
        <v>86</v>
      </c>
      <c r="AY206" s="276" t="s">
        <v>187</v>
      </c>
    </row>
    <row r="207" spans="2:63" s="11" customFormat="1" ht="29.85" customHeight="1">
      <c r="B207" s="221"/>
      <c r="C207" s="222"/>
      <c r="D207" s="223" t="s">
        <v>77</v>
      </c>
      <c r="E207" s="235" t="s">
        <v>424</v>
      </c>
      <c r="F207" s="235" t="s">
        <v>425</v>
      </c>
      <c r="G207" s="222"/>
      <c r="H207" s="222"/>
      <c r="I207" s="225"/>
      <c r="J207" s="236">
        <f>BK207</f>
        <v>0</v>
      </c>
      <c r="K207" s="222"/>
      <c r="L207" s="227"/>
      <c r="M207" s="228"/>
      <c r="N207" s="229"/>
      <c r="O207" s="229"/>
      <c r="P207" s="230">
        <f>SUM(P208:P212)</f>
        <v>0</v>
      </c>
      <c r="Q207" s="229"/>
      <c r="R207" s="230">
        <f>SUM(R208:R212)</f>
        <v>1.85</v>
      </c>
      <c r="S207" s="229"/>
      <c r="T207" s="231">
        <f>SUM(T208:T212)</f>
        <v>0.5735</v>
      </c>
      <c r="AR207" s="232" t="s">
        <v>88</v>
      </c>
      <c r="AT207" s="233" t="s">
        <v>77</v>
      </c>
      <c r="AU207" s="233" t="s">
        <v>86</v>
      </c>
      <c r="AY207" s="232" t="s">
        <v>187</v>
      </c>
      <c r="BK207" s="234">
        <f>SUM(BK208:BK212)</f>
        <v>0</v>
      </c>
    </row>
    <row r="208" spans="2:65" s="1" customFormat="1" ht="16.5" customHeight="1">
      <c r="B208" s="49"/>
      <c r="C208" s="237" t="s">
        <v>426</v>
      </c>
      <c r="D208" s="237" t="s">
        <v>190</v>
      </c>
      <c r="E208" s="238" t="s">
        <v>427</v>
      </c>
      <c r="F208" s="239" t="s">
        <v>428</v>
      </c>
      <c r="G208" s="240" t="s">
        <v>235</v>
      </c>
      <c r="H208" s="241">
        <v>1800</v>
      </c>
      <c r="I208" s="242"/>
      <c r="J208" s="243">
        <f>ROUND(I208*H208,2)</f>
        <v>0</v>
      </c>
      <c r="K208" s="239" t="s">
        <v>194</v>
      </c>
      <c r="L208" s="75"/>
      <c r="M208" s="244" t="s">
        <v>34</v>
      </c>
      <c r="N208" s="245" t="s">
        <v>49</v>
      </c>
      <c r="O208" s="50"/>
      <c r="P208" s="246">
        <f>O208*H208</f>
        <v>0</v>
      </c>
      <c r="Q208" s="246">
        <v>0.001</v>
      </c>
      <c r="R208" s="246">
        <f>Q208*H208</f>
        <v>1.8</v>
      </c>
      <c r="S208" s="246">
        <v>0.00031</v>
      </c>
      <c r="T208" s="247">
        <f>S208*H208</f>
        <v>0.558</v>
      </c>
      <c r="AR208" s="26" t="s">
        <v>338</v>
      </c>
      <c r="AT208" s="26" t="s">
        <v>190</v>
      </c>
      <c r="AU208" s="26" t="s">
        <v>88</v>
      </c>
      <c r="AY208" s="26" t="s">
        <v>187</v>
      </c>
      <c r="BE208" s="248">
        <f>IF(N208="základní",J208,0)</f>
        <v>0</v>
      </c>
      <c r="BF208" s="248">
        <f>IF(N208="snížená",J208,0)</f>
        <v>0</v>
      </c>
      <c r="BG208" s="248">
        <f>IF(N208="zákl. přenesená",J208,0)</f>
        <v>0</v>
      </c>
      <c r="BH208" s="248">
        <f>IF(N208="sníž. přenesená",J208,0)</f>
        <v>0</v>
      </c>
      <c r="BI208" s="248">
        <f>IF(N208="nulová",J208,0)</f>
        <v>0</v>
      </c>
      <c r="BJ208" s="26" t="s">
        <v>86</v>
      </c>
      <c r="BK208" s="248">
        <f>ROUND(I208*H208,2)</f>
        <v>0</v>
      </c>
      <c r="BL208" s="26" t="s">
        <v>338</v>
      </c>
      <c r="BM208" s="26" t="s">
        <v>429</v>
      </c>
    </row>
    <row r="209" spans="2:47" s="1" customFormat="1" ht="13.5">
      <c r="B209" s="49"/>
      <c r="C209" s="77"/>
      <c r="D209" s="253" t="s">
        <v>237</v>
      </c>
      <c r="E209" s="77"/>
      <c r="F209" s="254" t="s">
        <v>430</v>
      </c>
      <c r="G209" s="77"/>
      <c r="H209" s="77"/>
      <c r="I209" s="207"/>
      <c r="J209" s="77"/>
      <c r="K209" s="77"/>
      <c r="L209" s="75"/>
      <c r="M209" s="255"/>
      <c r="N209" s="50"/>
      <c r="O209" s="50"/>
      <c r="P209" s="50"/>
      <c r="Q209" s="50"/>
      <c r="R209" s="50"/>
      <c r="S209" s="50"/>
      <c r="T209" s="98"/>
      <c r="AT209" s="26" t="s">
        <v>237</v>
      </c>
      <c r="AU209" s="26" t="s">
        <v>88</v>
      </c>
    </row>
    <row r="210" spans="2:65" s="1" customFormat="1" ht="16.5" customHeight="1">
      <c r="B210" s="49"/>
      <c r="C210" s="237" t="s">
        <v>431</v>
      </c>
      <c r="D210" s="237" t="s">
        <v>190</v>
      </c>
      <c r="E210" s="238" t="s">
        <v>432</v>
      </c>
      <c r="F210" s="239" t="s">
        <v>433</v>
      </c>
      <c r="G210" s="240" t="s">
        <v>235</v>
      </c>
      <c r="H210" s="241">
        <v>50</v>
      </c>
      <c r="I210" s="242"/>
      <c r="J210" s="243">
        <f>ROUND(I210*H210,2)</f>
        <v>0</v>
      </c>
      <c r="K210" s="239" t="s">
        <v>194</v>
      </c>
      <c r="L210" s="75"/>
      <c r="M210" s="244" t="s">
        <v>34</v>
      </c>
      <c r="N210" s="245" t="s">
        <v>49</v>
      </c>
      <c r="O210" s="50"/>
      <c r="P210" s="246">
        <f>O210*H210</f>
        <v>0</v>
      </c>
      <c r="Q210" s="246">
        <v>0.001</v>
      </c>
      <c r="R210" s="246">
        <f>Q210*H210</f>
        <v>0.05</v>
      </c>
      <c r="S210" s="246">
        <v>0.00031</v>
      </c>
      <c r="T210" s="247">
        <f>S210*H210</f>
        <v>0.0155</v>
      </c>
      <c r="AR210" s="26" t="s">
        <v>338</v>
      </c>
      <c r="AT210" s="26" t="s">
        <v>190</v>
      </c>
      <c r="AU210" s="26" t="s">
        <v>88</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338</v>
      </c>
      <c r="BM210" s="26" t="s">
        <v>434</v>
      </c>
    </row>
    <row r="211" spans="2:47" s="1" customFormat="1" ht="13.5">
      <c r="B211" s="49"/>
      <c r="C211" s="77"/>
      <c r="D211" s="253" t="s">
        <v>237</v>
      </c>
      <c r="E211" s="77"/>
      <c r="F211" s="254" t="s">
        <v>430</v>
      </c>
      <c r="G211" s="77"/>
      <c r="H211" s="77"/>
      <c r="I211" s="207"/>
      <c r="J211" s="77"/>
      <c r="K211" s="77"/>
      <c r="L211" s="75"/>
      <c r="M211" s="255"/>
      <c r="N211" s="50"/>
      <c r="O211" s="50"/>
      <c r="P211" s="50"/>
      <c r="Q211" s="50"/>
      <c r="R211" s="50"/>
      <c r="S211" s="50"/>
      <c r="T211" s="98"/>
      <c r="AT211" s="26" t="s">
        <v>237</v>
      </c>
      <c r="AU211" s="26" t="s">
        <v>88</v>
      </c>
    </row>
    <row r="212" spans="2:51" s="13" customFormat="1" ht="13.5">
      <c r="B212" s="266"/>
      <c r="C212" s="267"/>
      <c r="D212" s="253" t="s">
        <v>244</v>
      </c>
      <c r="E212" s="268" t="s">
        <v>34</v>
      </c>
      <c r="F212" s="269" t="s">
        <v>435</v>
      </c>
      <c r="G212" s="267"/>
      <c r="H212" s="270">
        <v>50</v>
      </c>
      <c r="I212" s="271"/>
      <c r="J212" s="267"/>
      <c r="K212" s="267"/>
      <c r="L212" s="272"/>
      <c r="M212" s="288"/>
      <c r="N212" s="289"/>
      <c r="O212" s="289"/>
      <c r="P212" s="289"/>
      <c r="Q212" s="289"/>
      <c r="R212" s="289"/>
      <c r="S212" s="289"/>
      <c r="T212" s="290"/>
      <c r="AT212" s="276" t="s">
        <v>244</v>
      </c>
      <c r="AU212" s="276" t="s">
        <v>88</v>
      </c>
      <c r="AV212" s="13" t="s">
        <v>88</v>
      </c>
      <c r="AW212" s="13" t="s">
        <v>41</v>
      </c>
      <c r="AX212" s="13" t="s">
        <v>86</v>
      </c>
      <c r="AY212" s="276" t="s">
        <v>187</v>
      </c>
    </row>
    <row r="213" spans="2:12" s="1" customFormat="1" ht="6.95" customHeight="1">
      <c r="B213" s="70"/>
      <c r="C213" s="71"/>
      <c r="D213" s="71"/>
      <c r="E213" s="71"/>
      <c r="F213" s="71"/>
      <c r="G213" s="71"/>
      <c r="H213" s="71"/>
      <c r="I213" s="182"/>
      <c r="J213" s="71"/>
      <c r="K213" s="71"/>
      <c r="L213" s="75"/>
    </row>
  </sheetData>
  <sheetProtection password="CC35" sheet="1" objects="1" scenarios="1" formatColumns="0" formatRows="0" autoFilter="0"/>
  <autoFilter ref="C88:K212"/>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47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98</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s="1" customFormat="1" ht="16.5" customHeight="1">
      <c r="B9" s="49"/>
      <c r="C9" s="50"/>
      <c r="D9" s="50"/>
      <c r="E9" s="159" t="s">
        <v>436</v>
      </c>
      <c r="F9" s="50"/>
      <c r="G9" s="50"/>
      <c r="H9" s="50"/>
      <c r="I9" s="160"/>
      <c r="J9" s="50"/>
      <c r="K9" s="54"/>
    </row>
    <row r="10" spans="2:11" s="1" customFormat="1" ht="13.5">
      <c r="B10" s="49"/>
      <c r="C10" s="50"/>
      <c r="D10" s="42" t="s">
        <v>437</v>
      </c>
      <c r="E10" s="50"/>
      <c r="F10" s="50"/>
      <c r="G10" s="50"/>
      <c r="H10" s="50"/>
      <c r="I10" s="160"/>
      <c r="J10" s="50"/>
      <c r="K10" s="54"/>
    </row>
    <row r="11" spans="2:11" s="1" customFormat="1" ht="36.95" customHeight="1">
      <c r="B11" s="49"/>
      <c r="C11" s="50"/>
      <c r="D11" s="50"/>
      <c r="E11" s="161" t="s">
        <v>438</v>
      </c>
      <c r="F11" s="50"/>
      <c r="G11" s="50"/>
      <c r="H11" s="50"/>
      <c r="I11" s="160"/>
      <c r="J11" s="50"/>
      <c r="K11" s="54"/>
    </row>
    <row r="12" spans="2:11" s="1" customFormat="1" ht="13.5">
      <c r="B12" s="49"/>
      <c r="C12" s="50"/>
      <c r="D12" s="50"/>
      <c r="E12" s="50"/>
      <c r="F12" s="50"/>
      <c r="G12" s="50"/>
      <c r="H12" s="50"/>
      <c r="I12" s="160"/>
      <c r="J12" s="50"/>
      <c r="K12" s="54"/>
    </row>
    <row r="13" spans="2:11" s="1" customFormat="1" ht="14.4" customHeight="1">
      <c r="B13" s="49"/>
      <c r="C13" s="50"/>
      <c r="D13" s="42" t="s">
        <v>20</v>
      </c>
      <c r="E13" s="50"/>
      <c r="F13" s="37" t="s">
        <v>21</v>
      </c>
      <c r="G13" s="50"/>
      <c r="H13" s="50"/>
      <c r="I13" s="162" t="s">
        <v>22</v>
      </c>
      <c r="J13" s="37" t="s">
        <v>34</v>
      </c>
      <c r="K13" s="54"/>
    </row>
    <row r="14" spans="2:11" s="1" customFormat="1" ht="14.4" customHeight="1">
      <c r="B14" s="49"/>
      <c r="C14" s="50"/>
      <c r="D14" s="42" t="s">
        <v>24</v>
      </c>
      <c r="E14" s="50"/>
      <c r="F14" s="37" t="s">
        <v>25</v>
      </c>
      <c r="G14" s="50"/>
      <c r="H14" s="50"/>
      <c r="I14" s="162" t="s">
        <v>26</v>
      </c>
      <c r="J14" s="163" t="str">
        <f>'Rekapitulace stavby'!AN8</f>
        <v>14. 9. 2018</v>
      </c>
      <c r="K14" s="54"/>
    </row>
    <row r="15" spans="2:11" s="1" customFormat="1" ht="10.8" customHeight="1">
      <c r="B15" s="49"/>
      <c r="C15" s="50"/>
      <c r="D15" s="50"/>
      <c r="E15" s="50"/>
      <c r="F15" s="50"/>
      <c r="G15" s="50"/>
      <c r="H15" s="50"/>
      <c r="I15" s="160"/>
      <c r="J15" s="50"/>
      <c r="K15" s="54"/>
    </row>
    <row r="16" spans="2:11" s="1" customFormat="1" ht="14.4" customHeight="1">
      <c r="B16" s="49"/>
      <c r="C16" s="50"/>
      <c r="D16" s="42" t="s">
        <v>32</v>
      </c>
      <c r="E16" s="50"/>
      <c r="F16" s="50"/>
      <c r="G16" s="50"/>
      <c r="H16" s="50"/>
      <c r="I16" s="162" t="s">
        <v>33</v>
      </c>
      <c r="J16" s="37" t="s">
        <v>34</v>
      </c>
      <c r="K16" s="54"/>
    </row>
    <row r="17" spans="2:11" s="1" customFormat="1" ht="18" customHeight="1">
      <c r="B17" s="49"/>
      <c r="C17" s="50"/>
      <c r="D17" s="50"/>
      <c r="E17" s="37" t="s">
        <v>35</v>
      </c>
      <c r="F17" s="50"/>
      <c r="G17" s="50"/>
      <c r="H17" s="50"/>
      <c r="I17" s="162" t="s">
        <v>36</v>
      </c>
      <c r="J17" s="37" t="s">
        <v>34</v>
      </c>
      <c r="K17" s="54"/>
    </row>
    <row r="18" spans="2:11" s="1" customFormat="1" ht="6.95" customHeight="1">
      <c r="B18" s="49"/>
      <c r="C18" s="50"/>
      <c r="D18" s="50"/>
      <c r="E18" s="50"/>
      <c r="F18" s="50"/>
      <c r="G18" s="50"/>
      <c r="H18" s="50"/>
      <c r="I18" s="160"/>
      <c r="J18" s="50"/>
      <c r="K18" s="54"/>
    </row>
    <row r="19" spans="2:11" s="1" customFormat="1" ht="14.4" customHeight="1">
      <c r="B19" s="49"/>
      <c r="C19" s="50"/>
      <c r="D19" s="42" t="s">
        <v>37</v>
      </c>
      <c r="E19" s="50"/>
      <c r="F19" s="50"/>
      <c r="G19" s="50"/>
      <c r="H19" s="50"/>
      <c r="I19" s="162" t="s">
        <v>33</v>
      </c>
      <c r="J19" s="37" t="str">
        <f>IF('Rekapitulace stavby'!AN13="Vyplň údaj","",IF('Rekapitulace stavby'!AN13="","",'Rekapitulace stavby'!AN13))</f>
        <v/>
      </c>
      <c r="K19" s="54"/>
    </row>
    <row r="20" spans="2:11"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pans="2:11" s="1" customFormat="1" ht="6.95" customHeight="1">
      <c r="B21" s="49"/>
      <c r="C21" s="50"/>
      <c r="D21" s="50"/>
      <c r="E21" s="50"/>
      <c r="F21" s="50"/>
      <c r="G21" s="50"/>
      <c r="H21" s="50"/>
      <c r="I21" s="160"/>
      <c r="J21" s="50"/>
      <c r="K21" s="54"/>
    </row>
    <row r="22" spans="2:11" s="1" customFormat="1" ht="14.4" customHeight="1">
      <c r="B22" s="49"/>
      <c r="C22" s="50"/>
      <c r="D22" s="42" t="s">
        <v>39</v>
      </c>
      <c r="E22" s="50"/>
      <c r="F22" s="50"/>
      <c r="G22" s="50"/>
      <c r="H22" s="50"/>
      <c r="I22" s="162" t="s">
        <v>33</v>
      </c>
      <c r="J22" s="37" t="s">
        <v>34</v>
      </c>
      <c r="K22" s="54"/>
    </row>
    <row r="23" spans="2:11" s="1" customFormat="1" ht="18" customHeight="1">
      <c r="B23" s="49"/>
      <c r="C23" s="50"/>
      <c r="D23" s="50"/>
      <c r="E23" s="37" t="s">
        <v>40</v>
      </c>
      <c r="F23" s="50"/>
      <c r="G23" s="50"/>
      <c r="H23" s="50"/>
      <c r="I23" s="162" t="s">
        <v>36</v>
      </c>
      <c r="J23" s="37" t="s">
        <v>34</v>
      </c>
      <c r="K23" s="54"/>
    </row>
    <row r="24" spans="2:11" s="1" customFormat="1" ht="6.95" customHeight="1">
      <c r="B24" s="49"/>
      <c r="C24" s="50"/>
      <c r="D24" s="50"/>
      <c r="E24" s="50"/>
      <c r="F24" s="50"/>
      <c r="G24" s="50"/>
      <c r="H24" s="50"/>
      <c r="I24" s="160"/>
      <c r="J24" s="50"/>
      <c r="K24" s="54"/>
    </row>
    <row r="25" spans="2:11" s="1" customFormat="1" ht="14.4" customHeight="1">
      <c r="B25" s="49"/>
      <c r="C25" s="50"/>
      <c r="D25" s="42" t="s">
        <v>42</v>
      </c>
      <c r="E25" s="50"/>
      <c r="F25" s="50"/>
      <c r="G25" s="50"/>
      <c r="H25" s="50"/>
      <c r="I25" s="160"/>
      <c r="J25" s="50"/>
      <c r="K25" s="54"/>
    </row>
    <row r="26" spans="2:11" s="7" customFormat="1" ht="71.25" customHeight="1">
      <c r="B26" s="164"/>
      <c r="C26" s="165"/>
      <c r="D26" s="165"/>
      <c r="E26" s="47" t="s">
        <v>43</v>
      </c>
      <c r="F26" s="47"/>
      <c r="G26" s="47"/>
      <c r="H26" s="47"/>
      <c r="I26" s="166"/>
      <c r="J26" s="165"/>
      <c r="K26" s="167"/>
    </row>
    <row r="27" spans="2:11" s="1" customFormat="1" ht="6.95" customHeight="1">
      <c r="B27" s="49"/>
      <c r="C27" s="50"/>
      <c r="D27" s="50"/>
      <c r="E27" s="50"/>
      <c r="F27" s="50"/>
      <c r="G27" s="50"/>
      <c r="H27" s="50"/>
      <c r="I27" s="160"/>
      <c r="J27" s="50"/>
      <c r="K27" s="54"/>
    </row>
    <row r="28" spans="2:11" s="1" customFormat="1" ht="6.95" customHeight="1">
      <c r="B28" s="49"/>
      <c r="C28" s="50"/>
      <c r="D28" s="109"/>
      <c r="E28" s="109"/>
      <c r="F28" s="109"/>
      <c r="G28" s="109"/>
      <c r="H28" s="109"/>
      <c r="I28" s="168"/>
      <c r="J28" s="109"/>
      <c r="K28" s="169"/>
    </row>
    <row r="29" spans="2:11" s="1" customFormat="1" ht="25.4" customHeight="1">
      <c r="B29" s="49"/>
      <c r="C29" s="50"/>
      <c r="D29" s="170" t="s">
        <v>44</v>
      </c>
      <c r="E29" s="50"/>
      <c r="F29" s="50"/>
      <c r="G29" s="50"/>
      <c r="H29" s="50"/>
      <c r="I29" s="160"/>
      <c r="J29" s="171">
        <f>ROUND(J121,2)</f>
        <v>0</v>
      </c>
      <c r="K29" s="54"/>
    </row>
    <row r="30" spans="2:11" s="1" customFormat="1" ht="6.95" customHeight="1">
      <c r="B30" s="49"/>
      <c r="C30" s="50"/>
      <c r="D30" s="109"/>
      <c r="E30" s="109"/>
      <c r="F30" s="109"/>
      <c r="G30" s="109"/>
      <c r="H30" s="109"/>
      <c r="I30" s="168"/>
      <c r="J30" s="109"/>
      <c r="K30" s="169"/>
    </row>
    <row r="31" spans="2:11" s="1" customFormat="1" ht="14.4" customHeight="1">
      <c r="B31" s="49"/>
      <c r="C31" s="50"/>
      <c r="D31" s="50"/>
      <c r="E31" s="50"/>
      <c r="F31" s="55" t="s">
        <v>46</v>
      </c>
      <c r="G31" s="50"/>
      <c r="H31" s="50"/>
      <c r="I31" s="172" t="s">
        <v>45</v>
      </c>
      <c r="J31" s="55" t="s">
        <v>47</v>
      </c>
      <c r="K31" s="54"/>
    </row>
    <row r="32" spans="2:11" s="1" customFormat="1" ht="14.4" customHeight="1">
      <c r="B32" s="49"/>
      <c r="C32" s="50"/>
      <c r="D32" s="58" t="s">
        <v>48</v>
      </c>
      <c r="E32" s="58" t="s">
        <v>49</v>
      </c>
      <c r="F32" s="173">
        <f>ROUND(SUM(BE121:BE1478),2)</f>
        <v>0</v>
      </c>
      <c r="G32" s="50"/>
      <c r="H32" s="50"/>
      <c r="I32" s="174">
        <v>0.21</v>
      </c>
      <c r="J32" s="173">
        <f>ROUND(ROUND((SUM(BE121:BE1478)),2)*I32,2)</f>
        <v>0</v>
      </c>
      <c r="K32" s="54"/>
    </row>
    <row r="33" spans="2:11" s="1" customFormat="1" ht="14.4" customHeight="1">
      <c r="B33" s="49"/>
      <c r="C33" s="50"/>
      <c r="D33" s="50"/>
      <c r="E33" s="58" t="s">
        <v>50</v>
      </c>
      <c r="F33" s="173">
        <f>ROUND(SUM(BF121:BF1478),2)</f>
        <v>0</v>
      </c>
      <c r="G33" s="50"/>
      <c r="H33" s="50"/>
      <c r="I33" s="174">
        <v>0.15</v>
      </c>
      <c r="J33" s="173">
        <f>ROUND(ROUND((SUM(BF121:BF1478)),2)*I33,2)</f>
        <v>0</v>
      </c>
      <c r="K33" s="54"/>
    </row>
    <row r="34" spans="2:11" s="1" customFormat="1" ht="14.4" customHeight="1" hidden="1">
      <c r="B34" s="49"/>
      <c r="C34" s="50"/>
      <c r="D34" s="50"/>
      <c r="E34" s="58" t="s">
        <v>51</v>
      </c>
      <c r="F34" s="173">
        <f>ROUND(SUM(BG121:BG1478),2)</f>
        <v>0</v>
      </c>
      <c r="G34" s="50"/>
      <c r="H34" s="50"/>
      <c r="I34" s="174">
        <v>0.21</v>
      </c>
      <c r="J34" s="173">
        <v>0</v>
      </c>
      <c r="K34" s="54"/>
    </row>
    <row r="35" spans="2:11" s="1" customFormat="1" ht="14.4" customHeight="1" hidden="1">
      <c r="B35" s="49"/>
      <c r="C35" s="50"/>
      <c r="D35" s="50"/>
      <c r="E35" s="58" t="s">
        <v>52</v>
      </c>
      <c r="F35" s="173">
        <f>ROUND(SUM(BH121:BH1478),2)</f>
        <v>0</v>
      </c>
      <c r="G35" s="50"/>
      <c r="H35" s="50"/>
      <c r="I35" s="174">
        <v>0.15</v>
      </c>
      <c r="J35" s="173">
        <v>0</v>
      </c>
      <c r="K35" s="54"/>
    </row>
    <row r="36" spans="2:11" s="1" customFormat="1" ht="14.4" customHeight="1" hidden="1">
      <c r="B36" s="49"/>
      <c r="C36" s="50"/>
      <c r="D36" s="50"/>
      <c r="E36" s="58" t="s">
        <v>53</v>
      </c>
      <c r="F36" s="173">
        <f>ROUND(SUM(BI121:BI1478),2)</f>
        <v>0</v>
      </c>
      <c r="G36" s="50"/>
      <c r="H36" s="50"/>
      <c r="I36" s="174">
        <v>0</v>
      </c>
      <c r="J36" s="173">
        <v>0</v>
      </c>
      <c r="K36" s="54"/>
    </row>
    <row r="37" spans="2:11" s="1" customFormat="1" ht="6.95" customHeight="1">
      <c r="B37" s="49"/>
      <c r="C37" s="50"/>
      <c r="D37" s="50"/>
      <c r="E37" s="50"/>
      <c r="F37" s="50"/>
      <c r="G37" s="50"/>
      <c r="H37" s="50"/>
      <c r="I37" s="160"/>
      <c r="J37" s="50"/>
      <c r="K37" s="54"/>
    </row>
    <row r="38" spans="2:11" s="1" customFormat="1" ht="25.4" customHeight="1">
      <c r="B38" s="49"/>
      <c r="C38" s="175"/>
      <c r="D38" s="176" t="s">
        <v>54</v>
      </c>
      <c r="E38" s="101"/>
      <c r="F38" s="101"/>
      <c r="G38" s="177" t="s">
        <v>55</v>
      </c>
      <c r="H38" s="178" t="s">
        <v>56</v>
      </c>
      <c r="I38" s="179"/>
      <c r="J38" s="180">
        <f>SUM(J29:J36)</f>
        <v>0</v>
      </c>
      <c r="K38" s="181"/>
    </row>
    <row r="39" spans="2:11" s="1" customFormat="1" ht="14.4" customHeight="1">
      <c r="B39" s="70"/>
      <c r="C39" s="71"/>
      <c r="D39" s="71"/>
      <c r="E39" s="71"/>
      <c r="F39" s="71"/>
      <c r="G39" s="71"/>
      <c r="H39" s="71"/>
      <c r="I39" s="182"/>
      <c r="J39" s="71"/>
      <c r="K39" s="72"/>
    </row>
    <row r="43" spans="2:11" s="1" customFormat="1" ht="6.95" customHeight="1">
      <c r="B43" s="183"/>
      <c r="C43" s="184"/>
      <c r="D43" s="184"/>
      <c r="E43" s="184"/>
      <c r="F43" s="184"/>
      <c r="G43" s="184"/>
      <c r="H43" s="184"/>
      <c r="I43" s="185"/>
      <c r="J43" s="184"/>
      <c r="K43" s="186"/>
    </row>
    <row r="44" spans="2:11" s="1" customFormat="1" ht="36.95" customHeight="1">
      <c r="B44" s="49"/>
      <c r="C44" s="32" t="s">
        <v>162</v>
      </c>
      <c r="D44" s="50"/>
      <c r="E44" s="50"/>
      <c r="F44" s="50"/>
      <c r="G44" s="50"/>
      <c r="H44" s="50"/>
      <c r="I44" s="160"/>
      <c r="J44" s="50"/>
      <c r="K44" s="54"/>
    </row>
    <row r="45" spans="2:11" s="1" customFormat="1" ht="6.95" customHeight="1">
      <c r="B45" s="49"/>
      <c r="C45" s="50"/>
      <c r="D45" s="50"/>
      <c r="E45" s="50"/>
      <c r="F45" s="50"/>
      <c r="G45" s="50"/>
      <c r="H45" s="50"/>
      <c r="I45" s="160"/>
      <c r="J45" s="50"/>
      <c r="K45" s="54"/>
    </row>
    <row r="46" spans="2:11" s="1" customFormat="1" ht="14.4" customHeight="1">
      <c r="B46" s="49"/>
      <c r="C46" s="42" t="s">
        <v>18</v>
      </c>
      <c r="D46" s="50"/>
      <c r="E46" s="50"/>
      <c r="F46" s="50"/>
      <c r="G46" s="50"/>
      <c r="H46" s="50"/>
      <c r="I46" s="160"/>
      <c r="J46" s="50"/>
      <c r="K46" s="54"/>
    </row>
    <row r="47" spans="2:11" s="1" customFormat="1" ht="16.5" customHeight="1">
      <c r="B47" s="49"/>
      <c r="C47" s="50"/>
      <c r="D47" s="50"/>
      <c r="E47" s="159" t="str">
        <f>E7</f>
        <v>Městská knihovna</v>
      </c>
      <c r="F47" s="42"/>
      <c r="G47" s="42"/>
      <c r="H47" s="42"/>
      <c r="I47" s="160"/>
      <c r="J47" s="50"/>
      <c r="K47" s="54"/>
    </row>
    <row r="48" spans="2:11" ht="13.5">
      <c r="B48" s="30"/>
      <c r="C48" s="42" t="s">
        <v>160</v>
      </c>
      <c r="D48" s="31"/>
      <c r="E48" s="31"/>
      <c r="F48" s="31"/>
      <c r="G48" s="31"/>
      <c r="H48" s="31"/>
      <c r="I48" s="158"/>
      <c r="J48" s="31"/>
      <c r="K48" s="33"/>
    </row>
    <row r="49" spans="2:11" s="1" customFormat="1" ht="16.5" customHeight="1">
      <c r="B49" s="49"/>
      <c r="C49" s="50"/>
      <c r="D49" s="50"/>
      <c r="E49" s="159" t="s">
        <v>436</v>
      </c>
      <c r="F49" s="50"/>
      <c r="G49" s="50"/>
      <c r="H49" s="50"/>
      <c r="I49" s="160"/>
      <c r="J49" s="50"/>
      <c r="K49" s="54"/>
    </row>
    <row r="50" spans="2:11" s="1" customFormat="1" ht="14.4" customHeight="1">
      <c r="B50" s="49"/>
      <c r="C50" s="42" t="s">
        <v>437</v>
      </c>
      <c r="D50" s="50"/>
      <c r="E50" s="50"/>
      <c r="F50" s="50"/>
      <c r="G50" s="50"/>
      <c r="H50" s="50"/>
      <c r="I50" s="160"/>
      <c r="J50" s="50"/>
      <c r="K50" s="54"/>
    </row>
    <row r="51" spans="2:11" s="1" customFormat="1" ht="17.25" customHeight="1">
      <c r="B51" s="49"/>
      <c r="C51" s="50"/>
      <c r="D51" s="50"/>
      <c r="E51" s="161" t="str">
        <f>E11</f>
        <v>03.01 - D.1.1, D1.2, D1.3 - Stavebně konstrukční část</v>
      </c>
      <c r="F51" s="50"/>
      <c r="G51" s="50"/>
      <c r="H51" s="50"/>
      <c r="I51" s="160"/>
      <c r="J51" s="50"/>
      <c r="K51" s="54"/>
    </row>
    <row r="52" spans="2:11" s="1" customFormat="1" ht="6.95" customHeight="1">
      <c r="B52" s="49"/>
      <c r="C52" s="50"/>
      <c r="D52" s="50"/>
      <c r="E52" s="50"/>
      <c r="F52" s="50"/>
      <c r="G52" s="50"/>
      <c r="H52" s="50"/>
      <c r="I52" s="160"/>
      <c r="J52" s="50"/>
      <c r="K52" s="54"/>
    </row>
    <row r="53" spans="2:11" s="1" customFormat="1" ht="18" customHeight="1">
      <c r="B53" s="49"/>
      <c r="C53" s="42" t="s">
        <v>24</v>
      </c>
      <c r="D53" s="50"/>
      <c r="E53" s="50"/>
      <c r="F53" s="37" t="str">
        <f>F14</f>
        <v>Staré nám. 134 a 135, Sokolov</v>
      </c>
      <c r="G53" s="50"/>
      <c r="H53" s="50"/>
      <c r="I53" s="162" t="s">
        <v>26</v>
      </c>
      <c r="J53" s="163" t="str">
        <f>IF(J14="","",J14)</f>
        <v>14. 9. 2018</v>
      </c>
      <c r="K53" s="54"/>
    </row>
    <row r="54" spans="2:11" s="1" customFormat="1" ht="6.95" customHeight="1">
      <c r="B54" s="49"/>
      <c r="C54" s="50"/>
      <c r="D54" s="50"/>
      <c r="E54" s="50"/>
      <c r="F54" s="50"/>
      <c r="G54" s="50"/>
      <c r="H54" s="50"/>
      <c r="I54" s="160"/>
      <c r="J54" s="50"/>
      <c r="K54" s="54"/>
    </row>
    <row r="55" spans="2:11" s="1" customFormat="1" ht="13.5">
      <c r="B55" s="49"/>
      <c r="C55" s="42" t="s">
        <v>32</v>
      </c>
      <c r="D55" s="50"/>
      <c r="E55" s="50"/>
      <c r="F55" s="37" t="str">
        <f>E17</f>
        <v>Město Sokolov</v>
      </c>
      <c r="G55" s="50"/>
      <c r="H55" s="50"/>
      <c r="I55" s="162" t="s">
        <v>39</v>
      </c>
      <c r="J55" s="47" t="str">
        <f>E23</f>
        <v>Ing. Arch Olga Růžičková</v>
      </c>
      <c r="K55" s="54"/>
    </row>
    <row r="56" spans="2:11" s="1" customFormat="1" ht="14.4" customHeight="1">
      <c r="B56" s="49"/>
      <c r="C56" s="42" t="s">
        <v>37</v>
      </c>
      <c r="D56" s="50"/>
      <c r="E56" s="50"/>
      <c r="F56" s="37" t="str">
        <f>IF(E20="","",E20)</f>
        <v/>
      </c>
      <c r="G56" s="50"/>
      <c r="H56" s="50"/>
      <c r="I56" s="160"/>
      <c r="J56" s="187"/>
      <c r="K56" s="54"/>
    </row>
    <row r="57" spans="2:11" s="1" customFormat="1" ht="10.3" customHeight="1">
      <c r="B57" s="49"/>
      <c r="C57" s="50"/>
      <c r="D57" s="50"/>
      <c r="E57" s="50"/>
      <c r="F57" s="50"/>
      <c r="G57" s="50"/>
      <c r="H57" s="50"/>
      <c r="I57" s="160"/>
      <c r="J57" s="50"/>
      <c r="K57" s="54"/>
    </row>
    <row r="58" spans="2:11" s="1" customFormat="1" ht="29.25" customHeight="1">
      <c r="B58" s="49"/>
      <c r="C58" s="188" t="s">
        <v>163</v>
      </c>
      <c r="D58" s="175"/>
      <c r="E58" s="175"/>
      <c r="F58" s="175"/>
      <c r="G58" s="175"/>
      <c r="H58" s="175"/>
      <c r="I58" s="189"/>
      <c r="J58" s="190" t="s">
        <v>164</v>
      </c>
      <c r="K58" s="191"/>
    </row>
    <row r="59" spans="2:11" s="1" customFormat="1" ht="10.3" customHeight="1">
      <c r="B59" s="49"/>
      <c r="C59" s="50"/>
      <c r="D59" s="50"/>
      <c r="E59" s="50"/>
      <c r="F59" s="50"/>
      <c r="G59" s="50"/>
      <c r="H59" s="50"/>
      <c r="I59" s="160"/>
      <c r="J59" s="50"/>
      <c r="K59" s="54"/>
    </row>
    <row r="60" spans="2:47" s="1" customFormat="1" ht="29.25" customHeight="1">
      <c r="B60" s="49"/>
      <c r="C60" s="192" t="s">
        <v>165</v>
      </c>
      <c r="D60" s="50"/>
      <c r="E60" s="50"/>
      <c r="F60" s="50"/>
      <c r="G60" s="50"/>
      <c r="H60" s="50"/>
      <c r="I60" s="160"/>
      <c r="J60" s="171">
        <f>J121</f>
        <v>0</v>
      </c>
      <c r="K60" s="54"/>
      <c r="AU60" s="26" t="s">
        <v>166</v>
      </c>
    </row>
    <row r="61" spans="2:11" s="8" customFormat="1" ht="24.95" customHeight="1">
      <c r="B61" s="193"/>
      <c r="C61" s="194"/>
      <c r="D61" s="195" t="s">
        <v>214</v>
      </c>
      <c r="E61" s="196"/>
      <c r="F61" s="196"/>
      <c r="G61" s="196"/>
      <c r="H61" s="196"/>
      <c r="I61" s="197"/>
      <c r="J61" s="198">
        <f>J122</f>
        <v>0</v>
      </c>
      <c r="K61" s="199"/>
    </row>
    <row r="62" spans="2:11" s="9" customFormat="1" ht="19.9" customHeight="1">
      <c r="B62" s="200"/>
      <c r="C62" s="201"/>
      <c r="D62" s="202" t="s">
        <v>439</v>
      </c>
      <c r="E62" s="203"/>
      <c r="F62" s="203"/>
      <c r="G62" s="203"/>
      <c r="H62" s="203"/>
      <c r="I62" s="204"/>
      <c r="J62" s="205">
        <f>J123</f>
        <v>0</v>
      </c>
      <c r="K62" s="206"/>
    </row>
    <row r="63" spans="2:11" s="9" customFormat="1" ht="14.85" customHeight="1">
      <c r="B63" s="200"/>
      <c r="C63" s="201"/>
      <c r="D63" s="202" t="s">
        <v>440</v>
      </c>
      <c r="E63" s="203"/>
      <c r="F63" s="203"/>
      <c r="G63" s="203"/>
      <c r="H63" s="203"/>
      <c r="I63" s="204"/>
      <c r="J63" s="205">
        <f>J124</f>
        <v>0</v>
      </c>
      <c r="K63" s="206"/>
    </row>
    <row r="64" spans="2:11" s="9" customFormat="1" ht="14.85" customHeight="1">
      <c r="B64" s="200"/>
      <c r="C64" s="201"/>
      <c r="D64" s="202" t="s">
        <v>441</v>
      </c>
      <c r="E64" s="203"/>
      <c r="F64" s="203"/>
      <c r="G64" s="203"/>
      <c r="H64" s="203"/>
      <c r="I64" s="204"/>
      <c r="J64" s="205">
        <f>J136</f>
        <v>0</v>
      </c>
      <c r="K64" s="206"/>
    </row>
    <row r="65" spans="2:11" s="9" customFormat="1" ht="14.85" customHeight="1">
      <c r="B65" s="200"/>
      <c r="C65" s="201"/>
      <c r="D65" s="202" t="s">
        <v>442</v>
      </c>
      <c r="E65" s="203"/>
      <c r="F65" s="203"/>
      <c r="G65" s="203"/>
      <c r="H65" s="203"/>
      <c r="I65" s="204"/>
      <c r="J65" s="205">
        <f>J144</f>
        <v>0</v>
      </c>
      <c r="K65" s="206"/>
    </row>
    <row r="66" spans="2:11" s="9" customFormat="1" ht="14.85" customHeight="1">
      <c r="B66" s="200"/>
      <c r="C66" s="201"/>
      <c r="D66" s="202" t="s">
        <v>443</v>
      </c>
      <c r="E66" s="203"/>
      <c r="F66" s="203"/>
      <c r="G66" s="203"/>
      <c r="H66" s="203"/>
      <c r="I66" s="204"/>
      <c r="J66" s="205">
        <f>J150</f>
        <v>0</v>
      </c>
      <c r="K66" s="206"/>
    </row>
    <row r="67" spans="2:11" s="9" customFormat="1" ht="19.9" customHeight="1">
      <c r="B67" s="200"/>
      <c r="C67" s="201"/>
      <c r="D67" s="202" t="s">
        <v>444</v>
      </c>
      <c r="E67" s="203"/>
      <c r="F67" s="203"/>
      <c r="G67" s="203"/>
      <c r="H67" s="203"/>
      <c r="I67" s="204"/>
      <c r="J67" s="205">
        <f>J167</f>
        <v>0</v>
      </c>
      <c r="K67" s="206"/>
    </row>
    <row r="68" spans="2:11" s="9" customFormat="1" ht="14.85" customHeight="1">
      <c r="B68" s="200"/>
      <c r="C68" s="201"/>
      <c r="D68" s="202" t="s">
        <v>445</v>
      </c>
      <c r="E68" s="203"/>
      <c r="F68" s="203"/>
      <c r="G68" s="203"/>
      <c r="H68" s="203"/>
      <c r="I68" s="204"/>
      <c r="J68" s="205">
        <f>J168</f>
        <v>0</v>
      </c>
      <c r="K68" s="206"/>
    </row>
    <row r="69" spans="2:11" s="9" customFormat="1" ht="14.85" customHeight="1">
      <c r="B69" s="200"/>
      <c r="C69" s="201"/>
      <c r="D69" s="202" t="s">
        <v>446</v>
      </c>
      <c r="E69" s="203"/>
      <c r="F69" s="203"/>
      <c r="G69" s="203"/>
      <c r="H69" s="203"/>
      <c r="I69" s="204"/>
      <c r="J69" s="205">
        <f>J184</f>
        <v>0</v>
      </c>
      <c r="K69" s="206"/>
    </row>
    <row r="70" spans="2:11" s="9" customFormat="1" ht="19.9" customHeight="1">
      <c r="B70" s="200"/>
      <c r="C70" s="201"/>
      <c r="D70" s="202" t="s">
        <v>447</v>
      </c>
      <c r="E70" s="203"/>
      <c r="F70" s="203"/>
      <c r="G70" s="203"/>
      <c r="H70" s="203"/>
      <c r="I70" s="204"/>
      <c r="J70" s="205">
        <f>J198</f>
        <v>0</v>
      </c>
      <c r="K70" s="206"/>
    </row>
    <row r="71" spans="2:11" s="9" customFormat="1" ht="14.85" customHeight="1">
      <c r="B71" s="200"/>
      <c r="C71" s="201"/>
      <c r="D71" s="202" t="s">
        <v>448</v>
      </c>
      <c r="E71" s="203"/>
      <c r="F71" s="203"/>
      <c r="G71" s="203"/>
      <c r="H71" s="203"/>
      <c r="I71" s="204"/>
      <c r="J71" s="205">
        <f>J199</f>
        <v>0</v>
      </c>
      <c r="K71" s="206"/>
    </row>
    <row r="72" spans="2:11" s="9" customFormat="1" ht="14.85" customHeight="1">
      <c r="B72" s="200"/>
      <c r="C72" s="201"/>
      <c r="D72" s="202" t="s">
        <v>449</v>
      </c>
      <c r="E72" s="203"/>
      <c r="F72" s="203"/>
      <c r="G72" s="203"/>
      <c r="H72" s="203"/>
      <c r="I72" s="204"/>
      <c r="J72" s="205">
        <f>J242</f>
        <v>0</v>
      </c>
      <c r="K72" s="206"/>
    </row>
    <row r="73" spans="2:11" s="9" customFormat="1" ht="19.9" customHeight="1">
      <c r="B73" s="200"/>
      <c r="C73" s="201"/>
      <c r="D73" s="202" t="s">
        <v>450</v>
      </c>
      <c r="E73" s="203"/>
      <c r="F73" s="203"/>
      <c r="G73" s="203"/>
      <c r="H73" s="203"/>
      <c r="I73" s="204"/>
      <c r="J73" s="205">
        <f>J279</f>
        <v>0</v>
      </c>
      <c r="K73" s="206"/>
    </row>
    <row r="74" spans="2:11" s="9" customFormat="1" ht="14.85" customHeight="1">
      <c r="B74" s="200"/>
      <c r="C74" s="201"/>
      <c r="D74" s="202" t="s">
        <v>451</v>
      </c>
      <c r="E74" s="203"/>
      <c r="F74" s="203"/>
      <c r="G74" s="203"/>
      <c r="H74" s="203"/>
      <c r="I74" s="204"/>
      <c r="J74" s="205">
        <f>J280</f>
        <v>0</v>
      </c>
      <c r="K74" s="206"/>
    </row>
    <row r="75" spans="2:11" s="9" customFormat="1" ht="19.9" customHeight="1">
      <c r="B75" s="200"/>
      <c r="C75" s="201"/>
      <c r="D75" s="202" t="s">
        <v>452</v>
      </c>
      <c r="E75" s="203"/>
      <c r="F75" s="203"/>
      <c r="G75" s="203"/>
      <c r="H75" s="203"/>
      <c r="I75" s="204"/>
      <c r="J75" s="205">
        <f>J418</f>
        <v>0</v>
      </c>
      <c r="K75" s="206"/>
    </row>
    <row r="76" spans="2:11" s="9" customFormat="1" ht="14.85" customHeight="1">
      <c r="B76" s="200"/>
      <c r="C76" s="201"/>
      <c r="D76" s="202" t="s">
        <v>453</v>
      </c>
      <c r="E76" s="203"/>
      <c r="F76" s="203"/>
      <c r="G76" s="203"/>
      <c r="H76" s="203"/>
      <c r="I76" s="204"/>
      <c r="J76" s="205">
        <f>J419</f>
        <v>0</v>
      </c>
      <c r="K76" s="206"/>
    </row>
    <row r="77" spans="2:11" s="9" customFormat="1" ht="14.85" customHeight="1">
      <c r="B77" s="200"/>
      <c r="C77" s="201"/>
      <c r="D77" s="202" t="s">
        <v>454</v>
      </c>
      <c r="E77" s="203"/>
      <c r="F77" s="203"/>
      <c r="G77" s="203"/>
      <c r="H77" s="203"/>
      <c r="I77" s="204"/>
      <c r="J77" s="205">
        <f>J453</f>
        <v>0</v>
      </c>
      <c r="K77" s="206"/>
    </row>
    <row r="78" spans="2:11" s="9" customFormat="1" ht="14.85" customHeight="1">
      <c r="B78" s="200"/>
      <c r="C78" s="201"/>
      <c r="D78" s="202" t="s">
        <v>455</v>
      </c>
      <c r="E78" s="203"/>
      <c r="F78" s="203"/>
      <c r="G78" s="203"/>
      <c r="H78" s="203"/>
      <c r="I78" s="204"/>
      <c r="J78" s="205">
        <f>J511</f>
        <v>0</v>
      </c>
      <c r="K78" s="206"/>
    </row>
    <row r="79" spans="2:11" s="9" customFormat="1" ht="19.9" customHeight="1">
      <c r="B79" s="200"/>
      <c r="C79" s="201"/>
      <c r="D79" s="202" t="s">
        <v>215</v>
      </c>
      <c r="E79" s="203"/>
      <c r="F79" s="203"/>
      <c r="G79" s="203"/>
      <c r="H79" s="203"/>
      <c r="I79" s="204"/>
      <c r="J79" s="205">
        <f>J736</f>
        <v>0</v>
      </c>
      <c r="K79" s="206"/>
    </row>
    <row r="80" spans="2:11" s="9" customFormat="1" ht="14.85" customHeight="1">
      <c r="B80" s="200"/>
      <c r="C80" s="201"/>
      <c r="D80" s="202" t="s">
        <v>456</v>
      </c>
      <c r="E80" s="203"/>
      <c r="F80" s="203"/>
      <c r="G80" s="203"/>
      <c r="H80" s="203"/>
      <c r="I80" s="204"/>
      <c r="J80" s="205">
        <f>J737</f>
        <v>0</v>
      </c>
      <c r="K80" s="206"/>
    </row>
    <row r="81" spans="2:11" s="9" customFormat="1" ht="19.9" customHeight="1">
      <c r="B81" s="200"/>
      <c r="C81" s="201"/>
      <c r="D81" s="202" t="s">
        <v>457</v>
      </c>
      <c r="E81" s="203"/>
      <c r="F81" s="203"/>
      <c r="G81" s="203"/>
      <c r="H81" s="203"/>
      <c r="I81" s="204"/>
      <c r="J81" s="205">
        <f>J838</f>
        <v>0</v>
      </c>
      <c r="K81" s="206"/>
    </row>
    <row r="82" spans="2:11" s="8" customFormat="1" ht="24.95" customHeight="1">
      <c r="B82" s="193"/>
      <c r="C82" s="194"/>
      <c r="D82" s="195" t="s">
        <v>220</v>
      </c>
      <c r="E82" s="196"/>
      <c r="F82" s="196"/>
      <c r="G82" s="196"/>
      <c r="H82" s="196"/>
      <c r="I82" s="197"/>
      <c r="J82" s="198">
        <f>J841</f>
        <v>0</v>
      </c>
      <c r="K82" s="199"/>
    </row>
    <row r="83" spans="2:11" s="9" customFormat="1" ht="19.9" customHeight="1">
      <c r="B83" s="200"/>
      <c r="C83" s="201"/>
      <c r="D83" s="202" t="s">
        <v>458</v>
      </c>
      <c r="E83" s="203"/>
      <c r="F83" s="203"/>
      <c r="G83" s="203"/>
      <c r="H83" s="203"/>
      <c r="I83" s="204"/>
      <c r="J83" s="205">
        <f>J842</f>
        <v>0</v>
      </c>
      <c r="K83" s="206"/>
    </row>
    <row r="84" spans="2:11" s="9" customFormat="1" ht="19.9" customHeight="1">
      <c r="B84" s="200"/>
      <c r="C84" s="201"/>
      <c r="D84" s="202" t="s">
        <v>459</v>
      </c>
      <c r="E84" s="203"/>
      <c r="F84" s="203"/>
      <c r="G84" s="203"/>
      <c r="H84" s="203"/>
      <c r="I84" s="204"/>
      <c r="J84" s="205">
        <f>J884</f>
        <v>0</v>
      </c>
      <c r="K84" s="206"/>
    </row>
    <row r="85" spans="2:11" s="9" customFormat="1" ht="19.9" customHeight="1">
      <c r="B85" s="200"/>
      <c r="C85" s="201"/>
      <c r="D85" s="202" t="s">
        <v>460</v>
      </c>
      <c r="E85" s="203"/>
      <c r="F85" s="203"/>
      <c r="G85" s="203"/>
      <c r="H85" s="203"/>
      <c r="I85" s="204"/>
      <c r="J85" s="205">
        <f>J917</f>
        <v>0</v>
      </c>
      <c r="K85" s="206"/>
    </row>
    <row r="86" spans="2:11" s="9" customFormat="1" ht="19.9" customHeight="1">
      <c r="B86" s="200"/>
      <c r="C86" s="201"/>
      <c r="D86" s="202" t="s">
        <v>461</v>
      </c>
      <c r="E86" s="203"/>
      <c r="F86" s="203"/>
      <c r="G86" s="203"/>
      <c r="H86" s="203"/>
      <c r="I86" s="204"/>
      <c r="J86" s="205">
        <f>J1023</f>
        <v>0</v>
      </c>
      <c r="K86" s="206"/>
    </row>
    <row r="87" spans="2:11" s="9" customFormat="1" ht="19.9" customHeight="1">
      <c r="B87" s="200"/>
      <c r="C87" s="201"/>
      <c r="D87" s="202" t="s">
        <v>223</v>
      </c>
      <c r="E87" s="203"/>
      <c r="F87" s="203"/>
      <c r="G87" s="203"/>
      <c r="H87" s="203"/>
      <c r="I87" s="204"/>
      <c r="J87" s="205">
        <f>J1029</f>
        <v>0</v>
      </c>
      <c r="K87" s="206"/>
    </row>
    <row r="88" spans="2:11" s="9" customFormat="1" ht="19.9" customHeight="1">
      <c r="B88" s="200"/>
      <c r="C88" s="201"/>
      <c r="D88" s="202" t="s">
        <v>462</v>
      </c>
      <c r="E88" s="203"/>
      <c r="F88" s="203"/>
      <c r="G88" s="203"/>
      <c r="H88" s="203"/>
      <c r="I88" s="204"/>
      <c r="J88" s="205">
        <f>J1095</f>
        <v>0</v>
      </c>
      <c r="K88" s="206"/>
    </row>
    <row r="89" spans="2:11" s="9" customFormat="1" ht="19.9" customHeight="1">
      <c r="B89" s="200"/>
      <c r="C89" s="201"/>
      <c r="D89" s="202" t="s">
        <v>463</v>
      </c>
      <c r="E89" s="203"/>
      <c r="F89" s="203"/>
      <c r="G89" s="203"/>
      <c r="H89" s="203"/>
      <c r="I89" s="204"/>
      <c r="J89" s="205">
        <f>J1124</f>
        <v>0</v>
      </c>
      <c r="K89" s="206"/>
    </row>
    <row r="90" spans="2:11" s="9" customFormat="1" ht="19.9" customHeight="1">
      <c r="B90" s="200"/>
      <c r="C90" s="201"/>
      <c r="D90" s="202" t="s">
        <v>464</v>
      </c>
      <c r="E90" s="203"/>
      <c r="F90" s="203"/>
      <c r="G90" s="203"/>
      <c r="H90" s="203"/>
      <c r="I90" s="204"/>
      <c r="J90" s="205">
        <f>J1183</f>
        <v>0</v>
      </c>
      <c r="K90" s="206"/>
    </row>
    <row r="91" spans="2:11" s="9" customFormat="1" ht="19.9" customHeight="1">
      <c r="B91" s="200"/>
      <c r="C91" s="201"/>
      <c r="D91" s="202" t="s">
        <v>465</v>
      </c>
      <c r="E91" s="203"/>
      <c r="F91" s="203"/>
      <c r="G91" s="203"/>
      <c r="H91" s="203"/>
      <c r="I91" s="204"/>
      <c r="J91" s="205">
        <f>J1204</f>
        <v>0</v>
      </c>
      <c r="K91" s="206"/>
    </row>
    <row r="92" spans="2:11" s="9" customFormat="1" ht="19.9" customHeight="1">
      <c r="B92" s="200"/>
      <c r="C92" s="201"/>
      <c r="D92" s="202" t="s">
        <v>224</v>
      </c>
      <c r="E92" s="203"/>
      <c r="F92" s="203"/>
      <c r="G92" s="203"/>
      <c r="H92" s="203"/>
      <c r="I92" s="204"/>
      <c r="J92" s="205">
        <f>J1252</f>
        <v>0</v>
      </c>
      <c r="K92" s="206"/>
    </row>
    <row r="93" spans="2:11" s="9" customFormat="1" ht="19.9" customHeight="1">
      <c r="B93" s="200"/>
      <c r="C93" s="201"/>
      <c r="D93" s="202" t="s">
        <v>225</v>
      </c>
      <c r="E93" s="203"/>
      <c r="F93" s="203"/>
      <c r="G93" s="203"/>
      <c r="H93" s="203"/>
      <c r="I93" s="204"/>
      <c r="J93" s="205">
        <f>J1304</f>
        <v>0</v>
      </c>
      <c r="K93" s="206"/>
    </row>
    <row r="94" spans="2:11" s="9" customFormat="1" ht="19.9" customHeight="1">
      <c r="B94" s="200"/>
      <c r="C94" s="201"/>
      <c r="D94" s="202" t="s">
        <v>466</v>
      </c>
      <c r="E94" s="203"/>
      <c r="F94" s="203"/>
      <c r="G94" s="203"/>
      <c r="H94" s="203"/>
      <c r="I94" s="204"/>
      <c r="J94" s="205">
        <f>J1330</f>
        <v>0</v>
      </c>
      <c r="K94" s="206"/>
    </row>
    <row r="95" spans="2:11" s="9" customFormat="1" ht="19.9" customHeight="1">
      <c r="B95" s="200"/>
      <c r="C95" s="201"/>
      <c r="D95" s="202" t="s">
        <v>467</v>
      </c>
      <c r="E95" s="203"/>
      <c r="F95" s="203"/>
      <c r="G95" s="203"/>
      <c r="H95" s="203"/>
      <c r="I95" s="204"/>
      <c r="J95" s="205">
        <f>J1342</f>
        <v>0</v>
      </c>
      <c r="K95" s="206"/>
    </row>
    <row r="96" spans="2:11" s="9" customFormat="1" ht="19.9" customHeight="1">
      <c r="B96" s="200"/>
      <c r="C96" s="201"/>
      <c r="D96" s="202" t="s">
        <v>468</v>
      </c>
      <c r="E96" s="203"/>
      <c r="F96" s="203"/>
      <c r="G96" s="203"/>
      <c r="H96" s="203"/>
      <c r="I96" s="204"/>
      <c r="J96" s="205">
        <f>J1402</f>
        <v>0</v>
      </c>
      <c r="K96" s="206"/>
    </row>
    <row r="97" spans="2:11" s="9" customFormat="1" ht="19.9" customHeight="1">
      <c r="B97" s="200"/>
      <c r="C97" s="201"/>
      <c r="D97" s="202" t="s">
        <v>469</v>
      </c>
      <c r="E97" s="203"/>
      <c r="F97" s="203"/>
      <c r="G97" s="203"/>
      <c r="H97" s="203"/>
      <c r="I97" s="204"/>
      <c r="J97" s="205">
        <f>J1429</f>
        <v>0</v>
      </c>
      <c r="K97" s="206"/>
    </row>
    <row r="98" spans="2:11" s="9" customFormat="1" ht="19.9" customHeight="1">
      <c r="B98" s="200"/>
      <c r="C98" s="201"/>
      <c r="D98" s="202" t="s">
        <v>226</v>
      </c>
      <c r="E98" s="203"/>
      <c r="F98" s="203"/>
      <c r="G98" s="203"/>
      <c r="H98" s="203"/>
      <c r="I98" s="204"/>
      <c r="J98" s="205">
        <f>J1455</f>
        <v>0</v>
      </c>
      <c r="K98" s="206"/>
    </row>
    <row r="99" spans="2:11" s="8" customFormat="1" ht="24.95" customHeight="1">
      <c r="B99" s="193"/>
      <c r="C99" s="194"/>
      <c r="D99" s="195" t="s">
        <v>470</v>
      </c>
      <c r="E99" s="196"/>
      <c r="F99" s="196"/>
      <c r="G99" s="196"/>
      <c r="H99" s="196"/>
      <c r="I99" s="197"/>
      <c r="J99" s="198">
        <f>J1466</f>
        <v>0</v>
      </c>
      <c r="K99" s="199"/>
    </row>
    <row r="100" spans="2:11" s="1" customFormat="1" ht="21.8" customHeight="1">
      <c r="B100" s="49"/>
      <c r="C100" s="50"/>
      <c r="D100" s="50"/>
      <c r="E100" s="50"/>
      <c r="F100" s="50"/>
      <c r="G100" s="50"/>
      <c r="H100" s="50"/>
      <c r="I100" s="160"/>
      <c r="J100" s="50"/>
      <c r="K100" s="54"/>
    </row>
    <row r="101" spans="2:11" s="1" customFormat="1" ht="6.95" customHeight="1">
      <c r="B101" s="70"/>
      <c r="C101" s="71"/>
      <c r="D101" s="71"/>
      <c r="E101" s="71"/>
      <c r="F101" s="71"/>
      <c r="G101" s="71"/>
      <c r="H101" s="71"/>
      <c r="I101" s="182"/>
      <c r="J101" s="71"/>
      <c r="K101" s="72"/>
    </row>
    <row r="105" spans="2:12" s="1" customFormat="1" ht="6.95" customHeight="1">
      <c r="B105" s="73"/>
      <c r="C105" s="74"/>
      <c r="D105" s="74"/>
      <c r="E105" s="74"/>
      <c r="F105" s="74"/>
      <c r="G105" s="74"/>
      <c r="H105" s="74"/>
      <c r="I105" s="185"/>
      <c r="J105" s="74"/>
      <c r="K105" s="74"/>
      <c r="L105" s="75"/>
    </row>
    <row r="106" spans="2:12" s="1" customFormat="1" ht="36.95" customHeight="1">
      <c r="B106" s="49"/>
      <c r="C106" s="76" t="s">
        <v>171</v>
      </c>
      <c r="D106" s="77"/>
      <c r="E106" s="77"/>
      <c r="F106" s="77"/>
      <c r="G106" s="77"/>
      <c r="H106" s="77"/>
      <c r="I106" s="207"/>
      <c r="J106" s="77"/>
      <c r="K106" s="77"/>
      <c r="L106" s="75"/>
    </row>
    <row r="107" spans="2:12" s="1" customFormat="1" ht="6.95" customHeight="1">
      <c r="B107" s="49"/>
      <c r="C107" s="77"/>
      <c r="D107" s="77"/>
      <c r="E107" s="77"/>
      <c r="F107" s="77"/>
      <c r="G107" s="77"/>
      <c r="H107" s="77"/>
      <c r="I107" s="207"/>
      <c r="J107" s="77"/>
      <c r="K107" s="77"/>
      <c r="L107" s="75"/>
    </row>
    <row r="108" spans="2:12" s="1" customFormat="1" ht="14.4" customHeight="1">
      <c r="B108" s="49"/>
      <c r="C108" s="79" t="s">
        <v>18</v>
      </c>
      <c r="D108" s="77"/>
      <c r="E108" s="77"/>
      <c r="F108" s="77"/>
      <c r="G108" s="77"/>
      <c r="H108" s="77"/>
      <c r="I108" s="207"/>
      <c r="J108" s="77"/>
      <c r="K108" s="77"/>
      <c r="L108" s="75"/>
    </row>
    <row r="109" spans="2:12" s="1" customFormat="1" ht="16.5" customHeight="1">
      <c r="B109" s="49"/>
      <c r="C109" s="77"/>
      <c r="D109" s="77"/>
      <c r="E109" s="208" t="str">
        <f>E7</f>
        <v>Městská knihovna</v>
      </c>
      <c r="F109" s="79"/>
      <c r="G109" s="79"/>
      <c r="H109" s="79"/>
      <c r="I109" s="207"/>
      <c r="J109" s="77"/>
      <c r="K109" s="77"/>
      <c r="L109" s="75"/>
    </row>
    <row r="110" spans="2:12" ht="13.5">
      <c r="B110" s="30"/>
      <c r="C110" s="79" t="s">
        <v>160</v>
      </c>
      <c r="D110" s="291"/>
      <c r="E110" s="291"/>
      <c r="F110" s="291"/>
      <c r="G110" s="291"/>
      <c r="H110" s="291"/>
      <c r="I110" s="152"/>
      <c r="J110" s="291"/>
      <c r="K110" s="291"/>
      <c r="L110" s="292"/>
    </row>
    <row r="111" spans="2:12" s="1" customFormat="1" ht="16.5" customHeight="1">
      <c r="B111" s="49"/>
      <c r="C111" s="77"/>
      <c r="D111" s="77"/>
      <c r="E111" s="208" t="s">
        <v>436</v>
      </c>
      <c r="F111" s="77"/>
      <c r="G111" s="77"/>
      <c r="H111" s="77"/>
      <c r="I111" s="207"/>
      <c r="J111" s="77"/>
      <c r="K111" s="77"/>
      <c r="L111" s="75"/>
    </row>
    <row r="112" spans="2:12" s="1" customFormat="1" ht="14.4" customHeight="1">
      <c r="B112" s="49"/>
      <c r="C112" s="79" t="s">
        <v>437</v>
      </c>
      <c r="D112" s="77"/>
      <c r="E112" s="77"/>
      <c r="F112" s="77"/>
      <c r="G112" s="77"/>
      <c r="H112" s="77"/>
      <c r="I112" s="207"/>
      <c r="J112" s="77"/>
      <c r="K112" s="77"/>
      <c r="L112" s="75"/>
    </row>
    <row r="113" spans="2:12" s="1" customFormat="1" ht="17.25" customHeight="1">
      <c r="B113" s="49"/>
      <c r="C113" s="77"/>
      <c r="D113" s="77"/>
      <c r="E113" s="85" t="str">
        <f>E11</f>
        <v>03.01 - D.1.1, D1.2, D1.3 - Stavebně konstrukční část</v>
      </c>
      <c r="F113" s="77"/>
      <c r="G113" s="77"/>
      <c r="H113" s="77"/>
      <c r="I113" s="207"/>
      <c r="J113" s="77"/>
      <c r="K113" s="77"/>
      <c r="L113" s="75"/>
    </row>
    <row r="114" spans="2:12" s="1" customFormat="1" ht="6.95" customHeight="1">
      <c r="B114" s="49"/>
      <c r="C114" s="77"/>
      <c r="D114" s="77"/>
      <c r="E114" s="77"/>
      <c r="F114" s="77"/>
      <c r="G114" s="77"/>
      <c r="H114" s="77"/>
      <c r="I114" s="207"/>
      <c r="J114" s="77"/>
      <c r="K114" s="77"/>
      <c r="L114" s="75"/>
    </row>
    <row r="115" spans="2:12" s="1" customFormat="1" ht="18" customHeight="1">
      <c r="B115" s="49"/>
      <c r="C115" s="79" t="s">
        <v>24</v>
      </c>
      <c r="D115" s="77"/>
      <c r="E115" s="77"/>
      <c r="F115" s="209" t="str">
        <f>F14</f>
        <v>Staré nám. 134 a 135, Sokolov</v>
      </c>
      <c r="G115" s="77"/>
      <c r="H115" s="77"/>
      <c r="I115" s="210" t="s">
        <v>26</v>
      </c>
      <c r="J115" s="88" t="str">
        <f>IF(J14="","",J14)</f>
        <v>14. 9. 2018</v>
      </c>
      <c r="K115" s="77"/>
      <c r="L115" s="75"/>
    </row>
    <row r="116" spans="2:12" s="1" customFormat="1" ht="6.95" customHeight="1">
      <c r="B116" s="49"/>
      <c r="C116" s="77"/>
      <c r="D116" s="77"/>
      <c r="E116" s="77"/>
      <c r="F116" s="77"/>
      <c r="G116" s="77"/>
      <c r="H116" s="77"/>
      <c r="I116" s="207"/>
      <c r="J116" s="77"/>
      <c r="K116" s="77"/>
      <c r="L116" s="75"/>
    </row>
    <row r="117" spans="2:12" s="1" customFormat="1" ht="13.5">
      <c r="B117" s="49"/>
      <c r="C117" s="79" t="s">
        <v>32</v>
      </c>
      <c r="D117" s="77"/>
      <c r="E117" s="77"/>
      <c r="F117" s="209" t="str">
        <f>E17</f>
        <v>Město Sokolov</v>
      </c>
      <c r="G117" s="77"/>
      <c r="H117" s="77"/>
      <c r="I117" s="210" t="s">
        <v>39</v>
      </c>
      <c r="J117" s="209" t="str">
        <f>E23</f>
        <v>Ing. Arch Olga Růžičková</v>
      </c>
      <c r="K117" s="77"/>
      <c r="L117" s="75"/>
    </row>
    <row r="118" spans="2:12" s="1" customFormat="1" ht="14.4" customHeight="1">
      <c r="B118" s="49"/>
      <c r="C118" s="79" t="s">
        <v>37</v>
      </c>
      <c r="D118" s="77"/>
      <c r="E118" s="77"/>
      <c r="F118" s="209" t="str">
        <f>IF(E20="","",E20)</f>
        <v/>
      </c>
      <c r="G118" s="77"/>
      <c r="H118" s="77"/>
      <c r="I118" s="207"/>
      <c r="J118" s="77"/>
      <c r="K118" s="77"/>
      <c r="L118" s="75"/>
    </row>
    <row r="119" spans="2:12" s="1" customFormat="1" ht="10.3" customHeight="1">
      <c r="B119" s="49"/>
      <c r="C119" s="77"/>
      <c r="D119" s="77"/>
      <c r="E119" s="77"/>
      <c r="F119" s="77"/>
      <c r="G119" s="77"/>
      <c r="H119" s="77"/>
      <c r="I119" s="207"/>
      <c r="J119" s="77"/>
      <c r="K119" s="77"/>
      <c r="L119" s="75"/>
    </row>
    <row r="120" spans="2:20" s="10" customFormat="1" ht="29.25" customHeight="1">
      <c r="B120" s="211"/>
      <c r="C120" s="212" t="s">
        <v>172</v>
      </c>
      <c r="D120" s="213" t="s">
        <v>63</v>
      </c>
      <c r="E120" s="213" t="s">
        <v>59</v>
      </c>
      <c r="F120" s="213" t="s">
        <v>173</v>
      </c>
      <c r="G120" s="213" t="s">
        <v>174</v>
      </c>
      <c r="H120" s="213" t="s">
        <v>175</v>
      </c>
      <c r="I120" s="214" t="s">
        <v>176</v>
      </c>
      <c r="J120" s="213" t="s">
        <v>164</v>
      </c>
      <c r="K120" s="215" t="s">
        <v>177</v>
      </c>
      <c r="L120" s="216"/>
      <c r="M120" s="105" t="s">
        <v>178</v>
      </c>
      <c r="N120" s="106" t="s">
        <v>48</v>
      </c>
      <c r="O120" s="106" t="s">
        <v>179</v>
      </c>
      <c r="P120" s="106" t="s">
        <v>180</v>
      </c>
      <c r="Q120" s="106" t="s">
        <v>181</v>
      </c>
      <c r="R120" s="106" t="s">
        <v>182</v>
      </c>
      <c r="S120" s="106" t="s">
        <v>183</v>
      </c>
      <c r="T120" s="107" t="s">
        <v>184</v>
      </c>
    </row>
    <row r="121" spans="2:63" s="1" customFormat="1" ht="29.25" customHeight="1">
      <c r="B121" s="49"/>
      <c r="C121" s="111" t="s">
        <v>165</v>
      </c>
      <c r="D121" s="77"/>
      <c r="E121" s="77"/>
      <c r="F121" s="77"/>
      <c r="G121" s="77"/>
      <c r="H121" s="77"/>
      <c r="I121" s="207"/>
      <c r="J121" s="217">
        <f>BK121</f>
        <v>0</v>
      </c>
      <c r="K121" s="77"/>
      <c r="L121" s="75"/>
      <c r="M121" s="108"/>
      <c r="N121" s="109"/>
      <c r="O121" s="109"/>
      <c r="P121" s="218">
        <f>P122+P841+P1466</f>
        <v>0</v>
      </c>
      <c r="Q121" s="109"/>
      <c r="R121" s="218">
        <f>R122+R841+R1466</f>
        <v>975.0396107199998</v>
      </c>
      <c r="S121" s="109"/>
      <c r="T121" s="219">
        <f>T122+T841+T1466</f>
        <v>0</v>
      </c>
      <c r="AT121" s="26" t="s">
        <v>77</v>
      </c>
      <c r="AU121" s="26" t="s">
        <v>166</v>
      </c>
      <c r="BK121" s="220">
        <f>BK122+BK841+BK1466</f>
        <v>0</v>
      </c>
    </row>
    <row r="122" spans="2:63" s="11" customFormat="1" ht="37.4" customHeight="1">
      <c r="B122" s="221"/>
      <c r="C122" s="222"/>
      <c r="D122" s="223" t="s">
        <v>77</v>
      </c>
      <c r="E122" s="224" t="s">
        <v>227</v>
      </c>
      <c r="F122" s="224" t="s">
        <v>228</v>
      </c>
      <c r="G122" s="222"/>
      <c r="H122" s="222"/>
      <c r="I122" s="225"/>
      <c r="J122" s="226">
        <f>BK122</f>
        <v>0</v>
      </c>
      <c r="K122" s="222"/>
      <c r="L122" s="227"/>
      <c r="M122" s="228"/>
      <c r="N122" s="229"/>
      <c r="O122" s="229"/>
      <c r="P122" s="230">
        <f>P123+P167+P198+P279+P418+P736+P838</f>
        <v>0</v>
      </c>
      <c r="Q122" s="229"/>
      <c r="R122" s="230">
        <f>R123+R167+R198+R279+R418+R736+R838</f>
        <v>883.3976504699998</v>
      </c>
      <c r="S122" s="229"/>
      <c r="T122" s="231">
        <f>T123+T167+T198+T279+T418+T736+T838</f>
        <v>0</v>
      </c>
      <c r="AR122" s="232" t="s">
        <v>86</v>
      </c>
      <c r="AT122" s="233" t="s">
        <v>77</v>
      </c>
      <c r="AU122" s="233" t="s">
        <v>78</v>
      </c>
      <c r="AY122" s="232" t="s">
        <v>187</v>
      </c>
      <c r="BK122" s="234">
        <f>BK123+BK167+BK198+BK279+BK418+BK736+BK838</f>
        <v>0</v>
      </c>
    </row>
    <row r="123" spans="2:63" s="11" customFormat="1" ht="19.9" customHeight="1">
      <c r="B123" s="221"/>
      <c r="C123" s="222"/>
      <c r="D123" s="223" t="s">
        <v>77</v>
      </c>
      <c r="E123" s="235" t="s">
        <v>86</v>
      </c>
      <c r="F123" s="235" t="s">
        <v>471</v>
      </c>
      <c r="G123" s="222"/>
      <c r="H123" s="222"/>
      <c r="I123" s="225"/>
      <c r="J123" s="236">
        <f>BK123</f>
        <v>0</v>
      </c>
      <c r="K123" s="222"/>
      <c r="L123" s="227"/>
      <c r="M123" s="228"/>
      <c r="N123" s="229"/>
      <c r="O123" s="229"/>
      <c r="P123" s="230">
        <f>P124+P136+P144+P150</f>
        <v>0</v>
      </c>
      <c r="Q123" s="229"/>
      <c r="R123" s="230">
        <f>R124+R136+R144+R150</f>
        <v>0.08223936</v>
      </c>
      <c r="S123" s="229"/>
      <c r="T123" s="231">
        <f>T124+T136+T144+T150</f>
        <v>0</v>
      </c>
      <c r="AR123" s="232" t="s">
        <v>86</v>
      </c>
      <c r="AT123" s="233" t="s">
        <v>77</v>
      </c>
      <c r="AU123" s="233" t="s">
        <v>86</v>
      </c>
      <c r="AY123" s="232" t="s">
        <v>187</v>
      </c>
      <c r="BK123" s="234">
        <f>BK124+BK136+BK144+BK150</f>
        <v>0</v>
      </c>
    </row>
    <row r="124" spans="2:63" s="11" customFormat="1" ht="14.85" customHeight="1">
      <c r="B124" s="221"/>
      <c r="C124" s="222"/>
      <c r="D124" s="223" t="s">
        <v>77</v>
      </c>
      <c r="E124" s="235" t="s">
        <v>323</v>
      </c>
      <c r="F124" s="235" t="s">
        <v>472</v>
      </c>
      <c r="G124" s="222"/>
      <c r="H124" s="222"/>
      <c r="I124" s="225"/>
      <c r="J124" s="236">
        <f>BK124</f>
        <v>0</v>
      </c>
      <c r="K124" s="222"/>
      <c r="L124" s="227"/>
      <c r="M124" s="228"/>
      <c r="N124" s="229"/>
      <c r="O124" s="229"/>
      <c r="P124" s="230">
        <f>SUM(P125:P135)</f>
        <v>0</v>
      </c>
      <c r="Q124" s="229"/>
      <c r="R124" s="230">
        <f>SUM(R125:R135)</f>
        <v>0</v>
      </c>
      <c r="S124" s="229"/>
      <c r="T124" s="231">
        <f>SUM(T125:T135)</f>
        <v>0</v>
      </c>
      <c r="AR124" s="232" t="s">
        <v>86</v>
      </c>
      <c r="AT124" s="233" t="s">
        <v>77</v>
      </c>
      <c r="AU124" s="233" t="s">
        <v>88</v>
      </c>
      <c r="AY124" s="232" t="s">
        <v>187</v>
      </c>
      <c r="BK124" s="234">
        <f>SUM(BK125:BK135)</f>
        <v>0</v>
      </c>
    </row>
    <row r="125" spans="2:65" s="1" customFormat="1" ht="38.25" customHeight="1">
      <c r="B125" s="49"/>
      <c r="C125" s="237" t="s">
        <v>86</v>
      </c>
      <c r="D125" s="237" t="s">
        <v>190</v>
      </c>
      <c r="E125" s="238" t="s">
        <v>473</v>
      </c>
      <c r="F125" s="239" t="s">
        <v>474</v>
      </c>
      <c r="G125" s="240" t="s">
        <v>254</v>
      </c>
      <c r="H125" s="241">
        <v>78.323</v>
      </c>
      <c r="I125" s="242"/>
      <c r="J125" s="243">
        <f>ROUND(I125*H125,2)</f>
        <v>0</v>
      </c>
      <c r="K125" s="239" t="s">
        <v>194</v>
      </c>
      <c r="L125" s="75"/>
      <c r="M125" s="244" t="s">
        <v>34</v>
      </c>
      <c r="N125" s="245" t="s">
        <v>49</v>
      </c>
      <c r="O125" s="50"/>
      <c r="P125" s="246">
        <f>O125*H125</f>
        <v>0</v>
      </c>
      <c r="Q125" s="246">
        <v>0</v>
      </c>
      <c r="R125" s="246">
        <f>Q125*H125</f>
        <v>0</v>
      </c>
      <c r="S125" s="246">
        <v>0</v>
      </c>
      <c r="T125" s="247">
        <f>S125*H125</f>
        <v>0</v>
      </c>
      <c r="AR125" s="26" t="s">
        <v>204</v>
      </c>
      <c r="AT125" s="26" t="s">
        <v>190</v>
      </c>
      <c r="AU125" s="26" t="s">
        <v>113</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204</v>
      </c>
      <c r="BM125" s="26" t="s">
        <v>475</v>
      </c>
    </row>
    <row r="126" spans="2:47" s="1" customFormat="1" ht="13.5">
      <c r="B126" s="49"/>
      <c r="C126" s="77"/>
      <c r="D126" s="253" t="s">
        <v>237</v>
      </c>
      <c r="E126" s="77"/>
      <c r="F126" s="254" t="s">
        <v>476</v>
      </c>
      <c r="G126" s="77"/>
      <c r="H126" s="77"/>
      <c r="I126" s="207"/>
      <c r="J126" s="77"/>
      <c r="K126" s="77"/>
      <c r="L126" s="75"/>
      <c r="M126" s="255"/>
      <c r="N126" s="50"/>
      <c r="O126" s="50"/>
      <c r="P126" s="50"/>
      <c r="Q126" s="50"/>
      <c r="R126" s="50"/>
      <c r="S126" s="50"/>
      <c r="T126" s="98"/>
      <c r="AT126" s="26" t="s">
        <v>237</v>
      </c>
      <c r="AU126" s="26" t="s">
        <v>113</v>
      </c>
    </row>
    <row r="127" spans="2:51" s="12" customFormat="1" ht="13.5">
      <c r="B127" s="256"/>
      <c r="C127" s="257"/>
      <c r="D127" s="253" t="s">
        <v>244</v>
      </c>
      <c r="E127" s="258" t="s">
        <v>34</v>
      </c>
      <c r="F127" s="259" t="s">
        <v>477</v>
      </c>
      <c r="G127" s="257"/>
      <c r="H127" s="258" t="s">
        <v>34</v>
      </c>
      <c r="I127" s="260"/>
      <c r="J127" s="257"/>
      <c r="K127" s="257"/>
      <c r="L127" s="261"/>
      <c r="M127" s="262"/>
      <c r="N127" s="263"/>
      <c r="O127" s="263"/>
      <c r="P127" s="263"/>
      <c r="Q127" s="263"/>
      <c r="R127" s="263"/>
      <c r="S127" s="263"/>
      <c r="T127" s="264"/>
      <c r="AT127" s="265" t="s">
        <v>244</v>
      </c>
      <c r="AU127" s="265" t="s">
        <v>113</v>
      </c>
      <c r="AV127" s="12" t="s">
        <v>86</v>
      </c>
      <c r="AW127" s="12" t="s">
        <v>41</v>
      </c>
      <c r="AX127" s="12" t="s">
        <v>78</v>
      </c>
      <c r="AY127" s="265" t="s">
        <v>187</v>
      </c>
    </row>
    <row r="128" spans="2:51" s="13" customFormat="1" ht="13.5">
      <c r="B128" s="266"/>
      <c r="C128" s="267"/>
      <c r="D128" s="253" t="s">
        <v>244</v>
      </c>
      <c r="E128" s="268" t="s">
        <v>34</v>
      </c>
      <c r="F128" s="269" t="s">
        <v>478</v>
      </c>
      <c r="G128" s="267"/>
      <c r="H128" s="270">
        <v>27.648</v>
      </c>
      <c r="I128" s="271"/>
      <c r="J128" s="267"/>
      <c r="K128" s="267"/>
      <c r="L128" s="272"/>
      <c r="M128" s="273"/>
      <c r="N128" s="274"/>
      <c r="O128" s="274"/>
      <c r="P128" s="274"/>
      <c r="Q128" s="274"/>
      <c r="R128" s="274"/>
      <c r="S128" s="274"/>
      <c r="T128" s="275"/>
      <c r="AT128" s="276" t="s">
        <v>244</v>
      </c>
      <c r="AU128" s="276" t="s">
        <v>113</v>
      </c>
      <c r="AV128" s="13" t="s">
        <v>88</v>
      </c>
      <c r="AW128" s="13" t="s">
        <v>41</v>
      </c>
      <c r="AX128" s="13" t="s">
        <v>78</v>
      </c>
      <c r="AY128" s="276" t="s">
        <v>187</v>
      </c>
    </row>
    <row r="129" spans="2:51" s="13" customFormat="1" ht="13.5">
      <c r="B129" s="266"/>
      <c r="C129" s="267"/>
      <c r="D129" s="253" t="s">
        <v>244</v>
      </c>
      <c r="E129" s="268" t="s">
        <v>34</v>
      </c>
      <c r="F129" s="269" t="s">
        <v>479</v>
      </c>
      <c r="G129" s="267"/>
      <c r="H129" s="270">
        <v>50.675</v>
      </c>
      <c r="I129" s="271"/>
      <c r="J129" s="267"/>
      <c r="K129" s="267"/>
      <c r="L129" s="272"/>
      <c r="M129" s="273"/>
      <c r="N129" s="274"/>
      <c r="O129" s="274"/>
      <c r="P129" s="274"/>
      <c r="Q129" s="274"/>
      <c r="R129" s="274"/>
      <c r="S129" s="274"/>
      <c r="T129" s="275"/>
      <c r="AT129" s="276" t="s">
        <v>244</v>
      </c>
      <c r="AU129" s="276" t="s">
        <v>113</v>
      </c>
      <c r="AV129" s="13" t="s">
        <v>88</v>
      </c>
      <c r="AW129" s="13" t="s">
        <v>41</v>
      </c>
      <c r="AX129" s="13" t="s">
        <v>78</v>
      </c>
      <c r="AY129" s="276" t="s">
        <v>187</v>
      </c>
    </row>
    <row r="130" spans="2:51" s="14" customFormat="1" ht="13.5">
      <c r="B130" s="277"/>
      <c r="C130" s="278"/>
      <c r="D130" s="253" t="s">
        <v>244</v>
      </c>
      <c r="E130" s="279" t="s">
        <v>34</v>
      </c>
      <c r="F130" s="280" t="s">
        <v>251</v>
      </c>
      <c r="G130" s="278"/>
      <c r="H130" s="281">
        <v>78.323</v>
      </c>
      <c r="I130" s="282"/>
      <c r="J130" s="278"/>
      <c r="K130" s="278"/>
      <c r="L130" s="283"/>
      <c r="M130" s="284"/>
      <c r="N130" s="285"/>
      <c r="O130" s="285"/>
      <c r="P130" s="285"/>
      <c r="Q130" s="285"/>
      <c r="R130" s="285"/>
      <c r="S130" s="285"/>
      <c r="T130" s="286"/>
      <c r="AT130" s="287" t="s">
        <v>244</v>
      </c>
      <c r="AU130" s="287" t="s">
        <v>113</v>
      </c>
      <c r="AV130" s="14" t="s">
        <v>204</v>
      </c>
      <c r="AW130" s="14" t="s">
        <v>41</v>
      </c>
      <c r="AX130" s="14" t="s">
        <v>86</v>
      </c>
      <c r="AY130" s="287" t="s">
        <v>187</v>
      </c>
    </row>
    <row r="131" spans="2:65" s="1" customFormat="1" ht="25.5" customHeight="1">
      <c r="B131" s="49"/>
      <c r="C131" s="237" t="s">
        <v>88</v>
      </c>
      <c r="D131" s="237" t="s">
        <v>190</v>
      </c>
      <c r="E131" s="238" t="s">
        <v>480</v>
      </c>
      <c r="F131" s="239" t="s">
        <v>481</v>
      </c>
      <c r="G131" s="240" t="s">
        <v>254</v>
      </c>
      <c r="H131" s="241">
        <v>2.002</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113</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482</v>
      </c>
    </row>
    <row r="132" spans="2:47" s="1" customFormat="1" ht="13.5">
      <c r="B132" s="49"/>
      <c r="C132" s="77"/>
      <c r="D132" s="253" t="s">
        <v>237</v>
      </c>
      <c r="E132" s="77"/>
      <c r="F132" s="254" t="s">
        <v>483</v>
      </c>
      <c r="G132" s="77"/>
      <c r="H132" s="77"/>
      <c r="I132" s="207"/>
      <c r="J132" s="77"/>
      <c r="K132" s="77"/>
      <c r="L132" s="75"/>
      <c r="M132" s="255"/>
      <c r="N132" s="50"/>
      <c r="O132" s="50"/>
      <c r="P132" s="50"/>
      <c r="Q132" s="50"/>
      <c r="R132" s="50"/>
      <c r="S132" s="50"/>
      <c r="T132" s="98"/>
      <c r="AT132" s="26" t="s">
        <v>237</v>
      </c>
      <c r="AU132" s="26" t="s">
        <v>113</v>
      </c>
    </row>
    <row r="133" spans="2:51" s="13" customFormat="1" ht="13.5">
      <c r="B133" s="266"/>
      <c r="C133" s="267"/>
      <c r="D133" s="253" t="s">
        <v>244</v>
      </c>
      <c r="E133" s="268" t="s">
        <v>34</v>
      </c>
      <c r="F133" s="269" t="s">
        <v>484</v>
      </c>
      <c r="G133" s="267"/>
      <c r="H133" s="270">
        <v>0.952</v>
      </c>
      <c r="I133" s="271"/>
      <c r="J133" s="267"/>
      <c r="K133" s="267"/>
      <c r="L133" s="272"/>
      <c r="M133" s="273"/>
      <c r="N133" s="274"/>
      <c r="O133" s="274"/>
      <c r="P133" s="274"/>
      <c r="Q133" s="274"/>
      <c r="R133" s="274"/>
      <c r="S133" s="274"/>
      <c r="T133" s="275"/>
      <c r="AT133" s="276" t="s">
        <v>244</v>
      </c>
      <c r="AU133" s="276" t="s">
        <v>113</v>
      </c>
      <c r="AV133" s="13" t="s">
        <v>88</v>
      </c>
      <c r="AW133" s="13" t="s">
        <v>41</v>
      </c>
      <c r="AX133" s="13" t="s">
        <v>78</v>
      </c>
      <c r="AY133" s="276" t="s">
        <v>187</v>
      </c>
    </row>
    <row r="134" spans="2:51" s="13" customFormat="1" ht="13.5">
      <c r="B134" s="266"/>
      <c r="C134" s="267"/>
      <c r="D134" s="253" t="s">
        <v>244</v>
      </c>
      <c r="E134" s="268" t="s">
        <v>34</v>
      </c>
      <c r="F134" s="269" t="s">
        <v>485</v>
      </c>
      <c r="G134" s="267"/>
      <c r="H134" s="270">
        <v>1.05</v>
      </c>
      <c r="I134" s="271"/>
      <c r="J134" s="267"/>
      <c r="K134" s="267"/>
      <c r="L134" s="272"/>
      <c r="M134" s="273"/>
      <c r="N134" s="274"/>
      <c r="O134" s="274"/>
      <c r="P134" s="274"/>
      <c r="Q134" s="274"/>
      <c r="R134" s="274"/>
      <c r="S134" s="274"/>
      <c r="T134" s="275"/>
      <c r="AT134" s="276" t="s">
        <v>244</v>
      </c>
      <c r="AU134" s="276" t="s">
        <v>113</v>
      </c>
      <c r="AV134" s="13" t="s">
        <v>88</v>
      </c>
      <c r="AW134" s="13" t="s">
        <v>41</v>
      </c>
      <c r="AX134" s="13" t="s">
        <v>78</v>
      </c>
      <c r="AY134" s="276" t="s">
        <v>187</v>
      </c>
    </row>
    <row r="135" spans="2:51" s="14" customFormat="1" ht="13.5">
      <c r="B135" s="277"/>
      <c r="C135" s="278"/>
      <c r="D135" s="253" t="s">
        <v>244</v>
      </c>
      <c r="E135" s="279" t="s">
        <v>34</v>
      </c>
      <c r="F135" s="280" t="s">
        <v>251</v>
      </c>
      <c r="G135" s="278"/>
      <c r="H135" s="281">
        <v>2.002</v>
      </c>
      <c r="I135" s="282"/>
      <c r="J135" s="278"/>
      <c r="K135" s="278"/>
      <c r="L135" s="283"/>
      <c r="M135" s="284"/>
      <c r="N135" s="285"/>
      <c r="O135" s="285"/>
      <c r="P135" s="285"/>
      <c r="Q135" s="285"/>
      <c r="R135" s="285"/>
      <c r="S135" s="285"/>
      <c r="T135" s="286"/>
      <c r="AT135" s="287" t="s">
        <v>244</v>
      </c>
      <c r="AU135" s="287" t="s">
        <v>113</v>
      </c>
      <c r="AV135" s="14" t="s">
        <v>204</v>
      </c>
      <c r="AW135" s="14" t="s">
        <v>41</v>
      </c>
      <c r="AX135" s="14" t="s">
        <v>86</v>
      </c>
      <c r="AY135" s="287" t="s">
        <v>187</v>
      </c>
    </row>
    <row r="136" spans="2:63" s="11" customFormat="1" ht="22.3" customHeight="1">
      <c r="B136" s="221"/>
      <c r="C136" s="222"/>
      <c r="D136" s="223" t="s">
        <v>77</v>
      </c>
      <c r="E136" s="235" t="s">
        <v>10</v>
      </c>
      <c r="F136" s="235" t="s">
        <v>486</v>
      </c>
      <c r="G136" s="222"/>
      <c r="H136" s="222"/>
      <c r="I136" s="225"/>
      <c r="J136" s="236">
        <f>BK136</f>
        <v>0</v>
      </c>
      <c r="K136" s="222"/>
      <c r="L136" s="227"/>
      <c r="M136" s="228"/>
      <c r="N136" s="229"/>
      <c r="O136" s="229"/>
      <c r="P136" s="230">
        <f>SUM(P137:P143)</f>
        <v>0</v>
      </c>
      <c r="Q136" s="229"/>
      <c r="R136" s="230">
        <f>SUM(R137:R143)</f>
        <v>0.08223936</v>
      </c>
      <c r="S136" s="229"/>
      <c r="T136" s="231">
        <f>SUM(T137:T143)</f>
        <v>0</v>
      </c>
      <c r="AR136" s="232" t="s">
        <v>86</v>
      </c>
      <c r="AT136" s="233" t="s">
        <v>77</v>
      </c>
      <c r="AU136" s="233" t="s">
        <v>88</v>
      </c>
      <c r="AY136" s="232" t="s">
        <v>187</v>
      </c>
      <c r="BK136" s="234">
        <f>SUM(BK137:BK143)</f>
        <v>0</v>
      </c>
    </row>
    <row r="137" spans="2:65" s="1" customFormat="1" ht="25.5" customHeight="1">
      <c r="B137" s="49"/>
      <c r="C137" s="237" t="s">
        <v>113</v>
      </c>
      <c r="D137" s="237" t="s">
        <v>190</v>
      </c>
      <c r="E137" s="238" t="s">
        <v>487</v>
      </c>
      <c r="F137" s="239" t="s">
        <v>488</v>
      </c>
      <c r="G137" s="240" t="s">
        <v>235</v>
      </c>
      <c r="H137" s="241">
        <v>97.904</v>
      </c>
      <c r="I137" s="242"/>
      <c r="J137" s="243">
        <f>ROUND(I137*H137,2)</f>
        <v>0</v>
      </c>
      <c r="K137" s="239" t="s">
        <v>194</v>
      </c>
      <c r="L137" s="75"/>
      <c r="M137" s="244" t="s">
        <v>34</v>
      </c>
      <c r="N137" s="245" t="s">
        <v>49</v>
      </c>
      <c r="O137" s="50"/>
      <c r="P137" s="246">
        <f>O137*H137</f>
        <v>0</v>
      </c>
      <c r="Q137" s="246">
        <v>0.00084</v>
      </c>
      <c r="R137" s="246">
        <f>Q137*H137</f>
        <v>0.08223936</v>
      </c>
      <c r="S137" s="246">
        <v>0</v>
      </c>
      <c r="T137" s="247">
        <f>S137*H137</f>
        <v>0</v>
      </c>
      <c r="AR137" s="26" t="s">
        <v>204</v>
      </c>
      <c r="AT137" s="26" t="s">
        <v>190</v>
      </c>
      <c r="AU137" s="26" t="s">
        <v>113</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204</v>
      </c>
      <c r="BM137" s="26" t="s">
        <v>489</v>
      </c>
    </row>
    <row r="138" spans="2:47" s="1" customFormat="1" ht="13.5">
      <c r="B138" s="49"/>
      <c r="C138" s="77"/>
      <c r="D138" s="253" t="s">
        <v>237</v>
      </c>
      <c r="E138" s="77"/>
      <c r="F138" s="254" t="s">
        <v>490</v>
      </c>
      <c r="G138" s="77"/>
      <c r="H138" s="77"/>
      <c r="I138" s="207"/>
      <c r="J138" s="77"/>
      <c r="K138" s="77"/>
      <c r="L138" s="75"/>
      <c r="M138" s="255"/>
      <c r="N138" s="50"/>
      <c r="O138" s="50"/>
      <c r="P138" s="50"/>
      <c r="Q138" s="50"/>
      <c r="R138" s="50"/>
      <c r="S138" s="50"/>
      <c r="T138" s="98"/>
      <c r="AT138" s="26" t="s">
        <v>237</v>
      </c>
      <c r="AU138" s="26" t="s">
        <v>113</v>
      </c>
    </row>
    <row r="139" spans="2:51" s="12" customFormat="1" ht="13.5">
      <c r="B139" s="256"/>
      <c r="C139" s="257"/>
      <c r="D139" s="253" t="s">
        <v>244</v>
      </c>
      <c r="E139" s="258" t="s">
        <v>34</v>
      </c>
      <c r="F139" s="259" t="s">
        <v>477</v>
      </c>
      <c r="G139" s="257"/>
      <c r="H139" s="258" t="s">
        <v>34</v>
      </c>
      <c r="I139" s="260"/>
      <c r="J139" s="257"/>
      <c r="K139" s="257"/>
      <c r="L139" s="261"/>
      <c r="M139" s="262"/>
      <c r="N139" s="263"/>
      <c r="O139" s="263"/>
      <c r="P139" s="263"/>
      <c r="Q139" s="263"/>
      <c r="R139" s="263"/>
      <c r="S139" s="263"/>
      <c r="T139" s="264"/>
      <c r="AT139" s="265" t="s">
        <v>244</v>
      </c>
      <c r="AU139" s="265" t="s">
        <v>113</v>
      </c>
      <c r="AV139" s="12" t="s">
        <v>86</v>
      </c>
      <c r="AW139" s="12" t="s">
        <v>41</v>
      </c>
      <c r="AX139" s="12" t="s">
        <v>78</v>
      </c>
      <c r="AY139" s="265" t="s">
        <v>187</v>
      </c>
    </row>
    <row r="140" spans="2:51" s="13" customFormat="1" ht="13.5">
      <c r="B140" s="266"/>
      <c r="C140" s="267"/>
      <c r="D140" s="253" t="s">
        <v>244</v>
      </c>
      <c r="E140" s="268" t="s">
        <v>34</v>
      </c>
      <c r="F140" s="269" t="s">
        <v>491</v>
      </c>
      <c r="G140" s="267"/>
      <c r="H140" s="270">
        <v>34.56</v>
      </c>
      <c r="I140" s="271"/>
      <c r="J140" s="267"/>
      <c r="K140" s="267"/>
      <c r="L140" s="272"/>
      <c r="M140" s="273"/>
      <c r="N140" s="274"/>
      <c r="O140" s="274"/>
      <c r="P140" s="274"/>
      <c r="Q140" s="274"/>
      <c r="R140" s="274"/>
      <c r="S140" s="274"/>
      <c r="T140" s="275"/>
      <c r="AT140" s="276" t="s">
        <v>244</v>
      </c>
      <c r="AU140" s="276" t="s">
        <v>113</v>
      </c>
      <c r="AV140" s="13" t="s">
        <v>88</v>
      </c>
      <c r="AW140" s="13" t="s">
        <v>41</v>
      </c>
      <c r="AX140" s="13" t="s">
        <v>78</v>
      </c>
      <c r="AY140" s="276" t="s">
        <v>187</v>
      </c>
    </row>
    <row r="141" spans="2:51" s="13" customFormat="1" ht="13.5">
      <c r="B141" s="266"/>
      <c r="C141" s="267"/>
      <c r="D141" s="253" t="s">
        <v>244</v>
      </c>
      <c r="E141" s="268" t="s">
        <v>34</v>
      </c>
      <c r="F141" s="269" t="s">
        <v>492</v>
      </c>
      <c r="G141" s="267"/>
      <c r="H141" s="270">
        <v>63.344</v>
      </c>
      <c r="I141" s="271"/>
      <c r="J141" s="267"/>
      <c r="K141" s="267"/>
      <c r="L141" s="272"/>
      <c r="M141" s="273"/>
      <c r="N141" s="274"/>
      <c r="O141" s="274"/>
      <c r="P141" s="274"/>
      <c r="Q141" s="274"/>
      <c r="R141" s="274"/>
      <c r="S141" s="274"/>
      <c r="T141" s="275"/>
      <c r="AT141" s="276" t="s">
        <v>244</v>
      </c>
      <c r="AU141" s="276" t="s">
        <v>113</v>
      </c>
      <c r="AV141" s="13" t="s">
        <v>88</v>
      </c>
      <c r="AW141" s="13" t="s">
        <v>41</v>
      </c>
      <c r="AX141" s="13" t="s">
        <v>78</v>
      </c>
      <c r="AY141" s="276" t="s">
        <v>187</v>
      </c>
    </row>
    <row r="142" spans="2:51" s="14" customFormat="1" ht="13.5">
      <c r="B142" s="277"/>
      <c r="C142" s="278"/>
      <c r="D142" s="253" t="s">
        <v>244</v>
      </c>
      <c r="E142" s="279" t="s">
        <v>34</v>
      </c>
      <c r="F142" s="280" t="s">
        <v>251</v>
      </c>
      <c r="G142" s="278"/>
      <c r="H142" s="281">
        <v>97.904</v>
      </c>
      <c r="I142" s="282"/>
      <c r="J142" s="278"/>
      <c r="K142" s="278"/>
      <c r="L142" s="283"/>
      <c r="M142" s="284"/>
      <c r="N142" s="285"/>
      <c r="O142" s="285"/>
      <c r="P142" s="285"/>
      <c r="Q142" s="285"/>
      <c r="R142" s="285"/>
      <c r="S142" s="285"/>
      <c r="T142" s="286"/>
      <c r="AT142" s="287" t="s">
        <v>244</v>
      </c>
      <c r="AU142" s="287" t="s">
        <v>113</v>
      </c>
      <c r="AV142" s="14" t="s">
        <v>204</v>
      </c>
      <c r="AW142" s="14" t="s">
        <v>41</v>
      </c>
      <c r="AX142" s="14" t="s">
        <v>86</v>
      </c>
      <c r="AY142" s="287" t="s">
        <v>187</v>
      </c>
    </row>
    <row r="143" spans="2:65" s="1" customFormat="1" ht="25.5" customHeight="1">
      <c r="B143" s="49"/>
      <c r="C143" s="237" t="s">
        <v>204</v>
      </c>
      <c r="D143" s="237" t="s">
        <v>190</v>
      </c>
      <c r="E143" s="238" t="s">
        <v>493</v>
      </c>
      <c r="F143" s="239" t="s">
        <v>494</v>
      </c>
      <c r="G143" s="240" t="s">
        <v>235</v>
      </c>
      <c r="H143" s="241">
        <v>97.904</v>
      </c>
      <c r="I143" s="242"/>
      <c r="J143" s="243">
        <f>ROUND(I143*H143,2)</f>
        <v>0</v>
      </c>
      <c r="K143" s="239" t="s">
        <v>194</v>
      </c>
      <c r="L143" s="75"/>
      <c r="M143" s="244" t="s">
        <v>34</v>
      </c>
      <c r="N143" s="245" t="s">
        <v>49</v>
      </c>
      <c r="O143" s="50"/>
      <c r="P143" s="246">
        <f>O143*H143</f>
        <v>0</v>
      </c>
      <c r="Q143" s="246">
        <v>0</v>
      </c>
      <c r="R143" s="246">
        <f>Q143*H143</f>
        <v>0</v>
      </c>
      <c r="S143" s="246">
        <v>0</v>
      </c>
      <c r="T143" s="247">
        <f>S143*H143</f>
        <v>0</v>
      </c>
      <c r="AR143" s="26" t="s">
        <v>204</v>
      </c>
      <c r="AT143" s="26" t="s">
        <v>190</v>
      </c>
      <c r="AU143" s="26" t="s">
        <v>113</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204</v>
      </c>
      <c r="BM143" s="26" t="s">
        <v>495</v>
      </c>
    </row>
    <row r="144" spans="2:63" s="11" customFormat="1" ht="22.3" customHeight="1">
      <c r="B144" s="221"/>
      <c r="C144" s="222"/>
      <c r="D144" s="223" t="s">
        <v>77</v>
      </c>
      <c r="E144" s="235" t="s">
        <v>338</v>
      </c>
      <c r="F144" s="235" t="s">
        <v>496</v>
      </c>
      <c r="G144" s="222"/>
      <c r="H144" s="222"/>
      <c r="I144" s="225"/>
      <c r="J144" s="236">
        <f>BK144</f>
        <v>0</v>
      </c>
      <c r="K144" s="222"/>
      <c r="L144" s="227"/>
      <c r="M144" s="228"/>
      <c r="N144" s="229"/>
      <c r="O144" s="229"/>
      <c r="P144" s="230">
        <f>SUM(P145:P149)</f>
        <v>0</v>
      </c>
      <c r="Q144" s="229"/>
      <c r="R144" s="230">
        <f>SUM(R145:R149)</f>
        <v>0</v>
      </c>
      <c r="S144" s="229"/>
      <c r="T144" s="231">
        <f>SUM(T145:T149)</f>
        <v>0</v>
      </c>
      <c r="AR144" s="232" t="s">
        <v>86</v>
      </c>
      <c r="AT144" s="233" t="s">
        <v>77</v>
      </c>
      <c r="AU144" s="233" t="s">
        <v>88</v>
      </c>
      <c r="AY144" s="232" t="s">
        <v>187</v>
      </c>
      <c r="BK144" s="234">
        <f>SUM(BK145:BK149)</f>
        <v>0</v>
      </c>
    </row>
    <row r="145" spans="2:65" s="1" customFormat="1" ht="38.25" customHeight="1">
      <c r="B145" s="49"/>
      <c r="C145" s="237" t="s">
        <v>186</v>
      </c>
      <c r="D145" s="237" t="s">
        <v>190</v>
      </c>
      <c r="E145" s="238" t="s">
        <v>497</v>
      </c>
      <c r="F145" s="239" t="s">
        <v>498</v>
      </c>
      <c r="G145" s="240" t="s">
        <v>254</v>
      </c>
      <c r="H145" s="241">
        <v>3.343</v>
      </c>
      <c r="I145" s="242"/>
      <c r="J145" s="243">
        <f>ROUND(I145*H145,2)</f>
        <v>0</v>
      </c>
      <c r="K145" s="239" t="s">
        <v>194</v>
      </c>
      <c r="L145" s="75"/>
      <c r="M145" s="244" t="s">
        <v>34</v>
      </c>
      <c r="N145" s="245" t="s">
        <v>49</v>
      </c>
      <c r="O145" s="50"/>
      <c r="P145" s="246">
        <f>O145*H145</f>
        <v>0</v>
      </c>
      <c r="Q145" s="246">
        <v>0</v>
      </c>
      <c r="R145" s="246">
        <f>Q145*H145</f>
        <v>0</v>
      </c>
      <c r="S145" s="246">
        <v>0</v>
      </c>
      <c r="T145" s="247">
        <f>S145*H145</f>
        <v>0</v>
      </c>
      <c r="AR145" s="26" t="s">
        <v>204</v>
      </c>
      <c r="AT145" s="26" t="s">
        <v>190</v>
      </c>
      <c r="AU145" s="26" t="s">
        <v>113</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204</v>
      </c>
      <c r="BM145" s="26" t="s">
        <v>499</v>
      </c>
    </row>
    <row r="146" spans="2:47" s="1" customFormat="1" ht="13.5">
      <c r="B146" s="49"/>
      <c r="C146" s="77"/>
      <c r="D146" s="253" t="s">
        <v>237</v>
      </c>
      <c r="E146" s="77"/>
      <c r="F146" s="254" t="s">
        <v>500</v>
      </c>
      <c r="G146" s="77"/>
      <c r="H146" s="77"/>
      <c r="I146" s="207"/>
      <c r="J146" s="77"/>
      <c r="K146" s="77"/>
      <c r="L146" s="75"/>
      <c r="M146" s="255"/>
      <c r="N146" s="50"/>
      <c r="O146" s="50"/>
      <c r="P146" s="50"/>
      <c r="Q146" s="50"/>
      <c r="R146" s="50"/>
      <c r="S146" s="50"/>
      <c r="T146" s="98"/>
      <c r="AT146" s="26" t="s">
        <v>237</v>
      </c>
      <c r="AU146" s="26" t="s">
        <v>113</v>
      </c>
    </row>
    <row r="147" spans="2:51" s="13" customFormat="1" ht="13.5">
      <c r="B147" s="266"/>
      <c r="C147" s="267"/>
      <c r="D147" s="253" t="s">
        <v>244</v>
      </c>
      <c r="E147" s="268" t="s">
        <v>34</v>
      </c>
      <c r="F147" s="269" t="s">
        <v>501</v>
      </c>
      <c r="G147" s="267"/>
      <c r="H147" s="270">
        <v>80.325</v>
      </c>
      <c r="I147" s="271"/>
      <c r="J147" s="267"/>
      <c r="K147" s="267"/>
      <c r="L147" s="272"/>
      <c r="M147" s="273"/>
      <c r="N147" s="274"/>
      <c r="O147" s="274"/>
      <c r="P147" s="274"/>
      <c r="Q147" s="274"/>
      <c r="R147" s="274"/>
      <c r="S147" s="274"/>
      <c r="T147" s="275"/>
      <c r="AT147" s="276" t="s">
        <v>244</v>
      </c>
      <c r="AU147" s="276" t="s">
        <v>113</v>
      </c>
      <c r="AV147" s="13" t="s">
        <v>88</v>
      </c>
      <c r="AW147" s="13" t="s">
        <v>41</v>
      </c>
      <c r="AX147" s="13" t="s">
        <v>78</v>
      </c>
      <c r="AY147" s="276" t="s">
        <v>187</v>
      </c>
    </row>
    <row r="148" spans="2:51" s="13" customFormat="1" ht="13.5">
      <c r="B148" s="266"/>
      <c r="C148" s="267"/>
      <c r="D148" s="253" t="s">
        <v>244</v>
      </c>
      <c r="E148" s="268" t="s">
        <v>34</v>
      </c>
      <c r="F148" s="269" t="s">
        <v>502</v>
      </c>
      <c r="G148" s="267"/>
      <c r="H148" s="270">
        <v>-76.982</v>
      </c>
      <c r="I148" s="271"/>
      <c r="J148" s="267"/>
      <c r="K148" s="267"/>
      <c r="L148" s="272"/>
      <c r="M148" s="273"/>
      <c r="N148" s="274"/>
      <c r="O148" s="274"/>
      <c r="P148" s="274"/>
      <c r="Q148" s="274"/>
      <c r="R148" s="274"/>
      <c r="S148" s="274"/>
      <c r="T148" s="275"/>
      <c r="AT148" s="276" t="s">
        <v>244</v>
      </c>
      <c r="AU148" s="276" t="s">
        <v>113</v>
      </c>
      <c r="AV148" s="13" t="s">
        <v>88</v>
      </c>
      <c r="AW148" s="13" t="s">
        <v>41</v>
      </c>
      <c r="AX148" s="13" t="s">
        <v>78</v>
      </c>
      <c r="AY148" s="276" t="s">
        <v>187</v>
      </c>
    </row>
    <row r="149" spans="2:51" s="14" customFormat="1" ht="13.5">
      <c r="B149" s="277"/>
      <c r="C149" s="278"/>
      <c r="D149" s="253" t="s">
        <v>244</v>
      </c>
      <c r="E149" s="279" t="s">
        <v>34</v>
      </c>
      <c r="F149" s="280" t="s">
        <v>251</v>
      </c>
      <c r="G149" s="278"/>
      <c r="H149" s="281">
        <v>3.343</v>
      </c>
      <c r="I149" s="282"/>
      <c r="J149" s="278"/>
      <c r="K149" s="278"/>
      <c r="L149" s="283"/>
      <c r="M149" s="284"/>
      <c r="N149" s="285"/>
      <c r="O149" s="285"/>
      <c r="P149" s="285"/>
      <c r="Q149" s="285"/>
      <c r="R149" s="285"/>
      <c r="S149" s="285"/>
      <c r="T149" s="286"/>
      <c r="AT149" s="287" t="s">
        <v>244</v>
      </c>
      <c r="AU149" s="287" t="s">
        <v>113</v>
      </c>
      <c r="AV149" s="14" t="s">
        <v>204</v>
      </c>
      <c r="AW149" s="14" t="s">
        <v>41</v>
      </c>
      <c r="AX149" s="14" t="s">
        <v>86</v>
      </c>
      <c r="AY149" s="287" t="s">
        <v>187</v>
      </c>
    </row>
    <row r="150" spans="2:63" s="11" customFormat="1" ht="22.3" customHeight="1">
      <c r="B150" s="221"/>
      <c r="C150" s="222"/>
      <c r="D150" s="223" t="s">
        <v>77</v>
      </c>
      <c r="E150" s="235" t="s">
        <v>343</v>
      </c>
      <c r="F150" s="235" t="s">
        <v>503</v>
      </c>
      <c r="G150" s="222"/>
      <c r="H150" s="222"/>
      <c r="I150" s="225"/>
      <c r="J150" s="236">
        <f>BK150</f>
        <v>0</v>
      </c>
      <c r="K150" s="222"/>
      <c r="L150" s="227"/>
      <c r="M150" s="228"/>
      <c r="N150" s="229"/>
      <c r="O150" s="229"/>
      <c r="P150" s="230">
        <f>SUM(P151:P166)</f>
        <v>0</v>
      </c>
      <c r="Q150" s="229"/>
      <c r="R150" s="230">
        <f>SUM(R151:R166)</f>
        <v>0</v>
      </c>
      <c r="S150" s="229"/>
      <c r="T150" s="231">
        <f>SUM(T151:T166)</f>
        <v>0</v>
      </c>
      <c r="AR150" s="232" t="s">
        <v>86</v>
      </c>
      <c r="AT150" s="233" t="s">
        <v>77</v>
      </c>
      <c r="AU150" s="233" t="s">
        <v>88</v>
      </c>
      <c r="AY150" s="232" t="s">
        <v>187</v>
      </c>
      <c r="BK150" s="234">
        <f>SUM(BK151:BK166)</f>
        <v>0</v>
      </c>
    </row>
    <row r="151" spans="2:65" s="1" customFormat="1" ht="25.5" customHeight="1">
      <c r="B151" s="49"/>
      <c r="C151" s="237" t="s">
        <v>282</v>
      </c>
      <c r="D151" s="237" t="s">
        <v>190</v>
      </c>
      <c r="E151" s="238" t="s">
        <v>504</v>
      </c>
      <c r="F151" s="239" t="s">
        <v>505</v>
      </c>
      <c r="G151" s="240" t="s">
        <v>326</v>
      </c>
      <c r="H151" s="241">
        <v>6.017</v>
      </c>
      <c r="I151" s="242"/>
      <c r="J151" s="243">
        <f>ROUND(I151*H151,2)</f>
        <v>0</v>
      </c>
      <c r="K151" s="239" t="s">
        <v>194</v>
      </c>
      <c r="L151" s="75"/>
      <c r="M151" s="244" t="s">
        <v>34</v>
      </c>
      <c r="N151" s="245" t="s">
        <v>49</v>
      </c>
      <c r="O151" s="50"/>
      <c r="P151" s="246">
        <f>O151*H151</f>
        <v>0</v>
      </c>
      <c r="Q151" s="246">
        <v>0</v>
      </c>
      <c r="R151" s="246">
        <f>Q151*H151</f>
        <v>0</v>
      </c>
      <c r="S151" s="246">
        <v>0</v>
      </c>
      <c r="T151" s="247">
        <f>S151*H151</f>
        <v>0</v>
      </c>
      <c r="AR151" s="26" t="s">
        <v>204</v>
      </c>
      <c r="AT151" s="26" t="s">
        <v>190</v>
      </c>
      <c r="AU151" s="26" t="s">
        <v>113</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204</v>
      </c>
      <c r="BM151" s="26" t="s">
        <v>506</v>
      </c>
    </row>
    <row r="152" spans="2:47" s="1" customFormat="1" ht="13.5">
      <c r="B152" s="49"/>
      <c r="C152" s="77"/>
      <c r="D152" s="253" t="s">
        <v>237</v>
      </c>
      <c r="E152" s="77"/>
      <c r="F152" s="254" t="s">
        <v>507</v>
      </c>
      <c r="G152" s="77"/>
      <c r="H152" s="77"/>
      <c r="I152" s="207"/>
      <c r="J152" s="77"/>
      <c r="K152" s="77"/>
      <c r="L152" s="75"/>
      <c r="M152" s="255"/>
      <c r="N152" s="50"/>
      <c r="O152" s="50"/>
      <c r="P152" s="50"/>
      <c r="Q152" s="50"/>
      <c r="R152" s="50"/>
      <c r="S152" s="50"/>
      <c r="T152" s="98"/>
      <c r="AT152" s="26" t="s">
        <v>237</v>
      </c>
      <c r="AU152" s="26" t="s">
        <v>113</v>
      </c>
    </row>
    <row r="153" spans="2:51" s="13" customFormat="1" ht="13.5">
      <c r="B153" s="266"/>
      <c r="C153" s="267"/>
      <c r="D153" s="253" t="s">
        <v>244</v>
      </c>
      <c r="E153" s="267"/>
      <c r="F153" s="269" t="s">
        <v>508</v>
      </c>
      <c r="G153" s="267"/>
      <c r="H153" s="270">
        <v>6.017</v>
      </c>
      <c r="I153" s="271"/>
      <c r="J153" s="267"/>
      <c r="K153" s="267"/>
      <c r="L153" s="272"/>
      <c r="M153" s="273"/>
      <c r="N153" s="274"/>
      <c r="O153" s="274"/>
      <c r="P153" s="274"/>
      <c r="Q153" s="274"/>
      <c r="R153" s="274"/>
      <c r="S153" s="274"/>
      <c r="T153" s="275"/>
      <c r="AT153" s="276" t="s">
        <v>244</v>
      </c>
      <c r="AU153" s="276" t="s">
        <v>113</v>
      </c>
      <c r="AV153" s="13" t="s">
        <v>88</v>
      </c>
      <c r="AW153" s="13" t="s">
        <v>6</v>
      </c>
      <c r="AX153" s="13" t="s">
        <v>86</v>
      </c>
      <c r="AY153" s="276" t="s">
        <v>187</v>
      </c>
    </row>
    <row r="154" spans="2:65" s="1" customFormat="1" ht="25.5" customHeight="1">
      <c r="B154" s="49"/>
      <c r="C154" s="237" t="s">
        <v>287</v>
      </c>
      <c r="D154" s="237" t="s">
        <v>190</v>
      </c>
      <c r="E154" s="238" t="s">
        <v>509</v>
      </c>
      <c r="F154" s="239" t="s">
        <v>510</v>
      </c>
      <c r="G154" s="240" t="s">
        <v>254</v>
      </c>
      <c r="H154" s="241">
        <v>76.982</v>
      </c>
      <c r="I154" s="242"/>
      <c r="J154" s="243">
        <f>ROUND(I154*H154,2)</f>
        <v>0</v>
      </c>
      <c r="K154" s="239" t="s">
        <v>194</v>
      </c>
      <c r="L154" s="75"/>
      <c r="M154" s="244" t="s">
        <v>34</v>
      </c>
      <c r="N154" s="245" t="s">
        <v>49</v>
      </c>
      <c r="O154" s="50"/>
      <c r="P154" s="246">
        <f>O154*H154</f>
        <v>0</v>
      </c>
      <c r="Q154" s="246">
        <v>0</v>
      </c>
      <c r="R154" s="246">
        <f>Q154*H154</f>
        <v>0</v>
      </c>
      <c r="S154" s="246">
        <v>0</v>
      </c>
      <c r="T154" s="247">
        <f>S154*H154</f>
        <v>0</v>
      </c>
      <c r="AR154" s="26" t="s">
        <v>204</v>
      </c>
      <c r="AT154" s="26" t="s">
        <v>190</v>
      </c>
      <c r="AU154" s="26" t="s">
        <v>113</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204</v>
      </c>
      <c r="BM154" s="26" t="s">
        <v>511</v>
      </c>
    </row>
    <row r="155" spans="2:47" s="1" customFormat="1" ht="13.5">
      <c r="B155" s="49"/>
      <c r="C155" s="77"/>
      <c r="D155" s="253" t="s">
        <v>237</v>
      </c>
      <c r="E155" s="77"/>
      <c r="F155" s="293" t="s">
        <v>512</v>
      </c>
      <c r="G155" s="77"/>
      <c r="H155" s="77"/>
      <c r="I155" s="207"/>
      <c r="J155" s="77"/>
      <c r="K155" s="77"/>
      <c r="L155" s="75"/>
      <c r="M155" s="255"/>
      <c r="N155" s="50"/>
      <c r="O155" s="50"/>
      <c r="P155" s="50"/>
      <c r="Q155" s="50"/>
      <c r="R155" s="50"/>
      <c r="S155" s="50"/>
      <c r="T155" s="98"/>
      <c r="AT155" s="26" t="s">
        <v>237</v>
      </c>
      <c r="AU155" s="26" t="s">
        <v>113</v>
      </c>
    </row>
    <row r="156" spans="2:51" s="12" customFormat="1" ht="13.5">
      <c r="B156" s="256"/>
      <c r="C156" s="257"/>
      <c r="D156" s="253" t="s">
        <v>244</v>
      </c>
      <c r="E156" s="258" t="s">
        <v>34</v>
      </c>
      <c r="F156" s="259" t="s">
        <v>477</v>
      </c>
      <c r="G156" s="257"/>
      <c r="H156" s="258" t="s">
        <v>34</v>
      </c>
      <c r="I156" s="260"/>
      <c r="J156" s="257"/>
      <c r="K156" s="257"/>
      <c r="L156" s="261"/>
      <c r="M156" s="262"/>
      <c r="N156" s="263"/>
      <c r="O156" s="263"/>
      <c r="P156" s="263"/>
      <c r="Q156" s="263"/>
      <c r="R156" s="263"/>
      <c r="S156" s="263"/>
      <c r="T156" s="264"/>
      <c r="AT156" s="265" t="s">
        <v>244</v>
      </c>
      <c r="AU156" s="265" t="s">
        <v>113</v>
      </c>
      <c r="AV156" s="12" t="s">
        <v>86</v>
      </c>
      <c r="AW156" s="12" t="s">
        <v>41</v>
      </c>
      <c r="AX156" s="12" t="s">
        <v>78</v>
      </c>
      <c r="AY156" s="265" t="s">
        <v>187</v>
      </c>
    </row>
    <row r="157" spans="2:51" s="13" customFormat="1" ht="13.5">
      <c r="B157" s="266"/>
      <c r="C157" s="267"/>
      <c r="D157" s="253" t="s">
        <v>244</v>
      </c>
      <c r="E157" s="268" t="s">
        <v>34</v>
      </c>
      <c r="F157" s="269" t="s">
        <v>478</v>
      </c>
      <c r="G157" s="267"/>
      <c r="H157" s="270">
        <v>27.648</v>
      </c>
      <c r="I157" s="271"/>
      <c r="J157" s="267"/>
      <c r="K157" s="267"/>
      <c r="L157" s="272"/>
      <c r="M157" s="273"/>
      <c r="N157" s="274"/>
      <c r="O157" s="274"/>
      <c r="P157" s="274"/>
      <c r="Q157" s="274"/>
      <c r="R157" s="274"/>
      <c r="S157" s="274"/>
      <c r="T157" s="275"/>
      <c r="AT157" s="276" t="s">
        <v>244</v>
      </c>
      <c r="AU157" s="276" t="s">
        <v>113</v>
      </c>
      <c r="AV157" s="13" t="s">
        <v>88</v>
      </c>
      <c r="AW157" s="13" t="s">
        <v>41</v>
      </c>
      <c r="AX157" s="13" t="s">
        <v>78</v>
      </c>
      <c r="AY157" s="276" t="s">
        <v>187</v>
      </c>
    </row>
    <row r="158" spans="2:51" s="13" customFormat="1" ht="13.5">
      <c r="B158" s="266"/>
      <c r="C158" s="267"/>
      <c r="D158" s="253" t="s">
        <v>244</v>
      </c>
      <c r="E158" s="268" t="s">
        <v>34</v>
      </c>
      <c r="F158" s="269" t="s">
        <v>479</v>
      </c>
      <c r="G158" s="267"/>
      <c r="H158" s="270">
        <v>50.675</v>
      </c>
      <c r="I158" s="271"/>
      <c r="J158" s="267"/>
      <c r="K158" s="267"/>
      <c r="L158" s="272"/>
      <c r="M158" s="273"/>
      <c r="N158" s="274"/>
      <c r="O158" s="274"/>
      <c r="P158" s="274"/>
      <c r="Q158" s="274"/>
      <c r="R158" s="274"/>
      <c r="S158" s="274"/>
      <c r="T158" s="275"/>
      <c r="AT158" s="276" t="s">
        <v>244</v>
      </c>
      <c r="AU158" s="276" t="s">
        <v>113</v>
      </c>
      <c r="AV158" s="13" t="s">
        <v>88</v>
      </c>
      <c r="AW158" s="13" t="s">
        <v>41</v>
      </c>
      <c r="AX158" s="13" t="s">
        <v>78</v>
      </c>
      <c r="AY158" s="276" t="s">
        <v>187</v>
      </c>
    </row>
    <row r="159" spans="2:51" s="12" customFormat="1" ht="13.5">
      <c r="B159" s="256"/>
      <c r="C159" s="257"/>
      <c r="D159" s="253" t="s">
        <v>244</v>
      </c>
      <c r="E159" s="258" t="s">
        <v>34</v>
      </c>
      <c r="F159" s="259" t="s">
        <v>513</v>
      </c>
      <c r="G159" s="257"/>
      <c r="H159" s="258" t="s">
        <v>34</v>
      </c>
      <c r="I159" s="260"/>
      <c r="J159" s="257"/>
      <c r="K159" s="257"/>
      <c r="L159" s="261"/>
      <c r="M159" s="262"/>
      <c r="N159" s="263"/>
      <c r="O159" s="263"/>
      <c r="P159" s="263"/>
      <c r="Q159" s="263"/>
      <c r="R159" s="263"/>
      <c r="S159" s="263"/>
      <c r="T159" s="264"/>
      <c r="AT159" s="265" t="s">
        <v>244</v>
      </c>
      <c r="AU159" s="265" t="s">
        <v>113</v>
      </c>
      <c r="AV159" s="12" t="s">
        <v>86</v>
      </c>
      <c r="AW159" s="12" t="s">
        <v>41</v>
      </c>
      <c r="AX159" s="12" t="s">
        <v>78</v>
      </c>
      <c r="AY159" s="265" t="s">
        <v>187</v>
      </c>
    </row>
    <row r="160" spans="2:51" s="13" customFormat="1" ht="13.5">
      <c r="B160" s="266"/>
      <c r="C160" s="267"/>
      <c r="D160" s="253" t="s">
        <v>244</v>
      </c>
      <c r="E160" s="268" t="s">
        <v>34</v>
      </c>
      <c r="F160" s="269" t="s">
        <v>484</v>
      </c>
      <c r="G160" s="267"/>
      <c r="H160" s="270">
        <v>0.952</v>
      </c>
      <c r="I160" s="271"/>
      <c r="J160" s="267"/>
      <c r="K160" s="267"/>
      <c r="L160" s="272"/>
      <c r="M160" s="273"/>
      <c r="N160" s="274"/>
      <c r="O160" s="274"/>
      <c r="P160" s="274"/>
      <c r="Q160" s="274"/>
      <c r="R160" s="274"/>
      <c r="S160" s="274"/>
      <c r="T160" s="275"/>
      <c r="AT160" s="276" t="s">
        <v>244</v>
      </c>
      <c r="AU160" s="276" t="s">
        <v>113</v>
      </c>
      <c r="AV160" s="13" t="s">
        <v>88</v>
      </c>
      <c r="AW160" s="13" t="s">
        <v>41</v>
      </c>
      <c r="AX160" s="13" t="s">
        <v>78</v>
      </c>
      <c r="AY160" s="276" t="s">
        <v>187</v>
      </c>
    </row>
    <row r="161" spans="2:51" s="13" customFormat="1" ht="13.5">
      <c r="B161" s="266"/>
      <c r="C161" s="267"/>
      <c r="D161" s="253" t="s">
        <v>244</v>
      </c>
      <c r="E161" s="268" t="s">
        <v>34</v>
      </c>
      <c r="F161" s="269" t="s">
        <v>485</v>
      </c>
      <c r="G161" s="267"/>
      <c r="H161" s="270">
        <v>1.05</v>
      </c>
      <c r="I161" s="271"/>
      <c r="J161" s="267"/>
      <c r="K161" s="267"/>
      <c r="L161" s="272"/>
      <c r="M161" s="273"/>
      <c r="N161" s="274"/>
      <c r="O161" s="274"/>
      <c r="P161" s="274"/>
      <c r="Q161" s="274"/>
      <c r="R161" s="274"/>
      <c r="S161" s="274"/>
      <c r="T161" s="275"/>
      <c r="AT161" s="276" t="s">
        <v>244</v>
      </c>
      <c r="AU161" s="276" t="s">
        <v>113</v>
      </c>
      <c r="AV161" s="13" t="s">
        <v>88</v>
      </c>
      <c r="AW161" s="13" t="s">
        <v>41</v>
      </c>
      <c r="AX161" s="13" t="s">
        <v>78</v>
      </c>
      <c r="AY161" s="276" t="s">
        <v>187</v>
      </c>
    </row>
    <row r="162" spans="2:51" s="12" customFormat="1" ht="13.5">
      <c r="B162" s="256"/>
      <c r="C162" s="257"/>
      <c r="D162" s="253" t="s">
        <v>244</v>
      </c>
      <c r="E162" s="258" t="s">
        <v>34</v>
      </c>
      <c r="F162" s="259" t="s">
        <v>514</v>
      </c>
      <c r="G162" s="257"/>
      <c r="H162" s="258" t="s">
        <v>34</v>
      </c>
      <c r="I162" s="260"/>
      <c r="J162" s="257"/>
      <c r="K162" s="257"/>
      <c r="L162" s="261"/>
      <c r="M162" s="262"/>
      <c r="N162" s="263"/>
      <c r="O162" s="263"/>
      <c r="P162" s="263"/>
      <c r="Q162" s="263"/>
      <c r="R162" s="263"/>
      <c r="S162" s="263"/>
      <c r="T162" s="264"/>
      <c r="AT162" s="265" t="s">
        <v>244</v>
      </c>
      <c r="AU162" s="265" t="s">
        <v>113</v>
      </c>
      <c r="AV162" s="12" t="s">
        <v>86</v>
      </c>
      <c r="AW162" s="12" t="s">
        <v>41</v>
      </c>
      <c r="AX162" s="12" t="s">
        <v>78</v>
      </c>
      <c r="AY162" s="265" t="s">
        <v>187</v>
      </c>
    </row>
    <row r="163" spans="2:51" s="13" customFormat="1" ht="13.5">
      <c r="B163" s="266"/>
      <c r="C163" s="267"/>
      <c r="D163" s="253" t="s">
        <v>244</v>
      </c>
      <c r="E163" s="268" t="s">
        <v>34</v>
      </c>
      <c r="F163" s="269" t="s">
        <v>515</v>
      </c>
      <c r="G163" s="267"/>
      <c r="H163" s="270">
        <v>-7.343</v>
      </c>
      <c r="I163" s="271"/>
      <c r="J163" s="267"/>
      <c r="K163" s="267"/>
      <c r="L163" s="272"/>
      <c r="M163" s="273"/>
      <c r="N163" s="274"/>
      <c r="O163" s="274"/>
      <c r="P163" s="274"/>
      <c r="Q163" s="274"/>
      <c r="R163" s="274"/>
      <c r="S163" s="274"/>
      <c r="T163" s="275"/>
      <c r="AT163" s="276" t="s">
        <v>244</v>
      </c>
      <c r="AU163" s="276" t="s">
        <v>113</v>
      </c>
      <c r="AV163" s="13" t="s">
        <v>88</v>
      </c>
      <c r="AW163" s="13" t="s">
        <v>41</v>
      </c>
      <c r="AX163" s="13" t="s">
        <v>78</v>
      </c>
      <c r="AY163" s="276" t="s">
        <v>187</v>
      </c>
    </row>
    <row r="164" spans="2:51" s="12" customFormat="1" ht="13.5">
      <c r="B164" s="256"/>
      <c r="C164" s="257"/>
      <c r="D164" s="253" t="s">
        <v>244</v>
      </c>
      <c r="E164" s="258" t="s">
        <v>34</v>
      </c>
      <c r="F164" s="259" t="s">
        <v>516</v>
      </c>
      <c r="G164" s="257"/>
      <c r="H164" s="258" t="s">
        <v>34</v>
      </c>
      <c r="I164" s="260"/>
      <c r="J164" s="257"/>
      <c r="K164" s="257"/>
      <c r="L164" s="261"/>
      <c r="M164" s="262"/>
      <c r="N164" s="263"/>
      <c r="O164" s="263"/>
      <c r="P164" s="263"/>
      <c r="Q164" s="263"/>
      <c r="R164" s="263"/>
      <c r="S164" s="263"/>
      <c r="T164" s="264"/>
      <c r="AT164" s="265" t="s">
        <v>244</v>
      </c>
      <c r="AU164" s="265" t="s">
        <v>113</v>
      </c>
      <c r="AV164" s="12" t="s">
        <v>86</v>
      </c>
      <c r="AW164" s="12" t="s">
        <v>41</v>
      </c>
      <c r="AX164" s="12" t="s">
        <v>78</v>
      </c>
      <c r="AY164" s="265" t="s">
        <v>187</v>
      </c>
    </row>
    <row r="165" spans="2:51" s="13" customFormat="1" ht="13.5">
      <c r="B165" s="266"/>
      <c r="C165" s="267"/>
      <c r="D165" s="253" t="s">
        <v>244</v>
      </c>
      <c r="E165" s="268" t="s">
        <v>34</v>
      </c>
      <c r="F165" s="269" t="s">
        <v>204</v>
      </c>
      <c r="G165" s="267"/>
      <c r="H165" s="270">
        <v>4</v>
      </c>
      <c r="I165" s="271"/>
      <c r="J165" s="267"/>
      <c r="K165" s="267"/>
      <c r="L165" s="272"/>
      <c r="M165" s="273"/>
      <c r="N165" s="274"/>
      <c r="O165" s="274"/>
      <c r="P165" s="274"/>
      <c r="Q165" s="274"/>
      <c r="R165" s="274"/>
      <c r="S165" s="274"/>
      <c r="T165" s="275"/>
      <c r="AT165" s="276" t="s">
        <v>244</v>
      </c>
      <c r="AU165" s="276" t="s">
        <v>113</v>
      </c>
      <c r="AV165" s="13" t="s">
        <v>88</v>
      </c>
      <c r="AW165" s="13" t="s">
        <v>41</v>
      </c>
      <c r="AX165" s="13" t="s">
        <v>78</v>
      </c>
      <c r="AY165" s="276" t="s">
        <v>187</v>
      </c>
    </row>
    <row r="166" spans="2:51" s="14" customFormat="1" ht="13.5">
      <c r="B166" s="277"/>
      <c r="C166" s="278"/>
      <c r="D166" s="253" t="s">
        <v>244</v>
      </c>
      <c r="E166" s="279" t="s">
        <v>34</v>
      </c>
      <c r="F166" s="280" t="s">
        <v>251</v>
      </c>
      <c r="G166" s="278"/>
      <c r="H166" s="281">
        <v>76.982</v>
      </c>
      <c r="I166" s="282"/>
      <c r="J166" s="278"/>
      <c r="K166" s="278"/>
      <c r="L166" s="283"/>
      <c r="M166" s="284"/>
      <c r="N166" s="285"/>
      <c r="O166" s="285"/>
      <c r="P166" s="285"/>
      <c r="Q166" s="285"/>
      <c r="R166" s="285"/>
      <c r="S166" s="285"/>
      <c r="T166" s="286"/>
      <c r="AT166" s="287" t="s">
        <v>244</v>
      </c>
      <c r="AU166" s="287" t="s">
        <v>113</v>
      </c>
      <c r="AV166" s="14" t="s">
        <v>204</v>
      </c>
      <c r="AW166" s="14" t="s">
        <v>41</v>
      </c>
      <c r="AX166" s="14" t="s">
        <v>86</v>
      </c>
      <c r="AY166" s="287" t="s">
        <v>187</v>
      </c>
    </row>
    <row r="167" spans="2:63" s="11" customFormat="1" ht="29.85" customHeight="1">
      <c r="B167" s="221"/>
      <c r="C167" s="222"/>
      <c r="D167" s="223" t="s">
        <v>77</v>
      </c>
      <c r="E167" s="235" t="s">
        <v>88</v>
      </c>
      <c r="F167" s="235" t="s">
        <v>517</v>
      </c>
      <c r="G167" s="222"/>
      <c r="H167" s="222"/>
      <c r="I167" s="225"/>
      <c r="J167" s="236">
        <f>BK167</f>
        <v>0</v>
      </c>
      <c r="K167" s="222"/>
      <c r="L167" s="227"/>
      <c r="M167" s="228"/>
      <c r="N167" s="229"/>
      <c r="O167" s="229"/>
      <c r="P167" s="230">
        <f>P168+P184</f>
        <v>0</v>
      </c>
      <c r="Q167" s="229"/>
      <c r="R167" s="230">
        <f>R168+R184</f>
        <v>60.22067963</v>
      </c>
      <c r="S167" s="229"/>
      <c r="T167" s="231">
        <f>T168+T184</f>
        <v>0</v>
      </c>
      <c r="AR167" s="232" t="s">
        <v>86</v>
      </c>
      <c r="AT167" s="233" t="s">
        <v>77</v>
      </c>
      <c r="AU167" s="233" t="s">
        <v>86</v>
      </c>
      <c r="AY167" s="232" t="s">
        <v>187</v>
      </c>
      <c r="BK167" s="234">
        <f>BK168+BK184</f>
        <v>0</v>
      </c>
    </row>
    <row r="168" spans="2:63" s="11" customFormat="1" ht="14.85" customHeight="1">
      <c r="B168" s="221"/>
      <c r="C168" s="222"/>
      <c r="D168" s="223" t="s">
        <v>77</v>
      </c>
      <c r="E168" s="235" t="s">
        <v>9</v>
      </c>
      <c r="F168" s="235" t="s">
        <v>518</v>
      </c>
      <c r="G168" s="222"/>
      <c r="H168" s="222"/>
      <c r="I168" s="225"/>
      <c r="J168" s="236">
        <f>BK168</f>
        <v>0</v>
      </c>
      <c r="K168" s="222"/>
      <c r="L168" s="227"/>
      <c r="M168" s="228"/>
      <c r="N168" s="229"/>
      <c r="O168" s="229"/>
      <c r="P168" s="230">
        <f>SUM(P169:P183)</f>
        <v>0</v>
      </c>
      <c r="Q168" s="229"/>
      <c r="R168" s="230">
        <f>SUM(R169:R183)</f>
        <v>36.14404054</v>
      </c>
      <c r="S168" s="229"/>
      <c r="T168" s="231">
        <f>SUM(T169:T183)</f>
        <v>0</v>
      </c>
      <c r="AR168" s="232" t="s">
        <v>86</v>
      </c>
      <c r="AT168" s="233" t="s">
        <v>77</v>
      </c>
      <c r="AU168" s="233" t="s">
        <v>88</v>
      </c>
      <c r="AY168" s="232" t="s">
        <v>187</v>
      </c>
      <c r="BK168" s="234">
        <f>SUM(BK169:BK183)</f>
        <v>0</v>
      </c>
    </row>
    <row r="169" spans="2:65" s="1" customFormat="1" ht="25.5" customHeight="1">
      <c r="B169" s="49"/>
      <c r="C169" s="237" t="s">
        <v>295</v>
      </c>
      <c r="D169" s="237" t="s">
        <v>190</v>
      </c>
      <c r="E169" s="238" t="s">
        <v>519</v>
      </c>
      <c r="F169" s="239" t="s">
        <v>520</v>
      </c>
      <c r="G169" s="240" t="s">
        <v>254</v>
      </c>
      <c r="H169" s="241">
        <v>13.343</v>
      </c>
      <c r="I169" s="242"/>
      <c r="J169" s="243">
        <f>ROUND(I169*H169,2)</f>
        <v>0</v>
      </c>
      <c r="K169" s="239" t="s">
        <v>194</v>
      </c>
      <c r="L169" s="75"/>
      <c r="M169" s="244" t="s">
        <v>34</v>
      </c>
      <c r="N169" s="245" t="s">
        <v>49</v>
      </c>
      <c r="O169" s="50"/>
      <c r="P169" s="246">
        <f>O169*H169</f>
        <v>0</v>
      </c>
      <c r="Q169" s="246">
        <v>1.665</v>
      </c>
      <c r="R169" s="246">
        <f>Q169*H169</f>
        <v>22.216095</v>
      </c>
      <c r="S169" s="246">
        <v>0</v>
      </c>
      <c r="T169" s="247">
        <f>S169*H169</f>
        <v>0</v>
      </c>
      <c r="AR169" s="26" t="s">
        <v>204</v>
      </c>
      <c r="AT169" s="26" t="s">
        <v>190</v>
      </c>
      <c r="AU169" s="26" t="s">
        <v>113</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204</v>
      </c>
      <c r="BM169" s="26" t="s">
        <v>521</v>
      </c>
    </row>
    <row r="170" spans="2:47" s="1" customFormat="1" ht="13.5">
      <c r="B170" s="49"/>
      <c r="C170" s="77"/>
      <c r="D170" s="253" t="s">
        <v>237</v>
      </c>
      <c r="E170" s="77"/>
      <c r="F170" s="254" t="s">
        <v>522</v>
      </c>
      <c r="G170" s="77"/>
      <c r="H170" s="77"/>
      <c r="I170" s="207"/>
      <c r="J170" s="77"/>
      <c r="K170" s="77"/>
      <c r="L170" s="75"/>
      <c r="M170" s="255"/>
      <c r="N170" s="50"/>
      <c r="O170" s="50"/>
      <c r="P170" s="50"/>
      <c r="Q170" s="50"/>
      <c r="R170" s="50"/>
      <c r="S170" s="50"/>
      <c r="T170" s="98"/>
      <c r="AT170" s="26" t="s">
        <v>237</v>
      </c>
      <c r="AU170" s="26" t="s">
        <v>113</v>
      </c>
    </row>
    <row r="171" spans="2:51" s="12" customFormat="1" ht="13.5">
      <c r="B171" s="256"/>
      <c r="C171" s="257"/>
      <c r="D171" s="253" t="s">
        <v>244</v>
      </c>
      <c r="E171" s="258" t="s">
        <v>34</v>
      </c>
      <c r="F171" s="259" t="s">
        <v>514</v>
      </c>
      <c r="G171" s="257"/>
      <c r="H171" s="258" t="s">
        <v>34</v>
      </c>
      <c r="I171" s="260"/>
      <c r="J171" s="257"/>
      <c r="K171" s="257"/>
      <c r="L171" s="261"/>
      <c r="M171" s="262"/>
      <c r="N171" s="263"/>
      <c r="O171" s="263"/>
      <c r="P171" s="263"/>
      <c r="Q171" s="263"/>
      <c r="R171" s="263"/>
      <c r="S171" s="263"/>
      <c r="T171" s="264"/>
      <c r="AT171" s="265" t="s">
        <v>244</v>
      </c>
      <c r="AU171" s="265" t="s">
        <v>113</v>
      </c>
      <c r="AV171" s="12" t="s">
        <v>86</v>
      </c>
      <c r="AW171" s="12" t="s">
        <v>41</v>
      </c>
      <c r="AX171" s="12" t="s">
        <v>78</v>
      </c>
      <c r="AY171" s="265" t="s">
        <v>187</v>
      </c>
    </row>
    <row r="172" spans="2:51" s="13" customFormat="1" ht="13.5">
      <c r="B172" s="266"/>
      <c r="C172" s="267"/>
      <c r="D172" s="253" t="s">
        <v>244</v>
      </c>
      <c r="E172" s="268" t="s">
        <v>34</v>
      </c>
      <c r="F172" s="269" t="s">
        <v>523</v>
      </c>
      <c r="G172" s="267"/>
      <c r="H172" s="270">
        <v>7.343</v>
      </c>
      <c r="I172" s="271"/>
      <c r="J172" s="267"/>
      <c r="K172" s="267"/>
      <c r="L172" s="272"/>
      <c r="M172" s="273"/>
      <c r="N172" s="274"/>
      <c r="O172" s="274"/>
      <c r="P172" s="274"/>
      <c r="Q172" s="274"/>
      <c r="R172" s="274"/>
      <c r="S172" s="274"/>
      <c r="T172" s="275"/>
      <c r="AT172" s="276" t="s">
        <v>244</v>
      </c>
      <c r="AU172" s="276" t="s">
        <v>113</v>
      </c>
      <c r="AV172" s="13" t="s">
        <v>88</v>
      </c>
      <c r="AW172" s="13" t="s">
        <v>41</v>
      </c>
      <c r="AX172" s="13" t="s">
        <v>78</v>
      </c>
      <c r="AY172" s="276" t="s">
        <v>187</v>
      </c>
    </row>
    <row r="173" spans="2:51" s="13" customFormat="1" ht="13.5">
      <c r="B173" s="266"/>
      <c r="C173" s="267"/>
      <c r="D173" s="253" t="s">
        <v>244</v>
      </c>
      <c r="E173" s="268" t="s">
        <v>34</v>
      </c>
      <c r="F173" s="269" t="s">
        <v>524</v>
      </c>
      <c r="G173" s="267"/>
      <c r="H173" s="270">
        <v>6</v>
      </c>
      <c r="I173" s="271"/>
      <c r="J173" s="267"/>
      <c r="K173" s="267"/>
      <c r="L173" s="272"/>
      <c r="M173" s="273"/>
      <c r="N173" s="274"/>
      <c r="O173" s="274"/>
      <c r="P173" s="274"/>
      <c r="Q173" s="274"/>
      <c r="R173" s="274"/>
      <c r="S173" s="274"/>
      <c r="T173" s="275"/>
      <c r="AT173" s="276" t="s">
        <v>244</v>
      </c>
      <c r="AU173" s="276" t="s">
        <v>113</v>
      </c>
      <c r="AV173" s="13" t="s">
        <v>88</v>
      </c>
      <c r="AW173" s="13" t="s">
        <v>41</v>
      </c>
      <c r="AX173" s="13" t="s">
        <v>78</v>
      </c>
      <c r="AY173" s="276" t="s">
        <v>187</v>
      </c>
    </row>
    <row r="174" spans="2:51" s="14" customFormat="1" ht="13.5">
      <c r="B174" s="277"/>
      <c r="C174" s="278"/>
      <c r="D174" s="253" t="s">
        <v>244</v>
      </c>
      <c r="E174" s="279" t="s">
        <v>34</v>
      </c>
      <c r="F174" s="280" t="s">
        <v>251</v>
      </c>
      <c r="G174" s="278"/>
      <c r="H174" s="281">
        <v>13.343</v>
      </c>
      <c r="I174" s="282"/>
      <c r="J174" s="278"/>
      <c r="K174" s="278"/>
      <c r="L174" s="283"/>
      <c r="M174" s="284"/>
      <c r="N174" s="285"/>
      <c r="O174" s="285"/>
      <c r="P174" s="285"/>
      <c r="Q174" s="285"/>
      <c r="R174" s="285"/>
      <c r="S174" s="285"/>
      <c r="T174" s="286"/>
      <c r="AT174" s="287" t="s">
        <v>244</v>
      </c>
      <c r="AU174" s="287" t="s">
        <v>113</v>
      </c>
      <c r="AV174" s="14" t="s">
        <v>204</v>
      </c>
      <c r="AW174" s="14" t="s">
        <v>41</v>
      </c>
      <c r="AX174" s="14" t="s">
        <v>86</v>
      </c>
      <c r="AY174" s="287" t="s">
        <v>187</v>
      </c>
    </row>
    <row r="175" spans="2:65" s="1" customFormat="1" ht="38.25" customHeight="1">
      <c r="B175" s="49"/>
      <c r="C175" s="237" t="s">
        <v>229</v>
      </c>
      <c r="D175" s="237" t="s">
        <v>190</v>
      </c>
      <c r="E175" s="238" t="s">
        <v>525</v>
      </c>
      <c r="F175" s="239" t="s">
        <v>526</v>
      </c>
      <c r="G175" s="240" t="s">
        <v>235</v>
      </c>
      <c r="H175" s="241">
        <v>97.904</v>
      </c>
      <c r="I175" s="242"/>
      <c r="J175" s="243">
        <f>ROUND(I175*H175,2)</f>
        <v>0</v>
      </c>
      <c r="K175" s="239" t="s">
        <v>194</v>
      </c>
      <c r="L175" s="75"/>
      <c r="M175" s="244" t="s">
        <v>34</v>
      </c>
      <c r="N175" s="245" t="s">
        <v>49</v>
      </c>
      <c r="O175" s="50"/>
      <c r="P175" s="246">
        <f>O175*H175</f>
        <v>0</v>
      </c>
      <c r="Q175" s="246">
        <v>0.00031</v>
      </c>
      <c r="R175" s="246">
        <f>Q175*H175</f>
        <v>0.03035024</v>
      </c>
      <c r="S175" s="246">
        <v>0</v>
      </c>
      <c r="T175" s="247">
        <f>S175*H175</f>
        <v>0</v>
      </c>
      <c r="AR175" s="26" t="s">
        <v>204</v>
      </c>
      <c r="AT175" s="26" t="s">
        <v>190</v>
      </c>
      <c r="AU175" s="26" t="s">
        <v>113</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204</v>
      </c>
      <c r="BM175" s="26" t="s">
        <v>527</v>
      </c>
    </row>
    <row r="176" spans="2:47" s="1" customFormat="1" ht="13.5">
      <c r="B176" s="49"/>
      <c r="C176" s="77"/>
      <c r="D176" s="253" t="s">
        <v>237</v>
      </c>
      <c r="E176" s="77"/>
      <c r="F176" s="254" t="s">
        <v>528</v>
      </c>
      <c r="G176" s="77"/>
      <c r="H176" s="77"/>
      <c r="I176" s="207"/>
      <c r="J176" s="77"/>
      <c r="K176" s="77"/>
      <c r="L176" s="75"/>
      <c r="M176" s="255"/>
      <c r="N176" s="50"/>
      <c r="O176" s="50"/>
      <c r="P176" s="50"/>
      <c r="Q176" s="50"/>
      <c r="R176" s="50"/>
      <c r="S176" s="50"/>
      <c r="T176" s="98"/>
      <c r="AT176" s="26" t="s">
        <v>237</v>
      </c>
      <c r="AU176" s="26" t="s">
        <v>113</v>
      </c>
    </row>
    <row r="177" spans="2:51" s="12" customFormat="1" ht="13.5">
      <c r="B177" s="256"/>
      <c r="C177" s="257"/>
      <c r="D177" s="253" t="s">
        <v>244</v>
      </c>
      <c r="E177" s="258" t="s">
        <v>34</v>
      </c>
      <c r="F177" s="259" t="s">
        <v>529</v>
      </c>
      <c r="G177" s="257"/>
      <c r="H177" s="258" t="s">
        <v>34</v>
      </c>
      <c r="I177" s="260"/>
      <c r="J177" s="257"/>
      <c r="K177" s="257"/>
      <c r="L177" s="261"/>
      <c r="M177" s="262"/>
      <c r="N177" s="263"/>
      <c r="O177" s="263"/>
      <c r="P177" s="263"/>
      <c r="Q177" s="263"/>
      <c r="R177" s="263"/>
      <c r="S177" s="263"/>
      <c r="T177" s="264"/>
      <c r="AT177" s="265" t="s">
        <v>244</v>
      </c>
      <c r="AU177" s="265" t="s">
        <v>113</v>
      </c>
      <c r="AV177" s="12" t="s">
        <v>86</v>
      </c>
      <c r="AW177" s="12" t="s">
        <v>41</v>
      </c>
      <c r="AX177" s="12" t="s">
        <v>78</v>
      </c>
      <c r="AY177" s="265" t="s">
        <v>187</v>
      </c>
    </row>
    <row r="178" spans="2:51" s="13" customFormat="1" ht="13.5">
      <c r="B178" s="266"/>
      <c r="C178" s="267"/>
      <c r="D178" s="253" t="s">
        <v>244</v>
      </c>
      <c r="E178" s="268" t="s">
        <v>34</v>
      </c>
      <c r="F178" s="269" t="s">
        <v>530</v>
      </c>
      <c r="G178" s="267"/>
      <c r="H178" s="270">
        <v>97.904</v>
      </c>
      <c r="I178" s="271"/>
      <c r="J178" s="267"/>
      <c r="K178" s="267"/>
      <c r="L178" s="272"/>
      <c r="M178" s="273"/>
      <c r="N178" s="274"/>
      <c r="O178" s="274"/>
      <c r="P178" s="274"/>
      <c r="Q178" s="274"/>
      <c r="R178" s="274"/>
      <c r="S178" s="274"/>
      <c r="T178" s="275"/>
      <c r="AT178" s="276" t="s">
        <v>244</v>
      </c>
      <c r="AU178" s="276" t="s">
        <v>113</v>
      </c>
      <c r="AV178" s="13" t="s">
        <v>88</v>
      </c>
      <c r="AW178" s="13" t="s">
        <v>41</v>
      </c>
      <c r="AX178" s="13" t="s">
        <v>86</v>
      </c>
      <c r="AY178" s="276" t="s">
        <v>187</v>
      </c>
    </row>
    <row r="179" spans="2:65" s="1" customFormat="1" ht="16.5" customHeight="1">
      <c r="B179" s="49"/>
      <c r="C179" s="294" t="s">
        <v>307</v>
      </c>
      <c r="D179" s="294" t="s">
        <v>531</v>
      </c>
      <c r="E179" s="295" t="s">
        <v>532</v>
      </c>
      <c r="F179" s="296" t="s">
        <v>533</v>
      </c>
      <c r="G179" s="297" t="s">
        <v>235</v>
      </c>
      <c r="H179" s="298">
        <v>112.59</v>
      </c>
      <c r="I179" s="299"/>
      <c r="J179" s="300">
        <f>ROUND(I179*H179,2)</f>
        <v>0</v>
      </c>
      <c r="K179" s="296" t="s">
        <v>194</v>
      </c>
      <c r="L179" s="301"/>
      <c r="M179" s="302" t="s">
        <v>34</v>
      </c>
      <c r="N179" s="303" t="s">
        <v>49</v>
      </c>
      <c r="O179" s="50"/>
      <c r="P179" s="246">
        <f>O179*H179</f>
        <v>0</v>
      </c>
      <c r="Q179" s="246">
        <v>0.0003</v>
      </c>
      <c r="R179" s="246">
        <f>Q179*H179</f>
        <v>0.033777</v>
      </c>
      <c r="S179" s="246">
        <v>0</v>
      </c>
      <c r="T179" s="247">
        <f>S179*H179</f>
        <v>0</v>
      </c>
      <c r="AR179" s="26" t="s">
        <v>295</v>
      </c>
      <c r="AT179" s="26" t="s">
        <v>531</v>
      </c>
      <c r="AU179" s="26" t="s">
        <v>113</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204</v>
      </c>
      <c r="BM179" s="26" t="s">
        <v>534</v>
      </c>
    </row>
    <row r="180" spans="2:51" s="13" customFormat="1" ht="13.5">
      <c r="B180" s="266"/>
      <c r="C180" s="267"/>
      <c r="D180" s="253" t="s">
        <v>244</v>
      </c>
      <c r="E180" s="267"/>
      <c r="F180" s="269" t="s">
        <v>535</v>
      </c>
      <c r="G180" s="267"/>
      <c r="H180" s="270">
        <v>112.59</v>
      </c>
      <c r="I180" s="271"/>
      <c r="J180" s="267"/>
      <c r="K180" s="267"/>
      <c r="L180" s="272"/>
      <c r="M180" s="273"/>
      <c r="N180" s="274"/>
      <c r="O180" s="274"/>
      <c r="P180" s="274"/>
      <c r="Q180" s="274"/>
      <c r="R180" s="274"/>
      <c r="S180" s="274"/>
      <c r="T180" s="275"/>
      <c r="AT180" s="276" t="s">
        <v>244</v>
      </c>
      <c r="AU180" s="276" t="s">
        <v>113</v>
      </c>
      <c r="AV180" s="13" t="s">
        <v>88</v>
      </c>
      <c r="AW180" s="13" t="s">
        <v>6</v>
      </c>
      <c r="AX180" s="13" t="s">
        <v>86</v>
      </c>
      <c r="AY180" s="276" t="s">
        <v>187</v>
      </c>
    </row>
    <row r="181" spans="2:65" s="1" customFormat="1" ht="38.25" customHeight="1">
      <c r="B181" s="49"/>
      <c r="C181" s="237" t="s">
        <v>312</v>
      </c>
      <c r="D181" s="237" t="s">
        <v>190</v>
      </c>
      <c r="E181" s="238" t="s">
        <v>536</v>
      </c>
      <c r="F181" s="239" t="s">
        <v>537</v>
      </c>
      <c r="G181" s="240" t="s">
        <v>393</v>
      </c>
      <c r="H181" s="241">
        <v>61.19</v>
      </c>
      <c r="I181" s="242"/>
      <c r="J181" s="243">
        <f>ROUND(I181*H181,2)</f>
        <v>0</v>
      </c>
      <c r="K181" s="239" t="s">
        <v>194</v>
      </c>
      <c r="L181" s="75"/>
      <c r="M181" s="244" t="s">
        <v>34</v>
      </c>
      <c r="N181" s="245" t="s">
        <v>49</v>
      </c>
      <c r="O181" s="50"/>
      <c r="P181" s="246">
        <f>O181*H181</f>
        <v>0</v>
      </c>
      <c r="Q181" s="246">
        <v>0.22657</v>
      </c>
      <c r="R181" s="246">
        <f>Q181*H181</f>
        <v>13.863818299999998</v>
      </c>
      <c r="S181" s="246">
        <v>0</v>
      </c>
      <c r="T181" s="247">
        <f>S181*H181</f>
        <v>0</v>
      </c>
      <c r="AR181" s="26" t="s">
        <v>204</v>
      </c>
      <c r="AT181" s="26" t="s">
        <v>190</v>
      </c>
      <c r="AU181" s="26" t="s">
        <v>113</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538</v>
      </c>
    </row>
    <row r="182" spans="2:51" s="12" customFormat="1" ht="13.5">
      <c r="B182" s="256"/>
      <c r="C182" s="257"/>
      <c r="D182" s="253" t="s">
        <v>244</v>
      </c>
      <c r="E182" s="258" t="s">
        <v>34</v>
      </c>
      <c r="F182" s="259" t="s">
        <v>514</v>
      </c>
      <c r="G182" s="257"/>
      <c r="H182" s="258" t="s">
        <v>34</v>
      </c>
      <c r="I182" s="260"/>
      <c r="J182" s="257"/>
      <c r="K182" s="257"/>
      <c r="L182" s="261"/>
      <c r="M182" s="262"/>
      <c r="N182" s="263"/>
      <c r="O182" s="263"/>
      <c r="P182" s="263"/>
      <c r="Q182" s="263"/>
      <c r="R182" s="263"/>
      <c r="S182" s="263"/>
      <c r="T182" s="264"/>
      <c r="AT182" s="265" t="s">
        <v>244</v>
      </c>
      <c r="AU182" s="265" t="s">
        <v>113</v>
      </c>
      <c r="AV182" s="12" t="s">
        <v>86</v>
      </c>
      <c r="AW182" s="12" t="s">
        <v>41</v>
      </c>
      <c r="AX182" s="12" t="s">
        <v>78</v>
      </c>
      <c r="AY182" s="265" t="s">
        <v>187</v>
      </c>
    </row>
    <row r="183" spans="2:51" s="13" customFormat="1" ht="13.5">
      <c r="B183" s="266"/>
      <c r="C183" s="267"/>
      <c r="D183" s="253" t="s">
        <v>244</v>
      </c>
      <c r="E183" s="268" t="s">
        <v>34</v>
      </c>
      <c r="F183" s="269" t="s">
        <v>539</v>
      </c>
      <c r="G183" s="267"/>
      <c r="H183" s="270">
        <v>61.19</v>
      </c>
      <c r="I183" s="271"/>
      <c r="J183" s="267"/>
      <c r="K183" s="267"/>
      <c r="L183" s="272"/>
      <c r="M183" s="273"/>
      <c r="N183" s="274"/>
      <c r="O183" s="274"/>
      <c r="P183" s="274"/>
      <c r="Q183" s="274"/>
      <c r="R183" s="274"/>
      <c r="S183" s="274"/>
      <c r="T183" s="275"/>
      <c r="AT183" s="276" t="s">
        <v>244</v>
      </c>
      <c r="AU183" s="276" t="s">
        <v>113</v>
      </c>
      <c r="AV183" s="13" t="s">
        <v>88</v>
      </c>
      <c r="AW183" s="13" t="s">
        <v>41</v>
      </c>
      <c r="AX183" s="13" t="s">
        <v>86</v>
      </c>
      <c r="AY183" s="276" t="s">
        <v>187</v>
      </c>
    </row>
    <row r="184" spans="2:63" s="11" customFormat="1" ht="22.3" customHeight="1">
      <c r="B184" s="221"/>
      <c r="C184" s="222"/>
      <c r="D184" s="223" t="s">
        <v>77</v>
      </c>
      <c r="E184" s="235" t="s">
        <v>402</v>
      </c>
      <c r="F184" s="235" t="s">
        <v>540</v>
      </c>
      <c r="G184" s="222"/>
      <c r="H184" s="222"/>
      <c r="I184" s="225"/>
      <c r="J184" s="236">
        <f>BK184</f>
        <v>0</v>
      </c>
      <c r="K184" s="222"/>
      <c r="L184" s="227"/>
      <c r="M184" s="228"/>
      <c r="N184" s="229"/>
      <c r="O184" s="229"/>
      <c r="P184" s="230">
        <f>SUM(P185:P197)</f>
        <v>0</v>
      </c>
      <c r="Q184" s="229"/>
      <c r="R184" s="230">
        <f>SUM(R185:R197)</f>
        <v>24.07663909</v>
      </c>
      <c r="S184" s="229"/>
      <c r="T184" s="231">
        <f>SUM(T185:T197)</f>
        <v>0</v>
      </c>
      <c r="AR184" s="232" t="s">
        <v>86</v>
      </c>
      <c r="AT184" s="233" t="s">
        <v>77</v>
      </c>
      <c r="AU184" s="233" t="s">
        <v>88</v>
      </c>
      <c r="AY184" s="232" t="s">
        <v>187</v>
      </c>
      <c r="BK184" s="234">
        <f>SUM(BK185:BK197)</f>
        <v>0</v>
      </c>
    </row>
    <row r="185" spans="2:65" s="1" customFormat="1" ht="25.5" customHeight="1">
      <c r="B185" s="49"/>
      <c r="C185" s="237" t="s">
        <v>317</v>
      </c>
      <c r="D185" s="237" t="s">
        <v>190</v>
      </c>
      <c r="E185" s="238" t="s">
        <v>541</v>
      </c>
      <c r="F185" s="239" t="s">
        <v>542</v>
      </c>
      <c r="G185" s="240" t="s">
        <v>254</v>
      </c>
      <c r="H185" s="241">
        <v>1.05</v>
      </c>
      <c r="I185" s="242"/>
      <c r="J185" s="243">
        <f>ROUND(I185*H185,2)</f>
        <v>0</v>
      </c>
      <c r="K185" s="239" t="s">
        <v>194</v>
      </c>
      <c r="L185" s="75"/>
      <c r="M185" s="244" t="s">
        <v>34</v>
      </c>
      <c r="N185" s="245" t="s">
        <v>49</v>
      </c>
      <c r="O185" s="50"/>
      <c r="P185" s="246">
        <f>O185*H185</f>
        <v>0</v>
      </c>
      <c r="Q185" s="246">
        <v>2.25634</v>
      </c>
      <c r="R185" s="246">
        <f>Q185*H185</f>
        <v>2.369157</v>
      </c>
      <c r="S185" s="246">
        <v>0</v>
      </c>
      <c r="T185" s="247">
        <f>S185*H185</f>
        <v>0</v>
      </c>
      <c r="AR185" s="26" t="s">
        <v>204</v>
      </c>
      <c r="AT185" s="26" t="s">
        <v>190</v>
      </c>
      <c r="AU185" s="26" t="s">
        <v>113</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204</v>
      </c>
      <c r="BM185" s="26" t="s">
        <v>543</v>
      </c>
    </row>
    <row r="186" spans="2:47" s="1" customFormat="1" ht="13.5">
      <c r="B186" s="49"/>
      <c r="C186" s="77"/>
      <c r="D186" s="253" t="s">
        <v>237</v>
      </c>
      <c r="E186" s="77"/>
      <c r="F186" s="254" t="s">
        <v>544</v>
      </c>
      <c r="G186" s="77"/>
      <c r="H186" s="77"/>
      <c r="I186" s="207"/>
      <c r="J186" s="77"/>
      <c r="K186" s="77"/>
      <c r="L186" s="75"/>
      <c r="M186" s="255"/>
      <c r="N186" s="50"/>
      <c r="O186" s="50"/>
      <c r="P186" s="50"/>
      <c r="Q186" s="50"/>
      <c r="R186" s="50"/>
      <c r="S186" s="50"/>
      <c r="T186" s="98"/>
      <c r="AT186" s="26" t="s">
        <v>237</v>
      </c>
      <c r="AU186" s="26" t="s">
        <v>113</v>
      </c>
    </row>
    <row r="187" spans="2:51" s="12" customFormat="1" ht="13.5">
      <c r="B187" s="256"/>
      <c r="C187" s="257"/>
      <c r="D187" s="253" t="s">
        <v>244</v>
      </c>
      <c r="E187" s="258" t="s">
        <v>34</v>
      </c>
      <c r="F187" s="259" t="s">
        <v>513</v>
      </c>
      <c r="G187" s="257"/>
      <c r="H187" s="258" t="s">
        <v>34</v>
      </c>
      <c r="I187" s="260"/>
      <c r="J187" s="257"/>
      <c r="K187" s="257"/>
      <c r="L187" s="261"/>
      <c r="M187" s="262"/>
      <c r="N187" s="263"/>
      <c r="O187" s="263"/>
      <c r="P187" s="263"/>
      <c r="Q187" s="263"/>
      <c r="R187" s="263"/>
      <c r="S187" s="263"/>
      <c r="T187" s="264"/>
      <c r="AT187" s="265" t="s">
        <v>244</v>
      </c>
      <c r="AU187" s="265" t="s">
        <v>113</v>
      </c>
      <c r="AV187" s="12" t="s">
        <v>86</v>
      </c>
      <c r="AW187" s="12" t="s">
        <v>41</v>
      </c>
      <c r="AX187" s="12" t="s">
        <v>78</v>
      </c>
      <c r="AY187" s="265" t="s">
        <v>187</v>
      </c>
    </row>
    <row r="188" spans="2:51" s="13" customFormat="1" ht="13.5">
      <c r="B188" s="266"/>
      <c r="C188" s="267"/>
      <c r="D188" s="253" t="s">
        <v>244</v>
      </c>
      <c r="E188" s="268" t="s">
        <v>34</v>
      </c>
      <c r="F188" s="269" t="s">
        <v>485</v>
      </c>
      <c r="G188" s="267"/>
      <c r="H188" s="270">
        <v>1.05</v>
      </c>
      <c r="I188" s="271"/>
      <c r="J188" s="267"/>
      <c r="K188" s="267"/>
      <c r="L188" s="272"/>
      <c r="M188" s="273"/>
      <c r="N188" s="274"/>
      <c r="O188" s="274"/>
      <c r="P188" s="274"/>
      <c r="Q188" s="274"/>
      <c r="R188" s="274"/>
      <c r="S188" s="274"/>
      <c r="T188" s="275"/>
      <c r="AT188" s="276" t="s">
        <v>244</v>
      </c>
      <c r="AU188" s="276" t="s">
        <v>113</v>
      </c>
      <c r="AV188" s="13" t="s">
        <v>88</v>
      </c>
      <c r="AW188" s="13" t="s">
        <v>41</v>
      </c>
      <c r="AX188" s="13" t="s">
        <v>86</v>
      </c>
      <c r="AY188" s="276" t="s">
        <v>187</v>
      </c>
    </row>
    <row r="189" spans="2:65" s="1" customFormat="1" ht="25.5" customHeight="1">
      <c r="B189" s="49"/>
      <c r="C189" s="237" t="s">
        <v>323</v>
      </c>
      <c r="D189" s="237" t="s">
        <v>190</v>
      </c>
      <c r="E189" s="238" t="s">
        <v>545</v>
      </c>
      <c r="F189" s="239" t="s">
        <v>546</v>
      </c>
      <c r="G189" s="240" t="s">
        <v>254</v>
      </c>
      <c r="H189" s="241">
        <v>0.952</v>
      </c>
      <c r="I189" s="242"/>
      <c r="J189" s="243">
        <f>ROUND(I189*H189,2)</f>
        <v>0</v>
      </c>
      <c r="K189" s="239" t="s">
        <v>194</v>
      </c>
      <c r="L189" s="75"/>
      <c r="M189" s="244" t="s">
        <v>34</v>
      </c>
      <c r="N189" s="245" t="s">
        <v>49</v>
      </c>
      <c r="O189" s="50"/>
      <c r="P189" s="246">
        <f>O189*H189</f>
        <v>0</v>
      </c>
      <c r="Q189" s="246">
        <v>2.47214</v>
      </c>
      <c r="R189" s="246">
        <f>Q189*H189</f>
        <v>2.35347728</v>
      </c>
      <c r="S189" s="246">
        <v>0</v>
      </c>
      <c r="T189" s="247">
        <f>S189*H189</f>
        <v>0</v>
      </c>
      <c r="AR189" s="26" t="s">
        <v>204</v>
      </c>
      <c r="AT189" s="26" t="s">
        <v>190</v>
      </c>
      <c r="AU189" s="26" t="s">
        <v>113</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204</v>
      </c>
      <c r="BM189" s="26" t="s">
        <v>547</v>
      </c>
    </row>
    <row r="190" spans="2:47" s="1" customFormat="1" ht="13.5">
      <c r="B190" s="49"/>
      <c r="C190" s="77"/>
      <c r="D190" s="253" t="s">
        <v>237</v>
      </c>
      <c r="E190" s="77"/>
      <c r="F190" s="254" t="s">
        <v>544</v>
      </c>
      <c r="G190" s="77"/>
      <c r="H190" s="77"/>
      <c r="I190" s="207"/>
      <c r="J190" s="77"/>
      <c r="K190" s="77"/>
      <c r="L190" s="75"/>
      <c r="M190" s="255"/>
      <c r="N190" s="50"/>
      <c r="O190" s="50"/>
      <c r="P190" s="50"/>
      <c r="Q190" s="50"/>
      <c r="R190" s="50"/>
      <c r="S190" s="50"/>
      <c r="T190" s="98"/>
      <c r="AT190" s="26" t="s">
        <v>237</v>
      </c>
      <c r="AU190" s="26" t="s">
        <v>113</v>
      </c>
    </row>
    <row r="191" spans="2:51" s="12" customFormat="1" ht="13.5">
      <c r="B191" s="256"/>
      <c r="C191" s="257"/>
      <c r="D191" s="253" t="s">
        <v>244</v>
      </c>
      <c r="E191" s="258" t="s">
        <v>34</v>
      </c>
      <c r="F191" s="259" t="s">
        <v>513</v>
      </c>
      <c r="G191" s="257"/>
      <c r="H191" s="258" t="s">
        <v>34</v>
      </c>
      <c r="I191" s="260"/>
      <c r="J191" s="257"/>
      <c r="K191" s="257"/>
      <c r="L191" s="261"/>
      <c r="M191" s="262"/>
      <c r="N191" s="263"/>
      <c r="O191" s="263"/>
      <c r="P191" s="263"/>
      <c r="Q191" s="263"/>
      <c r="R191" s="263"/>
      <c r="S191" s="263"/>
      <c r="T191" s="264"/>
      <c r="AT191" s="265" t="s">
        <v>244</v>
      </c>
      <c r="AU191" s="265" t="s">
        <v>113</v>
      </c>
      <c r="AV191" s="12" t="s">
        <v>86</v>
      </c>
      <c r="AW191" s="12" t="s">
        <v>41</v>
      </c>
      <c r="AX191" s="12" t="s">
        <v>78</v>
      </c>
      <c r="AY191" s="265" t="s">
        <v>187</v>
      </c>
    </row>
    <row r="192" spans="2:51" s="13" customFormat="1" ht="13.5">
      <c r="B192" s="266"/>
      <c r="C192" s="267"/>
      <c r="D192" s="253" t="s">
        <v>244</v>
      </c>
      <c r="E192" s="268" t="s">
        <v>34</v>
      </c>
      <c r="F192" s="269" t="s">
        <v>484</v>
      </c>
      <c r="G192" s="267"/>
      <c r="H192" s="270">
        <v>0.952</v>
      </c>
      <c r="I192" s="271"/>
      <c r="J192" s="267"/>
      <c r="K192" s="267"/>
      <c r="L192" s="272"/>
      <c r="M192" s="273"/>
      <c r="N192" s="274"/>
      <c r="O192" s="274"/>
      <c r="P192" s="274"/>
      <c r="Q192" s="274"/>
      <c r="R192" s="274"/>
      <c r="S192" s="274"/>
      <c r="T192" s="275"/>
      <c r="AT192" s="276" t="s">
        <v>244</v>
      </c>
      <c r="AU192" s="276" t="s">
        <v>113</v>
      </c>
      <c r="AV192" s="13" t="s">
        <v>88</v>
      </c>
      <c r="AW192" s="13" t="s">
        <v>41</v>
      </c>
      <c r="AX192" s="13" t="s">
        <v>86</v>
      </c>
      <c r="AY192" s="276" t="s">
        <v>187</v>
      </c>
    </row>
    <row r="193" spans="2:65" s="1" customFormat="1" ht="25.5" customHeight="1">
      <c r="B193" s="49"/>
      <c r="C193" s="237" t="s">
        <v>329</v>
      </c>
      <c r="D193" s="237" t="s">
        <v>190</v>
      </c>
      <c r="E193" s="238" t="s">
        <v>548</v>
      </c>
      <c r="F193" s="239" t="s">
        <v>549</v>
      </c>
      <c r="G193" s="240" t="s">
        <v>254</v>
      </c>
      <c r="H193" s="241">
        <v>7.889</v>
      </c>
      <c r="I193" s="242"/>
      <c r="J193" s="243">
        <f>ROUND(I193*H193,2)</f>
        <v>0</v>
      </c>
      <c r="K193" s="239" t="s">
        <v>194</v>
      </c>
      <c r="L193" s="75"/>
      <c r="M193" s="244" t="s">
        <v>34</v>
      </c>
      <c r="N193" s="245" t="s">
        <v>49</v>
      </c>
      <c r="O193" s="50"/>
      <c r="P193" s="246">
        <f>O193*H193</f>
        <v>0</v>
      </c>
      <c r="Q193" s="246">
        <v>2.45329</v>
      </c>
      <c r="R193" s="246">
        <f>Q193*H193</f>
        <v>19.35400481</v>
      </c>
      <c r="S193" s="246">
        <v>0</v>
      </c>
      <c r="T193" s="247">
        <f>S193*H193</f>
        <v>0</v>
      </c>
      <c r="AR193" s="26" t="s">
        <v>204</v>
      </c>
      <c r="AT193" s="26" t="s">
        <v>190</v>
      </c>
      <c r="AU193" s="26" t="s">
        <v>113</v>
      </c>
      <c r="AY193" s="26" t="s">
        <v>187</v>
      </c>
      <c r="BE193" s="248">
        <f>IF(N193="základní",J193,0)</f>
        <v>0</v>
      </c>
      <c r="BF193" s="248">
        <f>IF(N193="snížená",J193,0)</f>
        <v>0</v>
      </c>
      <c r="BG193" s="248">
        <f>IF(N193="zákl. přenesená",J193,0)</f>
        <v>0</v>
      </c>
      <c r="BH193" s="248">
        <f>IF(N193="sníž. přenesená",J193,0)</f>
        <v>0</v>
      </c>
      <c r="BI193" s="248">
        <f>IF(N193="nulová",J193,0)</f>
        <v>0</v>
      </c>
      <c r="BJ193" s="26" t="s">
        <v>86</v>
      </c>
      <c r="BK193" s="248">
        <f>ROUND(I193*H193,2)</f>
        <v>0</v>
      </c>
      <c r="BL193" s="26" t="s">
        <v>204</v>
      </c>
      <c r="BM193" s="26" t="s">
        <v>550</v>
      </c>
    </row>
    <row r="194" spans="2:47" s="1" customFormat="1" ht="13.5">
      <c r="B194" s="49"/>
      <c r="C194" s="77"/>
      <c r="D194" s="253" t="s">
        <v>237</v>
      </c>
      <c r="E194" s="77"/>
      <c r="F194" s="254" t="s">
        <v>551</v>
      </c>
      <c r="G194" s="77"/>
      <c r="H194" s="77"/>
      <c r="I194" s="207"/>
      <c r="J194" s="77"/>
      <c r="K194" s="77"/>
      <c r="L194" s="75"/>
      <c r="M194" s="255"/>
      <c r="N194" s="50"/>
      <c r="O194" s="50"/>
      <c r="P194" s="50"/>
      <c r="Q194" s="50"/>
      <c r="R194" s="50"/>
      <c r="S194" s="50"/>
      <c r="T194" s="98"/>
      <c r="AT194" s="26" t="s">
        <v>237</v>
      </c>
      <c r="AU194" s="26" t="s">
        <v>113</v>
      </c>
    </row>
    <row r="195" spans="2:51" s="13" customFormat="1" ht="13.5">
      <c r="B195" s="266"/>
      <c r="C195" s="267"/>
      <c r="D195" s="253" t="s">
        <v>244</v>
      </c>
      <c r="E195" s="268" t="s">
        <v>34</v>
      </c>
      <c r="F195" s="269" t="s">
        <v>552</v>
      </c>
      <c r="G195" s="267"/>
      <c r="H195" s="270">
        <v>3.584</v>
      </c>
      <c r="I195" s="271"/>
      <c r="J195" s="267"/>
      <c r="K195" s="267"/>
      <c r="L195" s="272"/>
      <c r="M195" s="273"/>
      <c r="N195" s="274"/>
      <c r="O195" s="274"/>
      <c r="P195" s="274"/>
      <c r="Q195" s="274"/>
      <c r="R195" s="274"/>
      <c r="S195" s="274"/>
      <c r="T195" s="275"/>
      <c r="AT195" s="276" t="s">
        <v>244</v>
      </c>
      <c r="AU195" s="276" t="s">
        <v>113</v>
      </c>
      <c r="AV195" s="13" t="s">
        <v>88</v>
      </c>
      <c r="AW195" s="13" t="s">
        <v>41</v>
      </c>
      <c r="AX195" s="13" t="s">
        <v>78</v>
      </c>
      <c r="AY195" s="276" t="s">
        <v>187</v>
      </c>
    </row>
    <row r="196" spans="2:51" s="13" customFormat="1" ht="13.5">
      <c r="B196" s="266"/>
      <c r="C196" s="267"/>
      <c r="D196" s="253" t="s">
        <v>244</v>
      </c>
      <c r="E196" s="268" t="s">
        <v>34</v>
      </c>
      <c r="F196" s="269" t="s">
        <v>553</v>
      </c>
      <c r="G196" s="267"/>
      <c r="H196" s="270">
        <v>4.305</v>
      </c>
      <c r="I196" s="271"/>
      <c r="J196" s="267"/>
      <c r="K196" s="267"/>
      <c r="L196" s="272"/>
      <c r="M196" s="273"/>
      <c r="N196" s="274"/>
      <c r="O196" s="274"/>
      <c r="P196" s="274"/>
      <c r="Q196" s="274"/>
      <c r="R196" s="274"/>
      <c r="S196" s="274"/>
      <c r="T196" s="275"/>
      <c r="AT196" s="276" t="s">
        <v>244</v>
      </c>
      <c r="AU196" s="276" t="s">
        <v>113</v>
      </c>
      <c r="AV196" s="13" t="s">
        <v>88</v>
      </c>
      <c r="AW196" s="13" t="s">
        <v>41</v>
      </c>
      <c r="AX196" s="13" t="s">
        <v>78</v>
      </c>
      <c r="AY196" s="276" t="s">
        <v>187</v>
      </c>
    </row>
    <row r="197" spans="2:51" s="14" customFormat="1" ht="13.5">
      <c r="B197" s="277"/>
      <c r="C197" s="278"/>
      <c r="D197" s="253" t="s">
        <v>244</v>
      </c>
      <c r="E197" s="279" t="s">
        <v>34</v>
      </c>
      <c r="F197" s="280" t="s">
        <v>251</v>
      </c>
      <c r="G197" s="278"/>
      <c r="H197" s="281">
        <v>7.889</v>
      </c>
      <c r="I197" s="282"/>
      <c r="J197" s="278"/>
      <c r="K197" s="278"/>
      <c r="L197" s="283"/>
      <c r="M197" s="284"/>
      <c r="N197" s="285"/>
      <c r="O197" s="285"/>
      <c r="P197" s="285"/>
      <c r="Q197" s="285"/>
      <c r="R197" s="285"/>
      <c r="S197" s="285"/>
      <c r="T197" s="286"/>
      <c r="AT197" s="287" t="s">
        <v>244</v>
      </c>
      <c r="AU197" s="287" t="s">
        <v>113</v>
      </c>
      <c r="AV197" s="14" t="s">
        <v>204</v>
      </c>
      <c r="AW197" s="14" t="s">
        <v>41</v>
      </c>
      <c r="AX197" s="14" t="s">
        <v>86</v>
      </c>
      <c r="AY197" s="287" t="s">
        <v>187</v>
      </c>
    </row>
    <row r="198" spans="2:63" s="11" customFormat="1" ht="29.85" customHeight="1">
      <c r="B198" s="221"/>
      <c r="C198" s="222"/>
      <c r="D198" s="223" t="s">
        <v>77</v>
      </c>
      <c r="E198" s="235" t="s">
        <v>113</v>
      </c>
      <c r="F198" s="235" t="s">
        <v>554</v>
      </c>
      <c r="G198" s="222"/>
      <c r="H198" s="222"/>
      <c r="I198" s="225"/>
      <c r="J198" s="236">
        <f>BK198</f>
        <v>0</v>
      </c>
      <c r="K198" s="222"/>
      <c r="L198" s="227"/>
      <c r="M198" s="228"/>
      <c r="N198" s="229"/>
      <c r="O198" s="229"/>
      <c r="P198" s="230">
        <f>P199+P242</f>
        <v>0</v>
      </c>
      <c r="Q198" s="229"/>
      <c r="R198" s="230">
        <f>R199+R242</f>
        <v>141.35488315999999</v>
      </c>
      <c r="S198" s="229"/>
      <c r="T198" s="231">
        <f>T199+T242</f>
        <v>0</v>
      </c>
      <c r="AR198" s="232" t="s">
        <v>86</v>
      </c>
      <c r="AT198" s="233" t="s">
        <v>77</v>
      </c>
      <c r="AU198" s="233" t="s">
        <v>86</v>
      </c>
      <c r="AY198" s="232" t="s">
        <v>187</v>
      </c>
      <c r="BK198" s="234">
        <f>BK199+BK242</f>
        <v>0</v>
      </c>
    </row>
    <row r="199" spans="2:63" s="11" customFormat="1" ht="14.85" customHeight="1">
      <c r="B199" s="221"/>
      <c r="C199" s="222"/>
      <c r="D199" s="223" t="s">
        <v>77</v>
      </c>
      <c r="E199" s="235" t="s">
        <v>431</v>
      </c>
      <c r="F199" s="235" t="s">
        <v>555</v>
      </c>
      <c r="G199" s="222"/>
      <c r="H199" s="222"/>
      <c r="I199" s="225"/>
      <c r="J199" s="236">
        <f>BK199</f>
        <v>0</v>
      </c>
      <c r="K199" s="222"/>
      <c r="L199" s="227"/>
      <c r="M199" s="228"/>
      <c r="N199" s="229"/>
      <c r="O199" s="229"/>
      <c r="P199" s="230">
        <f>SUM(P200:P241)</f>
        <v>0</v>
      </c>
      <c r="Q199" s="229"/>
      <c r="R199" s="230">
        <f>SUM(R200:R241)</f>
        <v>95.17329600000001</v>
      </c>
      <c r="S199" s="229"/>
      <c r="T199" s="231">
        <f>SUM(T200:T241)</f>
        <v>0</v>
      </c>
      <c r="AR199" s="232" t="s">
        <v>86</v>
      </c>
      <c r="AT199" s="233" t="s">
        <v>77</v>
      </c>
      <c r="AU199" s="233" t="s">
        <v>88</v>
      </c>
      <c r="AY199" s="232" t="s">
        <v>187</v>
      </c>
      <c r="BK199" s="234">
        <f>SUM(BK200:BK241)</f>
        <v>0</v>
      </c>
    </row>
    <row r="200" spans="2:65" s="1" customFormat="1" ht="25.5" customHeight="1">
      <c r="B200" s="49"/>
      <c r="C200" s="237" t="s">
        <v>10</v>
      </c>
      <c r="D200" s="237" t="s">
        <v>190</v>
      </c>
      <c r="E200" s="238" t="s">
        <v>556</v>
      </c>
      <c r="F200" s="239" t="s">
        <v>557</v>
      </c>
      <c r="G200" s="240" t="s">
        <v>254</v>
      </c>
      <c r="H200" s="241">
        <v>10</v>
      </c>
      <c r="I200" s="242"/>
      <c r="J200" s="243">
        <f>ROUND(I200*H200,2)</f>
        <v>0</v>
      </c>
      <c r="K200" s="239" t="s">
        <v>194</v>
      </c>
      <c r="L200" s="75"/>
      <c r="M200" s="244" t="s">
        <v>34</v>
      </c>
      <c r="N200" s="245" t="s">
        <v>49</v>
      </c>
      <c r="O200" s="50"/>
      <c r="P200" s="246">
        <f>O200*H200</f>
        <v>0</v>
      </c>
      <c r="Q200" s="246">
        <v>1.8775</v>
      </c>
      <c r="R200" s="246">
        <f>Q200*H200</f>
        <v>18.775</v>
      </c>
      <c r="S200" s="246">
        <v>0</v>
      </c>
      <c r="T200" s="247">
        <f>S200*H200</f>
        <v>0</v>
      </c>
      <c r="AR200" s="26" t="s">
        <v>204</v>
      </c>
      <c r="AT200" s="26" t="s">
        <v>190</v>
      </c>
      <c r="AU200" s="26" t="s">
        <v>113</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204</v>
      </c>
      <c r="BM200" s="26" t="s">
        <v>558</v>
      </c>
    </row>
    <row r="201" spans="2:65" s="1" customFormat="1" ht="25.5" customHeight="1">
      <c r="B201" s="49"/>
      <c r="C201" s="237" t="s">
        <v>338</v>
      </c>
      <c r="D201" s="237" t="s">
        <v>190</v>
      </c>
      <c r="E201" s="238" t="s">
        <v>559</v>
      </c>
      <c r="F201" s="239" t="s">
        <v>560</v>
      </c>
      <c r="G201" s="240" t="s">
        <v>235</v>
      </c>
      <c r="H201" s="241">
        <v>75.624</v>
      </c>
      <c r="I201" s="242"/>
      <c r="J201" s="243">
        <f>ROUND(I201*H201,2)</f>
        <v>0</v>
      </c>
      <c r="K201" s="239" t="s">
        <v>194</v>
      </c>
      <c r="L201" s="75"/>
      <c r="M201" s="244" t="s">
        <v>34</v>
      </c>
      <c r="N201" s="245" t="s">
        <v>49</v>
      </c>
      <c r="O201" s="50"/>
      <c r="P201" s="246">
        <f>O201*H201</f>
        <v>0</v>
      </c>
      <c r="Q201" s="246">
        <v>0.45195</v>
      </c>
      <c r="R201" s="246">
        <f>Q201*H201</f>
        <v>34.178266799999996</v>
      </c>
      <c r="S201" s="246">
        <v>0</v>
      </c>
      <c r="T201" s="247">
        <f>S201*H201</f>
        <v>0</v>
      </c>
      <c r="AR201" s="26" t="s">
        <v>204</v>
      </c>
      <c r="AT201" s="26" t="s">
        <v>190</v>
      </c>
      <c r="AU201" s="26" t="s">
        <v>113</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204</v>
      </c>
      <c r="BM201" s="26" t="s">
        <v>561</v>
      </c>
    </row>
    <row r="202" spans="2:47" s="1" customFormat="1" ht="13.5">
      <c r="B202" s="49"/>
      <c r="C202" s="77"/>
      <c r="D202" s="253" t="s">
        <v>237</v>
      </c>
      <c r="E202" s="77"/>
      <c r="F202" s="254" t="s">
        <v>562</v>
      </c>
      <c r="G202" s="77"/>
      <c r="H202" s="77"/>
      <c r="I202" s="207"/>
      <c r="J202" s="77"/>
      <c r="K202" s="77"/>
      <c r="L202" s="75"/>
      <c r="M202" s="255"/>
      <c r="N202" s="50"/>
      <c r="O202" s="50"/>
      <c r="P202" s="50"/>
      <c r="Q202" s="50"/>
      <c r="R202" s="50"/>
      <c r="S202" s="50"/>
      <c r="T202" s="98"/>
      <c r="AT202" s="26" t="s">
        <v>237</v>
      </c>
      <c r="AU202" s="26" t="s">
        <v>113</v>
      </c>
    </row>
    <row r="203" spans="2:51" s="12" customFormat="1" ht="13.5">
      <c r="B203" s="256"/>
      <c r="C203" s="257"/>
      <c r="D203" s="253" t="s">
        <v>244</v>
      </c>
      <c r="E203" s="258" t="s">
        <v>34</v>
      </c>
      <c r="F203" s="259" t="s">
        <v>563</v>
      </c>
      <c r="G203" s="257"/>
      <c r="H203" s="258" t="s">
        <v>34</v>
      </c>
      <c r="I203" s="260"/>
      <c r="J203" s="257"/>
      <c r="K203" s="257"/>
      <c r="L203" s="261"/>
      <c r="M203" s="262"/>
      <c r="N203" s="263"/>
      <c r="O203" s="263"/>
      <c r="P203" s="263"/>
      <c r="Q203" s="263"/>
      <c r="R203" s="263"/>
      <c r="S203" s="263"/>
      <c r="T203" s="264"/>
      <c r="AT203" s="265" t="s">
        <v>244</v>
      </c>
      <c r="AU203" s="265" t="s">
        <v>113</v>
      </c>
      <c r="AV203" s="12" t="s">
        <v>86</v>
      </c>
      <c r="AW203" s="12" t="s">
        <v>41</v>
      </c>
      <c r="AX203" s="12" t="s">
        <v>78</v>
      </c>
      <c r="AY203" s="265" t="s">
        <v>187</v>
      </c>
    </row>
    <row r="204" spans="2:51" s="13" customFormat="1" ht="13.5">
      <c r="B204" s="266"/>
      <c r="C204" s="267"/>
      <c r="D204" s="253" t="s">
        <v>244</v>
      </c>
      <c r="E204" s="268" t="s">
        <v>34</v>
      </c>
      <c r="F204" s="269" t="s">
        <v>564</v>
      </c>
      <c r="G204" s="267"/>
      <c r="H204" s="270">
        <v>7.841</v>
      </c>
      <c r="I204" s="271"/>
      <c r="J204" s="267"/>
      <c r="K204" s="267"/>
      <c r="L204" s="272"/>
      <c r="M204" s="273"/>
      <c r="N204" s="274"/>
      <c r="O204" s="274"/>
      <c r="P204" s="274"/>
      <c r="Q204" s="274"/>
      <c r="R204" s="274"/>
      <c r="S204" s="274"/>
      <c r="T204" s="275"/>
      <c r="AT204" s="276" t="s">
        <v>244</v>
      </c>
      <c r="AU204" s="276" t="s">
        <v>113</v>
      </c>
      <c r="AV204" s="13" t="s">
        <v>88</v>
      </c>
      <c r="AW204" s="13" t="s">
        <v>41</v>
      </c>
      <c r="AX204" s="13" t="s">
        <v>78</v>
      </c>
      <c r="AY204" s="276" t="s">
        <v>187</v>
      </c>
    </row>
    <row r="205" spans="2:51" s="13" customFormat="1" ht="13.5">
      <c r="B205" s="266"/>
      <c r="C205" s="267"/>
      <c r="D205" s="253" t="s">
        <v>244</v>
      </c>
      <c r="E205" s="268" t="s">
        <v>34</v>
      </c>
      <c r="F205" s="269" t="s">
        <v>565</v>
      </c>
      <c r="G205" s="267"/>
      <c r="H205" s="270">
        <v>26.312</v>
      </c>
      <c r="I205" s="271"/>
      <c r="J205" s="267"/>
      <c r="K205" s="267"/>
      <c r="L205" s="272"/>
      <c r="M205" s="273"/>
      <c r="N205" s="274"/>
      <c r="O205" s="274"/>
      <c r="P205" s="274"/>
      <c r="Q205" s="274"/>
      <c r="R205" s="274"/>
      <c r="S205" s="274"/>
      <c r="T205" s="275"/>
      <c r="AT205" s="276" t="s">
        <v>244</v>
      </c>
      <c r="AU205" s="276" t="s">
        <v>113</v>
      </c>
      <c r="AV205" s="13" t="s">
        <v>88</v>
      </c>
      <c r="AW205" s="13" t="s">
        <v>41</v>
      </c>
      <c r="AX205" s="13" t="s">
        <v>78</v>
      </c>
      <c r="AY205" s="276" t="s">
        <v>187</v>
      </c>
    </row>
    <row r="206" spans="2:51" s="13" customFormat="1" ht="13.5">
      <c r="B206" s="266"/>
      <c r="C206" s="267"/>
      <c r="D206" s="253" t="s">
        <v>244</v>
      </c>
      <c r="E206" s="268" t="s">
        <v>34</v>
      </c>
      <c r="F206" s="269" t="s">
        <v>566</v>
      </c>
      <c r="G206" s="267"/>
      <c r="H206" s="270">
        <v>20.378</v>
      </c>
      <c r="I206" s="271"/>
      <c r="J206" s="267"/>
      <c r="K206" s="267"/>
      <c r="L206" s="272"/>
      <c r="M206" s="273"/>
      <c r="N206" s="274"/>
      <c r="O206" s="274"/>
      <c r="P206" s="274"/>
      <c r="Q206" s="274"/>
      <c r="R206" s="274"/>
      <c r="S206" s="274"/>
      <c r="T206" s="275"/>
      <c r="AT206" s="276" t="s">
        <v>244</v>
      </c>
      <c r="AU206" s="276" t="s">
        <v>113</v>
      </c>
      <c r="AV206" s="13" t="s">
        <v>88</v>
      </c>
      <c r="AW206" s="13" t="s">
        <v>41</v>
      </c>
      <c r="AX206" s="13" t="s">
        <v>78</v>
      </c>
      <c r="AY206" s="276" t="s">
        <v>187</v>
      </c>
    </row>
    <row r="207" spans="2:51" s="13" customFormat="1" ht="13.5">
      <c r="B207" s="266"/>
      <c r="C207" s="267"/>
      <c r="D207" s="253" t="s">
        <v>244</v>
      </c>
      <c r="E207" s="268" t="s">
        <v>34</v>
      </c>
      <c r="F207" s="269" t="s">
        <v>567</v>
      </c>
      <c r="G207" s="267"/>
      <c r="H207" s="270">
        <v>21.093</v>
      </c>
      <c r="I207" s="271"/>
      <c r="J207" s="267"/>
      <c r="K207" s="267"/>
      <c r="L207" s="272"/>
      <c r="M207" s="273"/>
      <c r="N207" s="274"/>
      <c r="O207" s="274"/>
      <c r="P207" s="274"/>
      <c r="Q207" s="274"/>
      <c r="R207" s="274"/>
      <c r="S207" s="274"/>
      <c r="T207" s="275"/>
      <c r="AT207" s="276" t="s">
        <v>244</v>
      </c>
      <c r="AU207" s="276" t="s">
        <v>113</v>
      </c>
      <c r="AV207" s="13" t="s">
        <v>88</v>
      </c>
      <c r="AW207" s="13" t="s">
        <v>41</v>
      </c>
      <c r="AX207" s="13" t="s">
        <v>78</v>
      </c>
      <c r="AY207" s="276" t="s">
        <v>187</v>
      </c>
    </row>
    <row r="208" spans="2:51" s="14" customFormat="1" ht="13.5">
      <c r="B208" s="277"/>
      <c r="C208" s="278"/>
      <c r="D208" s="253" t="s">
        <v>244</v>
      </c>
      <c r="E208" s="279" t="s">
        <v>34</v>
      </c>
      <c r="F208" s="280" t="s">
        <v>251</v>
      </c>
      <c r="G208" s="278"/>
      <c r="H208" s="281">
        <v>75.624</v>
      </c>
      <c r="I208" s="282"/>
      <c r="J208" s="278"/>
      <c r="K208" s="278"/>
      <c r="L208" s="283"/>
      <c r="M208" s="284"/>
      <c r="N208" s="285"/>
      <c r="O208" s="285"/>
      <c r="P208" s="285"/>
      <c r="Q208" s="285"/>
      <c r="R208" s="285"/>
      <c r="S208" s="285"/>
      <c r="T208" s="286"/>
      <c r="AT208" s="287" t="s">
        <v>244</v>
      </c>
      <c r="AU208" s="287" t="s">
        <v>113</v>
      </c>
      <c r="AV208" s="14" t="s">
        <v>204</v>
      </c>
      <c r="AW208" s="14" t="s">
        <v>41</v>
      </c>
      <c r="AX208" s="14" t="s">
        <v>86</v>
      </c>
      <c r="AY208" s="287" t="s">
        <v>187</v>
      </c>
    </row>
    <row r="209" spans="2:65" s="1" customFormat="1" ht="25.5" customHeight="1">
      <c r="B209" s="49"/>
      <c r="C209" s="237" t="s">
        <v>343</v>
      </c>
      <c r="D209" s="237" t="s">
        <v>190</v>
      </c>
      <c r="E209" s="238" t="s">
        <v>568</v>
      </c>
      <c r="F209" s="239" t="s">
        <v>569</v>
      </c>
      <c r="G209" s="240" t="s">
        <v>235</v>
      </c>
      <c r="H209" s="241">
        <v>119.64</v>
      </c>
      <c r="I209" s="242"/>
      <c r="J209" s="243">
        <f>ROUND(I209*H209,2)</f>
        <v>0</v>
      </c>
      <c r="K209" s="239" t="s">
        <v>194</v>
      </c>
      <c r="L209" s="75"/>
      <c r="M209" s="244" t="s">
        <v>34</v>
      </c>
      <c r="N209" s="245" t="s">
        <v>49</v>
      </c>
      <c r="O209" s="50"/>
      <c r="P209" s="246">
        <f>O209*H209</f>
        <v>0</v>
      </c>
      <c r="Q209" s="246">
        <v>0.28953</v>
      </c>
      <c r="R209" s="246">
        <f>Q209*H209</f>
        <v>34.639369200000004</v>
      </c>
      <c r="S209" s="246">
        <v>0</v>
      </c>
      <c r="T209" s="247">
        <f>S209*H209</f>
        <v>0</v>
      </c>
      <c r="AR209" s="26" t="s">
        <v>204</v>
      </c>
      <c r="AT209" s="26" t="s">
        <v>190</v>
      </c>
      <c r="AU209" s="26" t="s">
        <v>113</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204</v>
      </c>
      <c r="BM209" s="26" t="s">
        <v>570</v>
      </c>
    </row>
    <row r="210" spans="2:47" s="1" customFormat="1" ht="13.5">
      <c r="B210" s="49"/>
      <c r="C210" s="77"/>
      <c r="D210" s="253" t="s">
        <v>237</v>
      </c>
      <c r="E210" s="77"/>
      <c r="F210" s="254" t="s">
        <v>571</v>
      </c>
      <c r="G210" s="77"/>
      <c r="H210" s="77"/>
      <c r="I210" s="207"/>
      <c r="J210" s="77"/>
      <c r="K210" s="77"/>
      <c r="L210" s="75"/>
      <c r="M210" s="255"/>
      <c r="N210" s="50"/>
      <c r="O210" s="50"/>
      <c r="P210" s="50"/>
      <c r="Q210" s="50"/>
      <c r="R210" s="50"/>
      <c r="S210" s="50"/>
      <c r="T210" s="98"/>
      <c r="AT210" s="26" t="s">
        <v>237</v>
      </c>
      <c r="AU210" s="26" t="s">
        <v>113</v>
      </c>
    </row>
    <row r="211" spans="2:51" s="12" customFormat="1" ht="13.5">
      <c r="B211" s="256"/>
      <c r="C211" s="257"/>
      <c r="D211" s="253" t="s">
        <v>244</v>
      </c>
      <c r="E211" s="258" t="s">
        <v>34</v>
      </c>
      <c r="F211" s="259" t="s">
        <v>247</v>
      </c>
      <c r="G211" s="257"/>
      <c r="H211" s="258" t="s">
        <v>34</v>
      </c>
      <c r="I211" s="260"/>
      <c r="J211" s="257"/>
      <c r="K211" s="257"/>
      <c r="L211" s="261"/>
      <c r="M211" s="262"/>
      <c r="N211" s="263"/>
      <c r="O211" s="263"/>
      <c r="P211" s="263"/>
      <c r="Q211" s="263"/>
      <c r="R211" s="263"/>
      <c r="S211" s="263"/>
      <c r="T211" s="264"/>
      <c r="AT211" s="265" t="s">
        <v>244</v>
      </c>
      <c r="AU211" s="265" t="s">
        <v>113</v>
      </c>
      <c r="AV211" s="12" t="s">
        <v>86</v>
      </c>
      <c r="AW211" s="12" t="s">
        <v>41</v>
      </c>
      <c r="AX211" s="12" t="s">
        <v>78</v>
      </c>
      <c r="AY211" s="265" t="s">
        <v>187</v>
      </c>
    </row>
    <row r="212" spans="2:51" s="13" customFormat="1" ht="13.5">
      <c r="B212" s="266"/>
      <c r="C212" s="267"/>
      <c r="D212" s="253" t="s">
        <v>244</v>
      </c>
      <c r="E212" s="268" t="s">
        <v>34</v>
      </c>
      <c r="F212" s="269" t="s">
        <v>572</v>
      </c>
      <c r="G212" s="267"/>
      <c r="H212" s="270">
        <v>72.39</v>
      </c>
      <c r="I212" s="271"/>
      <c r="J212" s="267"/>
      <c r="K212" s="267"/>
      <c r="L212" s="272"/>
      <c r="M212" s="273"/>
      <c r="N212" s="274"/>
      <c r="O212" s="274"/>
      <c r="P212" s="274"/>
      <c r="Q212" s="274"/>
      <c r="R212" s="274"/>
      <c r="S212" s="274"/>
      <c r="T212" s="275"/>
      <c r="AT212" s="276" t="s">
        <v>244</v>
      </c>
      <c r="AU212" s="276" t="s">
        <v>113</v>
      </c>
      <c r="AV212" s="13" t="s">
        <v>88</v>
      </c>
      <c r="AW212" s="13" t="s">
        <v>41</v>
      </c>
      <c r="AX212" s="13" t="s">
        <v>78</v>
      </c>
      <c r="AY212" s="276" t="s">
        <v>187</v>
      </c>
    </row>
    <row r="213" spans="2:51" s="13" customFormat="1" ht="13.5">
      <c r="B213" s="266"/>
      <c r="C213" s="267"/>
      <c r="D213" s="253" t="s">
        <v>244</v>
      </c>
      <c r="E213" s="268" t="s">
        <v>34</v>
      </c>
      <c r="F213" s="269" t="s">
        <v>573</v>
      </c>
      <c r="G213" s="267"/>
      <c r="H213" s="270">
        <v>-8.82</v>
      </c>
      <c r="I213" s="271"/>
      <c r="J213" s="267"/>
      <c r="K213" s="267"/>
      <c r="L213" s="272"/>
      <c r="M213" s="273"/>
      <c r="N213" s="274"/>
      <c r="O213" s="274"/>
      <c r="P213" s="274"/>
      <c r="Q213" s="274"/>
      <c r="R213" s="274"/>
      <c r="S213" s="274"/>
      <c r="T213" s="275"/>
      <c r="AT213" s="276" t="s">
        <v>244</v>
      </c>
      <c r="AU213" s="276" t="s">
        <v>113</v>
      </c>
      <c r="AV213" s="13" t="s">
        <v>88</v>
      </c>
      <c r="AW213" s="13" t="s">
        <v>41</v>
      </c>
      <c r="AX213" s="13" t="s">
        <v>78</v>
      </c>
      <c r="AY213" s="276" t="s">
        <v>187</v>
      </c>
    </row>
    <row r="214" spans="2:51" s="13" customFormat="1" ht="13.5">
      <c r="B214" s="266"/>
      <c r="C214" s="267"/>
      <c r="D214" s="253" t="s">
        <v>244</v>
      </c>
      <c r="E214" s="268" t="s">
        <v>34</v>
      </c>
      <c r="F214" s="269" t="s">
        <v>574</v>
      </c>
      <c r="G214" s="267"/>
      <c r="H214" s="270">
        <v>-6.72</v>
      </c>
      <c r="I214" s="271"/>
      <c r="J214" s="267"/>
      <c r="K214" s="267"/>
      <c r="L214" s="272"/>
      <c r="M214" s="273"/>
      <c r="N214" s="274"/>
      <c r="O214" s="274"/>
      <c r="P214" s="274"/>
      <c r="Q214" s="274"/>
      <c r="R214" s="274"/>
      <c r="S214" s="274"/>
      <c r="T214" s="275"/>
      <c r="AT214" s="276" t="s">
        <v>244</v>
      </c>
      <c r="AU214" s="276" t="s">
        <v>113</v>
      </c>
      <c r="AV214" s="13" t="s">
        <v>88</v>
      </c>
      <c r="AW214" s="13" t="s">
        <v>41</v>
      </c>
      <c r="AX214" s="13" t="s">
        <v>78</v>
      </c>
      <c r="AY214" s="276" t="s">
        <v>187</v>
      </c>
    </row>
    <row r="215" spans="2:51" s="12" customFormat="1" ht="13.5">
      <c r="B215" s="256"/>
      <c r="C215" s="257"/>
      <c r="D215" s="253" t="s">
        <v>244</v>
      </c>
      <c r="E215" s="258" t="s">
        <v>34</v>
      </c>
      <c r="F215" s="259" t="s">
        <v>249</v>
      </c>
      <c r="G215" s="257"/>
      <c r="H215" s="258" t="s">
        <v>34</v>
      </c>
      <c r="I215" s="260"/>
      <c r="J215" s="257"/>
      <c r="K215" s="257"/>
      <c r="L215" s="261"/>
      <c r="M215" s="262"/>
      <c r="N215" s="263"/>
      <c r="O215" s="263"/>
      <c r="P215" s="263"/>
      <c r="Q215" s="263"/>
      <c r="R215" s="263"/>
      <c r="S215" s="263"/>
      <c r="T215" s="264"/>
      <c r="AT215" s="265" t="s">
        <v>244</v>
      </c>
      <c r="AU215" s="265" t="s">
        <v>113</v>
      </c>
      <c r="AV215" s="12" t="s">
        <v>86</v>
      </c>
      <c r="AW215" s="12" t="s">
        <v>41</v>
      </c>
      <c r="AX215" s="12" t="s">
        <v>78</v>
      </c>
      <c r="AY215" s="265" t="s">
        <v>187</v>
      </c>
    </row>
    <row r="216" spans="2:51" s="13" customFormat="1" ht="13.5">
      <c r="B216" s="266"/>
      <c r="C216" s="267"/>
      <c r="D216" s="253" t="s">
        <v>244</v>
      </c>
      <c r="E216" s="268" t="s">
        <v>34</v>
      </c>
      <c r="F216" s="269" t="s">
        <v>572</v>
      </c>
      <c r="G216" s="267"/>
      <c r="H216" s="270">
        <v>72.39</v>
      </c>
      <c r="I216" s="271"/>
      <c r="J216" s="267"/>
      <c r="K216" s="267"/>
      <c r="L216" s="272"/>
      <c r="M216" s="273"/>
      <c r="N216" s="274"/>
      <c r="O216" s="274"/>
      <c r="P216" s="274"/>
      <c r="Q216" s="274"/>
      <c r="R216" s="274"/>
      <c r="S216" s="274"/>
      <c r="T216" s="275"/>
      <c r="AT216" s="276" t="s">
        <v>244</v>
      </c>
      <c r="AU216" s="276" t="s">
        <v>113</v>
      </c>
      <c r="AV216" s="13" t="s">
        <v>88</v>
      </c>
      <c r="AW216" s="13" t="s">
        <v>41</v>
      </c>
      <c r="AX216" s="13" t="s">
        <v>78</v>
      </c>
      <c r="AY216" s="276" t="s">
        <v>187</v>
      </c>
    </row>
    <row r="217" spans="2:51" s="13" customFormat="1" ht="13.5">
      <c r="B217" s="266"/>
      <c r="C217" s="267"/>
      <c r="D217" s="253" t="s">
        <v>244</v>
      </c>
      <c r="E217" s="268" t="s">
        <v>34</v>
      </c>
      <c r="F217" s="269" t="s">
        <v>575</v>
      </c>
      <c r="G217" s="267"/>
      <c r="H217" s="270">
        <v>-9.6</v>
      </c>
      <c r="I217" s="271"/>
      <c r="J217" s="267"/>
      <c r="K217" s="267"/>
      <c r="L217" s="272"/>
      <c r="M217" s="273"/>
      <c r="N217" s="274"/>
      <c r="O217" s="274"/>
      <c r="P217" s="274"/>
      <c r="Q217" s="274"/>
      <c r="R217" s="274"/>
      <c r="S217" s="274"/>
      <c r="T217" s="275"/>
      <c r="AT217" s="276" t="s">
        <v>244</v>
      </c>
      <c r="AU217" s="276" t="s">
        <v>113</v>
      </c>
      <c r="AV217" s="13" t="s">
        <v>88</v>
      </c>
      <c r="AW217" s="13" t="s">
        <v>41</v>
      </c>
      <c r="AX217" s="13" t="s">
        <v>78</v>
      </c>
      <c r="AY217" s="276" t="s">
        <v>187</v>
      </c>
    </row>
    <row r="218" spans="2:51" s="14" customFormat="1" ht="13.5">
      <c r="B218" s="277"/>
      <c r="C218" s="278"/>
      <c r="D218" s="253" t="s">
        <v>244</v>
      </c>
      <c r="E218" s="279" t="s">
        <v>34</v>
      </c>
      <c r="F218" s="280" t="s">
        <v>251</v>
      </c>
      <c r="G218" s="278"/>
      <c r="H218" s="281">
        <v>119.64</v>
      </c>
      <c r="I218" s="282"/>
      <c r="J218" s="278"/>
      <c r="K218" s="278"/>
      <c r="L218" s="283"/>
      <c r="M218" s="284"/>
      <c r="N218" s="285"/>
      <c r="O218" s="285"/>
      <c r="P218" s="285"/>
      <c r="Q218" s="285"/>
      <c r="R218" s="285"/>
      <c r="S218" s="285"/>
      <c r="T218" s="286"/>
      <c r="AT218" s="287" t="s">
        <v>244</v>
      </c>
      <c r="AU218" s="287" t="s">
        <v>113</v>
      </c>
      <c r="AV218" s="14" t="s">
        <v>204</v>
      </c>
      <c r="AW218" s="14" t="s">
        <v>41</v>
      </c>
      <c r="AX218" s="14" t="s">
        <v>86</v>
      </c>
      <c r="AY218" s="287" t="s">
        <v>187</v>
      </c>
    </row>
    <row r="219" spans="2:65" s="1" customFormat="1" ht="25.5" customHeight="1">
      <c r="B219" s="49"/>
      <c r="C219" s="237" t="s">
        <v>348</v>
      </c>
      <c r="D219" s="237" t="s">
        <v>190</v>
      </c>
      <c r="E219" s="238" t="s">
        <v>576</v>
      </c>
      <c r="F219" s="239" t="s">
        <v>577</v>
      </c>
      <c r="G219" s="240" t="s">
        <v>578</v>
      </c>
      <c r="H219" s="241">
        <v>85</v>
      </c>
      <c r="I219" s="242"/>
      <c r="J219" s="243">
        <f>ROUND(I219*H219,2)</f>
        <v>0</v>
      </c>
      <c r="K219" s="239" t="s">
        <v>194</v>
      </c>
      <c r="L219" s="75"/>
      <c r="M219" s="244" t="s">
        <v>34</v>
      </c>
      <c r="N219" s="245" t="s">
        <v>49</v>
      </c>
      <c r="O219" s="50"/>
      <c r="P219" s="246">
        <f>O219*H219</f>
        <v>0</v>
      </c>
      <c r="Q219" s="246">
        <v>0.05455</v>
      </c>
      <c r="R219" s="246">
        <f>Q219*H219</f>
        <v>4.63675</v>
      </c>
      <c r="S219" s="246">
        <v>0</v>
      </c>
      <c r="T219" s="247">
        <f>S219*H219</f>
        <v>0</v>
      </c>
      <c r="AR219" s="26" t="s">
        <v>204</v>
      </c>
      <c r="AT219" s="26" t="s">
        <v>190</v>
      </c>
      <c r="AU219" s="26" t="s">
        <v>113</v>
      </c>
      <c r="AY219" s="26" t="s">
        <v>187</v>
      </c>
      <c r="BE219" s="248">
        <f>IF(N219="základní",J219,0)</f>
        <v>0</v>
      </c>
      <c r="BF219" s="248">
        <f>IF(N219="snížená",J219,0)</f>
        <v>0</v>
      </c>
      <c r="BG219" s="248">
        <f>IF(N219="zákl. přenesená",J219,0)</f>
        <v>0</v>
      </c>
      <c r="BH219" s="248">
        <f>IF(N219="sníž. přenesená",J219,0)</f>
        <v>0</v>
      </c>
      <c r="BI219" s="248">
        <f>IF(N219="nulová",J219,0)</f>
        <v>0</v>
      </c>
      <c r="BJ219" s="26" t="s">
        <v>86</v>
      </c>
      <c r="BK219" s="248">
        <f>ROUND(I219*H219,2)</f>
        <v>0</v>
      </c>
      <c r="BL219" s="26" t="s">
        <v>204</v>
      </c>
      <c r="BM219" s="26" t="s">
        <v>579</v>
      </c>
    </row>
    <row r="220" spans="2:47" s="1" customFormat="1" ht="13.5">
      <c r="B220" s="49"/>
      <c r="C220" s="77"/>
      <c r="D220" s="253" t="s">
        <v>237</v>
      </c>
      <c r="E220" s="77"/>
      <c r="F220" s="293" t="s">
        <v>580</v>
      </c>
      <c r="G220" s="77"/>
      <c r="H220" s="77"/>
      <c r="I220" s="207"/>
      <c r="J220" s="77"/>
      <c r="K220" s="77"/>
      <c r="L220" s="75"/>
      <c r="M220" s="255"/>
      <c r="N220" s="50"/>
      <c r="O220" s="50"/>
      <c r="P220" s="50"/>
      <c r="Q220" s="50"/>
      <c r="R220" s="50"/>
      <c r="S220" s="50"/>
      <c r="T220" s="98"/>
      <c r="AT220" s="26" t="s">
        <v>237</v>
      </c>
      <c r="AU220" s="26" t="s">
        <v>113</v>
      </c>
    </row>
    <row r="221" spans="2:51" s="12" customFormat="1" ht="13.5">
      <c r="B221" s="256"/>
      <c r="C221" s="257"/>
      <c r="D221" s="253" t="s">
        <v>244</v>
      </c>
      <c r="E221" s="258" t="s">
        <v>34</v>
      </c>
      <c r="F221" s="259" t="s">
        <v>581</v>
      </c>
      <c r="G221" s="257"/>
      <c r="H221" s="258" t="s">
        <v>34</v>
      </c>
      <c r="I221" s="260"/>
      <c r="J221" s="257"/>
      <c r="K221" s="257"/>
      <c r="L221" s="261"/>
      <c r="M221" s="262"/>
      <c r="N221" s="263"/>
      <c r="O221" s="263"/>
      <c r="P221" s="263"/>
      <c r="Q221" s="263"/>
      <c r="R221" s="263"/>
      <c r="S221" s="263"/>
      <c r="T221" s="264"/>
      <c r="AT221" s="265" t="s">
        <v>244</v>
      </c>
      <c r="AU221" s="265" t="s">
        <v>113</v>
      </c>
      <c r="AV221" s="12" t="s">
        <v>86</v>
      </c>
      <c r="AW221" s="12" t="s">
        <v>41</v>
      </c>
      <c r="AX221" s="12" t="s">
        <v>78</v>
      </c>
      <c r="AY221" s="265" t="s">
        <v>187</v>
      </c>
    </row>
    <row r="222" spans="2:51" s="12" customFormat="1" ht="13.5">
      <c r="B222" s="256"/>
      <c r="C222" s="257"/>
      <c r="D222" s="253" t="s">
        <v>244</v>
      </c>
      <c r="E222" s="258" t="s">
        <v>34</v>
      </c>
      <c r="F222" s="259" t="s">
        <v>247</v>
      </c>
      <c r="G222" s="257"/>
      <c r="H222" s="258" t="s">
        <v>34</v>
      </c>
      <c r="I222" s="260"/>
      <c r="J222" s="257"/>
      <c r="K222" s="257"/>
      <c r="L222" s="261"/>
      <c r="M222" s="262"/>
      <c r="N222" s="263"/>
      <c r="O222" s="263"/>
      <c r="P222" s="263"/>
      <c r="Q222" s="263"/>
      <c r="R222" s="263"/>
      <c r="S222" s="263"/>
      <c r="T222" s="264"/>
      <c r="AT222" s="265" t="s">
        <v>244</v>
      </c>
      <c r="AU222" s="265" t="s">
        <v>113</v>
      </c>
      <c r="AV222" s="12" t="s">
        <v>86</v>
      </c>
      <c r="AW222" s="12" t="s">
        <v>41</v>
      </c>
      <c r="AX222" s="12" t="s">
        <v>78</v>
      </c>
      <c r="AY222" s="265" t="s">
        <v>187</v>
      </c>
    </row>
    <row r="223" spans="2:51" s="13" customFormat="1" ht="13.5">
      <c r="B223" s="266"/>
      <c r="C223" s="267"/>
      <c r="D223" s="253" t="s">
        <v>244</v>
      </c>
      <c r="E223" s="268" t="s">
        <v>34</v>
      </c>
      <c r="F223" s="269" t="s">
        <v>582</v>
      </c>
      <c r="G223" s="267"/>
      <c r="H223" s="270">
        <v>35</v>
      </c>
      <c r="I223" s="271"/>
      <c r="J223" s="267"/>
      <c r="K223" s="267"/>
      <c r="L223" s="272"/>
      <c r="M223" s="273"/>
      <c r="N223" s="274"/>
      <c r="O223" s="274"/>
      <c r="P223" s="274"/>
      <c r="Q223" s="274"/>
      <c r="R223" s="274"/>
      <c r="S223" s="274"/>
      <c r="T223" s="275"/>
      <c r="AT223" s="276" t="s">
        <v>244</v>
      </c>
      <c r="AU223" s="276" t="s">
        <v>113</v>
      </c>
      <c r="AV223" s="13" t="s">
        <v>88</v>
      </c>
      <c r="AW223" s="13" t="s">
        <v>41</v>
      </c>
      <c r="AX223" s="13" t="s">
        <v>78</v>
      </c>
      <c r="AY223" s="276" t="s">
        <v>187</v>
      </c>
    </row>
    <row r="224" spans="2:51" s="12" customFormat="1" ht="13.5">
      <c r="B224" s="256"/>
      <c r="C224" s="257"/>
      <c r="D224" s="253" t="s">
        <v>244</v>
      </c>
      <c r="E224" s="258" t="s">
        <v>34</v>
      </c>
      <c r="F224" s="259" t="s">
        <v>249</v>
      </c>
      <c r="G224" s="257"/>
      <c r="H224" s="258" t="s">
        <v>34</v>
      </c>
      <c r="I224" s="260"/>
      <c r="J224" s="257"/>
      <c r="K224" s="257"/>
      <c r="L224" s="261"/>
      <c r="M224" s="262"/>
      <c r="N224" s="263"/>
      <c r="O224" s="263"/>
      <c r="P224" s="263"/>
      <c r="Q224" s="263"/>
      <c r="R224" s="263"/>
      <c r="S224" s="263"/>
      <c r="T224" s="264"/>
      <c r="AT224" s="265" t="s">
        <v>244</v>
      </c>
      <c r="AU224" s="265" t="s">
        <v>113</v>
      </c>
      <c r="AV224" s="12" t="s">
        <v>86</v>
      </c>
      <c r="AW224" s="12" t="s">
        <v>41</v>
      </c>
      <c r="AX224" s="12" t="s">
        <v>78</v>
      </c>
      <c r="AY224" s="265" t="s">
        <v>187</v>
      </c>
    </row>
    <row r="225" spans="2:51" s="13" customFormat="1" ht="13.5">
      <c r="B225" s="266"/>
      <c r="C225" s="267"/>
      <c r="D225" s="253" t="s">
        <v>244</v>
      </c>
      <c r="E225" s="268" t="s">
        <v>34</v>
      </c>
      <c r="F225" s="269" t="s">
        <v>583</v>
      </c>
      <c r="G225" s="267"/>
      <c r="H225" s="270">
        <v>50</v>
      </c>
      <c r="I225" s="271"/>
      <c r="J225" s="267"/>
      <c r="K225" s="267"/>
      <c r="L225" s="272"/>
      <c r="M225" s="273"/>
      <c r="N225" s="274"/>
      <c r="O225" s="274"/>
      <c r="P225" s="274"/>
      <c r="Q225" s="274"/>
      <c r="R225" s="274"/>
      <c r="S225" s="274"/>
      <c r="T225" s="275"/>
      <c r="AT225" s="276" t="s">
        <v>244</v>
      </c>
      <c r="AU225" s="276" t="s">
        <v>113</v>
      </c>
      <c r="AV225" s="13" t="s">
        <v>88</v>
      </c>
      <c r="AW225" s="13" t="s">
        <v>41</v>
      </c>
      <c r="AX225" s="13" t="s">
        <v>78</v>
      </c>
      <c r="AY225" s="276" t="s">
        <v>187</v>
      </c>
    </row>
    <row r="226" spans="2:51" s="14" customFormat="1" ht="13.5">
      <c r="B226" s="277"/>
      <c r="C226" s="278"/>
      <c r="D226" s="253" t="s">
        <v>244</v>
      </c>
      <c r="E226" s="279" t="s">
        <v>34</v>
      </c>
      <c r="F226" s="280" t="s">
        <v>251</v>
      </c>
      <c r="G226" s="278"/>
      <c r="H226" s="281">
        <v>85</v>
      </c>
      <c r="I226" s="282"/>
      <c r="J226" s="278"/>
      <c r="K226" s="278"/>
      <c r="L226" s="283"/>
      <c r="M226" s="284"/>
      <c r="N226" s="285"/>
      <c r="O226" s="285"/>
      <c r="P226" s="285"/>
      <c r="Q226" s="285"/>
      <c r="R226" s="285"/>
      <c r="S226" s="285"/>
      <c r="T226" s="286"/>
      <c r="AT226" s="287" t="s">
        <v>244</v>
      </c>
      <c r="AU226" s="287" t="s">
        <v>113</v>
      </c>
      <c r="AV226" s="14" t="s">
        <v>204</v>
      </c>
      <c r="AW226" s="14" t="s">
        <v>41</v>
      </c>
      <c r="AX226" s="14" t="s">
        <v>86</v>
      </c>
      <c r="AY226" s="287" t="s">
        <v>187</v>
      </c>
    </row>
    <row r="227" spans="2:65" s="1" customFormat="1" ht="25.5" customHeight="1">
      <c r="B227" s="49"/>
      <c r="C227" s="237" t="s">
        <v>352</v>
      </c>
      <c r="D227" s="237" t="s">
        <v>190</v>
      </c>
      <c r="E227" s="238" t="s">
        <v>584</v>
      </c>
      <c r="F227" s="239" t="s">
        <v>585</v>
      </c>
      <c r="G227" s="240" t="s">
        <v>578</v>
      </c>
      <c r="H227" s="241">
        <v>15</v>
      </c>
      <c r="I227" s="242"/>
      <c r="J227" s="243">
        <f>ROUND(I227*H227,2)</f>
        <v>0</v>
      </c>
      <c r="K227" s="239" t="s">
        <v>194</v>
      </c>
      <c r="L227" s="75"/>
      <c r="M227" s="244" t="s">
        <v>34</v>
      </c>
      <c r="N227" s="245" t="s">
        <v>49</v>
      </c>
      <c r="O227" s="50"/>
      <c r="P227" s="246">
        <f>O227*H227</f>
        <v>0</v>
      </c>
      <c r="Q227" s="246">
        <v>0.06355</v>
      </c>
      <c r="R227" s="246">
        <f>Q227*H227</f>
        <v>0.9532499999999999</v>
      </c>
      <c r="S227" s="246">
        <v>0</v>
      </c>
      <c r="T227" s="247">
        <f>S227*H227</f>
        <v>0</v>
      </c>
      <c r="AR227" s="26" t="s">
        <v>204</v>
      </c>
      <c r="AT227" s="26" t="s">
        <v>190</v>
      </c>
      <c r="AU227" s="26" t="s">
        <v>113</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204</v>
      </c>
      <c r="BM227" s="26" t="s">
        <v>586</v>
      </c>
    </row>
    <row r="228" spans="2:47" s="1" customFormat="1" ht="13.5">
      <c r="B228" s="49"/>
      <c r="C228" s="77"/>
      <c r="D228" s="253" t="s">
        <v>237</v>
      </c>
      <c r="E228" s="77"/>
      <c r="F228" s="293" t="s">
        <v>580</v>
      </c>
      <c r="G228" s="77"/>
      <c r="H228" s="77"/>
      <c r="I228" s="207"/>
      <c r="J228" s="77"/>
      <c r="K228" s="77"/>
      <c r="L228" s="75"/>
      <c r="M228" s="255"/>
      <c r="N228" s="50"/>
      <c r="O228" s="50"/>
      <c r="P228" s="50"/>
      <c r="Q228" s="50"/>
      <c r="R228" s="50"/>
      <c r="S228" s="50"/>
      <c r="T228" s="98"/>
      <c r="AT228" s="26" t="s">
        <v>237</v>
      </c>
      <c r="AU228" s="26" t="s">
        <v>113</v>
      </c>
    </row>
    <row r="229" spans="2:51" s="12" customFormat="1" ht="13.5">
      <c r="B229" s="256"/>
      <c r="C229" s="257"/>
      <c r="D229" s="253" t="s">
        <v>244</v>
      </c>
      <c r="E229" s="258" t="s">
        <v>34</v>
      </c>
      <c r="F229" s="259" t="s">
        <v>581</v>
      </c>
      <c r="G229" s="257"/>
      <c r="H229" s="258" t="s">
        <v>34</v>
      </c>
      <c r="I229" s="260"/>
      <c r="J229" s="257"/>
      <c r="K229" s="257"/>
      <c r="L229" s="261"/>
      <c r="M229" s="262"/>
      <c r="N229" s="263"/>
      <c r="O229" s="263"/>
      <c r="P229" s="263"/>
      <c r="Q229" s="263"/>
      <c r="R229" s="263"/>
      <c r="S229" s="263"/>
      <c r="T229" s="264"/>
      <c r="AT229" s="265" t="s">
        <v>244</v>
      </c>
      <c r="AU229" s="265" t="s">
        <v>113</v>
      </c>
      <c r="AV229" s="12" t="s">
        <v>86</v>
      </c>
      <c r="AW229" s="12" t="s">
        <v>41</v>
      </c>
      <c r="AX229" s="12" t="s">
        <v>78</v>
      </c>
      <c r="AY229" s="265" t="s">
        <v>187</v>
      </c>
    </row>
    <row r="230" spans="2:51" s="12" customFormat="1" ht="13.5">
      <c r="B230" s="256"/>
      <c r="C230" s="257"/>
      <c r="D230" s="253" t="s">
        <v>244</v>
      </c>
      <c r="E230" s="258" t="s">
        <v>34</v>
      </c>
      <c r="F230" s="259" t="s">
        <v>247</v>
      </c>
      <c r="G230" s="257"/>
      <c r="H230" s="258" t="s">
        <v>34</v>
      </c>
      <c r="I230" s="260"/>
      <c r="J230" s="257"/>
      <c r="K230" s="257"/>
      <c r="L230" s="261"/>
      <c r="M230" s="262"/>
      <c r="N230" s="263"/>
      <c r="O230" s="263"/>
      <c r="P230" s="263"/>
      <c r="Q230" s="263"/>
      <c r="R230" s="263"/>
      <c r="S230" s="263"/>
      <c r="T230" s="264"/>
      <c r="AT230" s="265" t="s">
        <v>244</v>
      </c>
      <c r="AU230" s="265" t="s">
        <v>113</v>
      </c>
      <c r="AV230" s="12" t="s">
        <v>86</v>
      </c>
      <c r="AW230" s="12" t="s">
        <v>41</v>
      </c>
      <c r="AX230" s="12" t="s">
        <v>78</v>
      </c>
      <c r="AY230" s="265" t="s">
        <v>187</v>
      </c>
    </row>
    <row r="231" spans="2:51" s="13" customFormat="1" ht="13.5">
      <c r="B231" s="266"/>
      <c r="C231" s="267"/>
      <c r="D231" s="253" t="s">
        <v>244</v>
      </c>
      <c r="E231" s="268" t="s">
        <v>34</v>
      </c>
      <c r="F231" s="269" t="s">
        <v>587</v>
      </c>
      <c r="G231" s="267"/>
      <c r="H231" s="270">
        <v>15</v>
      </c>
      <c r="I231" s="271"/>
      <c r="J231" s="267"/>
      <c r="K231" s="267"/>
      <c r="L231" s="272"/>
      <c r="M231" s="273"/>
      <c r="N231" s="274"/>
      <c r="O231" s="274"/>
      <c r="P231" s="274"/>
      <c r="Q231" s="274"/>
      <c r="R231" s="274"/>
      <c r="S231" s="274"/>
      <c r="T231" s="275"/>
      <c r="AT231" s="276" t="s">
        <v>244</v>
      </c>
      <c r="AU231" s="276" t="s">
        <v>113</v>
      </c>
      <c r="AV231" s="13" t="s">
        <v>88</v>
      </c>
      <c r="AW231" s="13" t="s">
        <v>41</v>
      </c>
      <c r="AX231" s="13" t="s">
        <v>86</v>
      </c>
      <c r="AY231" s="276" t="s">
        <v>187</v>
      </c>
    </row>
    <row r="232" spans="2:65" s="1" customFormat="1" ht="25.5" customHeight="1">
      <c r="B232" s="49"/>
      <c r="C232" s="237" t="s">
        <v>356</v>
      </c>
      <c r="D232" s="237" t="s">
        <v>190</v>
      </c>
      <c r="E232" s="238" t="s">
        <v>588</v>
      </c>
      <c r="F232" s="239" t="s">
        <v>589</v>
      </c>
      <c r="G232" s="240" t="s">
        <v>578</v>
      </c>
      <c r="H232" s="241">
        <v>34</v>
      </c>
      <c r="I232" s="242"/>
      <c r="J232" s="243">
        <f>ROUND(I232*H232,2)</f>
        <v>0</v>
      </c>
      <c r="K232" s="239" t="s">
        <v>194</v>
      </c>
      <c r="L232" s="75"/>
      <c r="M232" s="244" t="s">
        <v>34</v>
      </c>
      <c r="N232" s="245" t="s">
        <v>49</v>
      </c>
      <c r="O232" s="50"/>
      <c r="P232" s="246">
        <f>O232*H232</f>
        <v>0</v>
      </c>
      <c r="Q232" s="246">
        <v>0.02628</v>
      </c>
      <c r="R232" s="246">
        <f>Q232*H232</f>
        <v>0.8935200000000001</v>
      </c>
      <c r="S232" s="246">
        <v>0</v>
      </c>
      <c r="T232" s="247">
        <f>S232*H232</f>
        <v>0</v>
      </c>
      <c r="AR232" s="26" t="s">
        <v>204</v>
      </c>
      <c r="AT232" s="26" t="s">
        <v>190</v>
      </c>
      <c r="AU232" s="26" t="s">
        <v>113</v>
      </c>
      <c r="AY232" s="26" t="s">
        <v>187</v>
      </c>
      <c r="BE232" s="248">
        <f>IF(N232="základní",J232,0)</f>
        <v>0</v>
      </c>
      <c r="BF232" s="248">
        <f>IF(N232="snížená",J232,0)</f>
        <v>0</v>
      </c>
      <c r="BG232" s="248">
        <f>IF(N232="zákl. přenesená",J232,0)</f>
        <v>0</v>
      </c>
      <c r="BH232" s="248">
        <f>IF(N232="sníž. přenesená",J232,0)</f>
        <v>0</v>
      </c>
      <c r="BI232" s="248">
        <f>IF(N232="nulová",J232,0)</f>
        <v>0</v>
      </c>
      <c r="BJ232" s="26" t="s">
        <v>86</v>
      </c>
      <c r="BK232" s="248">
        <f>ROUND(I232*H232,2)</f>
        <v>0</v>
      </c>
      <c r="BL232" s="26" t="s">
        <v>204</v>
      </c>
      <c r="BM232" s="26" t="s">
        <v>590</v>
      </c>
    </row>
    <row r="233" spans="2:47" s="1" customFormat="1" ht="13.5">
      <c r="B233" s="49"/>
      <c r="C233" s="77"/>
      <c r="D233" s="253" t="s">
        <v>237</v>
      </c>
      <c r="E233" s="77"/>
      <c r="F233" s="254" t="s">
        <v>591</v>
      </c>
      <c r="G233" s="77"/>
      <c r="H233" s="77"/>
      <c r="I233" s="207"/>
      <c r="J233" s="77"/>
      <c r="K233" s="77"/>
      <c r="L233" s="75"/>
      <c r="M233" s="255"/>
      <c r="N233" s="50"/>
      <c r="O233" s="50"/>
      <c r="P233" s="50"/>
      <c r="Q233" s="50"/>
      <c r="R233" s="50"/>
      <c r="S233" s="50"/>
      <c r="T233" s="98"/>
      <c r="AT233" s="26" t="s">
        <v>237</v>
      </c>
      <c r="AU233" s="26" t="s">
        <v>113</v>
      </c>
    </row>
    <row r="234" spans="2:65" s="1" customFormat="1" ht="25.5" customHeight="1">
      <c r="B234" s="49"/>
      <c r="C234" s="237" t="s">
        <v>9</v>
      </c>
      <c r="D234" s="237" t="s">
        <v>190</v>
      </c>
      <c r="E234" s="238" t="s">
        <v>592</v>
      </c>
      <c r="F234" s="239" t="s">
        <v>593</v>
      </c>
      <c r="G234" s="240" t="s">
        <v>578</v>
      </c>
      <c r="H234" s="241">
        <v>10</v>
      </c>
      <c r="I234" s="242"/>
      <c r="J234" s="243">
        <f>ROUND(I234*H234,2)</f>
        <v>0</v>
      </c>
      <c r="K234" s="239" t="s">
        <v>194</v>
      </c>
      <c r="L234" s="75"/>
      <c r="M234" s="244" t="s">
        <v>34</v>
      </c>
      <c r="N234" s="245" t="s">
        <v>49</v>
      </c>
      <c r="O234" s="50"/>
      <c r="P234" s="246">
        <f>O234*H234</f>
        <v>0</v>
      </c>
      <c r="Q234" s="246">
        <v>0.03328</v>
      </c>
      <c r="R234" s="246">
        <f>Q234*H234</f>
        <v>0.3328</v>
      </c>
      <c r="S234" s="246">
        <v>0</v>
      </c>
      <c r="T234" s="247">
        <f>S234*H234</f>
        <v>0</v>
      </c>
      <c r="AR234" s="26" t="s">
        <v>204</v>
      </c>
      <c r="AT234" s="26" t="s">
        <v>190</v>
      </c>
      <c r="AU234" s="26" t="s">
        <v>113</v>
      </c>
      <c r="AY234" s="26" t="s">
        <v>187</v>
      </c>
      <c r="BE234" s="248">
        <f>IF(N234="základní",J234,0)</f>
        <v>0</v>
      </c>
      <c r="BF234" s="248">
        <f>IF(N234="snížená",J234,0)</f>
        <v>0</v>
      </c>
      <c r="BG234" s="248">
        <f>IF(N234="zákl. přenesená",J234,0)</f>
        <v>0</v>
      </c>
      <c r="BH234" s="248">
        <f>IF(N234="sníž. přenesená",J234,0)</f>
        <v>0</v>
      </c>
      <c r="BI234" s="248">
        <f>IF(N234="nulová",J234,0)</f>
        <v>0</v>
      </c>
      <c r="BJ234" s="26" t="s">
        <v>86</v>
      </c>
      <c r="BK234" s="248">
        <f>ROUND(I234*H234,2)</f>
        <v>0</v>
      </c>
      <c r="BL234" s="26" t="s">
        <v>204</v>
      </c>
      <c r="BM234" s="26" t="s">
        <v>594</v>
      </c>
    </row>
    <row r="235" spans="2:47" s="1" customFormat="1" ht="13.5">
      <c r="B235" s="49"/>
      <c r="C235" s="77"/>
      <c r="D235" s="253" t="s">
        <v>237</v>
      </c>
      <c r="E235" s="77"/>
      <c r="F235" s="254" t="s">
        <v>591</v>
      </c>
      <c r="G235" s="77"/>
      <c r="H235" s="77"/>
      <c r="I235" s="207"/>
      <c r="J235" s="77"/>
      <c r="K235" s="77"/>
      <c r="L235" s="75"/>
      <c r="M235" s="255"/>
      <c r="N235" s="50"/>
      <c r="O235" s="50"/>
      <c r="P235" s="50"/>
      <c r="Q235" s="50"/>
      <c r="R235" s="50"/>
      <c r="S235" s="50"/>
      <c r="T235" s="98"/>
      <c r="AT235" s="26" t="s">
        <v>237</v>
      </c>
      <c r="AU235" s="26" t="s">
        <v>113</v>
      </c>
    </row>
    <row r="236" spans="2:65" s="1" customFormat="1" ht="25.5" customHeight="1">
      <c r="B236" s="49"/>
      <c r="C236" s="237" t="s">
        <v>371</v>
      </c>
      <c r="D236" s="237" t="s">
        <v>190</v>
      </c>
      <c r="E236" s="238" t="s">
        <v>595</v>
      </c>
      <c r="F236" s="239" t="s">
        <v>596</v>
      </c>
      <c r="G236" s="240" t="s">
        <v>578</v>
      </c>
      <c r="H236" s="241">
        <v>13</v>
      </c>
      <c r="I236" s="242"/>
      <c r="J236" s="243">
        <f>ROUND(I236*H236,2)</f>
        <v>0</v>
      </c>
      <c r="K236" s="239" t="s">
        <v>194</v>
      </c>
      <c r="L236" s="75"/>
      <c r="M236" s="244" t="s">
        <v>34</v>
      </c>
      <c r="N236" s="245" t="s">
        <v>49</v>
      </c>
      <c r="O236" s="50"/>
      <c r="P236" s="246">
        <f>O236*H236</f>
        <v>0</v>
      </c>
      <c r="Q236" s="246">
        <v>0.03963</v>
      </c>
      <c r="R236" s="246">
        <f>Q236*H236</f>
        <v>0.51519</v>
      </c>
      <c r="S236" s="246">
        <v>0</v>
      </c>
      <c r="T236" s="247">
        <f>S236*H236</f>
        <v>0</v>
      </c>
      <c r="AR236" s="26" t="s">
        <v>204</v>
      </c>
      <c r="AT236" s="26" t="s">
        <v>190</v>
      </c>
      <c r="AU236" s="26" t="s">
        <v>113</v>
      </c>
      <c r="AY236" s="26" t="s">
        <v>187</v>
      </c>
      <c r="BE236" s="248">
        <f>IF(N236="základní",J236,0)</f>
        <v>0</v>
      </c>
      <c r="BF236" s="248">
        <f>IF(N236="snížená",J236,0)</f>
        <v>0</v>
      </c>
      <c r="BG236" s="248">
        <f>IF(N236="zákl. přenesená",J236,0)</f>
        <v>0</v>
      </c>
      <c r="BH236" s="248">
        <f>IF(N236="sníž. přenesená",J236,0)</f>
        <v>0</v>
      </c>
      <c r="BI236" s="248">
        <f>IF(N236="nulová",J236,0)</f>
        <v>0</v>
      </c>
      <c r="BJ236" s="26" t="s">
        <v>86</v>
      </c>
      <c r="BK236" s="248">
        <f>ROUND(I236*H236,2)</f>
        <v>0</v>
      </c>
      <c r="BL236" s="26" t="s">
        <v>204</v>
      </c>
      <c r="BM236" s="26" t="s">
        <v>597</v>
      </c>
    </row>
    <row r="237" spans="2:47" s="1" customFormat="1" ht="13.5">
      <c r="B237" s="49"/>
      <c r="C237" s="77"/>
      <c r="D237" s="253" t="s">
        <v>237</v>
      </c>
      <c r="E237" s="77"/>
      <c r="F237" s="254" t="s">
        <v>591</v>
      </c>
      <c r="G237" s="77"/>
      <c r="H237" s="77"/>
      <c r="I237" s="207"/>
      <c r="J237" s="77"/>
      <c r="K237" s="77"/>
      <c r="L237" s="75"/>
      <c r="M237" s="255"/>
      <c r="N237" s="50"/>
      <c r="O237" s="50"/>
      <c r="P237" s="50"/>
      <c r="Q237" s="50"/>
      <c r="R237" s="50"/>
      <c r="S237" s="50"/>
      <c r="T237" s="98"/>
      <c r="AT237" s="26" t="s">
        <v>237</v>
      </c>
      <c r="AU237" s="26" t="s">
        <v>113</v>
      </c>
    </row>
    <row r="238" spans="2:65" s="1" customFormat="1" ht="25.5" customHeight="1">
      <c r="B238" s="49"/>
      <c r="C238" s="237" t="s">
        <v>376</v>
      </c>
      <c r="D238" s="237" t="s">
        <v>190</v>
      </c>
      <c r="E238" s="238" t="s">
        <v>598</v>
      </c>
      <c r="F238" s="239" t="s">
        <v>599</v>
      </c>
      <c r="G238" s="240" t="s">
        <v>578</v>
      </c>
      <c r="H238" s="241">
        <v>4</v>
      </c>
      <c r="I238" s="242"/>
      <c r="J238" s="243">
        <f>ROUND(I238*H238,2)</f>
        <v>0</v>
      </c>
      <c r="K238" s="239" t="s">
        <v>194</v>
      </c>
      <c r="L238" s="75"/>
      <c r="M238" s="244" t="s">
        <v>34</v>
      </c>
      <c r="N238" s="245" t="s">
        <v>49</v>
      </c>
      <c r="O238" s="50"/>
      <c r="P238" s="246">
        <f>O238*H238</f>
        <v>0</v>
      </c>
      <c r="Q238" s="246">
        <v>0.05263</v>
      </c>
      <c r="R238" s="246">
        <f>Q238*H238</f>
        <v>0.21052</v>
      </c>
      <c r="S238" s="246">
        <v>0</v>
      </c>
      <c r="T238" s="247">
        <f>S238*H238</f>
        <v>0</v>
      </c>
      <c r="AR238" s="26" t="s">
        <v>204</v>
      </c>
      <c r="AT238" s="26" t="s">
        <v>190</v>
      </c>
      <c r="AU238" s="26" t="s">
        <v>113</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204</v>
      </c>
      <c r="BM238" s="26" t="s">
        <v>600</v>
      </c>
    </row>
    <row r="239" spans="2:47" s="1" customFormat="1" ht="13.5">
      <c r="B239" s="49"/>
      <c r="C239" s="77"/>
      <c r="D239" s="253" t="s">
        <v>237</v>
      </c>
      <c r="E239" s="77"/>
      <c r="F239" s="254" t="s">
        <v>591</v>
      </c>
      <c r="G239" s="77"/>
      <c r="H239" s="77"/>
      <c r="I239" s="207"/>
      <c r="J239" s="77"/>
      <c r="K239" s="77"/>
      <c r="L239" s="75"/>
      <c r="M239" s="255"/>
      <c r="N239" s="50"/>
      <c r="O239" s="50"/>
      <c r="P239" s="50"/>
      <c r="Q239" s="50"/>
      <c r="R239" s="50"/>
      <c r="S239" s="50"/>
      <c r="T239" s="98"/>
      <c r="AT239" s="26" t="s">
        <v>237</v>
      </c>
      <c r="AU239" s="26" t="s">
        <v>113</v>
      </c>
    </row>
    <row r="240" spans="2:65" s="1" customFormat="1" ht="25.5" customHeight="1">
      <c r="B240" s="49"/>
      <c r="C240" s="237" t="s">
        <v>384</v>
      </c>
      <c r="D240" s="237" t="s">
        <v>190</v>
      </c>
      <c r="E240" s="238" t="s">
        <v>601</v>
      </c>
      <c r="F240" s="239" t="s">
        <v>602</v>
      </c>
      <c r="G240" s="240" t="s">
        <v>578</v>
      </c>
      <c r="H240" s="241">
        <v>1</v>
      </c>
      <c r="I240" s="242"/>
      <c r="J240" s="243">
        <f>ROUND(I240*H240,2)</f>
        <v>0</v>
      </c>
      <c r="K240" s="239" t="s">
        <v>194</v>
      </c>
      <c r="L240" s="75"/>
      <c r="M240" s="244" t="s">
        <v>34</v>
      </c>
      <c r="N240" s="245" t="s">
        <v>49</v>
      </c>
      <c r="O240" s="50"/>
      <c r="P240" s="246">
        <f>O240*H240</f>
        <v>0</v>
      </c>
      <c r="Q240" s="246">
        <v>0.03863</v>
      </c>
      <c r="R240" s="246">
        <f>Q240*H240</f>
        <v>0.03863</v>
      </c>
      <c r="S240" s="246">
        <v>0</v>
      </c>
      <c r="T240" s="247">
        <f>S240*H240</f>
        <v>0</v>
      </c>
      <c r="AR240" s="26" t="s">
        <v>204</v>
      </c>
      <c r="AT240" s="26" t="s">
        <v>190</v>
      </c>
      <c r="AU240" s="26" t="s">
        <v>113</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204</v>
      </c>
      <c r="BM240" s="26" t="s">
        <v>603</v>
      </c>
    </row>
    <row r="241" spans="2:47" s="1" customFormat="1" ht="13.5">
      <c r="B241" s="49"/>
      <c r="C241" s="77"/>
      <c r="D241" s="253" t="s">
        <v>237</v>
      </c>
      <c r="E241" s="77"/>
      <c r="F241" s="254" t="s">
        <v>591</v>
      </c>
      <c r="G241" s="77"/>
      <c r="H241" s="77"/>
      <c r="I241" s="207"/>
      <c r="J241" s="77"/>
      <c r="K241" s="77"/>
      <c r="L241" s="75"/>
      <c r="M241" s="255"/>
      <c r="N241" s="50"/>
      <c r="O241" s="50"/>
      <c r="P241" s="50"/>
      <c r="Q241" s="50"/>
      <c r="R241" s="50"/>
      <c r="S241" s="50"/>
      <c r="T241" s="98"/>
      <c r="AT241" s="26" t="s">
        <v>237</v>
      </c>
      <c r="AU241" s="26" t="s">
        <v>113</v>
      </c>
    </row>
    <row r="242" spans="2:63" s="11" customFormat="1" ht="22.3" customHeight="1">
      <c r="B242" s="221"/>
      <c r="C242" s="222"/>
      <c r="D242" s="223" t="s">
        <v>77</v>
      </c>
      <c r="E242" s="235" t="s">
        <v>604</v>
      </c>
      <c r="F242" s="235" t="s">
        <v>605</v>
      </c>
      <c r="G242" s="222"/>
      <c r="H242" s="222"/>
      <c r="I242" s="225"/>
      <c r="J242" s="236">
        <f>BK242</f>
        <v>0</v>
      </c>
      <c r="K242" s="222"/>
      <c r="L242" s="227"/>
      <c r="M242" s="228"/>
      <c r="N242" s="229"/>
      <c r="O242" s="229"/>
      <c r="P242" s="230">
        <f>SUM(P243:P278)</f>
        <v>0</v>
      </c>
      <c r="Q242" s="229"/>
      <c r="R242" s="230">
        <f>SUM(R243:R278)</f>
        <v>46.18158715999999</v>
      </c>
      <c r="S242" s="229"/>
      <c r="T242" s="231">
        <f>SUM(T243:T278)</f>
        <v>0</v>
      </c>
      <c r="AR242" s="232" t="s">
        <v>86</v>
      </c>
      <c r="AT242" s="233" t="s">
        <v>77</v>
      </c>
      <c r="AU242" s="233" t="s">
        <v>88</v>
      </c>
      <c r="AY242" s="232" t="s">
        <v>187</v>
      </c>
      <c r="BK242" s="234">
        <f>SUM(BK243:BK278)</f>
        <v>0</v>
      </c>
    </row>
    <row r="243" spans="2:65" s="1" customFormat="1" ht="25.5" customHeight="1">
      <c r="B243" s="49"/>
      <c r="C243" s="237" t="s">
        <v>390</v>
      </c>
      <c r="D243" s="237" t="s">
        <v>190</v>
      </c>
      <c r="E243" s="238" t="s">
        <v>606</v>
      </c>
      <c r="F243" s="239" t="s">
        <v>607</v>
      </c>
      <c r="G243" s="240" t="s">
        <v>235</v>
      </c>
      <c r="H243" s="241">
        <v>153.023</v>
      </c>
      <c r="I243" s="242"/>
      <c r="J243" s="243">
        <f>ROUND(I243*H243,2)</f>
        <v>0</v>
      </c>
      <c r="K243" s="239" t="s">
        <v>194</v>
      </c>
      <c r="L243" s="75"/>
      <c r="M243" s="244" t="s">
        <v>34</v>
      </c>
      <c r="N243" s="245" t="s">
        <v>49</v>
      </c>
      <c r="O243" s="50"/>
      <c r="P243" s="246">
        <f>O243*H243</f>
        <v>0</v>
      </c>
      <c r="Q243" s="246">
        <v>0.06917</v>
      </c>
      <c r="R243" s="246">
        <f>Q243*H243</f>
        <v>10.584600909999999</v>
      </c>
      <c r="S243" s="246">
        <v>0</v>
      </c>
      <c r="T243" s="247">
        <f>S243*H243</f>
        <v>0</v>
      </c>
      <c r="AR243" s="26" t="s">
        <v>204</v>
      </c>
      <c r="AT243" s="26" t="s">
        <v>190</v>
      </c>
      <c r="AU243" s="26" t="s">
        <v>113</v>
      </c>
      <c r="AY243" s="26" t="s">
        <v>187</v>
      </c>
      <c r="BE243" s="248">
        <f>IF(N243="základní",J243,0)</f>
        <v>0</v>
      </c>
      <c r="BF243" s="248">
        <f>IF(N243="snížená",J243,0)</f>
        <v>0</v>
      </c>
      <c r="BG243" s="248">
        <f>IF(N243="zákl. přenesená",J243,0)</f>
        <v>0</v>
      </c>
      <c r="BH243" s="248">
        <f>IF(N243="sníž. přenesená",J243,0)</f>
        <v>0</v>
      </c>
      <c r="BI243" s="248">
        <f>IF(N243="nulová",J243,0)</f>
        <v>0</v>
      </c>
      <c r="BJ243" s="26" t="s">
        <v>86</v>
      </c>
      <c r="BK243" s="248">
        <f>ROUND(I243*H243,2)</f>
        <v>0</v>
      </c>
      <c r="BL243" s="26" t="s">
        <v>204</v>
      </c>
      <c r="BM243" s="26" t="s">
        <v>608</v>
      </c>
    </row>
    <row r="244" spans="2:51" s="12" customFormat="1" ht="13.5">
      <c r="B244" s="256"/>
      <c r="C244" s="257"/>
      <c r="D244" s="253" t="s">
        <v>244</v>
      </c>
      <c r="E244" s="258" t="s">
        <v>34</v>
      </c>
      <c r="F244" s="259" t="s">
        <v>245</v>
      </c>
      <c r="G244" s="257"/>
      <c r="H244" s="258" t="s">
        <v>34</v>
      </c>
      <c r="I244" s="260"/>
      <c r="J244" s="257"/>
      <c r="K244" s="257"/>
      <c r="L244" s="261"/>
      <c r="M244" s="262"/>
      <c r="N244" s="263"/>
      <c r="O244" s="263"/>
      <c r="P244" s="263"/>
      <c r="Q244" s="263"/>
      <c r="R244" s="263"/>
      <c r="S244" s="263"/>
      <c r="T244" s="264"/>
      <c r="AT244" s="265" t="s">
        <v>244</v>
      </c>
      <c r="AU244" s="265" t="s">
        <v>113</v>
      </c>
      <c r="AV244" s="12" t="s">
        <v>86</v>
      </c>
      <c r="AW244" s="12" t="s">
        <v>41</v>
      </c>
      <c r="AX244" s="12" t="s">
        <v>78</v>
      </c>
      <c r="AY244" s="265" t="s">
        <v>187</v>
      </c>
    </row>
    <row r="245" spans="2:51" s="13" customFormat="1" ht="13.5">
      <c r="B245" s="266"/>
      <c r="C245" s="267"/>
      <c r="D245" s="253" t="s">
        <v>244</v>
      </c>
      <c r="E245" s="268" t="s">
        <v>34</v>
      </c>
      <c r="F245" s="269" t="s">
        <v>609</v>
      </c>
      <c r="G245" s="267"/>
      <c r="H245" s="270">
        <v>90.929</v>
      </c>
      <c r="I245" s="271"/>
      <c r="J245" s="267"/>
      <c r="K245" s="267"/>
      <c r="L245" s="272"/>
      <c r="M245" s="273"/>
      <c r="N245" s="274"/>
      <c r="O245" s="274"/>
      <c r="P245" s="274"/>
      <c r="Q245" s="274"/>
      <c r="R245" s="274"/>
      <c r="S245" s="274"/>
      <c r="T245" s="275"/>
      <c r="AT245" s="276" t="s">
        <v>244</v>
      </c>
      <c r="AU245" s="276" t="s">
        <v>113</v>
      </c>
      <c r="AV245" s="13" t="s">
        <v>88</v>
      </c>
      <c r="AW245" s="13" t="s">
        <v>41</v>
      </c>
      <c r="AX245" s="13" t="s">
        <v>78</v>
      </c>
      <c r="AY245" s="276" t="s">
        <v>187</v>
      </c>
    </row>
    <row r="246" spans="2:51" s="12" customFormat="1" ht="13.5">
      <c r="B246" s="256"/>
      <c r="C246" s="257"/>
      <c r="D246" s="253" t="s">
        <v>244</v>
      </c>
      <c r="E246" s="258" t="s">
        <v>34</v>
      </c>
      <c r="F246" s="259" t="s">
        <v>247</v>
      </c>
      <c r="G246" s="257"/>
      <c r="H246" s="258" t="s">
        <v>34</v>
      </c>
      <c r="I246" s="260"/>
      <c r="J246" s="257"/>
      <c r="K246" s="257"/>
      <c r="L246" s="261"/>
      <c r="M246" s="262"/>
      <c r="N246" s="263"/>
      <c r="O246" s="263"/>
      <c r="P246" s="263"/>
      <c r="Q246" s="263"/>
      <c r="R246" s="263"/>
      <c r="S246" s="263"/>
      <c r="T246" s="264"/>
      <c r="AT246" s="265" t="s">
        <v>244</v>
      </c>
      <c r="AU246" s="265" t="s">
        <v>113</v>
      </c>
      <c r="AV246" s="12" t="s">
        <v>86</v>
      </c>
      <c r="AW246" s="12" t="s">
        <v>41</v>
      </c>
      <c r="AX246" s="12" t="s">
        <v>78</v>
      </c>
      <c r="AY246" s="265" t="s">
        <v>187</v>
      </c>
    </row>
    <row r="247" spans="2:51" s="13" customFormat="1" ht="13.5">
      <c r="B247" s="266"/>
      <c r="C247" s="267"/>
      <c r="D247" s="253" t="s">
        <v>244</v>
      </c>
      <c r="E247" s="268" t="s">
        <v>34</v>
      </c>
      <c r="F247" s="269" t="s">
        <v>610</v>
      </c>
      <c r="G247" s="267"/>
      <c r="H247" s="270">
        <v>21.974</v>
      </c>
      <c r="I247" s="271"/>
      <c r="J247" s="267"/>
      <c r="K247" s="267"/>
      <c r="L247" s="272"/>
      <c r="M247" s="273"/>
      <c r="N247" s="274"/>
      <c r="O247" s="274"/>
      <c r="P247" s="274"/>
      <c r="Q247" s="274"/>
      <c r="R247" s="274"/>
      <c r="S247" s="274"/>
      <c r="T247" s="275"/>
      <c r="AT247" s="276" t="s">
        <v>244</v>
      </c>
      <c r="AU247" s="276" t="s">
        <v>113</v>
      </c>
      <c r="AV247" s="13" t="s">
        <v>88</v>
      </c>
      <c r="AW247" s="13" t="s">
        <v>41</v>
      </c>
      <c r="AX247" s="13" t="s">
        <v>78</v>
      </c>
      <c r="AY247" s="276" t="s">
        <v>187</v>
      </c>
    </row>
    <row r="248" spans="2:51" s="12" customFormat="1" ht="13.5">
      <c r="B248" s="256"/>
      <c r="C248" s="257"/>
      <c r="D248" s="253" t="s">
        <v>244</v>
      </c>
      <c r="E248" s="258" t="s">
        <v>34</v>
      </c>
      <c r="F248" s="259" t="s">
        <v>249</v>
      </c>
      <c r="G248" s="257"/>
      <c r="H248" s="258" t="s">
        <v>34</v>
      </c>
      <c r="I248" s="260"/>
      <c r="J248" s="257"/>
      <c r="K248" s="257"/>
      <c r="L248" s="261"/>
      <c r="M248" s="262"/>
      <c r="N248" s="263"/>
      <c r="O248" s="263"/>
      <c r="P248" s="263"/>
      <c r="Q248" s="263"/>
      <c r="R248" s="263"/>
      <c r="S248" s="263"/>
      <c r="T248" s="264"/>
      <c r="AT248" s="265" t="s">
        <v>244</v>
      </c>
      <c r="AU248" s="265" t="s">
        <v>113</v>
      </c>
      <c r="AV248" s="12" t="s">
        <v>86</v>
      </c>
      <c r="AW248" s="12" t="s">
        <v>41</v>
      </c>
      <c r="AX248" s="12" t="s">
        <v>78</v>
      </c>
      <c r="AY248" s="265" t="s">
        <v>187</v>
      </c>
    </row>
    <row r="249" spans="2:51" s="13" customFormat="1" ht="13.5">
      <c r="B249" s="266"/>
      <c r="C249" s="267"/>
      <c r="D249" s="253" t="s">
        <v>244</v>
      </c>
      <c r="E249" s="268" t="s">
        <v>34</v>
      </c>
      <c r="F249" s="269" t="s">
        <v>611</v>
      </c>
      <c r="G249" s="267"/>
      <c r="H249" s="270">
        <v>48.97</v>
      </c>
      <c r="I249" s="271"/>
      <c r="J249" s="267"/>
      <c r="K249" s="267"/>
      <c r="L249" s="272"/>
      <c r="M249" s="273"/>
      <c r="N249" s="274"/>
      <c r="O249" s="274"/>
      <c r="P249" s="274"/>
      <c r="Q249" s="274"/>
      <c r="R249" s="274"/>
      <c r="S249" s="274"/>
      <c r="T249" s="275"/>
      <c r="AT249" s="276" t="s">
        <v>244</v>
      </c>
      <c r="AU249" s="276" t="s">
        <v>113</v>
      </c>
      <c r="AV249" s="13" t="s">
        <v>88</v>
      </c>
      <c r="AW249" s="13" t="s">
        <v>41</v>
      </c>
      <c r="AX249" s="13" t="s">
        <v>78</v>
      </c>
      <c r="AY249" s="276" t="s">
        <v>187</v>
      </c>
    </row>
    <row r="250" spans="2:51" s="12" customFormat="1" ht="13.5">
      <c r="B250" s="256"/>
      <c r="C250" s="257"/>
      <c r="D250" s="253" t="s">
        <v>244</v>
      </c>
      <c r="E250" s="258" t="s">
        <v>34</v>
      </c>
      <c r="F250" s="259" t="s">
        <v>269</v>
      </c>
      <c r="G250" s="257"/>
      <c r="H250" s="258" t="s">
        <v>34</v>
      </c>
      <c r="I250" s="260"/>
      <c r="J250" s="257"/>
      <c r="K250" s="257"/>
      <c r="L250" s="261"/>
      <c r="M250" s="262"/>
      <c r="N250" s="263"/>
      <c r="O250" s="263"/>
      <c r="P250" s="263"/>
      <c r="Q250" s="263"/>
      <c r="R250" s="263"/>
      <c r="S250" s="263"/>
      <c r="T250" s="264"/>
      <c r="AT250" s="265" t="s">
        <v>244</v>
      </c>
      <c r="AU250" s="265" t="s">
        <v>113</v>
      </c>
      <c r="AV250" s="12" t="s">
        <v>86</v>
      </c>
      <c r="AW250" s="12" t="s">
        <v>41</v>
      </c>
      <c r="AX250" s="12" t="s">
        <v>78</v>
      </c>
      <c r="AY250" s="265" t="s">
        <v>187</v>
      </c>
    </row>
    <row r="251" spans="2:51" s="13" customFormat="1" ht="13.5">
      <c r="B251" s="266"/>
      <c r="C251" s="267"/>
      <c r="D251" s="253" t="s">
        <v>244</v>
      </c>
      <c r="E251" s="268" t="s">
        <v>34</v>
      </c>
      <c r="F251" s="269" t="s">
        <v>612</v>
      </c>
      <c r="G251" s="267"/>
      <c r="H251" s="270">
        <v>29.692</v>
      </c>
      <c r="I251" s="271"/>
      <c r="J251" s="267"/>
      <c r="K251" s="267"/>
      <c r="L251" s="272"/>
      <c r="M251" s="273"/>
      <c r="N251" s="274"/>
      <c r="O251" s="274"/>
      <c r="P251" s="274"/>
      <c r="Q251" s="274"/>
      <c r="R251" s="274"/>
      <c r="S251" s="274"/>
      <c r="T251" s="275"/>
      <c r="AT251" s="276" t="s">
        <v>244</v>
      </c>
      <c r="AU251" s="276" t="s">
        <v>113</v>
      </c>
      <c r="AV251" s="13" t="s">
        <v>88</v>
      </c>
      <c r="AW251" s="13" t="s">
        <v>41</v>
      </c>
      <c r="AX251" s="13" t="s">
        <v>78</v>
      </c>
      <c r="AY251" s="276" t="s">
        <v>187</v>
      </c>
    </row>
    <row r="252" spans="2:51" s="12" customFormat="1" ht="13.5">
      <c r="B252" s="256"/>
      <c r="C252" s="257"/>
      <c r="D252" s="253" t="s">
        <v>244</v>
      </c>
      <c r="E252" s="258" t="s">
        <v>34</v>
      </c>
      <c r="F252" s="259" t="s">
        <v>613</v>
      </c>
      <c r="G252" s="257"/>
      <c r="H252" s="258" t="s">
        <v>34</v>
      </c>
      <c r="I252" s="260"/>
      <c r="J252" s="257"/>
      <c r="K252" s="257"/>
      <c r="L252" s="261"/>
      <c r="M252" s="262"/>
      <c r="N252" s="263"/>
      <c r="O252" s="263"/>
      <c r="P252" s="263"/>
      <c r="Q252" s="263"/>
      <c r="R252" s="263"/>
      <c r="S252" s="263"/>
      <c r="T252" s="264"/>
      <c r="AT252" s="265" t="s">
        <v>244</v>
      </c>
      <c r="AU252" s="265" t="s">
        <v>113</v>
      </c>
      <c r="AV252" s="12" t="s">
        <v>86</v>
      </c>
      <c r="AW252" s="12" t="s">
        <v>41</v>
      </c>
      <c r="AX252" s="12" t="s">
        <v>78</v>
      </c>
      <c r="AY252" s="265" t="s">
        <v>187</v>
      </c>
    </row>
    <row r="253" spans="2:51" s="13" customFormat="1" ht="13.5">
      <c r="B253" s="266"/>
      <c r="C253" s="267"/>
      <c r="D253" s="253" t="s">
        <v>244</v>
      </c>
      <c r="E253" s="268" t="s">
        <v>34</v>
      </c>
      <c r="F253" s="269" t="s">
        <v>614</v>
      </c>
      <c r="G253" s="267"/>
      <c r="H253" s="270">
        <v>39.026</v>
      </c>
      <c r="I253" s="271"/>
      <c r="J253" s="267"/>
      <c r="K253" s="267"/>
      <c r="L253" s="272"/>
      <c r="M253" s="273"/>
      <c r="N253" s="274"/>
      <c r="O253" s="274"/>
      <c r="P253" s="274"/>
      <c r="Q253" s="274"/>
      <c r="R253" s="274"/>
      <c r="S253" s="274"/>
      <c r="T253" s="275"/>
      <c r="AT253" s="276" t="s">
        <v>244</v>
      </c>
      <c r="AU253" s="276" t="s">
        <v>113</v>
      </c>
      <c r="AV253" s="13" t="s">
        <v>88</v>
      </c>
      <c r="AW253" s="13" t="s">
        <v>41</v>
      </c>
      <c r="AX253" s="13" t="s">
        <v>78</v>
      </c>
      <c r="AY253" s="276" t="s">
        <v>187</v>
      </c>
    </row>
    <row r="254" spans="2:51" s="12" customFormat="1" ht="13.5">
      <c r="B254" s="256"/>
      <c r="C254" s="257"/>
      <c r="D254" s="253" t="s">
        <v>244</v>
      </c>
      <c r="E254" s="258" t="s">
        <v>34</v>
      </c>
      <c r="F254" s="259" t="s">
        <v>615</v>
      </c>
      <c r="G254" s="257"/>
      <c r="H254" s="258" t="s">
        <v>34</v>
      </c>
      <c r="I254" s="260"/>
      <c r="J254" s="257"/>
      <c r="K254" s="257"/>
      <c r="L254" s="261"/>
      <c r="M254" s="262"/>
      <c r="N254" s="263"/>
      <c r="O254" s="263"/>
      <c r="P254" s="263"/>
      <c r="Q254" s="263"/>
      <c r="R254" s="263"/>
      <c r="S254" s="263"/>
      <c r="T254" s="264"/>
      <c r="AT254" s="265" t="s">
        <v>244</v>
      </c>
      <c r="AU254" s="265" t="s">
        <v>113</v>
      </c>
      <c r="AV254" s="12" t="s">
        <v>86</v>
      </c>
      <c r="AW254" s="12" t="s">
        <v>41</v>
      </c>
      <c r="AX254" s="12" t="s">
        <v>78</v>
      </c>
      <c r="AY254" s="265" t="s">
        <v>187</v>
      </c>
    </row>
    <row r="255" spans="2:51" s="13" customFormat="1" ht="13.5">
      <c r="B255" s="266"/>
      <c r="C255" s="267"/>
      <c r="D255" s="253" t="s">
        <v>244</v>
      </c>
      <c r="E255" s="268" t="s">
        <v>34</v>
      </c>
      <c r="F255" s="269" t="s">
        <v>616</v>
      </c>
      <c r="G255" s="267"/>
      <c r="H255" s="270">
        <v>-4.848</v>
      </c>
      <c r="I255" s="271"/>
      <c r="J255" s="267"/>
      <c r="K255" s="267"/>
      <c r="L255" s="272"/>
      <c r="M255" s="273"/>
      <c r="N255" s="274"/>
      <c r="O255" s="274"/>
      <c r="P255" s="274"/>
      <c r="Q255" s="274"/>
      <c r="R255" s="274"/>
      <c r="S255" s="274"/>
      <c r="T255" s="275"/>
      <c r="AT255" s="276" t="s">
        <v>244</v>
      </c>
      <c r="AU255" s="276" t="s">
        <v>113</v>
      </c>
      <c r="AV255" s="13" t="s">
        <v>88</v>
      </c>
      <c r="AW255" s="13" t="s">
        <v>41</v>
      </c>
      <c r="AX255" s="13" t="s">
        <v>78</v>
      </c>
      <c r="AY255" s="276" t="s">
        <v>187</v>
      </c>
    </row>
    <row r="256" spans="2:51" s="13" customFormat="1" ht="13.5">
      <c r="B256" s="266"/>
      <c r="C256" s="267"/>
      <c r="D256" s="253" t="s">
        <v>244</v>
      </c>
      <c r="E256" s="268" t="s">
        <v>34</v>
      </c>
      <c r="F256" s="269" t="s">
        <v>617</v>
      </c>
      <c r="G256" s="267"/>
      <c r="H256" s="270">
        <v>-16.16</v>
      </c>
      <c r="I256" s="271"/>
      <c r="J256" s="267"/>
      <c r="K256" s="267"/>
      <c r="L256" s="272"/>
      <c r="M256" s="273"/>
      <c r="N256" s="274"/>
      <c r="O256" s="274"/>
      <c r="P256" s="274"/>
      <c r="Q256" s="274"/>
      <c r="R256" s="274"/>
      <c r="S256" s="274"/>
      <c r="T256" s="275"/>
      <c r="AT256" s="276" t="s">
        <v>244</v>
      </c>
      <c r="AU256" s="276" t="s">
        <v>113</v>
      </c>
      <c r="AV256" s="13" t="s">
        <v>88</v>
      </c>
      <c r="AW256" s="13" t="s">
        <v>41</v>
      </c>
      <c r="AX256" s="13" t="s">
        <v>78</v>
      </c>
      <c r="AY256" s="276" t="s">
        <v>187</v>
      </c>
    </row>
    <row r="257" spans="2:51" s="13" customFormat="1" ht="13.5">
      <c r="B257" s="266"/>
      <c r="C257" s="267"/>
      <c r="D257" s="253" t="s">
        <v>244</v>
      </c>
      <c r="E257" s="268" t="s">
        <v>34</v>
      </c>
      <c r="F257" s="269" t="s">
        <v>618</v>
      </c>
      <c r="G257" s="267"/>
      <c r="H257" s="270">
        <v>-1.414</v>
      </c>
      <c r="I257" s="271"/>
      <c r="J257" s="267"/>
      <c r="K257" s="267"/>
      <c r="L257" s="272"/>
      <c r="M257" s="273"/>
      <c r="N257" s="274"/>
      <c r="O257" s="274"/>
      <c r="P257" s="274"/>
      <c r="Q257" s="274"/>
      <c r="R257" s="274"/>
      <c r="S257" s="274"/>
      <c r="T257" s="275"/>
      <c r="AT257" s="276" t="s">
        <v>244</v>
      </c>
      <c r="AU257" s="276" t="s">
        <v>113</v>
      </c>
      <c r="AV257" s="13" t="s">
        <v>88</v>
      </c>
      <c r="AW257" s="13" t="s">
        <v>41</v>
      </c>
      <c r="AX257" s="13" t="s">
        <v>78</v>
      </c>
      <c r="AY257" s="276" t="s">
        <v>187</v>
      </c>
    </row>
    <row r="258" spans="2:51" s="13" customFormat="1" ht="13.5">
      <c r="B258" s="266"/>
      <c r="C258" s="267"/>
      <c r="D258" s="253" t="s">
        <v>244</v>
      </c>
      <c r="E258" s="268" t="s">
        <v>34</v>
      </c>
      <c r="F258" s="269" t="s">
        <v>619</v>
      </c>
      <c r="G258" s="267"/>
      <c r="H258" s="270">
        <v>-38.784</v>
      </c>
      <c r="I258" s="271"/>
      <c r="J258" s="267"/>
      <c r="K258" s="267"/>
      <c r="L258" s="272"/>
      <c r="M258" s="273"/>
      <c r="N258" s="274"/>
      <c r="O258" s="274"/>
      <c r="P258" s="274"/>
      <c r="Q258" s="274"/>
      <c r="R258" s="274"/>
      <c r="S258" s="274"/>
      <c r="T258" s="275"/>
      <c r="AT258" s="276" t="s">
        <v>244</v>
      </c>
      <c r="AU258" s="276" t="s">
        <v>113</v>
      </c>
      <c r="AV258" s="13" t="s">
        <v>88</v>
      </c>
      <c r="AW258" s="13" t="s">
        <v>41</v>
      </c>
      <c r="AX258" s="13" t="s">
        <v>78</v>
      </c>
      <c r="AY258" s="276" t="s">
        <v>187</v>
      </c>
    </row>
    <row r="259" spans="2:51" s="13" customFormat="1" ht="13.5">
      <c r="B259" s="266"/>
      <c r="C259" s="267"/>
      <c r="D259" s="253" t="s">
        <v>244</v>
      </c>
      <c r="E259" s="268" t="s">
        <v>34</v>
      </c>
      <c r="F259" s="269" t="s">
        <v>620</v>
      </c>
      <c r="G259" s="267"/>
      <c r="H259" s="270">
        <v>-16.362</v>
      </c>
      <c r="I259" s="271"/>
      <c r="J259" s="267"/>
      <c r="K259" s="267"/>
      <c r="L259" s="272"/>
      <c r="M259" s="273"/>
      <c r="N259" s="274"/>
      <c r="O259" s="274"/>
      <c r="P259" s="274"/>
      <c r="Q259" s="274"/>
      <c r="R259" s="274"/>
      <c r="S259" s="274"/>
      <c r="T259" s="275"/>
      <c r="AT259" s="276" t="s">
        <v>244</v>
      </c>
      <c r="AU259" s="276" t="s">
        <v>113</v>
      </c>
      <c r="AV259" s="13" t="s">
        <v>88</v>
      </c>
      <c r="AW259" s="13" t="s">
        <v>41</v>
      </c>
      <c r="AX259" s="13" t="s">
        <v>78</v>
      </c>
      <c r="AY259" s="276" t="s">
        <v>187</v>
      </c>
    </row>
    <row r="260" spans="2:51" s="14" customFormat="1" ht="13.5">
      <c r="B260" s="277"/>
      <c r="C260" s="278"/>
      <c r="D260" s="253" t="s">
        <v>244</v>
      </c>
      <c r="E260" s="279" t="s">
        <v>34</v>
      </c>
      <c r="F260" s="280" t="s">
        <v>251</v>
      </c>
      <c r="G260" s="278"/>
      <c r="H260" s="281">
        <v>153.023</v>
      </c>
      <c r="I260" s="282"/>
      <c r="J260" s="278"/>
      <c r="K260" s="278"/>
      <c r="L260" s="283"/>
      <c r="M260" s="284"/>
      <c r="N260" s="285"/>
      <c r="O260" s="285"/>
      <c r="P260" s="285"/>
      <c r="Q260" s="285"/>
      <c r="R260" s="285"/>
      <c r="S260" s="285"/>
      <c r="T260" s="286"/>
      <c r="AT260" s="287" t="s">
        <v>244</v>
      </c>
      <c r="AU260" s="287" t="s">
        <v>113</v>
      </c>
      <c r="AV260" s="14" t="s">
        <v>204</v>
      </c>
      <c r="AW260" s="14" t="s">
        <v>41</v>
      </c>
      <c r="AX260" s="14" t="s">
        <v>86</v>
      </c>
      <c r="AY260" s="287" t="s">
        <v>187</v>
      </c>
    </row>
    <row r="261" spans="2:65" s="1" customFormat="1" ht="25.5" customHeight="1">
      <c r="B261" s="49"/>
      <c r="C261" s="237" t="s">
        <v>396</v>
      </c>
      <c r="D261" s="237" t="s">
        <v>190</v>
      </c>
      <c r="E261" s="238" t="s">
        <v>621</v>
      </c>
      <c r="F261" s="239" t="s">
        <v>622</v>
      </c>
      <c r="G261" s="240" t="s">
        <v>235</v>
      </c>
      <c r="H261" s="241">
        <v>344.765</v>
      </c>
      <c r="I261" s="242"/>
      <c r="J261" s="243">
        <f>ROUND(I261*H261,2)</f>
        <v>0</v>
      </c>
      <c r="K261" s="239" t="s">
        <v>194</v>
      </c>
      <c r="L261" s="75"/>
      <c r="M261" s="244" t="s">
        <v>34</v>
      </c>
      <c r="N261" s="245" t="s">
        <v>49</v>
      </c>
      <c r="O261" s="50"/>
      <c r="P261" s="246">
        <f>O261*H261</f>
        <v>0</v>
      </c>
      <c r="Q261" s="246">
        <v>0.10325</v>
      </c>
      <c r="R261" s="246">
        <f>Q261*H261</f>
        <v>35.59698624999999</v>
      </c>
      <c r="S261" s="246">
        <v>0</v>
      </c>
      <c r="T261" s="247">
        <f>S261*H261</f>
        <v>0</v>
      </c>
      <c r="AR261" s="26" t="s">
        <v>204</v>
      </c>
      <c r="AT261" s="26" t="s">
        <v>190</v>
      </c>
      <c r="AU261" s="26" t="s">
        <v>113</v>
      </c>
      <c r="AY261" s="26" t="s">
        <v>187</v>
      </c>
      <c r="BE261" s="248">
        <f>IF(N261="základní",J261,0)</f>
        <v>0</v>
      </c>
      <c r="BF261" s="248">
        <f>IF(N261="snížená",J261,0)</f>
        <v>0</v>
      </c>
      <c r="BG261" s="248">
        <f>IF(N261="zákl. přenesená",J261,0)</f>
        <v>0</v>
      </c>
      <c r="BH261" s="248">
        <f>IF(N261="sníž. přenesená",J261,0)</f>
        <v>0</v>
      </c>
      <c r="BI261" s="248">
        <f>IF(N261="nulová",J261,0)</f>
        <v>0</v>
      </c>
      <c r="BJ261" s="26" t="s">
        <v>86</v>
      </c>
      <c r="BK261" s="248">
        <f>ROUND(I261*H261,2)</f>
        <v>0</v>
      </c>
      <c r="BL261" s="26" t="s">
        <v>204</v>
      </c>
      <c r="BM261" s="26" t="s">
        <v>623</v>
      </c>
    </row>
    <row r="262" spans="2:51" s="12" customFormat="1" ht="13.5">
      <c r="B262" s="256"/>
      <c r="C262" s="257"/>
      <c r="D262" s="253" t="s">
        <v>244</v>
      </c>
      <c r="E262" s="258" t="s">
        <v>34</v>
      </c>
      <c r="F262" s="259" t="s">
        <v>245</v>
      </c>
      <c r="G262" s="257"/>
      <c r="H262" s="258" t="s">
        <v>34</v>
      </c>
      <c r="I262" s="260"/>
      <c r="J262" s="257"/>
      <c r="K262" s="257"/>
      <c r="L262" s="261"/>
      <c r="M262" s="262"/>
      <c r="N262" s="263"/>
      <c r="O262" s="263"/>
      <c r="P262" s="263"/>
      <c r="Q262" s="263"/>
      <c r="R262" s="263"/>
      <c r="S262" s="263"/>
      <c r="T262" s="264"/>
      <c r="AT262" s="265" t="s">
        <v>244</v>
      </c>
      <c r="AU262" s="265" t="s">
        <v>113</v>
      </c>
      <c r="AV262" s="12" t="s">
        <v>86</v>
      </c>
      <c r="AW262" s="12" t="s">
        <v>41</v>
      </c>
      <c r="AX262" s="12" t="s">
        <v>78</v>
      </c>
      <c r="AY262" s="265" t="s">
        <v>187</v>
      </c>
    </row>
    <row r="263" spans="2:51" s="13" customFormat="1" ht="13.5">
      <c r="B263" s="266"/>
      <c r="C263" s="267"/>
      <c r="D263" s="253" t="s">
        <v>244</v>
      </c>
      <c r="E263" s="268" t="s">
        <v>34</v>
      </c>
      <c r="F263" s="269" t="s">
        <v>624</v>
      </c>
      <c r="G263" s="267"/>
      <c r="H263" s="270">
        <v>117.039</v>
      </c>
      <c r="I263" s="271"/>
      <c r="J263" s="267"/>
      <c r="K263" s="267"/>
      <c r="L263" s="272"/>
      <c r="M263" s="273"/>
      <c r="N263" s="274"/>
      <c r="O263" s="274"/>
      <c r="P263" s="274"/>
      <c r="Q263" s="274"/>
      <c r="R263" s="274"/>
      <c r="S263" s="274"/>
      <c r="T263" s="275"/>
      <c r="AT263" s="276" t="s">
        <v>244</v>
      </c>
      <c r="AU263" s="276" t="s">
        <v>113</v>
      </c>
      <c r="AV263" s="13" t="s">
        <v>88</v>
      </c>
      <c r="AW263" s="13" t="s">
        <v>41</v>
      </c>
      <c r="AX263" s="13" t="s">
        <v>78</v>
      </c>
      <c r="AY263" s="276" t="s">
        <v>187</v>
      </c>
    </row>
    <row r="264" spans="2:51" s="12" customFormat="1" ht="13.5">
      <c r="B264" s="256"/>
      <c r="C264" s="257"/>
      <c r="D264" s="253" t="s">
        <v>244</v>
      </c>
      <c r="E264" s="258" t="s">
        <v>34</v>
      </c>
      <c r="F264" s="259" t="s">
        <v>247</v>
      </c>
      <c r="G264" s="257"/>
      <c r="H264" s="258" t="s">
        <v>34</v>
      </c>
      <c r="I264" s="260"/>
      <c r="J264" s="257"/>
      <c r="K264" s="257"/>
      <c r="L264" s="261"/>
      <c r="M264" s="262"/>
      <c r="N264" s="263"/>
      <c r="O264" s="263"/>
      <c r="P264" s="263"/>
      <c r="Q264" s="263"/>
      <c r="R264" s="263"/>
      <c r="S264" s="263"/>
      <c r="T264" s="264"/>
      <c r="AT264" s="265" t="s">
        <v>244</v>
      </c>
      <c r="AU264" s="265" t="s">
        <v>113</v>
      </c>
      <c r="AV264" s="12" t="s">
        <v>86</v>
      </c>
      <c r="AW264" s="12" t="s">
        <v>41</v>
      </c>
      <c r="AX264" s="12" t="s">
        <v>78</v>
      </c>
      <c r="AY264" s="265" t="s">
        <v>187</v>
      </c>
    </row>
    <row r="265" spans="2:51" s="13" customFormat="1" ht="13.5">
      <c r="B265" s="266"/>
      <c r="C265" s="267"/>
      <c r="D265" s="253" t="s">
        <v>244</v>
      </c>
      <c r="E265" s="268" t="s">
        <v>34</v>
      </c>
      <c r="F265" s="269" t="s">
        <v>625</v>
      </c>
      <c r="G265" s="267"/>
      <c r="H265" s="270">
        <v>20.207</v>
      </c>
      <c r="I265" s="271"/>
      <c r="J265" s="267"/>
      <c r="K265" s="267"/>
      <c r="L265" s="272"/>
      <c r="M265" s="273"/>
      <c r="N265" s="274"/>
      <c r="O265" s="274"/>
      <c r="P265" s="274"/>
      <c r="Q265" s="274"/>
      <c r="R265" s="274"/>
      <c r="S265" s="274"/>
      <c r="T265" s="275"/>
      <c r="AT265" s="276" t="s">
        <v>244</v>
      </c>
      <c r="AU265" s="276" t="s">
        <v>113</v>
      </c>
      <c r="AV265" s="13" t="s">
        <v>88</v>
      </c>
      <c r="AW265" s="13" t="s">
        <v>41</v>
      </c>
      <c r="AX265" s="13" t="s">
        <v>78</v>
      </c>
      <c r="AY265" s="276" t="s">
        <v>187</v>
      </c>
    </row>
    <row r="266" spans="2:51" s="12" customFormat="1" ht="13.5">
      <c r="B266" s="256"/>
      <c r="C266" s="257"/>
      <c r="D266" s="253" t="s">
        <v>244</v>
      </c>
      <c r="E266" s="258" t="s">
        <v>34</v>
      </c>
      <c r="F266" s="259" t="s">
        <v>249</v>
      </c>
      <c r="G266" s="257"/>
      <c r="H266" s="258" t="s">
        <v>34</v>
      </c>
      <c r="I266" s="260"/>
      <c r="J266" s="257"/>
      <c r="K266" s="257"/>
      <c r="L266" s="261"/>
      <c r="M266" s="262"/>
      <c r="N266" s="263"/>
      <c r="O266" s="263"/>
      <c r="P266" s="263"/>
      <c r="Q266" s="263"/>
      <c r="R266" s="263"/>
      <c r="S266" s="263"/>
      <c r="T266" s="264"/>
      <c r="AT266" s="265" t="s">
        <v>244</v>
      </c>
      <c r="AU266" s="265" t="s">
        <v>113</v>
      </c>
      <c r="AV266" s="12" t="s">
        <v>86</v>
      </c>
      <c r="AW266" s="12" t="s">
        <v>41</v>
      </c>
      <c r="AX266" s="12" t="s">
        <v>78</v>
      </c>
      <c r="AY266" s="265" t="s">
        <v>187</v>
      </c>
    </row>
    <row r="267" spans="2:51" s="13" customFormat="1" ht="13.5">
      <c r="B267" s="266"/>
      <c r="C267" s="267"/>
      <c r="D267" s="253" t="s">
        <v>244</v>
      </c>
      <c r="E267" s="268" t="s">
        <v>34</v>
      </c>
      <c r="F267" s="269" t="s">
        <v>626</v>
      </c>
      <c r="G267" s="267"/>
      <c r="H267" s="270">
        <v>31.418</v>
      </c>
      <c r="I267" s="271"/>
      <c r="J267" s="267"/>
      <c r="K267" s="267"/>
      <c r="L267" s="272"/>
      <c r="M267" s="273"/>
      <c r="N267" s="274"/>
      <c r="O267" s="274"/>
      <c r="P267" s="274"/>
      <c r="Q267" s="274"/>
      <c r="R267" s="274"/>
      <c r="S267" s="274"/>
      <c r="T267" s="275"/>
      <c r="AT267" s="276" t="s">
        <v>244</v>
      </c>
      <c r="AU267" s="276" t="s">
        <v>113</v>
      </c>
      <c r="AV267" s="13" t="s">
        <v>88</v>
      </c>
      <c r="AW267" s="13" t="s">
        <v>41</v>
      </c>
      <c r="AX267" s="13" t="s">
        <v>78</v>
      </c>
      <c r="AY267" s="276" t="s">
        <v>187</v>
      </c>
    </row>
    <row r="268" spans="2:51" s="12" customFormat="1" ht="13.5">
      <c r="B268" s="256"/>
      <c r="C268" s="257"/>
      <c r="D268" s="253" t="s">
        <v>244</v>
      </c>
      <c r="E268" s="258" t="s">
        <v>34</v>
      </c>
      <c r="F268" s="259" t="s">
        <v>269</v>
      </c>
      <c r="G268" s="257"/>
      <c r="H268" s="258" t="s">
        <v>34</v>
      </c>
      <c r="I268" s="260"/>
      <c r="J268" s="257"/>
      <c r="K268" s="257"/>
      <c r="L268" s="261"/>
      <c r="M268" s="262"/>
      <c r="N268" s="263"/>
      <c r="O268" s="263"/>
      <c r="P268" s="263"/>
      <c r="Q268" s="263"/>
      <c r="R268" s="263"/>
      <c r="S268" s="263"/>
      <c r="T268" s="264"/>
      <c r="AT268" s="265" t="s">
        <v>244</v>
      </c>
      <c r="AU268" s="265" t="s">
        <v>113</v>
      </c>
      <c r="AV268" s="12" t="s">
        <v>86</v>
      </c>
      <c r="AW268" s="12" t="s">
        <v>41</v>
      </c>
      <c r="AX268" s="12" t="s">
        <v>78</v>
      </c>
      <c r="AY268" s="265" t="s">
        <v>187</v>
      </c>
    </row>
    <row r="269" spans="2:51" s="13" customFormat="1" ht="13.5">
      <c r="B269" s="266"/>
      <c r="C269" s="267"/>
      <c r="D269" s="253" t="s">
        <v>244</v>
      </c>
      <c r="E269" s="268" t="s">
        <v>34</v>
      </c>
      <c r="F269" s="269" t="s">
        <v>627</v>
      </c>
      <c r="G269" s="267"/>
      <c r="H269" s="270">
        <v>195.312</v>
      </c>
      <c r="I269" s="271"/>
      <c r="J269" s="267"/>
      <c r="K269" s="267"/>
      <c r="L269" s="272"/>
      <c r="M269" s="273"/>
      <c r="N269" s="274"/>
      <c r="O269" s="274"/>
      <c r="P269" s="274"/>
      <c r="Q269" s="274"/>
      <c r="R269" s="274"/>
      <c r="S269" s="274"/>
      <c r="T269" s="275"/>
      <c r="AT269" s="276" t="s">
        <v>244</v>
      </c>
      <c r="AU269" s="276" t="s">
        <v>113</v>
      </c>
      <c r="AV269" s="13" t="s">
        <v>88</v>
      </c>
      <c r="AW269" s="13" t="s">
        <v>41</v>
      </c>
      <c r="AX269" s="13" t="s">
        <v>78</v>
      </c>
      <c r="AY269" s="276" t="s">
        <v>187</v>
      </c>
    </row>
    <row r="270" spans="2:51" s="12" customFormat="1" ht="13.5">
      <c r="B270" s="256"/>
      <c r="C270" s="257"/>
      <c r="D270" s="253" t="s">
        <v>244</v>
      </c>
      <c r="E270" s="258" t="s">
        <v>34</v>
      </c>
      <c r="F270" s="259" t="s">
        <v>613</v>
      </c>
      <c r="G270" s="257"/>
      <c r="H270" s="258" t="s">
        <v>34</v>
      </c>
      <c r="I270" s="260"/>
      <c r="J270" s="257"/>
      <c r="K270" s="257"/>
      <c r="L270" s="261"/>
      <c r="M270" s="262"/>
      <c r="N270" s="263"/>
      <c r="O270" s="263"/>
      <c r="P270" s="263"/>
      <c r="Q270" s="263"/>
      <c r="R270" s="263"/>
      <c r="S270" s="263"/>
      <c r="T270" s="264"/>
      <c r="AT270" s="265" t="s">
        <v>244</v>
      </c>
      <c r="AU270" s="265" t="s">
        <v>113</v>
      </c>
      <c r="AV270" s="12" t="s">
        <v>86</v>
      </c>
      <c r="AW270" s="12" t="s">
        <v>41</v>
      </c>
      <c r="AX270" s="12" t="s">
        <v>78</v>
      </c>
      <c r="AY270" s="265" t="s">
        <v>187</v>
      </c>
    </row>
    <row r="271" spans="2:51" s="13" customFormat="1" ht="13.5">
      <c r="B271" s="266"/>
      <c r="C271" s="267"/>
      <c r="D271" s="253" t="s">
        <v>244</v>
      </c>
      <c r="E271" s="268" t="s">
        <v>34</v>
      </c>
      <c r="F271" s="269" t="s">
        <v>628</v>
      </c>
      <c r="G271" s="267"/>
      <c r="H271" s="270">
        <v>14.3</v>
      </c>
      <c r="I271" s="271"/>
      <c r="J271" s="267"/>
      <c r="K271" s="267"/>
      <c r="L271" s="272"/>
      <c r="M271" s="273"/>
      <c r="N271" s="274"/>
      <c r="O271" s="274"/>
      <c r="P271" s="274"/>
      <c r="Q271" s="274"/>
      <c r="R271" s="274"/>
      <c r="S271" s="274"/>
      <c r="T271" s="275"/>
      <c r="AT271" s="276" t="s">
        <v>244</v>
      </c>
      <c r="AU271" s="276" t="s">
        <v>113</v>
      </c>
      <c r="AV271" s="13" t="s">
        <v>88</v>
      </c>
      <c r="AW271" s="13" t="s">
        <v>41</v>
      </c>
      <c r="AX271" s="13" t="s">
        <v>78</v>
      </c>
      <c r="AY271" s="276" t="s">
        <v>187</v>
      </c>
    </row>
    <row r="272" spans="2:51" s="12" customFormat="1" ht="13.5">
      <c r="B272" s="256"/>
      <c r="C272" s="257"/>
      <c r="D272" s="253" t="s">
        <v>244</v>
      </c>
      <c r="E272" s="258" t="s">
        <v>34</v>
      </c>
      <c r="F272" s="259" t="s">
        <v>615</v>
      </c>
      <c r="G272" s="257"/>
      <c r="H272" s="258" t="s">
        <v>34</v>
      </c>
      <c r="I272" s="260"/>
      <c r="J272" s="257"/>
      <c r="K272" s="257"/>
      <c r="L272" s="261"/>
      <c r="M272" s="262"/>
      <c r="N272" s="263"/>
      <c r="O272" s="263"/>
      <c r="P272" s="263"/>
      <c r="Q272" s="263"/>
      <c r="R272" s="263"/>
      <c r="S272" s="263"/>
      <c r="T272" s="264"/>
      <c r="AT272" s="265" t="s">
        <v>244</v>
      </c>
      <c r="AU272" s="265" t="s">
        <v>113</v>
      </c>
      <c r="AV272" s="12" t="s">
        <v>86</v>
      </c>
      <c r="AW272" s="12" t="s">
        <v>41</v>
      </c>
      <c r="AX272" s="12" t="s">
        <v>78</v>
      </c>
      <c r="AY272" s="265" t="s">
        <v>187</v>
      </c>
    </row>
    <row r="273" spans="2:51" s="13" customFormat="1" ht="13.5">
      <c r="B273" s="266"/>
      <c r="C273" s="267"/>
      <c r="D273" s="253" t="s">
        <v>244</v>
      </c>
      <c r="E273" s="268" t="s">
        <v>34</v>
      </c>
      <c r="F273" s="269" t="s">
        <v>629</v>
      </c>
      <c r="G273" s="267"/>
      <c r="H273" s="270">
        <v>-3.434</v>
      </c>
      <c r="I273" s="271"/>
      <c r="J273" s="267"/>
      <c r="K273" s="267"/>
      <c r="L273" s="272"/>
      <c r="M273" s="273"/>
      <c r="N273" s="274"/>
      <c r="O273" s="274"/>
      <c r="P273" s="274"/>
      <c r="Q273" s="274"/>
      <c r="R273" s="274"/>
      <c r="S273" s="274"/>
      <c r="T273" s="275"/>
      <c r="AT273" s="276" t="s">
        <v>244</v>
      </c>
      <c r="AU273" s="276" t="s">
        <v>113</v>
      </c>
      <c r="AV273" s="13" t="s">
        <v>88</v>
      </c>
      <c r="AW273" s="13" t="s">
        <v>41</v>
      </c>
      <c r="AX273" s="13" t="s">
        <v>78</v>
      </c>
      <c r="AY273" s="276" t="s">
        <v>187</v>
      </c>
    </row>
    <row r="274" spans="2:51" s="13" customFormat="1" ht="13.5">
      <c r="B274" s="266"/>
      <c r="C274" s="267"/>
      <c r="D274" s="253" t="s">
        <v>244</v>
      </c>
      <c r="E274" s="268" t="s">
        <v>34</v>
      </c>
      <c r="F274" s="269" t="s">
        <v>630</v>
      </c>
      <c r="G274" s="267"/>
      <c r="H274" s="270">
        <v>-8.08</v>
      </c>
      <c r="I274" s="271"/>
      <c r="J274" s="267"/>
      <c r="K274" s="267"/>
      <c r="L274" s="272"/>
      <c r="M274" s="273"/>
      <c r="N274" s="274"/>
      <c r="O274" s="274"/>
      <c r="P274" s="274"/>
      <c r="Q274" s="274"/>
      <c r="R274" s="274"/>
      <c r="S274" s="274"/>
      <c r="T274" s="275"/>
      <c r="AT274" s="276" t="s">
        <v>244</v>
      </c>
      <c r="AU274" s="276" t="s">
        <v>113</v>
      </c>
      <c r="AV274" s="13" t="s">
        <v>88</v>
      </c>
      <c r="AW274" s="13" t="s">
        <v>41</v>
      </c>
      <c r="AX274" s="13" t="s">
        <v>78</v>
      </c>
      <c r="AY274" s="276" t="s">
        <v>187</v>
      </c>
    </row>
    <row r="275" spans="2:51" s="13" customFormat="1" ht="13.5">
      <c r="B275" s="266"/>
      <c r="C275" s="267"/>
      <c r="D275" s="253" t="s">
        <v>244</v>
      </c>
      <c r="E275" s="268" t="s">
        <v>34</v>
      </c>
      <c r="F275" s="269" t="s">
        <v>631</v>
      </c>
      <c r="G275" s="267"/>
      <c r="H275" s="270">
        <v>-3.232</v>
      </c>
      <c r="I275" s="271"/>
      <c r="J275" s="267"/>
      <c r="K275" s="267"/>
      <c r="L275" s="272"/>
      <c r="M275" s="273"/>
      <c r="N275" s="274"/>
      <c r="O275" s="274"/>
      <c r="P275" s="274"/>
      <c r="Q275" s="274"/>
      <c r="R275" s="274"/>
      <c r="S275" s="274"/>
      <c r="T275" s="275"/>
      <c r="AT275" s="276" t="s">
        <v>244</v>
      </c>
      <c r="AU275" s="276" t="s">
        <v>113</v>
      </c>
      <c r="AV275" s="13" t="s">
        <v>88</v>
      </c>
      <c r="AW275" s="13" t="s">
        <v>41</v>
      </c>
      <c r="AX275" s="13" t="s">
        <v>78</v>
      </c>
      <c r="AY275" s="276" t="s">
        <v>187</v>
      </c>
    </row>
    <row r="276" spans="2:51" s="13" customFormat="1" ht="13.5">
      <c r="B276" s="266"/>
      <c r="C276" s="267"/>
      <c r="D276" s="253" t="s">
        <v>244</v>
      </c>
      <c r="E276" s="268" t="s">
        <v>34</v>
      </c>
      <c r="F276" s="269" t="s">
        <v>632</v>
      </c>
      <c r="G276" s="267"/>
      <c r="H276" s="270">
        <v>-18.18</v>
      </c>
      <c r="I276" s="271"/>
      <c r="J276" s="267"/>
      <c r="K276" s="267"/>
      <c r="L276" s="272"/>
      <c r="M276" s="273"/>
      <c r="N276" s="274"/>
      <c r="O276" s="274"/>
      <c r="P276" s="274"/>
      <c r="Q276" s="274"/>
      <c r="R276" s="274"/>
      <c r="S276" s="274"/>
      <c r="T276" s="275"/>
      <c r="AT276" s="276" t="s">
        <v>244</v>
      </c>
      <c r="AU276" s="276" t="s">
        <v>113</v>
      </c>
      <c r="AV276" s="13" t="s">
        <v>88</v>
      </c>
      <c r="AW276" s="13" t="s">
        <v>41</v>
      </c>
      <c r="AX276" s="13" t="s">
        <v>78</v>
      </c>
      <c r="AY276" s="276" t="s">
        <v>187</v>
      </c>
    </row>
    <row r="277" spans="2:51" s="13" customFormat="1" ht="13.5">
      <c r="B277" s="266"/>
      <c r="C277" s="267"/>
      <c r="D277" s="253" t="s">
        <v>244</v>
      </c>
      <c r="E277" s="268" t="s">
        <v>34</v>
      </c>
      <c r="F277" s="269" t="s">
        <v>633</v>
      </c>
      <c r="G277" s="267"/>
      <c r="H277" s="270">
        <v>-0.585</v>
      </c>
      <c r="I277" s="271"/>
      <c r="J277" s="267"/>
      <c r="K277" s="267"/>
      <c r="L277" s="272"/>
      <c r="M277" s="273"/>
      <c r="N277" s="274"/>
      <c r="O277" s="274"/>
      <c r="P277" s="274"/>
      <c r="Q277" s="274"/>
      <c r="R277" s="274"/>
      <c r="S277" s="274"/>
      <c r="T277" s="275"/>
      <c r="AT277" s="276" t="s">
        <v>244</v>
      </c>
      <c r="AU277" s="276" t="s">
        <v>113</v>
      </c>
      <c r="AV277" s="13" t="s">
        <v>88</v>
      </c>
      <c r="AW277" s="13" t="s">
        <v>41</v>
      </c>
      <c r="AX277" s="13" t="s">
        <v>78</v>
      </c>
      <c r="AY277" s="276" t="s">
        <v>187</v>
      </c>
    </row>
    <row r="278" spans="2:51" s="14" customFormat="1" ht="13.5">
      <c r="B278" s="277"/>
      <c r="C278" s="278"/>
      <c r="D278" s="253" t="s">
        <v>244</v>
      </c>
      <c r="E278" s="279" t="s">
        <v>34</v>
      </c>
      <c r="F278" s="280" t="s">
        <v>251</v>
      </c>
      <c r="G278" s="278"/>
      <c r="H278" s="281">
        <v>344.765</v>
      </c>
      <c r="I278" s="282"/>
      <c r="J278" s="278"/>
      <c r="K278" s="278"/>
      <c r="L278" s="283"/>
      <c r="M278" s="284"/>
      <c r="N278" s="285"/>
      <c r="O278" s="285"/>
      <c r="P278" s="285"/>
      <c r="Q278" s="285"/>
      <c r="R278" s="285"/>
      <c r="S278" s="285"/>
      <c r="T278" s="286"/>
      <c r="AT278" s="287" t="s">
        <v>244</v>
      </c>
      <c r="AU278" s="287" t="s">
        <v>113</v>
      </c>
      <c r="AV278" s="14" t="s">
        <v>204</v>
      </c>
      <c r="AW278" s="14" t="s">
        <v>41</v>
      </c>
      <c r="AX278" s="14" t="s">
        <v>86</v>
      </c>
      <c r="AY278" s="287" t="s">
        <v>187</v>
      </c>
    </row>
    <row r="279" spans="2:63" s="11" customFormat="1" ht="29.85" customHeight="1">
      <c r="B279" s="221"/>
      <c r="C279" s="222"/>
      <c r="D279" s="223" t="s">
        <v>77</v>
      </c>
      <c r="E279" s="235" t="s">
        <v>204</v>
      </c>
      <c r="F279" s="235" t="s">
        <v>634</v>
      </c>
      <c r="G279" s="222"/>
      <c r="H279" s="222"/>
      <c r="I279" s="225"/>
      <c r="J279" s="236">
        <f>BK279</f>
        <v>0</v>
      </c>
      <c r="K279" s="222"/>
      <c r="L279" s="227"/>
      <c r="M279" s="228"/>
      <c r="N279" s="229"/>
      <c r="O279" s="229"/>
      <c r="P279" s="230">
        <f>P280</f>
        <v>0</v>
      </c>
      <c r="Q279" s="229"/>
      <c r="R279" s="230">
        <f>R280</f>
        <v>359.09637122999993</v>
      </c>
      <c r="S279" s="229"/>
      <c r="T279" s="231">
        <f>T280</f>
        <v>0</v>
      </c>
      <c r="AR279" s="232" t="s">
        <v>86</v>
      </c>
      <c r="AT279" s="233" t="s">
        <v>77</v>
      </c>
      <c r="AU279" s="233" t="s">
        <v>86</v>
      </c>
      <c r="AY279" s="232" t="s">
        <v>187</v>
      </c>
      <c r="BK279" s="234">
        <f>BK280</f>
        <v>0</v>
      </c>
    </row>
    <row r="280" spans="2:63" s="11" customFormat="1" ht="14.85" customHeight="1">
      <c r="B280" s="221"/>
      <c r="C280" s="222"/>
      <c r="D280" s="223" t="s">
        <v>77</v>
      </c>
      <c r="E280" s="235" t="s">
        <v>635</v>
      </c>
      <c r="F280" s="235" t="s">
        <v>636</v>
      </c>
      <c r="G280" s="222"/>
      <c r="H280" s="222"/>
      <c r="I280" s="225"/>
      <c r="J280" s="236">
        <f>BK280</f>
        <v>0</v>
      </c>
      <c r="K280" s="222"/>
      <c r="L280" s="227"/>
      <c r="M280" s="228"/>
      <c r="N280" s="229"/>
      <c r="O280" s="229"/>
      <c r="P280" s="230">
        <f>SUM(P281:P417)</f>
        <v>0</v>
      </c>
      <c r="Q280" s="229"/>
      <c r="R280" s="230">
        <f>SUM(R281:R417)</f>
        <v>359.09637122999993</v>
      </c>
      <c r="S280" s="229"/>
      <c r="T280" s="231">
        <f>SUM(T281:T417)</f>
        <v>0</v>
      </c>
      <c r="AR280" s="232" t="s">
        <v>86</v>
      </c>
      <c r="AT280" s="233" t="s">
        <v>77</v>
      </c>
      <c r="AU280" s="233" t="s">
        <v>88</v>
      </c>
      <c r="AY280" s="232" t="s">
        <v>187</v>
      </c>
      <c r="BK280" s="234">
        <f>SUM(BK281:BK417)</f>
        <v>0</v>
      </c>
    </row>
    <row r="281" spans="2:65" s="1" customFormat="1" ht="38.25" customHeight="1">
      <c r="B281" s="49"/>
      <c r="C281" s="237" t="s">
        <v>402</v>
      </c>
      <c r="D281" s="237" t="s">
        <v>190</v>
      </c>
      <c r="E281" s="238" t="s">
        <v>637</v>
      </c>
      <c r="F281" s="239" t="s">
        <v>638</v>
      </c>
      <c r="G281" s="240" t="s">
        <v>393</v>
      </c>
      <c r="H281" s="241">
        <v>49.52</v>
      </c>
      <c r="I281" s="242"/>
      <c r="J281" s="243">
        <f>ROUND(I281*H281,2)</f>
        <v>0</v>
      </c>
      <c r="K281" s="239" t="s">
        <v>194</v>
      </c>
      <c r="L281" s="75"/>
      <c r="M281" s="244" t="s">
        <v>34</v>
      </c>
      <c r="N281" s="245" t="s">
        <v>49</v>
      </c>
      <c r="O281" s="50"/>
      <c r="P281" s="246">
        <f>O281*H281</f>
        <v>0</v>
      </c>
      <c r="Q281" s="246">
        <v>0.04085</v>
      </c>
      <c r="R281" s="246">
        <f>Q281*H281</f>
        <v>2.022892</v>
      </c>
      <c r="S281" s="246">
        <v>0</v>
      </c>
      <c r="T281" s="247">
        <f>S281*H281</f>
        <v>0</v>
      </c>
      <c r="AR281" s="26" t="s">
        <v>204</v>
      </c>
      <c r="AT281" s="26" t="s">
        <v>190</v>
      </c>
      <c r="AU281" s="26" t="s">
        <v>113</v>
      </c>
      <c r="AY281" s="26" t="s">
        <v>187</v>
      </c>
      <c r="BE281" s="248">
        <f>IF(N281="základní",J281,0)</f>
        <v>0</v>
      </c>
      <c r="BF281" s="248">
        <f>IF(N281="snížená",J281,0)</f>
        <v>0</v>
      </c>
      <c r="BG281" s="248">
        <f>IF(N281="zákl. přenesená",J281,0)</f>
        <v>0</v>
      </c>
      <c r="BH281" s="248">
        <f>IF(N281="sníž. přenesená",J281,0)</f>
        <v>0</v>
      </c>
      <c r="BI281" s="248">
        <f>IF(N281="nulová",J281,0)</f>
        <v>0</v>
      </c>
      <c r="BJ281" s="26" t="s">
        <v>86</v>
      </c>
      <c r="BK281" s="248">
        <f>ROUND(I281*H281,2)</f>
        <v>0</v>
      </c>
      <c r="BL281" s="26" t="s">
        <v>204</v>
      </c>
      <c r="BM281" s="26" t="s">
        <v>639</v>
      </c>
    </row>
    <row r="282" spans="2:47" s="1" customFormat="1" ht="13.5">
      <c r="B282" s="49"/>
      <c r="C282" s="77"/>
      <c r="D282" s="253" t="s">
        <v>237</v>
      </c>
      <c r="E282" s="77"/>
      <c r="F282" s="254" t="s">
        <v>640</v>
      </c>
      <c r="G282" s="77"/>
      <c r="H282" s="77"/>
      <c r="I282" s="207"/>
      <c r="J282" s="77"/>
      <c r="K282" s="77"/>
      <c r="L282" s="75"/>
      <c r="M282" s="255"/>
      <c r="N282" s="50"/>
      <c r="O282" s="50"/>
      <c r="P282" s="50"/>
      <c r="Q282" s="50"/>
      <c r="R282" s="50"/>
      <c r="S282" s="50"/>
      <c r="T282" s="98"/>
      <c r="AT282" s="26" t="s">
        <v>237</v>
      </c>
      <c r="AU282" s="26" t="s">
        <v>113</v>
      </c>
    </row>
    <row r="283" spans="2:51" s="12" customFormat="1" ht="13.5">
      <c r="B283" s="256"/>
      <c r="C283" s="257"/>
      <c r="D283" s="253" t="s">
        <v>244</v>
      </c>
      <c r="E283" s="258" t="s">
        <v>34</v>
      </c>
      <c r="F283" s="259" t="s">
        <v>641</v>
      </c>
      <c r="G283" s="257"/>
      <c r="H283" s="258" t="s">
        <v>34</v>
      </c>
      <c r="I283" s="260"/>
      <c r="J283" s="257"/>
      <c r="K283" s="257"/>
      <c r="L283" s="261"/>
      <c r="M283" s="262"/>
      <c r="N283" s="263"/>
      <c r="O283" s="263"/>
      <c r="P283" s="263"/>
      <c r="Q283" s="263"/>
      <c r="R283" s="263"/>
      <c r="S283" s="263"/>
      <c r="T283" s="264"/>
      <c r="AT283" s="265" t="s">
        <v>244</v>
      </c>
      <c r="AU283" s="265" t="s">
        <v>113</v>
      </c>
      <c r="AV283" s="12" t="s">
        <v>86</v>
      </c>
      <c r="AW283" s="12" t="s">
        <v>41</v>
      </c>
      <c r="AX283" s="12" t="s">
        <v>78</v>
      </c>
      <c r="AY283" s="265" t="s">
        <v>187</v>
      </c>
    </row>
    <row r="284" spans="2:51" s="13" customFormat="1" ht="13.5">
      <c r="B284" s="266"/>
      <c r="C284" s="267"/>
      <c r="D284" s="253" t="s">
        <v>244</v>
      </c>
      <c r="E284" s="268" t="s">
        <v>34</v>
      </c>
      <c r="F284" s="269" t="s">
        <v>642</v>
      </c>
      <c r="G284" s="267"/>
      <c r="H284" s="270">
        <v>24.76</v>
      </c>
      <c r="I284" s="271"/>
      <c r="J284" s="267"/>
      <c r="K284" s="267"/>
      <c r="L284" s="272"/>
      <c r="M284" s="273"/>
      <c r="N284" s="274"/>
      <c r="O284" s="274"/>
      <c r="P284" s="274"/>
      <c r="Q284" s="274"/>
      <c r="R284" s="274"/>
      <c r="S284" s="274"/>
      <c r="T284" s="275"/>
      <c r="AT284" s="276" t="s">
        <v>244</v>
      </c>
      <c r="AU284" s="276" t="s">
        <v>113</v>
      </c>
      <c r="AV284" s="13" t="s">
        <v>88</v>
      </c>
      <c r="AW284" s="13" t="s">
        <v>41</v>
      </c>
      <c r="AX284" s="13" t="s">
        <v>78</v>
      </c>
      <c r="AY284" s="276" t="s">
        <v>187</v>
      </c>
    </row>
    <row r="285" spans="2:51" s="13" customFormat="1" ht="13.5">
      <c r="B285" s="266"/>
      <c r="C285" s="267"/>
      <c r="D285" s="253" t="s">
        <v>244</v>
      </c>
      <c r="E285" s="268" t="s">
        <v>34</v>
      </c>
      <c r="F285" s="269" t="s">
        <v>643</v>
      </c>
      <c r="G285" s="267"/>
      <c r="H285" s="270">
        <v>24.76</v>
      </c>
      <c r="I285" s="271"/>
      <c r="J285" s="267"/>
      <c r="K285" s="267"/>
      <c r="L285" s="272"/>
      <c r="M285" s="273"/>
      <c r="N285" s="274"/>
      <c r="O285" s="274"/>
      <c r="P285" s="274"/>
      <c r="Q285" s="274"/>
      <c r="R285" s="274"/>
      <c r="S285" s="274"/>
      <c r="T285" s="275"/>
      <c r="AT285" s="276" t="s">
        <v>244</v>
      </c>
      <c r="AU285" s="276" t="s">
        <v>113</v>
      </c>
      <c r="AV285" s="13" t="s">
        <v>88</v>
      </c>
      <c r="AW285" s="13" t="s">
        <v>41</v>
      </c>
      <c r="AX285" s="13" t="s">
        <v>78</v>
      </c>
      <c r="AY285" s="276" t="s">
        <v>187</v>
      </c>
    </row>
    <row r="286" spans="2:51" s="14" customFormat="1" ht="13.5">
      <c r="B286" s="277"/>
      <c r="C286" s="278"/>
      <c r="D286" s="253" t="s">
        <v>244</v>
      </c>
      <c r="E286" s="279" t="s">
        <v>34</v>
      </c>
      <c r="F286" s="280" t="s">
        <v>251</v>
      </c>
      <c r="G286" s="278"/>
      <c r="H286" s="281">
        <v>49.52</v>
      </c>
      <c r="I286" s="282"/>
      <c r="J286" s="278"/>
      <c r="K286" s="278"/>
      <c r="L286" s="283"/>
      <c r="M286" s="284"/>
      <c r="N286" s="285"/>
      <c r="O286" s="285"/>
      <c r="P286" s="285"/>
      <c r="Q286" s="285"/>
      <c r="R286" s="285"/>
      <c r="S286" s="285"/>
      <c r="T286" s="286"/>
      <c r="AT286" s="287" t="s">
        <v>244</v>
      </c>
      <c r="AU286" s="287" t="s">
        <v>113</v>
      </c>
      <c r="AV286" s="14" t="s">
        <v>204</v>
      </c>
      <c r="AW286" s="14" t="s">
        <v>41</v>
      </c>
      <c r="AX286" s="14" t="s">
        <v>86</v>
      </c>
      <c r="AY286" s="287" t="s">
        <v>187</v>
      </c>
    </row>
    <row r="287" spans="2:65" s="1" customFormat="1" ht="16.5" customHeight="1">
      <c r="B287" s="49"/>
      <c r="C287" s="237" t="s">
        <v>407</v>
      </c>
      <c r="D287" s="237" t="s">
        <v>190</v>
      </c>
      <c r="E287" s="238" t="s">
        <v>644</v>
      </c>
      <c r="F287" s="239" t="s">
        <v>645</v>
      </c>
      <c r="G287" s="240" t="s">
        <v>254</v>
      </c>
      <c r="H287" s="241">
        <v>2.228</v>
      </c>
      <c r="I287" s="242"/>
      <c r="J287" s="243">
        <f>ROUND(I287*H287,2)</f>
        <v>0</v>
      </c>
      <c r="K287" s="239" t="s">
        <v>194</v>
      </c>
      <c r="L287" s="75"/>
      <c r="M287" s="244" t="s">
        <v>34</v>
      </c>
      <c r="N287" s="245" t="s">
        <v>49</v>
      </c>
      <c r="O287" s="50"/>
      <c r="P287" s="246">
        <f>O287*H287</f>
        <v>0</v>
      </c>
      <c r="Q287" s="246">
        <v>2.25645</v>
      </c>
      <c r="R287" s="246">
        <f>Q287*H287</f>
        <v>5.0273706</v>
      </c>
      <c r="S287" s="246">
        <v>0</v>
      </c>
      <c r="T287" s="247">
        <f>S287*H287</f>
        <v>0</v>
      </c>
      <c r="AR287" s="26" t="s">
        <v>204</v>
      </c>
      <c r="AT287" s="26" t="s">
        <v>190</v>
      </c>
      <c r="AU287" s="26" t="s">
        <v>113</v>
      </c>
      <c r="AY287" s="26" t="s">
        <v>187</v>
      </c>
      <c r="BE287" s="248">
        <f>IF(N287="základní",J287,0)</f>
        <v>0</v>
      </c>
      <c r="BF287" s="248">
        <f>IF(N287="snížená",J287,0)</f>
        <v>0</v>
      </c>
      <c r="BG287" s="248">
        <f>IF(N287="zákl. přenesená",J287,0)</f>
        <v>0</v>
      </c>
      <c r="BH287" s="248">
        <f>IF(N287="sníž. přenesená",J287,0)</f>
        <v>0</v>
      </c>
      <c r="BI287" s="248">
        <f>IF(N287="nulová",J287,0)</f>
        <v>0</v>
      </c>
      <c r="BJ287" s="26" t="s">
        <v>86</v>
      </c>
      <c r="BK287" s="248">
        <f>ROUND(I287*H287,2)</f>
        <v>0</v>
      </c>
      <c r="BL287" s="26" t="s">
        <v>204</v>
      </c>
      <c r="BM287" s="26" t="s">
        <v>646</v>
      </c>
    </row>
    <row r="288" spans="2:51" s="12" customFormat="1" ht="13.5">
      <c r="B288" s="256"/>
      <c r="C288" s="257"/>
      <c r="D288" s="253" t="s">
        <v>244</v>
      </c>
      <c r="E288" s="258" t="s">
        <v>34</v>
      </c>
      <c r="F288" s="259" t="s">
        <v>641</v>
      </c>
      <c r="G288" s="257"/>
      <c r="H288" s="258" t="s">
        <v>34</v>
      </c>
      <c r="I288" s="260"/>
      <c r="J288" s="257"/>
      <c r="K288" s="257"/>
      <c r="L288" s="261"/>
      <c r="M288" s="262"/>
      <c r="N288" s="263"/>
      <c r="O288" s="263"/>
      <c r="P288" s="263"/>
      <c r="Q288" s="263"/>
      <c r="R288" s="263"/>
      <c r="S288" s="263"/>
      <c r="T288" s="264"/>
      <c r="AT288" s="265" t="s">
        <v>244</v>
      </c>
      <c r="AU288" s="265" t="s">
        <v>113</v>
      </c>
      <c r="AV288" s="12" t="s">
        <v>86</v>
      </c>
      <c r="AW288" s="12" t="s">
        <v>41</v>
      </c>
      <c r="AX288" s="12" t="s">
        <v>78</v>
      </c>
      <c r="AY288" s="265" t="s">
        <v>187</v>
      </c>
    </row>
    <row r="289" spans="2:51" s="13" customFormat="1" ht="13.5">
      <c r="B289" s="266"/>
      <c r="C289" s="267"/>
      <c r="D289" s="253" t="s">
        <v>244</v>
      </c>
      <c r="E289" s="268" t="s">
        <v>34</v>
      </c>
      <c r="F289" s="269" t="s">
        <v>647</v>
      </c>
      <c r="G289" s="267"/>
      <c r="H289" s="270">
        <v>1.114</v>
      </c>
      <c r="I289" s="271"/>
      <c r="J289" s="267"/>
      <c r="K289" s="267"/>
      <c r="L289" s="272"/>
      <c r="M289" s="273"/>
      <c r="N289" s="274"/>
      <c r="O289" s="274"/>
      <c r="P289" s="274"/>
      <c r="Q289" s="274"/>
      <c r="R289" s="274"/>
      <c r="S289" s="274"/>
      <c r="T289" s="275"/>
      <c r="AT289" s="276" t="s">
        <v>244</v>
      </c>
      <c r="AU289" s="276" t="s">
        <v>113</v>
      </c>
      <c r="AV289" s="13" t="s">
        <v>88</v>
      </c>
      <c r="AW289" s="13" t="s">
        <v>41</v>
      </c>
      <c r="AX289" s="13" t="s">
        <v>78</v>
      </c>
      <c r="AY289" s="276" t="s">
        <v>187</v>
      </c>
    </row>
    <row r="290" spans="2:51" s="13" customFormat="1" ht="13.5">
      <c r="B290" s="266"/>
      <c r="C290" s="267"/>
      <c r="D290" s="253" t="s">
        <v>244</v>
      </c>
      <c r="E290" s="268" t="s">
        <v>34</v>
      </c>
      <c r="F290" s="269" t="s">
        <v>648</v>
      </c>
      <c r="G290" s="267"/>
      <c r="H290" s="270">
        <v>1.114</v>
      </c>
      <c r="I290" s="271"/>
      <c r="J290" s="267"/>
      <c r="K290" s="267"/>
      <c r="L290" s="272"/>
      <c r="M290" s="273"/>
      <c r="N290" s="274"/>
      <c r="O290" s="274"/>
      <c r="P290" s="274"/>
      <c r="Q290" s="274"/>
      <c r="R290" s="274"/>
      <c r="S290" s="274"/>
      <c r="T290" s="275"/>
      <c r="AT290" s="276" t="s">
        <v>244</v>
      </c>
      <c r="AU290" s="276" t="s">
        <v>113</v>
      </c>
      <c r="AV290" s="13" t="s">
        <v>88</v>
      </c>
      <c r="AW290" s="13" t="s">
        <v>41</v>
      </c>
      <c r="AX290" s="13" t="s">
        <v>78</v>
      </c>
      <c r="AY290" s="276" t="s">
        <v>187</v>
      </c>
    </row>
    <row r="291" spans="2:51" s="14" customFormat="1" ht="13.5">
      <c r="B291" s="277"/>
      <c r="C291" s="278"/>
      <c r="D291" s="253" t="s">
        <v>244</v>
      </c>
      <c r="E291" s="279" t="s">
        <v>34</v>
      </c>
      <c r="F291" s="280" t="s">
        <v>251</v>
      </c>
      <c r="G291" s="278"/>
      <c r="H291" s="281">
        <v>2.228</v>
      </c>
      <c r="I291" s="282"/>
      <c r="J291" s="278"/>
      <c r="K291" s="278"/>
      <c r="L291" s="283"/>
      <c r="M291" s="284"/>
      <c r="N291" s="285"/>
      <c r="O291" s="285"/>
      <c r="P291" s="285"/>
      <c r="Q291" s="285"/>
      <c r="R291" s="285"/>
      <c r="S291" s="285"/>
      <c r="T291" s="286"/>
      <c r="AT291" s="287" t="s">
        <v>244</v>
      </c>
      <c r="AU291" s="287" t="s">
        <v>113</v>
      </c>
      <c r="AV291" s="14" t="s">
        <v>204</v>
      </c>
      <c r="AW291" s="14" t="s">
        <v>41</v>
      </c>
      <c r="AX291" s="14" t="s">
        <v>86</v>
      </c>
      <c r="AY291" s="287" t="s">
        <v>187</v>
      </c>
    </row>
    <row r="292" spans="2:65" s="1" customFormat="1" ht="38.25" customHeight="1">
      <c r="B292" s="49"/>
      <c r="C292" s="237" t="s">
        <v>413</v>
      </c>
      <c r="D292" s="237" t="s">
        <v>190</v>
      </c>
      <c r="E292" s="238" t="s">
        <v>649</v>
      </c>
      <c r="F292" s="239" t="s">
        <v>650</v>
      </c>
      <c r="G292" s="240" t="s">
        <v>254</v>
      </c>
      <c r="H292" s="241">
        <v>117.559</v>
      </c>
      <c r="I292" s="242"/>
      <c r="J292" s="243">
        <f>ROUND(I292*H292,2)</f>
        <v>0</v>
      </c>
      <c r="K292" s="239" t="s">
        <v>194</v>
      </c>
      <c r="L292" s="75"/>
      <c r="M292" s="244" t="s">
        <v>34</v>
      </c>
      <c r="N292" s="245" t="s">
        <v>49</v>
      </c>
      <c r="O292" s="50"/>
      <c r="P292" s="246">
        <f>O292*H292</f>
        <v>0</v>
      </c>
      <c r="Q292" s="246">
        <v>2.45343</v>
      </c>
      <c r="R292" s="246">
        <f>Q292*H292</f>
        <v>288.42277737</v>
      </c>
      <c r="S292" s="246">
        <v>0</v>
      </c>
      <c r="T292" s="247">
        <f>S292*H292</f>
        <v>0</v>
      </c>
      <c r="AR292" s="26" t="s">
        <v>204</v>
      </c>
      <c r="AT292" s="26" t="s">
        <v>190</v>
      </c>
      <c r="AU292" s="26" t="s">
        <v>113</v>
      </c>
      <c r="AY292" s="26" t="s">
        <v>187</v>
      </c>
      <c r="BE292" s="248">
        <f>IF(N292="základní",J292,0)</f>
        <v>0</v>
      </c>
      <c r="BF292" s="248">
        <f>IF(N292="snížená",J292,0)</f>
        <v>0</v>
      </c>
      <c r="BG292" s="248">
        <f>IF(N292="zákl. přenesená",J292,0)</f>
        <v>0</v>
      </c>
      <c r="BH292" s="248">
        <f>IF(N292="sníž. přenesená",J292,0)</f>
        <v>0</v>
      </c>
      <c r="BI292" s="248">
        <f>IF(N292="nulová",J292,0)</f>
        <v>0</v>
      </c>
      <c r="BJ292" s="26" t="s">
        <v>86</v>
      </c>
      <c r="BK292" s="248">
        <f>ROUND(I292*H292,2)</f>
        <v>0</v>
      </c>
      <c r="BL292" s="26" t="s">
        <v>204</v>
      </c>
      <c r="BM292" s="26" t="s">
        <v>651</v>
      </c>
    </row>
    <row r="293" spans="2:47" s="1" customFormat="1" ht="13.5">
      <c r="B293" s="49"/>
      <c r="C293" s="77"/>
      <c r="D293" s="253" t="s">
        <v>237</v>
      </c>
      <c r="E293" s="77"/>
      <c r="F293" s="254" t="s">
        <v>652</v>
      </c>
      <c r="G293" s="77"/>
      <c r="H293" s="77"/>
      <c r="I293" s="207"/>
      <c r="J293" s="77"/>
      <c r="K293" s="77"/>
      <c r="L293" s="75"/>
      <c r="M293" s="255"/>
      <c r="N293" s="50"/>
      <c r="O293" s="50"/>
      <c r="P293" s="50"/>
      <c r="Q293" s="50"/>
      <c r="R293" s="50"/>
      <c r="S293" s="50"/>
      <c r="T293" s="98"/>
      <c r="AT293" s="26" t="s">
        <v>237</v>
      </c>
      <c r="AU293" s="26" t="s">
        <v>113</v>
      </c>
    </row>
    <row r="294" spans="2:51" s="12" customFormat="1" ht="13.5">
      <c r="B294" s="256"/>
      <c r="C294" s="257"/>
      <c r="D294" s="253" t="s">
        <v>244</v>
      </c>
      <c r="E294" s="258" t="s">
        <v>34</v>
      </c>
      <c r="F294" s="259" t="s">
        <v>653</v>
      </c>
      <c r="G294" s="257"/>
      <c r="H294" s="258" t="s">
        <v>34</v>
      </c>
      <c r="I294" s="260"/>
      <c r="J294" s="257"/>
      <c r="K294" s="257"/>
      <c r="L294" s="261"/>
      <c r="M294" s="262"/>
      <c r="N294" s="263"/>
      <c r="O294" s="263"/>
      <c r="P294" s="263"/>
      <c r="Q294" s="263"/>
      <c r="R294" s="263"/>
      <c r="S294" s="263"/>
      <c r="T294" s="264"/>
      <c r="AT294" s="265" t="s">
        <v>244</v>
      </c>
      <c r="AU294" s="265" t="s">
        <v>113</v>
      </c>
      <c r="AV294" s="12" t="s">
        <v>86</v>
      </c>
      <c r="AW294" s="12" t="s">
        <v>41</v>
      </c>
      <c r="AX294" s="12" t="s">
        <v>78</v>
      </c>
      <c r="AY294" s="265" t="s">
        <v>187</v>
      </c>
    </row>
    <row r="295" spans="2:51" s="13" customFormat="1" ht="13.5">
      <c r="B295" s="266"/>
      <c r="C295" s="267"/>
      <c r="D295" s="253" t="s">
        <v>244</v>
      </c>
      <c r="E295" s="268" t="s">
        <v>34</v>
      </c>
      <c r="F295" s="269" t="s">
        <v>654</v>
      </c>
      <c r="G295" s="267"/>
      <c r="H295" s="270">
        <v>0.174</v>
      </c>
      <c r="I295" s="271"/>
      <c r="J295" s="267"/>
      <c r="K295" s="267"/>
      <c r="L295" s="272"/>
      <c r="M295" s="273"/>
      <c r="N295" s="274"/>
      <c r="O295" s="274"/>
      <c r="P295" s="274"/>
      <c r="Q295" s="274"/>
      <c r="R295" s="274"/>
      <c r="S295" s="274"/>
      <c r="T295" s="275"/>
      <c r="AT295" s="276" t="s">
        <v>244</v>
      </c>
      <c r="AU295" s="276" t="s">
        <v>113</v>
      </c>
      <c r="AV295" s="13" t="s">
        <v>88</v>
      </c>
      <c r="AW295" s="13" t="s">
        <v>41</v>
      </c>
      <c r="AX295" s="13" t="s">
        <v>78</v>
      </c>
      <c r="AY295" s="276" t="s">
        <v>187</v>
      </c>
    </row>
    <row r="296" spans="2:51" s="12" customFormat="1" ht="13.5">
      <c r="B296" s="256"/>
      <c r="C296" s="257"/>
      <c r="D296" s="253" t="s">
        <v>244</v>
      </c>
      <c r="E296" s="258" t="s">
        <v>34</v>
      </c>
      <c r="F296" s="259" t="s">
        <v>245</v>
      </c>
      <c r="G296" s="257"/>
      <c r="H296" s="258" t="s">
        <v>34</v>
      </c>
      <c r="I296" s="260"/>
      <c r="J296" s="257"/>
      <c r="K296" s="257"/>
      <c r="L296" s="261"/>
      <c r="M296" s="262"/>
      <c r="N296" s="263"/>
      <c r="O296" s="263"/>
      <c r="P296" s="263"/>
      <c r="Q296" s="263"/>
      <c r="R296" s="263"/>
      <c r="S296" s="263"/>
      <c r="T296" s="264"/>
      <c r="AT296" s="265" t="s">
        <v>244</v>
      </c>
      <c r="AU296" s="265" t="s">
        <v>113</v>
      </c>
      <c r="AV296" s="12" t="s">
        <v>86</v>
      </c>
      <c r="AW296" s="12" t="s">
        <v>41</v>
      </c>
      <c r="AX296" s="12" t="s">
        <v>78</v>
      </c>
      <c r="AY296" s="265" t="s">
        <v>187</v>
      </c>
    </row>
    <row r="297" spans="2:51" s="13" customFormat="1" ht="13.5">
      <c r="B297" s="266"/>
      <c r="C297" s="267"/>
      <c r="D297" s="253" t="s">
        <v>244</v>
      </c>
      <c r="E297" s="268" t="s">
        <v>34</v>
      </c>
      <c r="F297" s="269" t="s">
        <v>655</v>
      </c>
      <c r="G297" s="267"/>
      <c r="H297" s="270">
        <v>32</v>
      </c>
      <c r="I297" s="271"/>
      <c r="J297" s="267"/>
      <c r="K297" s="267"/>
      <c r="L297" s="272"/>
      <c r="M297" s="273"/>
      <c r="N297" s="274"/>
      <c r="O297" s="274"/>
      <c r="P297" s="274"/>
      <c r="Q297" s="274"/>
      <c r="R297" s="274"/>
      <c r="S297" s="274"/>
      <c r="T297" s="275"/>
      <c r="AT297" s="276" t="s">
        <v>244</v>
      </c>
      <c r="AU297" s="276" t="s">
        <v>113</v>
      </c>
      <c r="AV297" s="13" t="s">
        <v>88</v>
      </c>
      <c r="AW297" s="13" t="s">
        <v>41</v>
      </c>
      <c r="AX297" s="13" t="s">
        <v>78</v>
      </c>
      <c r="AY297" s="276" t="s">
        <v>187</v>
      </c>
    </row>
    <row r="298" spans="2:51" s="12" customFormat="1" ht="13.5">
      <c r="B298" s="256"/>
      <c r="C298" s="257"/>
      <c r="D298" s="253" t="s">
        <v>244</v>
      </c>
      <c r="E298" s="258" t="s">
        <v>34</v>
      </c>
      <c r="F298" s="259" t="s">
        <v>247</v>
      </c>
      <c r="G298" s="257"/>
      <c r="H298" s="258" t="s">
        <v>34</v>
      </c>
      <c r="I298" s="260"/>
      <c r="J298" s="257"/>
      <c r="K298" s="257"/>
      <c r="L298" s="261"/>
      <c r="M298" s="262"/>
      <c r="N298" s="263"/>
      <c r="O298" s="263"/>
      <c r="P298" s="263"/>
      <c r="Q298" s="263"/>
      <c r="R298" s="263"/>
      <c r="S298" s="263"/>
      <c r="T298" s="264"/>
      <c r="AT298" s="265" t="s">
        <v>244</v>
      </c>
      <c r="AU298" s="265" t="s">
        <v>113</v>
      </c>
      <c r="AV298" s="12" t="s">
        <v>86</v>
      </c>
      <c r="AW298" s="12" t="s">
        <v>41</v>
      </c>
      <c r="AX298" s="12" t="s">
        <v>78</v>
      </c>
      <c r="AY298" s="265" t="s">
        <v>187</v>
      </c>
    </row>
    <row r="299" spans="2:51" s="13" customFormat="1" ht="13.5">
      <c r="B299" s="266"/>
      <c r="C299" s="267"/>
      <c r="D299" s="253" t="s">
        <v>244</v>
      </c>
      <c r="E299" s="268" t="s">
        <v>34</v>
      </c>
      <c r="F299" s="269" t="s">
        <v>656</v>
      </c>
      <c r="G299" s="267"/>
      <c r="H299" s="270">
        <v>37</v>
      </c>
      <c r="I299" s="271"/>
      <c r="J299" s="267"/>
      <c r="K299" s="267"/>
      <c r="L299" s="272"/>
      <c r="M299" s="273"/>
      <c r="N299" s="274"/>
      <c r="O299" s="274"/>
      <c r="P299" s="274"/>
      <c r="Q299" s="274"/>
      <c r="R299" s="274"/>
      <c r="S299" s="274"/>
      <c r="T299" s="275"/>
      <c r="AT299" s="276" t="s">
        <v>244</v>
      </c>
      <c r="AU299" s="276" t="s">
        <v>113</v>
      </c>
      <c r="AV299" s="13" t="s">
        <v>88</v>
      </c>
      <c r="AW299" s="13" t="s">
        <v>41</v>
      </c>
      <c r="AX299" s="13" t="s">
        <v>78</v>
      </c>
      <c r="AY299" s="276" t="s">
        <v>187</v>
      </c>
    </row>
    <row r="300" spans="2:51" s="12" customFormat="1" ht="13.5">
      <c r="B300" s="256"/>
      <c r="C300" s="257"/>
      <c r="D300" s="253" t="s">
        <v>244</v>
      </c>
      <c r="E300" s="258" t="s">
        <v>34</v>
      </c>
      <c r="F300" s="259" t="s">
        <v>249</v>
      </c>
      <c r="G300" s="257"/>
      <c r="H300" s="258" t="s">
        <v>34</v>
      </c>
      <c r="I300" s="260"/>
      <c r="J300" s="257"/>
      <c r="K300" s="257"/>
      <c r="L300" s="261"/>
      <c r="M300" s="262"/>
      <c r="N300" s="263"/>
      <c r="O300" s="263"/>
      <c r="P300" s="263"/>
      <c r="Q300" s="263"/>
      <c r="R300" s="263"/>
      <c r="S300" s="263"/>
      <c r="T300" s="264"/>
      <c r="AT300" s="265" t="s">
        <v>244</v>
      </c>
      <c r="AU300" s="265" t="s">
        <v>113</v>
      </c>
      <c r="AV300" s="12" t="s">
        <v>86</v>
      </c>
      <c r="AW300" s="12" t="s">
        <v>41</v>
      </c>
      <c r="AX300" s="12" t="s">
        <v>78</v>
      </c>
      <c r="AY300" s="265" t="s">
        <v>187</v>
      </c>
    </row>
    <row r="301" spans="2:51" s="13" customFormat="1" ht="13.5">
      <c r="B301" s="266"/>
      <c r="C301" s="267"/>
      <c r="D301" s="253" t="s">
        <v>244</v>
      </c>
      <c r="E301" s="268" t="s">
        <v>34</v>
      </c>
      <c r="F301" s="269" t="s">
        <v>657</v>
      </c>
      <c r="G301" s="267"/>
      <c r="H301" s="270">
        <v>30</v>
      </c>
      <c r="I301" s="271"/>
      <c r="J301" s="267"/>
      <c r="K301" s="267"/>
      <c r="L301" s="272"/>
      <c r="M301" s="273"/>
      <c r="N301" s="274"/>
      <c r="O301" s="274"/>
      <c r="P301" s="274"/>
      <c r="Q301" s="274"/>
      <c r="R301" s="274"/>
      <c r="S301" s="274"/>
      <c r="T301" s="275"/>
      <c r="AT301" s="276" t="s">
        <v>244</v>
      </c>
      <c r="AU301" s="276" t="s">
        <v>113</v>
      </c>
      <c r="AV301" s="13" t="s">
        <v>88</v>
      </c>
      <c r="AW301" s="13" t="s">
        <v>41</v>
      </c>
      <c r="AX301" s="13" t="s">
        <v>78</v>
      </c>
      <c r="AY301" s="276" t="s">
        <v>187</v>
      </c>
    </row>
    <row r="302" spans="2:51" s="12" customFormat="1" ht="13.5">
      <c r="B302" s="256"/>
      <c r="C302" s="257"/>
      <c r="D302" s="253" t="s">
        <v>244</v>
      </c>
      <c r="E302" s="258" t="s">
        <v>34</v>
      </c>
      <c r="F302" s="259" t="s">
        <v>269</v>
      </c>
      <c r="G302" s="257"/>
      <c r="H302" s="258" t="s">
        <v>34</v>
      </c>
      <c r="I302" s="260"/>
      <c r="J302" s="257"/>
      <c r="K302" s="257"/>
      <c r="L302" s="261"/>
      <c r="M302" s="262"/>
      <c r="N302" s="263"/>
      <c r="O302" s="263"/>
      <c r="P302" s="263"/>
      <c r="Q302" s="263"/>
      <c r="R302" s="263"/>
      <c r="S302" s="263"/>
      <c r="T302" s="264"/>
      <c r="AT302" s="265" t="s">
        <v>244</v>
      </c>
      <c r="AU302" s="265" t="s">
        <v>113</v>
      </c>
      <c r="AV302" s="12" t="s">
        <v>86</v>
      </c>
      <c r="AW302" s="12" t="s">
        <v>41</v>
      </c>
      <c r="AX302" s="12" t="s">
        <v>78</v>
      </c>
      <c r="AY302" s="265" t="s">
        <v>187</v>
      </c>
    </row>
    <row r="303" spans="2:51" s="13" customFormat="1" ht="13.5">
      <c r="B303" s="266"/>
      <c r="C303" s="267"/>
      <c r="D303" s="253" t="s">
        <v>244</v>
      </c>
      <c r="E303" s="268" t="s">
        <v>34</v>
      </c>
      <c r="F303" s="269" t="s">
        <v>658</v>
      </c>
      <c r="G303" s="267"/>
      <c r="H303" s="270">
        <v>16</v>
      </c>
      <c r="I303" s="271"/>
      <c r="J303" s="267"/>
      <c r="K303" s="267"/>
      <c r="L303" s="272"/>
      <c r="M303" s="273"/>
      <c r="N303" s="274"/>
      <c r="O303" s="274"/>
      <c r="P303" s="274"/>
      <c r="Q303" s="274"/>
      <c r="R303" s="274"/>
      <c r="S303" s="274"/>
      <c r="T303" s="275"/>
      <c r="AT303" s="276" t="s">
        <v>244</v>
      </c>
      <c r="AU303" s="276" t="s">
        <v>113</v>
      </c>
      <c r="AV303" s="13" t="s">
        <v>88</v>
      </c>
      <c r="AW303" s="13" t="s">
        <v>41</v>
      </c>
      <c r="AX303" s="13" t="s">
        <v>78</v>
      </c>
      <c r="AY303" s="276" t="s">
        <v>187</v>
      </c>
    </row>
    <row r="304" spans="2:51" s="12" customFormat="1" ht="13.5">
      <c r="B304" s="256"/>
      <c r="C304" s="257"/>
      <c r="D304" s="253" t="s">
        <v>244</v>
      </c>
      <c r="E304" s="258" t="s">
        <v>34</v>
      </c>
      <c r="F304" s="259" t="s">
        <v>659</v>
      </c>
      <c r="G304" s="257"/>
      <c r="H304" s="258" t="s">
        <v>34</v>
      </c>
      <c r="I304" s="260"/>
      <c r="J304" s="257"/>
      <c r="K304" s="257"/>
      <c r="L304" s="261"/>
      <c r="M304" s="262"/>
      <c r="N304" s="263"/>
      <c r="O304" s="263"/>
      <c r="P304" s="263"/>
      <c r="Q304" s="263"/>
      <c r="R304" s="263"/>
      <c r="S304" s="263"/>
      <c r="T304" s="264"/>
      <c r="AT304" s="265" t="s">
        <v>244</v>
      </c>
      <c r="AU304" s="265" t="s">
        <v>113</v>
      </c>
      <c r="AV304" s="12" t="s">
        <v>86</v>
      </c>
      <c r="AW304" s="12" t="s">
        <v>41</v>
      </c>
      <c r="AX304" s="12" t="s">
        <v>78</v>
      </c>
      <c r="AY304" s="265" t="s">
        <v>187</v>
      </c>
    </row>
    <row r="305" spans="2:51" s="13" customFormat="1" ht="13.5">
      <c r="B305" s="266"/>
      <c r="C305" s="267"/>
      <c r="D305" s="253" t="s">
        <v>244</v>
      </c>
      <c r="E305" s="268" t="s">
        <v>34</v>
      </c>
      <c r="F305" s="269" t="s">
        <v>660</v>
      </c>
      <c r="G305" s="267"/>
      <c r="H305" s="270">
        <v>1.35</v>
      </c>
      <c r="I305" s="271"/>
      <c r="J305" s="267"/>
      <c r="K305" s="267"/>
      <c r="L305" s="272"/>
      <c r="M305" s="273"/>
      <c r="N305" s="274"/>
      <c r="O305" s="274"/>
      <c r="P305" s="274"/>
      <c r="Q305" s="274"/>
      <c r="R305" s="274"/>
      <c r="S305" s="274"/>
      <c r="T305" s="275"/>
      <c r="AT305" s="276" t="s">
        <v>244</v>
      </c>
      <c r="AU305" s="276" t="s">
        <v>113</v>
      </c>
      <c r="AV305" s="13" t="s">
        <v>88</v>
      </c>
      <c r="AW305" s="13" t="s">
        <v>41</v>
      </c>
      <c r="AX305" s="13" t="s">
        <v>78</v>
      </c>
      <c r="AY305" s="276" t="s">
        <v>187</v>
      </c>
    </row>
    <row r="306" spans="2:51" s="13" customFormat="1" ht="13.5">
      <c r="B306" s="266"/>
      <c r="C306" s="267"/>
      <c r="D306" s="253" t="s">
        <v>244</v>
      </c>
      <c r="E306" s="268" t="s">
        <v>34</v>
      </c>
      <c r="F306" s="269" t="s">
        <v>661</v>
      </c>
      <c r="G306" s="267"/>
      <c r="H306" s="270">
        <v>1.035</v>
      </c>
      <c r="I306" s="271"/>
      <c r="J306" s="267"/>
      <c r="K306" s="267"/>
      <c r="L306" s="272"/>
      <c r="M306" s="273"/>
      <c r="N306" s="274"/>
      <c r="O306" s="274"/>
      <c r="P306" s="274"/>
      <c r="Q306" s="274"/>
      <c r="R306" s="274"/>
      <c r="S306" s="274"/>
      <c r="T306" s="275"/>
      <c r="AT306" s="276" t="s">
        <v>244</v>
      </c>
      <c r="AU306" s="276" t="s">
        <v>113</v>
      </c>
      <c r="AV306" s="13" t="s">
        <v>88</v>
      </c>
      <c r="AW306" s="13" t="s">
        <v>41</v>
      </c>
      <c r="AX306" s="13" t="s">
        <v>78</v>
      </c>
      <c r="AY306" s="276" t="s">
        <v>187</v>
      </c>
    </row>
    <row r="307" spans="2:51" s="14" customFormat="1" ht="13.5">
      <c r="B307" s="277"/>
      <c r="C307" s="278"/>
      <c r="D307" s="253" t="s">
        <v>244</v>
      </c>
      <c r="E307" s="279" t="s">
        <v>34</v>
      </c>
      <c r="F307" s="280" t="s">
        <v>251</v>
      </c>
      <c r="G307" s="278"/>
      <c r="H307" s="281">
        <v>117.559</v>
      </c>
      <c r="I307" s="282"/>
      <c r="J307" s="278"/>
      <c r="K307" s="278"/>
      <c r="L307" s="283"/>
      <c r="M307" s="284"/>
      <c r="N307" s="285"/>
      <c r="O307" s="285"/>
      <c r="P307" s="285"/>
      <c r="Q307" s="285"/>
      <c r="R307" s="285"/>
      <c r="S307" s="285"/>
      <c r="T307" s="286"/>
      <c r="AT307" s="287" t="s">
        <v>244</v>
      </c>
      <c r="AU307" s="287" t="s">
        <v>113</v>
      </c>
      <c r="AV307" s="14" t="s">
        <v>204</v>
      </c>
      <c r="AW307" s="14" t="s">
        <v>41</v>
      </c>
      <c r="AX307" s="14" t="s">
        <v>86</v>
      </c>
      <c r="AY307" s="287" t="s">
        <v>187</v>
      </c>
    </row>
    <row r="308" spans="2:65" s="1" customFormat="1" ht="63.75" customHeight="1">
      <c r="B308" s="49"/>
      <c r="C308" s="237" t="s">
        <v>419</v>
      </c>
      <c r="D308" s="237" t="s">
        <v>190</v>
      </c>
      <c r="E308" s="238" t="s">
        <v>662</v>
      </c>
      <c r="F308" s="239" t="s">
        <v>663</v>
      </c>
      <c r="G308" s="240" t="s">
        <v>235</v>
      </c>
      <c r="H308" s="241">
        <v>1151.743</v>
      </c>
      <c r="I308" s="242"/>
      <c r="J308" s="243">
        <f>ROUND(I308*H308,2)</f>
        <v>0</v>
      </c>
      <c r="K308" s="239" t="s">
        <v>194</v>
      </c>
      <c r="L308" s="75"/>
      <c r="M308" s="244" t="s">
        <v>34</v>
      </c>
      <c r="N308" s="245" t="s">
        <v>49</v>
      </c>
      <c r="O308" s="50"/>
      <c r="P308" s="246">
        <f>O308*H308</f>
        <v>0</v>
      </c>
      <c r="Q308" s="246">
        <v>0.00812</v>
      </c>
      <c r="R308" s="246">
        <f>Q308*H308</f>
        <v>9.35215316</v>
      </c>
      <c r="S308" s="246">
        <v>0</v>
      </c>
      <c r="T308" s="247">
        <f>S308*H308</f>
        <v>0</v>
      </c>
      <c r="AR308" s="26" t="s">
        <v>204</v>
      </c>
      <c r="AT308" s="26" t="s">
        <v>190</v>
      </c>
      <c r="AU308" s="26" t="s">
        <v>113</v>
      </c>
      <c r="AY308" s="26" t="s">
        <v>187</v>
      </c>
      <c r="BE308" s="248">
        <f>IF(N308="základní",J308,0)</f>
        <v>0</v>
      </c>
      <c r="BF308" s="248">
        <f>IF(N308="snížená",J308,0)</f>
        <v>0</v>
      </c>
      <c r="BG308" s="248">
        <f>IF(N308="zákl. přenesená",J308,0)</f>
        <v>0</v>
      </c>
      <c r="BH308" s="248">
        <f>IF(N308="sníž. přenesená",J308,0)</f>
        <v>0</v>
      </c>
      <c r="BI308" s="248">
        <f>IF(N308="nulová",J308,0)</f>
        <v>0</v>
      </c>
      <c r="BJ308" s="26" t="s">
        <v>86</v>
      </c>
      <c r="BK308" s="248">
        <f>ROUND(I308*H308,2)</f>
        <v>0</v>
      </c>
      <c r="BL308" s="26" t="s">
        <v>204</v>
      </c>
      <c r="BM308" s="26" t="s">
        <v>664</v>
      </c>
    </row>
    <row r="309" spans="2:47" s="1" customFormat="1" ht="13.5">
      <c r="B309" s="49"/>
      <c r="C309" s="77"/>
      <c r="D309" s="253" t="s">
        <v>237</v>
      </c>
      <c r="E309" s="77"/>
      <c r="F309" s="254" t="s">
        <v>665</v>
      </c>
      <c r="G309" s="77"/>
      <c r="H309" s="77"/>
      <c r="I309" s="207"/>
      <c r="J309" s="77"/>
      <c r="K309" s="77"/>
      <c r="L309" s="75"/>
      <c r="M309" s="255"/>
      <c r="N309" s="50"/>
      <c r="O309" s="50"/>
      <c r="P309" s="50"/>
      <c r="Q309" s="50"/>
      <c r="R309" s="50"/>
      <c r="S309" s="50"/>
      <c r="T309" s="98"/>
      <c r="AT309" s="26" t="s">
        <v>237</v>
      </c>
      <c r="AU309" s="26" t="s">
        <v>113</v>
      </c>
    </row>
    <row r="310" spans="2:51" s="12" customFormat="1" ht="13.5">
      <c r="B310" s="256"/>
      <c r="C310" s="257"/>
      <c r="D310" s="253" t="s">
        <v>244</v>
      </c>
      <c r="E310" s="258" t="s">
        <v>34</v>
      </c>
      <c r="F310" s="259" t="s">
        <v>653</v>
      </c>
      <c r="G310" s="257"/>
      <c r="H310" s="258" t="s">
        <v>34</v>
      </c>
      <c r="I310" s="260"/>
      <c r="J310" s="257"/>
      <c r="K310" s="257"/>
      <c r="L310" s="261"/>
      <c r="M310" s="262"/>
      <c r="N310" s="263"/>
      <c r="O310" s="263"/>
      <c r="P310" s="263"/>
      <c r="Q310" s="263"/>
      <c r="R310" s="263"/>
      <c r="S310" s="263"/>
      <c r="T310" s="264"/>
      <c r="AT310" s="265" t="s">
        <v>244</v>
      </c>
      <c r="AU310" s="265" t="s">
        <v>113</v>
      </c>
      <c r="AV310" s="12" t="s">
        <v>86</v>
      </c>
      <c r="AW310" s="12" t="s">
        <v>41</v>
      </c>
      <c r="AX310" s="12" t="s">
        <v>78</v>
      </c>
      <c r="AY310" s="265" t="s">
        <v>187</v>
      </c>
    </row>
    <row r="311" spans="2:51" s="13" customFormat="1" ht="13.5">
      <c r="B311" s="266"/>
      <c r="C311" s="267"/>
      <c r="D311" s="253" t="s">
        <v>244</v>
      </c>
      <c r="E311" s="268" t="s">
        <v>34</v>
      </c>
      <c r="F311" s="269" t="s">
        <v>666</v>
      </c>
      <c r="G311" s="267"/>
      <c r="H311" s="270">
        <v>1.743</v>
      </c>
      <c r="I311" s="271"/>
      <c r="J311" s="267"/>
      <c r="K311" s="267"/>
      <c r="L311" s="272"/>
      <c r="M311" s="273"/>
      <c r="N311" s="274"/>
      <c r="O311" s="274"/>
      <c r="P311" s="274"/>
      <c r="Q311" s="274"/>
      <c r="R311" s="274"/>
      <c r="S311" s="274"/>
      <c r="T311" s="275"/>
      <c r="AT311" s="276" t="s">
        <v>244</v>
      </c>
      <c r="AU311" s="276" t="s">
        <v>113</v>
      </c>
      <c r="AV311" s="13" t="s">
        <v>88</v>
      </c>
      <c r="AW311" s="13" t="s">
        <v>41</v>
      </c>
      <c r="AX311" s="13" t="s">
        <v>78</v>
      </c>
      <c r="AY311" s="276" t="s">
        <v>187</v>
      </c>
    </row>
    <row r="312" spans="2:51" s="12" customFormat="1" ht="13.5">
      <c r="B312" s="256"/>
      <c r="C312" s="257"/>
      <c r="D312" s="253" t="s">
        <v>244</v>
      </c>
      <c r="E312" s="258" t="s">
        <v>34</v>
      </c>
      <c r="F312" s="259" t="s">
        <v>245</v>
      </c>
      <c r="G312" s="257"/>
      <c r="H312" s="258" t="s">
        <v>34</v>
      </c>
      <c r="I312" s="260"/>
      <c r="J312" s="257"/>
      <c r="K312" s="257"/>
      <c r="L312" s="261"/>
      <c r="M312" s="262"/>
      <c r="N312" s="263"/>
      <c r="O312" s="263"/>
      <c r="P312" s="263"/>
      <c r="Q312" s="263"/>
      <c r="R312" s="263"/>
      <c r="S312" s="263"/>
      <c r="T312" s="264"/>
      <c r="AT312" s="265" t="s">
        <v>244</v>
      </c>
      <c r="AU312" s="265" t="s">
        <v>113</v>
      </c>
      <c r="AV312" s="12" t="s">
        <v>86</v>
      </c>
      <c r="AW312" s="12" t="s">
        <v>41</v>
      </c>
      <c r="AX312" s="12" t="s">
        <v>78</v>
      </c>
      <c r="AY312" s="265" t="s">
        <v>187</v>
      </c>
    </row>
    <row r="313" spans="2:51" s="13" customFormat="1" ht="13.5">
      <c r="B313" s="266"/>
      <c r="C313" s="267"/>
      <c r="D313" s="253" t="s">
        <v>244</v>
      </c>
      <c r="E313" s="268" t="s">
        <v>34</v>
      </c>
      <c r="F313" s="269" t="s">
        <v>667</v>
      </c>
      <c r="G313" s="267"/>
      <c r="H313" s="270">
        <v>320</v>
      </c>
      <c r="I313" s="271"/>
      <c r="J313" s="267"/>
      <c r="K313" s="267"/>
      <c r="L313" s="272"/>
      <c r="M313" s="273"/>
      <c r="N313" s="274"/>
      <c r="O313" s="274"/>
      <c r="P313" s="274"/>
      <c r="Q313" s="274"/>
      <c r="R313" s="274"/>
      <c r="S313" s="274"/>
      <c r="T313" s="275"/>
      <c r="AT313" s="276" t="s">
        <v>244</v>
      </c>
      <c r="AU313" s="276" t="s">
        <v>113</v>
      </c>
      <c r="AV313" s="13" t="s">
        <v>88</v>
      </c>
      <c r="AW313" s="13" t="s">
        <v>41</v>
      </c>
      <c r="AX313" s="13" t="s">
        <v>78</v>
      </c>
      <c r="AY313" s="276" t="s">
        <v>187</v>
      </c>
    </row>
    <row r="314" spans="2:51" s="12" customFormat="1" ht="13.5">
      <c r="B314" s="256"/>
      <c r="C314" s="257"/>
      <c r="D314" s="253" t="s">
        <v>244</v>
      </c>
      <c r="E314" s="258" t="s">
        <v>34</v>
      </c>
      <c r="F314" s="259" t="s">
        <v>247</v>
      </c>
      <c r="G314" s="257"/>
      <c r="H314" s="258" t="s">
        <v>34</v>
      </c>
      <c r="I314" s="260"/>
      <c r="J314" s="257"/>
      <c r="K314" s="257"/>
      <c r="L314" s="261"/>
      <c r="M314" s="262"/>
      <c r="N314" s="263"/>
      <c r="O314" s="263"/>
      <c r="P314" s="263"/>
      <c r="Q314" s="263"/>
      <c r="R314" s="263"/>
      <c r="S314" s="263"/>
      <c r="T314" s="264"/>
      <c r="AT314" s="265" t="s">
        <v>244</v>
      </c>
      <c r="AU314" s="265" t="s">
        <v>113</v>
      </c>
      <c r="AV314" s="12" t="s">
        <v>86</v>
      </c>
      <c r="AW314" s="12" t="s">
        <v>41</v>
      </c>
      <c r="AX314" s="12" t="s">
        <v>78</v>
      </c>
      <c r="AY314" s="265" t="s">
        <v>187</v>
      </c>
    </row>
    <row r="315" spans="2:51" s="13" customFormat="1" ht="13.5">
      <c r="B315" s="266"/>
      <c r="C315" s="267"/>
      <c r="D315" s="253" t="s">
        <v>244</v>
      </c>
      <c r="E315" s="268" t="s">
        <v>34</v>
      </c>
      <c r="F315" s="269" t="s">
        <v>668</v>
      </c>
      <c r="G315" s="267"/>
      <c r="H315" s="270">
        <v>370</v>
      </c>
      <c r="I315" s="271"/>
      <c r="J315" s="267"/>
      <c r="K315" s="267"/>
      <c r="L315" s="272"/>
      <c r="M315" s="273"/>
      <c r="N315" s="274"/>
      <c r="O315" s="274"/>
      <c r="P315" s="274"/>
      <c r="Q315" s="274"/>
      <c r="R315" s="274"/>
      <c r="S315" s="274"/>
      <c r="T315" s="275"/>
      <c r="AT315" s="276" t="s">
        <v>244</v>
      </c>
      <c r="AU315" s="276" t="s">
        <v>113</v>
      </c>
      <c r="AV315" s="13" t="s">
        <v>88</v>
      </c>
      <c r="AW315" s="13" t="s">
        <v>41</v>
      </c>
      <c r="AX315" s="13" t="s">
        <v>78</v>
      </c>
      <c r="AY315" s="276" t="s">
        <v>187</v>
      </c>
    </row>
    <row r="316" spans="2:51" s="12" customFormat="1" ht="13.5">
      <c r="B316" s="256"/>
      <c r="C316" s="257"/>
      <c r="D316" s="253" t="s">
        <v>244</v>
      </c>
      <c r="E316" s="258" t="s">
        <v>34</v>
      </c>
      <c r="F316" s="259" t="s">
        <v>249</v>
      </c>
      <c r="G316" s="257"/>
      <c r="H316" s="258" t="s">
        <v>34</v>
      </c>
      <c r="I316" s="260"/>
      <c r="J316" s="257"/>
      <c r="K316" s="257"/>
      <c r="L316" s="261"/>
      <c r="M316" s="262"/>
      <c r="N316" s="263"/>
      <c r="O316" s="263"/>
      <c r="P316" s="263"/>
      <c r="Q316" s="263"/>
      <c r="R316" s="263"/>
      <c r="S316" s="263"/>
      <c r="T316" s="264"/>
      <c r="AT316" s="265" t="s">
        <v>244</v>
      </c>
      <c r="AU316" s="265" t="s">
        <v>113</v>
      </c>
      <c r="AV316" s="12" t="s">
        <v>86</v>
      </c>
      <c r="AW316" s="12" t="s">
        <v>41</v>
      </c>
      <c r="AX316" s="12" t="s">
        <v>78</v>
      </c>
      <c r="AY316" s="265" t="s">
        <v>187</v>
      </c>
    </row>
    <row r="317" spans="2:51" s="13" customFormat="1" ht="13.5">
      <c r="B317" s="266"/>
      <c r="C317" s="267"/>
      <c r="D317" s="253" t="s">
        <v>244</v>
      </c>
      <c r="E317" s="268" t="s">
        <v>34</v>
      </c>
      <c r="F317" s="269" t="s">
        <v>669</v>
      </c>
      <c r="G317" s="267"/>
      <c r="H317" s="270">
        <v>300</v>
      </c>
      <c r="I317" s="271"/>
      <c r="J317" s="267"/>
      <c r="K317" s="267"/>
      <c r="L317" s="272"/>
      <c r="M317" s="273"/>
      <c r="N317" s="274"/>
      <c r="O317" s="274"/>
      <c r="P317" s="274"/>
      <c r="Q317" s="274"/>
      <c r="R317" s="274"/>
      <c r="S317" s="274"/>
      <c r="T317" s="275"/>
      <c r="AT317" s="276" t="s">
        <v>244</v>
      </c>
      <c r="AU317" s="276" t="s">
        <v>113</v>
      </c>
      <c r="AV317" s="13" t="s">
        <v>88</v>
      </c>
      <c r="AW317" s="13" t="s">
        <v>41</v>
      </c>
      <c r="AX317" s="13" t="s">
        <v>78</v>
      </c>
      <c r="AY317" s="276" t="s">
        <v>187</v>
      </c>
    </row>
    <row r="318" spans="2:51" s="12" customFormat="1" ht="13.5">
      <c r="B318" s="256"/>
      <c r="C318" s="257"/>
      <c r="D318" s="253" t="s">
        <v>244</v>
      </c>
      <c r="E318" s="258" t="s">
        <v>34</v>
      </c>
      <c r="F318" s="259" t="s">
        <v>269</v>
      </c>
      <c r="G318" s="257"/>
      <c r="H318" s="258" t="s">
        <v>34</v>
      </c>
      <c r="I318" s="260"/>
      <c r="J318" s="257"/>
      <c r="K318" s="257"/>
      <c r="L318" s="261"/>
      <c r="M318" s="262"/>
      <c r="N318" s="263"/>
      <c r="O318" s="263"/>
      <c r="P318" s="263"/>
      <c r="Q318" s="263"/>
      <c r="R318" s="263"/>
      <c r="S318" s="263"/>
      <c r="T318" s="264"/>
      <c r="AT318" s="265" t="s">
        <v>244</v>
      </c>
      <c r="AU318" s="265" t="s">
        <v>113</v>
      </c>
      <c r="AV318" s="12" t="s">
        <v>86</v>
      </c>
      <c r="AW318" s="12" t="s">
        <v>41</v>
      </c>
      <c r="AX318" s="12" t="s">
        <v>78</v>
      </c>
      <c r="AY318" s="265" t="s">
        <v>187</v>
      </c>
    </row>
    <row r="319" spans="2:51" s="13" customFormat="1" ht="13.5">
      <c r="B319" s="266"/>
      <c r="C319" s="267"/>
      <c r="D319" s="253" t="s">
        <v>244</v>
      </c>
      <c r="E319" s="268" t="s">
        <v>34</v>
      </c>
      <c r="F319" s="269" t="s">
        <v>670</v>
      </c>
      <c r="G319" s="267"/>
      <c r="H319" s="270">
        <v>160</v>
      </c>
      <c r="I319" s="271"/>
      <c r="J319" s="267"/>
      <c r="K319" s="267"/>
      <c r="L319" s="272"/>
      <c r="M319" s="273"/>
      <c r="N319" s="274"/>
      <c r="O319" s="274"/>
      <c r="P319" s="274"/>
      <c r="Q319" s="274"/>
      <c r="R319" s="274"/>
      <c r="S319" s="274"/>
      <c r="T319" s="275"/>
      <c r="AT319" s="276" t="s">
        <v>244</v>
      </c>
      <c r="AU319" s="276" t="s">
        <v>113</v>
      </c>
      <c r="AV319" s="13" t="s">
        <v>88</v>
      </c>
      <c r="AW319" s="13" t="s">
        <v>41</v>
      </c>
      <c r="AX319" s="13" t="s">
        <v>78</v>
      </c>
      <c r="AY319" s="276" t="s">
        <v>187</v>
      </c>
    </row>
    <row r="320" spans="2:51" s="14" customFormat="1" ht="13.5">
      <c r="B320" s="277"/>
      <c r="C320" s="278"/>
      <c r="D320" s="253" t="s">
        <v>244</v>
      </c>
      <c r="E320" s="279" t="s">
        <v>34</v>
      </c>
      <c r="F320" s="280" t="s">
        <v>251</v>
      </c>
      <c r="G320" s="278"/>
      <c r="H320" s="281">
        <v>1151.743</v>
      </c>
      <c r="I320" s="282"/>
      <c r="J320" s="278"/>
      <c r="K320" s="278"/>
      <c r="L320" s="283"/>
      <c r="M320" s="284"/>
      <c r="N320" s="285"/>
      <c r="O320" s="285"/>
      <c r="P320" s="285"/>
      <c r="Q320" s="285"/>
      <c r="R320" s="285"/>
      <c r="S320" s="285"/>
      <c r="T320" s="286"/>
      <c r="AT320" s="287" t="s">
        <v>244</v>
      </c>
      <c r="AU320" s="287" t="s">
        <v>113</v>
      </c>
      <c r="AV320" s="14" t="s">
        <v>204</v>
      </c>
      <c r="AW320" s="14" t="s">
        <v>41</v>
      </c>
      <c r="AX320" s="14" t="s">
        <v>86</v>
      </c>
      <c r="AY320" s="287" t="s">
        <v>187</v>
      </c>
    </row>
    <row r="321" spans="2:65" s="1" customFormat="1" ht="63.75" customHeight="1">
      <c r="B321" s="49"/>
      <c r="C321" s="237" t="s">
        <v>431</v>
      </c>
      <c r="D321" s="237" t="s">
        <v>190</v>
      </c>
      <c r="E321" s="238" t="s">
        <v>671</v>
      </c>
      <c r="F321" s="239" t="s">
        <v>672</v>
      </c>
      <c r="G321" s="240" t="s">
        <v>235</v>
      </c>
      <c r="H321" s="241">
        <v>40</v>
      </c>
      <c r="I321" s="242"/>
      <c r="J321" s="243">
        <f>ROUND(I321*H321,2)</f>
        <v>0</v>
      </c>
      <c r="K321" s="239" t="s">
        <v>194</v>
      </c>
      <c r="L321" s="75"/>
      <c r="M321" s="244" t="s">
        <v>34</v>
      </c>
      <c r="N321" s="245" t="s">
        <v>49</v>
      </c>
      <c r="O321" s="50"/>
      <c r="P321" s="246">
        <f>O321*H321</f>
        <v>0</v>
      </c>
      <c r="Q321" s="246">
        <v>0.01103</v>
      </c>
      <c r="R321" s="246">
        <f>Q321*H321</f>
        <v>0.4412</v>
      </c>
      <c r="S321" s="246">
        <v>0</v>
      </c>
      <c r="T321" s="247">
        <f>S321*H321</f>
        <v>0</v>
      </c>
      <c r="AR321" s="26" t="s">
        <v>204</v>
      </c>
      <c r="AT321" s="26" t="s">
        <v>190</v>
      </c>
      <c r="AU321" s="26" t="s">
        <v>113</v>
      </c>
      <c r="AY321" s="26" t="s">
        <v>187</v>
      </c>
      <c r="BE321" s="248">
        <f>IF(N321="základní",J321,0)</f>
        <v>0</v>
      </c>
      <c r="BF321" s="248">
        <f>IF(N321="snížená",J321,0)</f>
        <v>0</v>
      </c>
      <c r="BG321" s="248">
        <f>IF(N321="zákl. přenesená",J321,0)</f>
        <v>0</v>
      </c>
      <c r="BH321" s="248">
        <f>IF(N321="sníž. přenesená",J321,0)</f>
        <v>0</v>
      </c>
      <c r="BI321" s="248">
        <f>IF(N321="nulová",J321,0)</f>
        <v>0</v>
      </c>
      <c r="BJ321" s="26" t="s">
        <v>86</v>
      </c>
      <c r="BK321" s="248">
        <f>ROUND(I321*H321,2)</f>
        <v>0</v>
      </c>
      <c r="BL321" s="26" t="s">
        <v>204</v>
      </c>
      <c r="BM321" s="26" t="s">
        <v>673</v>
      </c>
    </row>
    <row r="322" spans="2:47" s="1" customFormat="1" ht="13.5">
      <c r="B322" s="49"/>
      <c r="C322" s="77"/>
      <c r="D322" s="253" t="s">
        <v>237</v>
      </c>
      <c r="E322" s="77"/>
      <c r="F322" s="254" t="s">
        <v>665</v>
      </c>
      <c r="G322" s="77"/>
      <c r="H322" s="77"/>
      <c r="I322" s="207"/>
      <c r="J322" s="77"/>
      <c r="K322" s="77"/>
      <c r="L322" s="75"/>
      <c r="M322" s="255"/>
      <c r="N322" s="50"/>
      <c r="O322" s="50"/>
      <c r="P322" s="50"/>
      <c r="Q322" s="50"/>
      <c r="R322" s="50"/>
      <c r="S322" s="50"/>
      <c r="T322" s="98"/>
      <c r="AT322" s="26" t="s">
        <v>237</v>
      </c>
      <c r="AU322" s="26" t="s">
        <v>113</v>
      </c>
    </row>
    <row r="323" spans="2:51" s="13" customFormat="1" ht="13.5">
      <c r="B323" s="266"/>
      <c r="C323" s="267"/>
      <c r="D323" s="253" t="s">
        <v>244</v>
      </c>
      <c r="E323" s="268" t="s">
        <v>34</v>
      </c>
      <c r="F323" s="269" t="s">
        <v>674</v>
      </c>
      <c r="G323" s="267"/>
      <c r="H323" s="270">
        <v>20</v>
      </c>
      <c r="I323" s="271"/>
      <c r="J323" s="267"/>
      <c r="K323" s="267"/>
      <c r="L323" s="272"/>
      <c r="M323" s="273"/>
      <c r="N323" s="274"/>
      <c r="O323" s="274"/>
      <c r="P323" s="274"/>
      <c r="Q323" s="274"/>
      <c r="R323" s="274"/>
      <c r="S323" s="274"/>
      <c r="T323" s="275"/>
      <c r="AT323" s="276" t="s">
        <v>244</v>
      </c>
      <c r="AU323" s="276" t="s">
        <v>113</v>
      </c>
      <c r="AV323" s="13" t="s">
        <v>88</v>
      </c>
      <c r="AW323" s="13" t="s">
        <v>41</v>
      </c>
      <c r="AX323" s="13" t="s">
        <v>78</v>
      </c>
      <c r="AY323" s="276" t="s">
        <v>187</v>
      </c>
    </row>
    <row r="324" spans="2:51" s="13" customFormat="1" ht="13.5">
      <c r="B324" s="266"/>
      <c r="C324" s="267"/>
      <c r="D324" s="253" t="s">
        <v>244</v>
      </c>
      <c r="E324" s="268" t="s">
        <v>34</v>
      </c>
      <c r="F324" s="269" t="s">
        <v>675</v>
      </c>
      <c r="G324" s="267"/>
      <c r="H324" s="270">
        <v>20</v>
      </c>
      <c r="I324" s="271"/>
      <c r="J324" s="267"/>
      <c r="K324" s="267"/>
      <c r="L324" s="272"/>
      <c r="M324" s="273"/>
      <c r="N324" s="274"/>
      <c r="O324" s="274"/>
      <c r="P324" s="274"/>
      <c r="Q324" s="274"/>
      <c r="R324" s="274"/>
      <c r="S324" s="274"/>
      <c r="T324" s="275"/>
      <c r="AT324" s="276" t="s">
        <v>244</v>
      </c>
      <c r="AU324" s="276" t="s">
        <v>113</v>
      </c>
      <c r="AV324" s="13" t="s">
        <v>88</v>
      </c>
      <c r="AW324" s="13" t="s">
        <v>41</v>
      </c>
      <c r="AX324" s="13" t="s">
        <v>78</v>
      </c>
      <c r="AY324" s="276" t="s">
        <v>187</v>
      </c>
    </row>
    <row r="325" spans="2:51" s="14" customFormat="1" ht="13.5">
      <c r="B325" s="277"/>
      <c r="C325" s="278"/>
      <c r="D325" s="253" t="s">
        <v>244</v>
      </c>
      <c r="E325" s="279" t="s">
        <v>34</v>
      </c>
      <c r="F325" s="280" t="s">
        <v>251</v>
      </c>
      <c r="G325" s="278"/>
      <c r="H325" s="281">
        <v>40</v>
      </c>
      <c r="I325" s="282"/>
      <c r="J325" s="278"/>
      <c r="K325" s="278"/>
      <c r="L325" s="283"/>
      <c r="M325" s="284"/>
      <c r="N325" s="285"/>
      <c r="O325" s="285"/>
      <c r="P325" s="285"/>
      <c r="Q325" s="285"/>
      <c r="R325" s="285"/>
      <c r="S325" s="285"/>
      <c r="T325" s="286"/>
      <c r="AT325" s="287" t="s">
        <v>244</v>
      </c>
      <c r="AU325" s="287" t="s">
        <v>113</v>
      </c>
      <c r="AV325" s="14" t="s">
        <v>204</v>
      </c>
      <c r="AW325" s="14" t="s">
        <v>41</v>
      </c>
      <c r="AX325" s="14" t="s">
        <v>86</v>
      </c>
      <c r="AY325" s="287" t="s">
        <v>187</v>
      </c>
    </row>
    <row r="326" spans="2:65" s="1" customFormat="1" ht="63.75" customHeight="1">
      <c r="B326" s="49"/>
      <c r="C326" s="237" t="s">
        <v>426</v>
      </c>
      <c r="D326" s="237" t="s">
        <v>190</v>
      </c>
      <c r="E326" s="238" t="s">
        <v>676</v>
      </c>
      <c r="F326" s="239" t="s">
        <v>677</v>
      </c>
      <c r="G326" s="240" t="s">
        <v>326</v>
      </c>
      <c r="H326" s="241">
        <v>9.384</v>
      </c>
      <c r="I326" s="242"/>
      <c r="J326" s="243">
        <f>ROUND(I326*H326,2)</f>
        <v>0</v>
      </c>
      <c r="K326" s="239" t="s">
        <v>194</v>
      </c>
      <c r="L326" s="75"/>
      <c r="M326" s="244" t="s">
        <v>34</v>
      </c>
      <c r="N326" s="245" t="s">
        <v>49</v>
      </c>
      <c r="O326" s="50"/>
      <c r="P326" s="246">
        <f>O326*H326</f>
        <v>0</v>
      </c>
      <c r="Q326" s="246">
        <v>1.06277</v>
      </c>
      <c r="R326" s="246">
        <f>Q326*H326</f>
        <v>9.97303368</v>
      </c>
      <c r="S326" s="246">
        <v>0</v>
      </c>
      <c r="T326" s="247">
        <f>S326*H326</f>
        <v>0</v>
      </c>
      <c r="AR326" s="26" t="s">
        <v>204</v>
      </c>
      <c r="AT326" s="26" t="s">
        <v>190</v>
      </c>
      <c r="AU326" s="26" t="s">
        <v>113</v>
      </c>
      <c r="AY326" s="26" t="s">
        <v>187</v>
      </c>
      <c r="BE326" s="248">
        <f>IF(N326="základní",J326,0)</f>
        <v>0</v>
      </c>
      <c r="BF326" s="248">
        <f>IF(N326="snížená",J326,0)</f>
        <v>0</v>
      </c>
      <c r="BG326" s="248">
        <f>IF(N326="zákl. přenesená",J326,0)</f>
        <v>0</v>
      </c>
      <c r="BH326" s="248">
        <f>IF(N326="sníž. přenesená",J326,0)</f>
        <v>0</v>
      </c>
      <c r="BI326" s="248">
        <f>IF(N326="nulová",J326,0)</f>
        <v>0</v>
      </c>
      <c r="BJ326" s="26" t="s">
        <v>86</v>
      </c>
      <c r="BK326" s="248">
        <f>ROUND(I326*H326,2)</f>
        <v>0</v>
      </c>
      <c r="BL326" s="26" t="s">
        <v>204</v>
      </c>
      <c r="BM326" s="26" t="s">
        <v>678</v>
      </c>
    </row>
    <row r="327" spans="2:51" s="13" customFormat="1" ht="13.5">
      <c r="B327" s="266"/>
      <c r="C327" s="267"/>
      <c r="D327" s="253" t="s">
        <v>244</v>
      </c>
      <c r="E327" s="268" t="s">
        <v>34</v>
      </c>
      <c r="F327" s="269" t="s">
        <v>679</v>
      </c>
      <c r="G327" s="267"/>
      <c r="H327" s="270">
        <v>0.004</v>
      </c>
      <c r="I327" s="271"/>
      <c r="J327" s="267"/>
      <c r="K327" s="267"/>
      <c r="L327" s="272"/>
      <c r="M327" s="273"/>
      <c r="N327" s="274"/>
      <c r="O327" s="274"/>
      <c r="P327" s="274"/>
      <c r="Q327" s="274"/>
      <c r="R327" s="274"/>
      <c r="S327" s="274"/>
      <c r="T327" s="275"/>
      <c r="AT327" s="276" t="s">
        <v>244</v>
      </c>
      <c r="AU327" s="276" t="s">
        <v>113</v>
      </c>
      <c r="AV327" s="13" t="s">
        <v>88</v>
      </c>
      <c r="AW327" s="13" t="s">
        <v>41</v>
      </c>
      <c r="AX327" s="13" t="s">
        <v>78</v>
      </c>
      <c r="AY327" s="276" t="s">
        <v>187</v>
      </c>
    </row>
    <row r="328" spans="2:51" s="13" customFormat="1" ht="13.5">
      <c r="B328" s="266"/>
      <c r="C328" s="267"/>
      <c r="D328" s="253" t="s">
        <v>244</v>
      </c>
      <c r="E328" s="268" t="s">
        <v>34</v>
      </c>
      <c r="F328" s="269" t="s">
        <v>680</v>
      </c>
      <c r="G328" s="267"/>
      <c r="H328" s="270">
        <v>3.402</v>
      </c>
      <c r="I328" s="271"/>
      <c r="J328" s="267"/>
      <c r="K328" s="267"/>
      <c r="L328" s="272"/>
      <c r="M328" s="273"/>
      <c r="N328" s="274"/>
      <c r="O328" s="274"/>
      <c r="P328" s="274"/>
      <c r="Q328" s="274"/>
      <c r="R328" s="274"/>
      <c r="S328" s="274"/>
      <c r="T328" s="275"/>
      <c r="AT328" s="276" t="s">
        <v>244</v>
      </c>
      <c r="AU328" s="276" t="s">
        <v>113</v>
      </c>
      <c r="AV328" s="13" t="s">
        <v>88</v>
      </c>
      <c r="AW328" s="13" t="s">
        <v>41</v>
      </c>
      <c r="AX328" s="13" t="s">
        <v>78</v>
      </c>
      <c r="AY328" s="276" t="s">
        <v>187</v>
      </c>
    </row>
    <row r="329" spans="2:51" s="13" customFormat="1" ht="13.5">
      <c r="B329" s="266"/>
      <c r="C329" s="267"/>
      <c r="D329" s="253" t="s">
        <v>244</v>
      </c>
      <c r="E329" s="268" t="s">
        <v>34</v>
      </c>
      <c r="F329" s="269" t="s">
        <v>681</v>
      </c>
      <c r="G329" s="267"/>
      <c r="H329" s="270">
        <v>3.524</v>
      </c>
      <c r="I329" s="271"/>
      <c r="J329" s="267"/>
      <c r="K329" s="267"/>
      <c r="L329" s="272"/>
      <c r="M329" s="273"/>
      <c r="N329" s="274"/>
      <c r="O329" s="274"/>
      <c r="P329" s="274"/>
      <c r="Q329" s="274"/>
      <c r="R329" s="274"/>
      <c r="S329" s="274"/>
      <c r="T329" s="275"/>
      <c r="AT329" s="276" t="s">
        <v>244</v>
      </c>
      <c r="AU329" s="276" t="s">
        <v>113</v>
      </c>
      <c r="AV329" s="13" t="s">
        <v>88</v>
      </c>
      <c r="AW329" s="13" t="s">
        <v>41</v>
      </c>
      <c r="AX329" s="13" t="s">
        <v>78</v>
      </c>
      <c r="AY329" s="276" t="s">
        <v>187</v>
      </c>
    </row>
    <row r="330" spans="2:51" s="13" customFormat="1" ht="13.5">
      <c r="B330" s="266"/>
      <c r="C330" s="267"/>
      <c r="D330" s="253" t="s">
        <v>244</v>
      </c>
      <c r="E330" s="268" t="s">
        <v>34</v>
      </c>
      <c r="F330" s="269" t="s">
        <v>682</v>
      </c>
      <c r="G330" s="267"/>
      <c r="H330" s="270">
        <v>1.061</v>
      </c>
      <c r="I330" s="271"/>
      <c r="J330" s="267"/>
      <c r="K330" s="267"/>
      <c r="L330" s="272"/>
      <c r="M330" s="273"/>
      <c r="N330" s="274"/>
      <c r="O330" s="274"/>
      <c r="P330" s="274"/>
      <c r="Q330" s="274"/>
      <c r="R330" s="274"/>
      <c r="S330" s="274"/>
      <c r="T330" s="275"/>
      <c r="AT330" s="276" t="s">
        <v>244</v>
      </c>
      <c r="AU330" s="276" t="s">
        <v>113</v>
      </c>
      <c r="AV330" s="13" t="s">
        <v>88</v>
      </c>
      <c r="AW330" s="13" t="s">
        <v>41</v>
      </c>
      <c r="AX330" s="13" t="s">
        <v>78</v>
      </c>
      <c r="AY330" s="276" t="s">
        <v>187</v>
      </c>
    </row>
    <row r="331" spans="2:51" s="13" customFormat="1" ht="13.5">
      <c r="B331" s="266"/>
      <c r="C331" s="267"/>
      <c r="D331" s="253" t="s">
        <v>244</v>
      </c>
      <c r="E331" s="268" t="s">
        <v>34</v>
      </c>
      <c r="F331" s="269" t="s">
        <v>683</v>
      </c>
      <c r="G331" s="267"/>
      <c r="H331" s="270">
        <v>0.54</v>
      </c>
      <c r="I331" s="271"/>
      <c r="J331" s="267"/>
      <c r="K331" s="267"/>
      <c r="L331" s="272"/>
      <c r="M331" s="273"/>
      <c r="N331" s="274"/>
      <c r="O331" s="274"/>
      <c r="P331" s="274"/>
      <c r="Q331" s="274"/>
      <c r="R331" s="274"/>
      <c r="S331" s="274"/>
      <c r="T331" s="275"/>
      <c r="AT331" s="276" t="s">
        <v>244</v>
      </c>
      <c r="AU331" s="276" t="s">
        <v>113</v>
      </c>
      <c r="AV331" s="13" t="s">
        <v>88</v>
      </c>
      <c r="AW331" s="13" t="s">
        <v>41</v>
      </c>
      <c r="AX331" s="13" t="s">
        <v>78</v>
      </c>
      <c r="AY331" s="276" t="s">
        <v>187</v>
      </c>
    </row>
    <row r="332" spans="2:51" s="14" customFormat="1" ht="13.5">
      <c r="B332" s="277"/>
      <c r="C332" s="278"/>
      <c r="D332" s="253" t="s">
        <v>244</v>
      </c>
      <c r="E332" s="279" t="s">
        <v>34</v>
      </c>
      <c r="F332" s="280" t="s">
        <v>251</v>
      </c>
      <c r="G332" s="278"/>
      <c r="H332" s="281">
        <v>8.531</v>
      </c>
      <c r="I332" s="282"/>
      <c r="J332" s="278"/>
      <c r="K332" s="278"/>
      <c r="L332" s="283"/>
      <c r="M332" s="284"/>
      <c r="N332" s="285"/>
      <c r="O332" s="285"/>
      <c r="P332" s="285"/>
      <c r="Q332" s="285"/>
      <c r="R332" s="285"/>
      <c r="S332" s="285"/>
      <c r="T332" s="286"/>
      <c r="AT332" s="287" t="s">
        <v>244</v>
      </c>
      <c r="AU332" s="287" t="s">
        <v>113</v>
      </c>
      <c r="AV332" s="14" t="s">
        <v>204</v>
      </c>
      <c r="AW332" s="14" t="s">
        <v>41</v>
      </c>
      <c r="AX332" s="14" t="s">
        <v>86</v>
      </c>
      <c r="AY332" s="287" t="s">
        <v>187</v>
      </c>
    </row>
    <row r="333" spans="2:51" s="13" customFormat="1" ht="13.5">
      <c r="B333" s="266"/>
      <c r="C333" s="267"/>
      <c r="D333" s="253" t="s">
        <v>244</v>
      </c>
      <c r="E333" s="267"/>
      <c r="F333" s="269" t="s">
        <v>684</v>
      </c>
      <c r="G333" s="267"/>
      <c r="H333" s="270">
        <v>9.384</v>
      </c>
      <c r="I333" s="271"/>
      <c r="J333" s="267"/>
      <c r="K333" s="267"/>
      <c r="L333" s="272"/>
      <c r="M333" s="273"/>
      <c r="N333" s="274"/>
      <c r="O333" s="274"/>
      <c r="P333" s="274"/>
      <c r="Q333" s="274"/>
      <c r="R333" s="274"/>
      <c r="S333" s="274"/>
      <c r="T333" s="275"/>
      <c r="AT333" s="276" t="s">
        <v>244</v>
      </c>
      <c r="AU333" s="276" t="s">
        <v>113</v>
      </c>
      <c r="AV333" s="13" t="s">
        <v>88</v>
      </c>
      <c r="AW333" s="13" t="s">
        <v>6</v>
      </c>
      <c r="AX333" s="13" t="s">
        <v>86</v>
      </c>
      <c r="AY333" s="276" t="s">
        <v>187</v>
      </c>
    </row>
    <row r="334" spans="2:65" s="1" customFormat="1" ht="63.75" customHeight="1">
      <c r="B334" s="49"/>
      <c r="C334" s="237" t="s">
        <v>685</v>
      </c>
      <c r="D334" s="237" t="s">
        <v>190</v>
      </c>
      <c r="E334" s="238" t="s">
        <v>686</v>
      </c>
      <c r="F334" s="239" t="s">
        <v>687</v>
      </c>
      <c r="G334" s="240" t="s">
        <v>326</v>
      </c>
      <c r="H334" s="241">
        <v>8.673</v>
      </c>
      <c r="I334" s="242"/>
      <c r="J334" s="243">
        <f>ROUND(I334*H334,2)</f>
        <v>0</v>
      </c>
      <c r="K334" s="239" t="s">
        <v>194</v>
      </c>
      <c r="L334" s="75"/>
      <c r="M334" s="244" t="s">
        <v>34</v>
      </c>
      <c r="N334" s="245" t="s">
        <v>49</v>
      </c>
      <c r="O334" s="50"/>
      <c r="P334" s="246">
        <f>O334*H334</f>
        <v>0</v>
      </c>
      <c r="Q334" s="246">
        <v>1.05516</v>
      </c>
      <c r="R334" s="246">
        <f>Q334*H334</f>
        <v>9.15140268</v>
      </c>
      <c r="S334" s="246">
        <v>0</v>
      </c>
      <c r="T334" s="247">
        <f>S334*H334</f>
        <v>0</v>
      </c>
      <c r="AR334" s="26" t="s">
        <v>204</v>
      </c>
      <c r="AT334" s="26" t="s">
        <v>190</v>
      </c>
      <c r="AU334" s="26" t="s">
        <v>113</v>
      </c>
      <c r="AY334" s="26" t="s">
        <v>187</v>
      </c>
      <c r="BE334" s="248">
        <f>IF(N334="základní",J334,0)</f>
        <v>0</v>
      </c>
      <c r="BF334" s="248">
        <f>IF(N334="snížená",J334,0)</f>
        <v>0</v>
      </c>
      <c r="BG334" s="248">
        <f>IF(N334="zákl. přenesená",J334,0)</f>
        <v>0</v>
      </c>
      <c r="BH334" s="248">
        <f>IF(N334="sníž. přenesená",J334,0)</f>
        <v>0</v>
      </c>
      <c r="BI334" s="248">
        <f>IF(N334="nulová",J334,0)</f>
        <v>0</v>
      </c>
      <c r="BJ334" s="26" t="s">
        <v>86</v>
      </c>
      <c r="BK334" s="248">
        <f>ROUND(I334*H334,2)</f>
        <v>0</v>
      </c>
      <c r="BL334" s="26" t="s">
        <v>204</v>
      </c>
      <c r="BM334" s="26" t="s">
        <v>688</v>
      </c>
    </row>
    <row r="335" spans="2:51" s="13" customFormat="1" ht="13.5">
      <c r="B335" s="266"/>
      <c r="C335" s="267"/>
      <c r="D335" s="253" t="s">
        <v>244</v>
      </c>
      <c r="E335" s="268" t="s">
        <v>34</v>
      </c>
      <c r="F335" s="269" t="s">
        <v>689</v>
      </c>
      <c r="G335" s="267"/>
      <c r="H335" s="270">
        <v>0.231</v>
      </c>
      <c r="I335" s="271"/>
      <c r="J335" s="267"/>
      <c r="K335" s="267"/>
      <c r="L335" s="272"/>
      <c r="M335" s="273"/>
      <c r="N335" s="274"/>
      <c r="O335" s="274"/>
      <c r="P335" s="274"/>
      <c r="Q335" s="274"/>
      <c r="R335" s="274"/>
      <c r="S335" s="274"/>
      <c r="T335" s="275"/>
      <c r="AT335" s="276" t="s">
        <v>244</v>
      </c>
      <c r="AU335" s="276" t="s">
        <v>113</v>
      </c>
      <c r="AV335" s="13" t="s">
        <v>88</v>
      </c>
      <c r="AW335" s="13" t="s">
        <v>41</v>
      </c>
      <c r="AX335" s="13" t="s">
        <v>78</v>
      </c>
      <c r="AY335" s="276" t="s">
        <v>187</v>
      </c>
    </row>
    <row r="336" spans="2:51" s="13" customFormat="1" ht="13.5">
      <c r="B336" s="266"/>
      <c r="C336" s="267"/>
      <c r="D336" s="253" t="s">
        <v>244</v>
      </c>
      <c r="E336" s="268" t="s">
        <v>34</v>
      </c>
      <c r="F336" s="269" t="s">
        <v>690</v>
      </c>
      <c r="G336" s="267"/>
      <c r="H336" s="270">
        <v>2.215</v>
      </c>
      <c r="I336" s="271"/>
      <c r="J336" s="267"/>
      <c r="K336" s="267"/>
      <c r="L336" s="272"/>
      <c r="M336" s="273"/>
      <c r="N336" s="274"/>
      <c r="O336" s="274"/>
      <c r="P336" s="274"/>
      <c r="Q336" s="274"/>
      <c r="R336" s="274"/>
      <c r="S336" s="274"/>
      <c r="T336" s="275"/>
      <c r="AT336" s="276" t="s">
        <v>244</v>
      </c>
      <c r="AU336" s="276" t="s">
        <v>113</v>
      </c>
      <c r="AV336" s="13" t="s">
        <v>88</v>
      </c>
      <c r="AW336" s="13" t="s">
        <v>41</v>
      </c>
      <c r="AX336" s="13" t="s">
        <v>78</v>
      </c>
      <c r="AY336" s="276" t="s">
        <v>187</v>
      </c>
    </row>
    <row r="337" spans="2:51" s="13" customFormat="1" ht="13.5">
      <c r="B337" s="266"/>
      <c r="C337" s="267"/>
      <c r="D337" s="253" t="s">
        <v>244</v>
      </c>
      <c r="E337" s="268" t="s">
        <v>34</v>
      </c>
      <c r="F337" s="269" t="s">
        <v>691</v>
      </c>
      <c r="G337" s="267"/>
      <c r="H337" s="270">
        <v>2.337</v>
      </c>
      <c r="I337" s="271"/>
      <c r="J337" s="267"/>
      <c r="K337" s="267"/>
      <c r="L337" s="272"/>
      <c r="M337" s="273"/>
      <c r="N337" s="274"/>
      <c r="O337" s="274"/>
      <c r="P337" s="274"/>
      <c r="Q337" s="274"/>
      <c r="R337" s="274"/>
      <c r="S337" s="274"/>
      <c r="T337" s="275"/>
      <c r="AT337" s="276" t="s">
        <v>244</v>
      </c>
      <c r="AU337" s="276" t="s">
        <v>113</v>
      </c>
      <c r="AV337" s="13" t="s">
        <v>88</v>
      </c>
      <c r="AW337" s="13" t="s">
        <v>41</v>
      </c>
      <c r="AX337" s="13" t="s">
        <v>78</v>
      </c>
      <c r="AY337" s="276" t="s">
        <v>187</v>
      </c>
    </row>
    <row r="338" spans="2:51" s="13" customFormat="1" ht="13.5">
      <c r="B338" s="266"/>
      <c r="C338" s="267"/>
      <c r="D338" s="253" t="s">
        <v>244</v>
      </c>
      <c r="E338" s="268" t="s">
        <v>34</v>
      </c>
      <c r="F338" s="269" t="s">
        <v>692</v>
      </c>
      <c r="G338" s="267"/>
      <c r="H338" s="270">
        <v>2.111</v>
      </c>
      <c r="I338" s="271"/>
      <c r="J338" s="267"/>
      <c r="K338" s="267"/>
      <c r="L338" s="272"/>
      <c r="M338" s="273"/>
      <c r="N338" s="274"/>
      <c r="O338" s="274"/>
      <c r="P338" s="274"/>
      <c r="Q338" s="274"/>
      <c r="R338" s="274"/>
      <c r="S338" s="274"/>
      <c r="T338" s="275"/>
      <c r="AT338" s="276" t="s">
        <v>244</v>
      </c>
      <c r="AU338" s="276" t="s">
        <v>113</v>
      </c>
      <c r="AV338" s="13" t="s">
        <v>88</v>
      </c>
      <c r="AW338" s="13" t="s">
        <v>41</v>
      </c>
      <c r="AX338" s="13" t="s">
        <v>78</v>
      </c>
      <c r="AY338" s="276" t="s">
        <v>187</v>
      </c>
    </row>
    <row r="339" spans="2:51" s="13" customFormat="1" ht="13.5">
      <c r="B339" s="266"/>
      <c r="C339" s="267"/>
      <c r="D339" s="253" t="s">
        <v>244</v>
      </c>
      <c r="E339" s="268" t="s">
        <v>34</v>
      </c>
      <c r="F339" s="269" t="s">
        <v>693</v>
      </c>
      <c r="G339" s="267"/>
      <c r="H339" s="270">
        <v>1.779</v>
      </c>
      <c r="I339" s="271"/>
      <c r="J339" s="267"/>
      <c r="K339" s="267"/>
      <c r="L339" s="272"/>
      <c r="M339" s="273"/>
      <c r="N339" s="274"/>
      <c r="O339" s="274"/>
      <c r="P339" s="274"/>
      <c r="Q339" s="274"/>
      <c r="R339" s="274"/>
      <c r="S339" s="274"/>
      <c r="T339" s="275"/>
      <c r="AT339" s="276" t="s">
        <v>244</v>
      </c>
      <c r="AU339" s="276" t="s">
        <v>113</v>
      </c>
      <c r="AV339" s="13" t="s">
        <v>88</v>
      </c>
      <c r="AW339" s="13" t="s">
        <v>41</v>
      </c>
      <c r="AX339" s="13" t="s">
        <v>78</v>
      </c>
      <c r="AY339" s="276" t="s">
        <v>187</v>
      </c>
    </row>
    <row r="340" spans="2:51" s="14" customFormat="1" ht="13.5">
      <c r="B340" s="277"/>
      <c r="C340" s="278"/>
      <c r="D340" s="253" t="s">
        <v>244</v>
      </c>
      <c r="E340" s="279" t="s">
        <v>34</v>
      </c>
      <c r="F340" s="280" t="s">
        <v>251</v>
      </c>
      <c r="G340" s="278"/>
      <c r="H340" s="281">
        <v>8.673</v>
      </c>
      <c r="I340" s="282"/>
      <c r="J340" s="278"/>
      <c r="K340" s="278"/>
      <c r="L340" s="283"/>
      <c r="M340" s="284"/>
      <c r="N340" s="285"/>
      <c r="O340" s="285"/>
      <c r="P340" s="285"/>
      <c r="Q340" s="285"/>
      <c r="R340" s="285"/>
      <c r="S340" s="285"/>
      <c r="T340" s="286"/>
      <c r="AT340" s="287" t="s">
        <v>244</v>
      </c>
      <c r="AU340" s="287" t="s">
        <v>113</v>
      </c>
      <c r="AV340" s="14" t="s">
        <v>204</v>
      </c>
      <c r="AW340" s="14" t="s">
        <v>41</v>
      </c>
      <c r="AX340" s="14" t="s">
        <v>86</v>
      </c>
      <c r="AY340" s="287" t="s">
        <v>187</v>
      </c>
    </row>
    <row r="341" spans="2:65" s="1" customFormat="1" ht="25.5" customHeight="1">
      <c r="B341" s="49"/>
      <c r="C341" s="237" t="s">
        <v>604</v>
      </c>
      <c r="D341" s="237" t="s">
        <v>190</v>
      </c>
      <c r="E341" s="238" t="s">
        <v>694</v>
      </c>
      <c r="F341" s="239" t="s">
        <v>695</v>
      </c>
      <c r="G341" s="240" t="s">
        <v>326</v>
      </c>
      <c r="H341" s="241">
        <v>31.494</v>
      </c>
      <c r="I341" s="242"/>
      <c r="J341" s="243">
        <f>ROUND(I341*H341,2)</f>
        <v>0</v>
      </c>
      <c r="K341" s="239" t="s">
        <v>194</v>
      </c>
      <c r="L341" s="75"/>
      <c r="M341" s="244" t="s">
        <v>34</v>
      </c>
      <c r="N341" s="245" t="s">
        <v>49</v>
      </c>
      <c r="O341" s="50"/>
      <c r="P341" s="246">
        <f>O341*H341</f>
        <v>0</v>
      </c>
      <c r="Q341" s="246">
        <v>0.01221</v>
      </c>
      <c r="R341" s="246">
        <f>Q341*H341</f>
        <v>0.38454174</v>
      </c>
      <c r="S341" s="246">
        <v>0</v>
      </c>
      <c r="T341" s="247">
        <f>S341*H341</f>
        <v>0</v>
      </c>
      <c r="AR341" s="26" t="s">
        <v>204</v>
      </c>
      <c r="AT341" s="26" t="s">
        <v>190</v>
      </c>
      <c r="AU341" s="26" t="s">
        <v>113</v>
      </c>
      <c r="AY341" s="26" t="s">
        <v>187</v>
      </c>
      <c r="BE341" s="248">
        <f>IF(N341="základní",J341,0)</f>
        <v>0</v>
      </c>
      <c r="BF341" s="248">
        <f>IF(N341="snížená",J341,0)</f>
        <v>0</v>
      </c>
      <c r="BG341" s="248">
        <f>IF(N341="zákl. přenesená",J341,0)</f>
        <v>0</v>
      </c>
      <c r="BH341" s="248">
        <f>IF(N341="sníž. přenesená",J341,0)</f>
        <v>0</v>
      </c>
      <c r="BI341" s="248">
        <f>IF(N341="nulová",J341,0)</f>
        <v>0</v>
      </c>
      <c r="BJ341" s="26" t="s">
        <v>86</v>
      </c>
      <c r="BK341" s="248">
        <f>ROUND(I341*H341,2)</f>
        <v>0</v>
      </c>
      <c r="BL341" s="26" t="s">
        <v>204</v>
      </c>
      <c r="BM341" s="26" t="s">
        <v>696</v>
      </c>
    </row>
    <row r="342" spans="2:47" s="1" customFormat="1" ht="13.5">
      <c r="B342" s="49"/>
      <c r="C342" s="77"/>
      <c r="D342" s="253" t="s">
        <v>237</v>
      </c>
      <c r="E342" s="77"/>
      <c r="F342" s="254" t="s">
        <v>697</v>
      </c>
      <c r="G342" s="77"/>
      <c r="H342" s="77"/>
      <c r="I342" s="207"/>
      <c r="J342" s="77"/>
      <c r="K342" s="77"/>
      <c r="L342" s="75"/>
      <c r="M342" s="255"/>
      <c r="N342" s="50"/>
      <c r="O342" s="50"/>
      <c r="P342" s="50"/>
      <c r="Q342" s="50"/>
      <c r="R342" s="50"/>
      <c r="S342" s="50"/>
      <c r="T342" s="98"/>
      <c r="AT342" s="26" t="s">
        <v>237</v>
      </c>
      <c r="AU342" s="26" t="s">
        <v>113</v>
      </c>
    </row>
    <row r="343" spans="2:51" s="12" customFormat="1" ht="13.5">
      <c r="B343" s="256"/>
      <c r="C343" s="257"/>
      <c r="D343" s="253" t="s">
        <v>244</v>
      </c>
      <c r="E343" s="258" t="s">
        <v>34</v>
      </c>
      <c r="F343" s="259" t="s">
        <v>698</v>
      </c>
      <c r="G343" s="257"/>
      <c r="H343" s="258" t="s">
        <v>34</v>
      </c>
      <c r="I343" s="260"/>
      <c r="J343" s="257"/>
      <c r="K343" s="257"/>
      <c r="L343" s="261"/>
      <c r="M343" s="262"/>
      <c r="N343" s="263"/>
      <c r="O343" s="263"/>
      <c r="P343" s="263"/>
      <c r="Q343" s="263"/>
      <c r="R343" s="263"/>
      <c r="S343" s="263"/>
      <c r="T343" s="264"/>
      <c r="AT343" s="265" t="s">
        <v>244</v>
      </c>
      <c r="AU343" s="265" t="s">
        <v>113</v>
      </c>
      <c r="AV343" s="12" t="s">
        <v>86</v>
      </c>
      <c r="AW343" s="12" t="s">
        <v>41</v>
      </c>
      <c r="AX343" s="12" t="s">
        <v>78</v>
      </c>
      <c r="AY343" s="265" t="s">
        <v>187</v>
      </c>
    </row>
    <row r="344" spans="2:51" s="13" customFormat="1" ht="13.5">
      <c r="B344" s="266"/>
      <c r="C344" s="267"/>
      <c r="D344" s="253" t="s">
        <v>244</v>
      </c>
      <c r="E344" s="268" t="s">
        <v>34</v>
      </c>
      <c r="F344" s="269" t="s">
        <v>699</v>
      </c>
      <c r="G344" s="267"/>
      <c r="H344" s="270">
        <v>0.247</v>
      </c>
      <c r="I344" s="271"/>
      <c r="J344" s="267"/>
      <c r="K344" s="267"/>
      <c r="L344" s="272"/>
      <c r="M344" s="273"/>
      <c r="N344" s="274"/>
      <c r="O344" s="274"/>
      <c r="P344" s="274"/>
      <c r="Q344" s="274"/>
      <c r="R344" s="274"/>
      <c r="S344" s="274"/>
      <c r="T344" s="275"/>
      <c r="AT344" s="276" t="s">
        <v>244</v>
      </c>
      <c r="AU344" s="276" t="s">
        <v>113</v>
      </c>
      <c r="AV344" s="13" t="s">
        <v>88</v>
      </c>
      <c r="AW344" s="13" t="s">
        <v>41</v>
      </c>
      <c r="AX344" s="13" t="s">
        <v>78</v>
      </c>
      <c r="AY344" s="276" t="s">
        <v>187</v>
      </c>
    </row>
    <row r="345" spans="2:51" s="13" customFormat="1" ht="13.5">
      <c r="B345" s="266"/>
      <c r="C345" s="267"/>
      <c r="D345" s="253" t="s">
        <v>244</v>
      </c>
      <c r="E345" s="268" t="s">
        <v>34</v>
      </c>
      <c r="F345" s="269" t="s">
        <v>700</v>
      </c>
      <c r="G345" s="267"/>
      <c r="H345" s="270">
        <v>1.386</v>
      </c>
      <c r="I345" s="271"/>
      <c r="J345" s="267"/>
      <c r="K345" s="267"/>
      <c r="L345" s="272"/>
      <c r="M345" s="273"/>
      <c r="N345" s="274"/>
      <c r="O345" s="274"/>
      <c r="P345" s="274"/>
      <c r="Q345" s="274"/>
      <c r="R345" s="274"/>
      <c r="S345" s="274"/>
      <c r="T345" s="275"/>
      <c r="AT345" s="276" t="s">
        <v>244</v>
      </c>
      <c r="AU345" s="276" t="s">
        <v>113</v>
      </c>
      <c r="AV345" s="13" t="s">
        <v>88</v>
      </c>
      <c r="AW345" s="13" t="s">
        <v>41</v>
      </c>
      <c r="AX345" s="13" t="s">
        <v>78</v>
      </c>
      <c r="AY345" s="276" t="s">
        <v>187</v>
      </c>
    </row>
    <row r="346" spans="2:51" s="13" customFormat="1" ht="13.5">
      <c r="B346" s="266"/>
      <c r="C346" s="267"/>
      <c r="D346" s="253" t="s">
        <v>244</v>
      </c>
      <c r="E346" s="268" t="s">
        <v>34</v>
      </c>
      <c r="F346" s="269" t="s">
        <v>701</v>
      </c>
      <c r="G346" s="267"/>
      <c r="H346" s="270">
        <v>0.16</v>
      </c>
      <c r="I346" s="271"/>
      <c r="J346" s="267"/>
      <c r="K346" s="267"/>
      <c r="L346" s="272"/>
      <c r="M346" s="273"/>
      <c r="N346" s="274"/>
      <c r="O346" s="274"/>
      <c r="P346" s="274"/>
      <c r="Q346" s="274"/>
      <c r="R346" s="274"/>
      <c r="S346" s="274"/>
      <c r="T346" s="275"/>
      <c r="AT346" s="276" t="s">
        <v>244</v>
      </c>
      <c r="AU346" s="276" t="s">
        <v>113</v>
      </c>
      <c r="AV346" s="13" t="s">
        <v>88</v>
      </c>
      <c r="AW346" s="13" t="s">
        <v>41</v>
      </c>
      <c r="AX346" s="13" t="s">
        <v>78</v>
      </c>
      <c r="AY346" s="276" t="s">
        <v>187</v>
      </c>
    </row>
    <row r="347" spans="2:51" s="13" customFormat="1" ht="13.5">
      <c r="B347" s="266"/>
      <c r="C347" s="267"/>
      <c r="D347" s="253" t="s">
        <v>244</v>
      </c>
      <c r="E347" s="268" t="s">
        <v>34</v>
      </c>
      <c r="F347" s="269" t="s">
        <v>702</v>
      </c>
      <c r="G347" s="267"/>
      <c r="H347" s="270">
        <v>1.629</v>
      </c>
      <c r="I347" s="271"/>
      <c r="J347" s="267"/>
      <c r="K347" s="267"/>
      <c r="L347" s="272"/>
      <c r="M347" s="273"/>
      <c r="N347" s="274"/>
      <c r="O347" s="274"/>
      <c r="P347" s="274"/>
      <c r="Q347" s="274"/>
      <c r="R347" s="274"/>
      <c r="S347" s="274"/>
      <c r="T347" s="275"/>
      <c r="AT347" s="276" t="s">
        <v>244</v>
      </c>
      <c r="AU347" s="276" t="s">
        <v>113</v>
      </c>
      <c r="AV347" s="13" t="s">
        <v>88</v>
      </c>
      <c r="AW347" s="13" t="s">
        <v>41</v>
      </c>
      <c r="AX347" s="13" t="s">
        <v>78</v>
      </c>
      <c r="AY347" s="276" t="s">
        <v>187</v>
      </c>
    </row>
    <row r="348" spans="2:51" s="13" customFormat="1" ht="13.5">
      <c r="B348" s="266"/>
      <c r="C348" s="267"/>
      <c r="D348" s="253" t="s">
        <v>244</v>
      </c>
      <c r="E348" s="268" t="s">
        <v>34</v>
      </c>
      <c r="F348" s="269" t="s">
        <v>703</v>
      </c>
      <c r="G348" s="267"/>
      <c r="H348" s="270">
        <v>6.767</v>
      </c>
      <c r="I348" s="271"/>
      <c r="J348" s="267"/>
      <c r="K348" s="267"/>
      <c r="L348" s="272"/>
      <c r="M348" s="273"/>
      <c r="N348" s="274"/>
      <c r="O348" s="274"/>
      <c r="P348" s="274"/>
      <c r="Q348" s="274"/>
      <c r="R348" s="274"/>
      <c r="S348" s="274"/>
      <c r="T348" s="275"/>
      <c r="AT348" s="276" t="s">
        <v>244</v>
      </c>
      <c r="AU348" s="276" t="s">
        <v>113</v>
      </c>
      <c r="AV348" s="13" t="s">
        <v>88</v>
      </c>
      <c r="AW348" s="13" t="s">
        <v>41</v>
      </c>
      <c r="AX348" s="13" t="s">
        <v>78</v>
      </c>
      <c r="AY348" s="276" t="s">
        <v>187</v>
      </c>
    </row>
    <row r="349" spans="2:51" s="12" customFormat="1" ht="13.5">
      <c r="B349" s="256"/>
      <c r="C349" s="257"/>
      <c r="D349" s="253" t="s">
        <v>244</v>
      </c>
      <c r="E349" s="258" t="s">
        <v>34</v>
      </c>
      <c r="F349" s="259" t="s">
        <v>704</v>
      </c>
      <c r="G349" s="257"/>
      <c r="H349" s="258" t="s">
        <v>34</v>
      </c>
      <c r="I349" s="260"/>
      <c r="J349" s="257"/>
      <c r="K349" s="257"/>
      <c r="L349" s="261"/>
      <c r="M349" s="262"/>
      <c r="N349" s="263"/>
      <c r="O349" s="263"/>
      <c r="P349" s="263"/>
      <c r="Q349" s="263"/>
      <c r="R349" s="263"/>
      <c r="S349" s="263"/>
      <c r="T349" s="264"/>
      <c r="AT349" s="265" t="s">
        <v>244</v>
      </c>
      <c r="AU349" s="265" t="s">
        <v>113</v>
      </c>
      <c r="AV349" s="12" t="s">
        <v>86</v>
      </c>
      <c r="AW349" s="12" t="s">
        <v>41</v>
      </c>
      <c r="AX349" s="12" t="s">
        <v>78</v>
      </c>
      <c r="AY349" s="265" t="s">
        <v>187</v>
      </c>
    </row>
    <row r="350" spans="2:51" s="13" customFormat="1" ht="13.5">
      <c r="B350" s="266"/>
      <c r="C350" s="267"/>
      <c r="D350" s="253" t="s">
        <v>244</v>
      </c>
      <c r="E350" s="268" t="s">
        <v>34</v>
      </c>
      <c r="F350" s="269" t="s">
        <v>705</v>
      </c>
      <c r="G350" s="267"/>
      <c r="H350" s="270">
        <v>0.641</v>
      </c>
      <c r="I350" s="271"/>
      <c r="J350" s="267"/>
      <c r="K350" s="267"/>
      <c r="L350" s="272"/>
      <c r="M350" s="273"/>
      <c r="N350" s="274"/>
      <c r="O350" s="274"/>
      <c r="P350" s="274"/>
      <c r="Q350" s="274"/>
      <c r="R350" s="274"/>
      <c r="S350" s="274"/>
      <c r="T350" s="275"/>
      <c r="AT350" s="276" t="s">
        <v>244</v>
      </c>
      <c r="AU350" s="276" t="s">
        <v>113</v>
      </c>
      <c r="AV350" s="13" t="s">
        <v>88</v>
      </c>
      <c r="AW350" s="13" t="s">
        <v>41</v>
      </c>
      <c r="AX350" s="13" t="s">
        <v>78</v>
      </c>
      <c r="AY350" s="276" t="s">
        <v>187</v>
      </c>
    </row>
    <row r="351" spans="2:51" s="13" customFormat="1" ht="13.5">
      <c r="B351" s="266"/>
      <c r="C351" s="267"/>
      <c r="D351" s="253" t="s">
        <v>244</v>
      </c>
      <c r="E351" s="268" t="s">
        <v>34</v>
      </c>
      <c r="F351" s="269" t="s">
        <v>706</v>
      </c>
      <c r="G351" s="267"/>
      <c r="H351" s="270">
        <v>0.256</v>
      </c>
      <c r="I351" s="271"/>
      <c r="J351" s="267"/>
      <c r="K351" s="267"/>
      <c r="L351" s="272"/>
      <c r="M351" s="273"/>
      <c r="N351" s="274"/>
      <c r="O351" s="274"/>
      <c r="P351" s="274"/>
      <c r="Q351" s="274"/>
      <c r="R351" s="274"/>
      <c r="S351" s="274"/>
      <c r="T351" s="275"/>
      <c r="AT351" s="276" t="s">
        <v>244</v>
      </c>
      <c r="AU351" s="276" t="s">
        <v>113</v>
      </c>
      <c r="AV351" s="13" t="s">
        <v>88</v>
      </c>
      <c r="AW351" s="13" t="s">
        <v>41</v>
      </c>
      <c r="AX351" s="13" t="s">
        <v>78</v>
      </c>
      <c r="AY351" s="276" t="s">
        <v>187</v>
      </c>
    </row>
    <row r="352" spans="2:51" s="13" customFormat="1" ht="13.5">
      <c r="B352" s="266"/>
      <c r="C352" s="267"/>
      <c r="D352" s="253" t="s">
        <v>244</v>
      </c>
      <c r="E352" s="268" t="s">
        <v>34</v>
      </c>
      <c r="F352" s="269" t="s">
        <v>707</v>
      </c>
      <c r="G352" s="267"/>
      <c r="H352" s="270">
        <v>5.949</v>
      </c>
      <c r="I352" s="271"/>
      <c r="J352" s="267"/>
      <c r="K352" s="267"/>
      <c r="L352" s="272"/>
      <c r="M352" s="273"/>
      <c r="N352" s="274"/>
      <c r="O352" s="274"/>
      <c r="P352" s="274"/>
      <c r="Q352" s="274"/>
      <c r="R352" s="274"/>
      <c r="S352" s="274"/>
      <c r="T352" s="275"/>
      <c r="AT352" s="276" t="s">
        <v>244</v>
      </c>
      <c r="AU352" s="276" t="s">
        <v>113</v>
      </c>
      <c r="AV352" s="13" t="s">
        <v>88</v>
      </c>
      <c r="AW352" s="13" t="s">
        <v>41</v>
      </c>
      <c r="AX352" s="13" t="s">
        <v>78</v>
      </c>
      <c r="AY352" s="276" t="s">
        <v>187</v>
      </c>
    </row>
    <row r="353" spans="2:51" s="13" customFormat="1" ht="13.5">
      <c r="B353" s="266"/>
      <c r="C353" s="267"/>
      <c r="D353" s="253" t="s">
        <v>244</v>
      </c>
      <c r="E353" s="268" t="s">
        <v>34</v>
      </c>
      <c r="F353" s="269" t="s">
        <v>708</v>
      </c>
      <c r="G353" s="267"/>
      <c r="H353" s="270">
        <v>4.352</v>
      </c>
      <c r="I353" s="271"/>
      <c r="J353" s="267"/>
      <c r="K353" s="267"/>
      <c r="L353" s="272"/>
      <c r="M353" s="273"/>
      <c r="N353" s="274"/>
      <c r="O353" s="274"/>
      <c r="P353" s="274"/>
      <c r="Q353" s="274"/>
      <c r="R353" s="274"/>
      <c r="S353" s="274"/>
      <c r="T353" s="275"/>
      <c r="AT353" s="276" t="s">
        <v>244</v>
      </c>
      <c r="AU353" s="276" t="s">
        <v>113</v>
      </c>
      <c r="AV353" s="13" t="s">
        <v>88</v>
      </c>
      <c r="AW353" s="13" t="s">
        <v>41</v>
      </c>
      <c r="AX353" s="13" t="s">
        <v>78</v>
      </c>
      <c r="AY353" s="276" t="s">
        <v>187</v>
      </c>
    </row>
    <row r="354" spans="2:51" s="12" customFormat="1" ht="13.5">
      <c r="B354" s="256"/>
      <c r="C354" s="257"/>
      <c r="D354" s="253" t="s">
        <v>244</v>
      </c>
      <c r="E354" s="258" t="s">
        <v>34</v>
      </c>
      <c r="F354" s="259" t="s">
        <v>709</v>
      </c>
      <c r="G354" s="257"/>
      <c r="H354" s="258" t="s">
        <v>34</v>
      </c>
      <c r="I354" s="260"/>
      <c r="J354" s="257"/>
      <c r="K354" s="257"/>
      <c r="L354" s="261"/>
      <c r="M354" s="262"/>
      <c r="N354" s="263"/>
      <c r="O354" s="263"/>
      <c r="P354" s="263"/>
      <c r="Q354" s="263"/>
      <c r="R354" s="263"/>
      <c r="S354" s="263"/>
      <c r="T354" s="264"/>
      <c r="AT354" s="265" t="s">
        <v>244</v>
      </c>
      <c r="AU354" s="265" t="s">
        <v>113</v>
      </c>
      <c r="AV354" s="12" t="s">
        <v>86</v>
      </c>
      <c r="AW354" s="12" t="s">
        <v>41</v>
      </c>
      <c r="AX354" s="12" t="s">
        <v>78</v>
      </c>
      <c r="AY354" s="265" t="s">
        <v>187</v>
      </c>
    </row>
    <row r="355" spans="2:51" s="13" customFormat="1" ht="13.5">
      <c r="B355" s="266"/>
      <c r="C355" s="267"/>
      <c r="D355" s="253" t="s">
        <v>244</v>
      </c>
      <c r="E355" s="268" t="s">
        <v>34</v>
      </c>
      <c r="F355" s="269" t="s">
        <v>710</v>
      </c>
      <c r="G355" s="267"/>
      <c r="H355" s="270">
        <v>0.375</v>
      </c>
      <c r="I355" s="271"/>
      <c r="J355" s="267"/>
      <c r="K355" s="267"/>
      <c r="L355" s="272"/>
      <c r="M355" s="273"/>
      <c r="N355" s="274"/>
      <c r="O355" s="274"/>
      <c r="P355" s="274"/>
      <c r="Q355" s="274"/>
      <c r="R355" s="274"/>
      <c r="S355" s="274"/>
      <c r="T355" s="275"/>
      <c r="AT355" s="276" t="s">
        <v>244</v>
      </c>
      <c r="AU355" s="276" t="s">
        <v>113</v>
      </c>
      <c r="AV355" s="13" t="s">
        <v>88</v>
      </c>
      <c r="AW355" s="13" t="s">
        <v>41</v>
      </c>
      <c r="AX355" s="13" t="s">
        <v>78</v>
      </c>
      <c r="AY355" s="276" t="s">
        <v>187</v>
      </c>
    </row>
    <row r="356" spans="2:51" s="13" customFormat="1" ht="13.5">
      <c r="B356" s="266"/>
      <c r="C356" s="267"/>
      <c r="D356" s="253" t="s">
        <v>244</v>
      </c>
      <c r="E356" s="268" t="s">
        <v>34</v>
      </c>
      <c r="F356" s="269" t="s">
        <v>711</v>
      </c>
      <c r="G356" s="267"/>
      <c r="H356" s="270">
        <v>0.497</v>
      </c>
      <c r="I356" s="271"/>
      <c r="J356" s="267"/>
      <c r="K356" s="267"/>
      <c r="L356" s="272"/>
      <c r="M356" s="273"/>
      <c r="N356" s="274"/>
      <c r="O356" s="274"/>
      <c r="P356" s="274"/>
      <c r="Q356" s="274"/>
      <c r="R356" s="274"/>
      <c r="S356" s="274"/>
      <c r="T356" s="275"/>
      <c r="AT356" s="276" t="s">
        <v>244</v>
      </c>
      <c r="AU356" s="276" t="s">
        <v>113</v>
      </c>
      <c r="AV356" s="13" t="s">
        <v>88</v>
      </c>
      <c r="AW356" s="13" t="s">
        <v>41</v>
      </c>
      <c r="AX356" s="13" t="s">
        <v>78</v>
      </c>
      <c r="AY356" s="276" t="s">
        <v>187</v>
      </c>
    </row>
    <row r="357" spans="2:51" s="13" customFormat="1" ht="13.5">
      <c r="B357" s="266"/>
      <c r="C357" s="267"/>
      <c r="D357" s="253" t="s">
        <v>244</v>
      </c>
      <c r="E357" s="268" t="s">
        <v>34</v>
      </c>
      <c r="F357" s="269" t="s">
        <v>712</v>
      </c>
      <c r="G357" s="267"/>
      <c r="H357" s="270">
        <v>0.483</v>
      </c>
      <c r="I357" s="271"/>
      <c r="J357" s="267"/>
      <c r="K357" s="267"/>
      <c r="L357" s="272"/>
      <c r="M357" s="273"/>
      <c r="N357" s="274"/>
      <c r="O357" s="274"/>
      <c r="P357" s="274"/>
      <c r="Q357" s="274"/>
      <c r="R357" s="274"/>
      <c r="S357" s="274"/>
      <c r="T357" s="275"/>
      <c r="AT357" s="276" t="s">
        <v>244</v>
      </c>
      <c r="AU357" s="276" t="s">
        <v>113</v>
      </c>
      <c r="AV357" s="13" t="s">
        <v>88</v>
      </c>
      <c r="AW357" s="13" t="s">
        <v>41</v>
      </c>
      <c r="AX357" s="13" t="s">
        <v>78</v>
      </c>
      <c r="AY357" s="276" t="s">
        <v>187</v>
      </c>
    </row>
    <row r="358" spans="2:51" s="13" customFormat="1" ht="13.5">
      <c r="B358" s="266"/>
      <c r="C358" s="267"/>
      <c r="D358" s="253" t="s">
        <v>244</v>
      </c>
      <c r="E358" s="268" t="s">
        <v>34</v>
      </c>
      <c r="F358" s="269" t="s">
        <v>713</v>
      </c>
      <c r="G358" s="267"/>
      <c r="H358" s="270">
        <v>3.957</v>
      </c>
      <c r="I358" s="271"/>
      <c r="J358" s="267"/>
      <c r="K358" s="267"/>
      <c r="L358" s="272"/>
      <c r="M358" s="273"/>
      <c r="N358" s="274"/>
      <c r="O358" s="274"/>
      <c r="P358" s="274"/>
      <c r="Q358" s="274"/>
      <c r="R358" s="274"/>
      <c r="S358" s="274"/>
      <c r="T358" s="275"/>
      <c r="AT358" s="276" t="s">
        <v>244</v>
      </c>
      <c r="AU358" s="276" t="s">
        <v>113</v>
      </c>
      <c r="AV358" s="13" t="s">
        <v>88</v>
      </c>
      <c r="AW358" s="13" t="s">
        <v>41</v>
      </c>
      <c r="AX358" s="13" t="s">
        <v>78</v>
      </c>
      <c r="AY358" s="276" t="s">
        <v>187</v>
      </c>
    </row>
    <row r="359" spans="2:51" s="13" customFormat="1" ht="13.5">
      <c r="B359" s="266"/>
      <c r="C359" s="267"/>
      <c r="D359" s="253" t="s">
        <v>244</v>
      </c>
      <c r="E359" s="268" t="s">
        <v>34</v>
      </c>
      <c r="F359" s="269" t="s">
        <v>714</v>
      </c>
      <c r="G359" s="267"/>
      <c r="H359" s="270">
        <v>0.31</v>
      </c>
      <c r="I359" s="271"/>
      <c r="J359" s="267"/>
      <c r="K359" s="267"/>
      <c r="L359" s="272"/>
      <c r="M359" s="273"/>
      <c r="N359" s="274"/>
      <c r="O359" s="274"/>
      <c r="P359" s="274"/>
      <c r="Q359" s="274"/>
      <c r="R359" s="274"/>
      <c r="S359" s="274"/>
      <c r="T359" s="275"/>
      <c r="AT359" s="276" t="s">
        <v>244</v>
      </c>
      <c r="AU359" s="276" t="s">
        <v>113</v>
      </c>
      <c r="AV359" s="13" t="s">
        <v>88</v>
      </c>
      <c r="AW359" s="13" t="s">
        <v>41</v>
      </c>
      <c r="AX359" s="13" t="s">
        <v>78</v>
      </c>
      <c r="AY359" s="276" t="s">
        <v>187</v>
      </c>
    </row>
    <row r="360" spans="2:51" s="12" customFormat="1" ht="13.5">
      <c r="B360" s="256"/>
      <c r="C360" s="257"/>
      <c r="D360" s="253" t="s">
        <v>244</v>
      </c>
      <c r="E360" s="258" t="s">
        <v>34</v>
      </c>
      <c r="F360" s="259" t="s">
        <v>715</v>
      </c>
      <c r="G360" s="257"/>
      <c r="H360" s="258" t="s">
        <v>34</v>
      </c>
      <c r="I360" s="260"/>
      <c r="J360" s="257"/>
      <c r="K360" s="257"/>
      <c r="L360" s="261"/>
      <c r="M360" s="262"/>
      <c r="N360" s="263"/>
      <c r="O360" s="263"/>
      <c r="P360" s="263"/>
      <c r="Q360" s="263"/>
      <c r="R360" s="263"/>
      <c r="S360" s="263"/>
      <c r="T360" s="264"/>
      <c r="AT360" s="265" t="s">
        <v>244</v>
      </c>
      <c r="AU360" s="265" t="s">
        <v>113</v>
      </c>
      <c r="AV360" s="12" t="s">
        <v>86</v>
      </c>
      <c r="AW360" s="12" t="s">
        <v>41</v>
      </c>
      <c r="AX360" s="12" t="s">
        <v>78</v>
      </c>
      <c r="AY360" s="265" t="s">
        <v>187</v>
      </c>
    </row>
    <row r="361" spans="2:51" s="13" customFormat="1" ht="13.5">
      <c r="B361" s="266"/>
      <c r="C361" s="267"/>
      <c r="D361" s="253" t="s">
        <v>244</v>
      </c>
      <c r="E361" s="268" t="s">
        <v>34</v>
      </c>
      <c r="F361" s="269" t="s">
        <v>716</v>
      </c>
      <c r="G361" s="267"/>
      <c r="H361" s="270">
        <v>0.045</v>
      </c>
      <c r="I361" s="271"/>
      <c r="J361" s="267"/>
      <c r="K361" s="267"/>
      <c r="L361" s="272"/>
      <c r="M361" s="273"/>
      <c r="N361" s="274"/>
      <c r="O361" s="274"/>
      <c r="P361" s="274"/>
      <c r="Q361" s="274"/>
      <c r="R361" s="274"/>
      <c r="S361" s="274"/>
      <c r="T361" s="275"/>
      <c r="AT361" s="276" t="s">
        <v>244</v>
      </c>
      <c r="AU361" s="276" t="s">
        <v>113</v>
      </c>
      <c r="AV361" s="13" t="s">
        <v>88</v>
      </c>
      <c r="AW361" s="13" t="s">
        <v>41</v>
      </c>
      <c r="AX361" s="13" t="s">
        <v>78</v>
      </c>
      <c r="AY361" s="276" t="s">
        <v>187</v>
      </c>
    </row>
    <row r="362" spans="2:51" s="13" customFormat="1" ht="13.5">
      <c r="B362" s="266"/>
      <c r="C362" s="267"/>
      <c r="D362" s="253" t="s">
        <v>244</v>
      </c>
      <c r="E362" s="268" t="s">
        <v>34</v>
      </c>
      <c r="F362" s="269" t="s">
        <v>717</v>
      </c>
      <c r="G362" s="267"/>
      <c r="H362" s="270">
        <v>0.176</v>
      </c>
      <c r="I362" s="271"/>
      <c r="J362" s="267"/>
      <c r="K362" s="267"/>
      <c r="L362" s="272"/>
      <c r="M362" s="273"/>
      <c r="N362" s="274"/>
      <c r="O362" s="274"/>
      <c r="P362" s="274"/>
      <c r="Q362" s="274"/>
      <c r="R362" s="274"/>
      <c r="S362" s="274"/>
      <c r="T362" s="275"/>
      <c r="AT362" s="276" t="s">
        <v>244</v>
      </c>
      <c r="AU362" s="276" t="s">
        <v>113</v>
      </c>
      <c r="AV362" s="13" t="s">
        <v>88</v>
      </c>
      <c r="AW362" s="13" t="s">
        <v>41</v>
      </c>
      <c r="AX362" s="13" t="s">
        <v>78</v>
      </c>
      <c r="AY362" s="276" t="s">
        <v>187</v>
      </c>
    </row>
    <row r="363" spans="2:51" s="12" customFormat="1" ht="13.5">
      <c r="B363" s="256"/>
      <c r="C363" s="257"/>
      <c r="D363" s="253" t="s">
        <v>244</v>
      </c>
      <c r="E363" s="258" t="s">
        <v>34</v>
      </c>
      <c r="F363" s="259" t="s">
        <v>718</v>
      </c>
      <c r="G363" s="257"/>
      <c r="H363" s="258" t="s">
        <v>34</v>
      </c>
      <c r="I363" s="260"/>
      <c r="J363" s="257"/>
      <c r="K363" s="257"/>
      <c r="L363" s="261"/>
      <c r="M363" s="262"/>
      <c r="N363" s="263"/>
      <c r="O363" s="263"/>
      <c r="P363" s="263"/>
      <c r="Q363" s="263"/>
      <c r="R363" s="263"/>
      <c r="S363" s="263"/>
      <c r="T363" s="264"/>
      <c r="AT363" s="265" t="s">
        <v>244</v>
      </c>
      <c r="AU363" s="265" t="s">
        <v>113</v>
      </c>
      <c r="AV363" s="12" t="s">
        <v>86</v>
      </c>
      <c r="AW363" s="12" t="s">
        <v>41</v>
      </c>
      <c r="AX363" s="12" t="s">
        <v>78</v>
      </c>
      <c r="AY363" s="265" t="s">
        <v>187</v>
      </c>
    </row>
    <row r="364" spans="2:51" s="13" customFormat="1" ht="13.5">
      <c r="B364" s="266"/>
      <c r="C364" s="267"/>
      <c r="D364" s="253" t="s">
        <v>244</v>
      </c>
      <c r="E364" s="268" t="s">
        <v>34</v>
      </c>
      <c r="F364" s="269" t="s">
        <v>719</v>
      </c>
      <c r="G364" s="267"/>
      <c r="H364" s="270">
        <v>0.652</v>
      </c>
      <c r="I364" s="271"/>
      <c r="J364" s="267"/>
      <c r="K364" s="267"/>
      <c r="L364" s="272"/>
      <c r="M364" s="273"/>
      <c r="N364" s="274"/>
      <c r="O364" s="274"/>
      <c r="P364" s="274"/>
      <c r="Q364" s="274"/>
      <c r="R364" s="274"/>
      <c r="S364" s="274"/>
      <c r="T364" s="275"/>
      <c r="AT364" s="276" t="s">
        <v>244</v>
      </c>
      <c r="AU364" s="276" t="s">
        <v>113</v>
      </c>
      <c r="AV364" s="13" t="s">
        <v>88</v>
      </c>
      <c r="AW364" s="13" t="s">
        <v>41</v>
      </c>
      <c r="AX364" s="13" t="s">
        <v>78</v>
      </c>
      <c r="AY364" s="276" t="s">
        <v>187</v>
      </c>
    </row>
    <row r="365" spans="2:51" s="13" customFormat="1" ht="13.5">
      <c r="B365" s="266"/>
      <c r="C365" s="267"/>
      <c r="D365" s="253" t="s">
        <v>244</v>
      </c>
      <c r="E365" s="268" t="s">
        <v>34</v>
      </c>
      <c r="F365" s="269" t="s">
        <v>720</v>
      </c>
      <c r="G365" s="267"/>
      <c r="H365" s="270">
        <v>1.165</v>
      </c>
      <c r="I365" s="271"/>
      <c r="J365" s="267"/>
      <c r="K365" s="267"/>
      <c r="L365" s="272"/>
      <c r="M365" s="273"/>
      <c r="N365" s="274"/>
      <c r="O365" s="274"/>
      <c r="P365" s="274"/>
      <c r="Q365" s="274"/>
      <c r="R365" s="274"/>
      <c r="S365" s="274"/>
      <c r="T365" s="275"/>
      <c r="AT365" s="276" t="s">
        <v>244</v>
      </c>
      <c r="AU365" s="276" t="s">
        <v>113</v>
      </c>
      <c r="AV365" s="13" t="s">
        <v>88</v>
      </c>
      <c r="AW365" s="13" t="s">
        <v>41</v>
      </c>
      <c r="AX365" s="13" t="s">
        <v>78</v>
      </c>
      <c r="AY365" s="276" t="s">
        <v>187</v>
      </c>
    </row>
    <row r="366" spans="2:51" s="13" customFormat="1" ht="13.5">
      <c r="B366" s="266"/>
      <c r="C366" s="267"/>
      <c r="D366" s="253" t="s">
        <v>244</v>
      </c>
      <c r="E366" s="268" t="s">
        <v>34</v>
      </c>
      <c r="F366" s="269" t="s">
        <v>721</v>
      </c>
      <c r="G366" s="267"/>
      <c r="H366" s="270">
        <v>0.627</v>
      </c>
      <c r="I366" s="271"/>
      <c r="J366" s="267"/>
      <c r="K366" s="267"/>
      <c r="L366" s="272"/>
      <c r="M366" s="273"/>
      <c r="N366" s="274"/>
      <c r="O366" s="274"/>
      <c r="P366" s="274"/>
      <c r="Q366" s="274"/>
      <c r="R366" s="274"/>
      <c r="S366" s="274"/>
      <c r="T366" s="275"/>
      <c r="AT366" s="276" t="s">
        <v>244</v>
      </c>
      <c r="AU366" s="276" t="s">
        <v>113</v>
      </c>
      <c r="AV366" s="13" t="s">
        <v>88</v>
      </c>
      <c r="AW366" s="13" t="s">
        <v>41</v>
      </c>
      <c r="AX366" s="13" t="s">
        <v>78</v>
      </c>
      <c r="AY366" s="276" t="s">
        <v>187</v>
      </c>
    </row>
    <row r="367" spans="2:51" s="13" customFormat="1" ht="13.5">
      <c r="B367" s="266"/>
      <c r="C367" s="267"/>
      <c r="D367" s="253" t="s">
        <v>244</v>
      </c>
      <c r="E367" s="268" t="s">
        <v>34</v>
      </c>
      <c r="F367" s="269" t="s">
        <v>722</v>
      </c>
      <c r="G367" s="267"/>
      <c r="H367" s="270">
        <v>1.376</v>
      </c>
      <c r="I367" s="271"/>
      <c r="J367" s="267"/>
      <c r="K367" s="267"/>
      <c r="L367" s="272"/>
      <c r="M367" s="273"/>
      <c r="N367" s="274"/>
      <c r="O367" s="274"/>
      <c r="P367" s="274"/>
      <c r="Q367" s="274"/>
      <c r="R367" s="274"/>
      <c r="S367" s="274"/>
      <c r="T367" s="275"/>
      <c r="AT367" s="276" t="s">
        <v>244</v>
      </c>
      <c r="AU367" s="276" t="s">
        <v>113</v>
      </c>
      <c r="AV367" s="13" t="s">
        <v>88</v>
      </c>
      <c r="AW367" s="13" t="s">
        <v>41</v>
      </c>
      <c r="AX367" s="13" t="s">
        <v>78</v>
      </c>
      <c r="AY367" s="276" t="s">
        <v>187</v>
      </c>
    </row>
    <row r="368" spans="2:51" s="12" customFormat="1" ht="13.5">
      <c r="B368" s="256"/>
      <c r="C368" s="257"/>
      <c r="D368" s="253" t="s">
        <v>244</v>
      </c>
      <c r="E368" s="258" t="s">
        <v>34</v>
      </c>
      <c r="F368" s="259" t="s">
        <v>723</v>
      </c>
      <c r="G368" s="257"/>
      <c r="H368" s="258" t="s">
        <v>34</v>
      </c>
      <c r="I368" s="260"/>
      <c r="J368" s="257"/>
      <c r="K368" s="257"/>
      <c r="L368" s="261"/>
      <c r="M368" s="262"/>
      <c r="N368" s="263"/>
      <c r="O368" s="263"/>
      <c r="P368" s="263"/>
      <c r="Q368" s="263"/>
      <c r="R368" s="263"/>
      <c r="S368" s="263"/>
      <c r="T368" s="264"/>
      <c r="AT368" s="265" t="s">
        <v>244</v>
      </c>
      <c r="AU368" s="265" t="s">
        <v>113</v>
      </c>
      <c r="AV368" s="12" t="s">
        <v>86</v>
      </c>
      <c r="AW368" s="12" t="s">
        <v>41</v>
      </c>
      <c r="AX368" s="12" t="s">
        <v>78</v>
      </c>
      <c r="AY368" s="265" t="s">
        <v>187</v>
      </c>
    </row>
    <row r="369" spans="2:51" s="13" customFormat="1" ht="13.5">
      <c r="B369" s="266"/>
      <c r="C369" s="267"/>
      <c r="D369" s="253" t="s">
        <v>244</v>
      </c>
      <c r="E369" s="268" t="s">
        <v>34</v>
      </c>
      <c r="F369" s="269" t="s">
        <v>724</v>
      </c>
      <c r="G369" s="267"/>
      <c r="H369" s="270">
        <v>0.148</v>
      </c>
      <c r="I369" s="271"/>
      <c r="J369" s="267"/>
      <c r="K369" s="267"/>
      <c r="L369" s="272"/>
      <c r="M369" s="273"/>
      <c r="N369" s="274"/>
      <c r="O369" s="274"/>
      <c r="P369" s="274"/>
      <c r="Q369" s="274"/>
      <c r="R369" s="274"/>
      <c r="S369" s="274"/>
      <c r="T369" s="275"/>
      <c r="AT369" s="276" t="s">
        <v>244</v>
      </c>
      <c r="AU369" s="276" t="s">
        <v>113</v>
      </c>
      <c r="AV369" s="13" t="s">
        <v>88</v>
      </c>
      <c r="AW369" s="13" t="s">
        <v>41</v>
      </c>
      <c r="AX369" s="13" t="s">
        <v>78</v>
      </c>
      <c r="AY369" s="276" t="s">
        <v>187</v>
      </c>
    </row>
    <row r="370" spans="2:51" s="12" customFormat="1" ht="13.5">
      <c r="B370" s="256"/>
      <c r="C370" s="257"/>
      <c r="D370" s="253" t="s">
        <v>244</v>
      </c>
      <c r="E370" s="258" t="s">
        <v>34</v>
      </c>
      <c r="F370" s="259" t="s">
        <v>725</v>
      </c>
      <c r="G370" s="257"/>
      <c r="H370" s="258" t="s">
        <v>34</v>
      </c>
      <c r="I370" s="260"/>
      <c r="J370" s="257"/>
      <c r="K370" s="257"/>
      <c r="L370" s="261"/>
      <c r="M370" s="262"/>
      <c r="N370" s="263"/>
      <c r="O370" s="263"/>
      <c r="P370" s="263"/>
      <c r="Q370" s="263"/>
      <c r="R370" s="263"/>
      <c r="S370" s="263"/>
      <c r="T370" s="264"/>
      <c r="AT370" s="265" t="s">
        <v>244</v>
      </c>
      <c r="AU370" s="265" t="s">
        <v>113</v>
      </c>
      <c r="AV370" s="12" t="s">
        <v>86</v>
      </c>
      <c r="AW370" s="12" t="s">
        <v>41</v>
      </c>
      <c r="AX370" s="12" t="s">
        <v>78</v>
      </c>
      <c r="AY370" s="265" t="s">
        <v>187</v>
      </c>
    </row>
    <row r="371" spans="2:51" s="13" customFormat="1" ht="13.5">
      <c r="B371" s="266"/>
      <c r="C371" s="267"/>
      <c r="D371" s="253" t="s">
        <v>244</v>
      </c>
      <c r="E371" s="268" t="s">
        <v>34</v>
      </c>
      <c r="F371" s="269" t="s">
        <v>726</v>
      </c>
      <c r="G371" s="267"/>
      <c r="H371" s="270">
        <v>0.183</v>
      </c>
      <c r="I371" s="271"/>
      <c r="J371" s="267"/>
      <c r="K371" s="267"/>
      <c r="L371" s="272"/>
      <c r="M371" s="273"/>
      <c r="N371" s="274"/>
      <c r="O371" s="274"/>
      <c r="P371" s="274"/>
      <c r="Q371" s="274"/>
      <c r="R371" s="274"/>
      <c r="S371" s="274"/>
      <c r="T371" s="275"/>
      <c r="AT371" s="276" t="s">
        <v>244</v>
      </c>
      <c r="AU371" s="276" t="s">
        <v>113</v>
      </c>
      <c r="AV371" s="13" t="s">
        <v>88</v>
      </c>
      <c r="AW371" s="13" t="s">
        <v>41</v>
      </c>
      <c r="AX371" s="13" t="s">
        <v>78</v>
      </c>
      <c r="AY371" s="276" t="s">
        <v>187</v>
      </c>
    </row>
    <row r="372" spans="2:51" s="13" customFormat="1" ht="13.5">
      <c r="B372" s="266"/>
      <c r="C372" s="267"/>
      <c r="D372" s="253" t="s">
        <v>244</v>
      </c>
      <c r="E372" s="268" t="s">
        <v>34</v>
      </c>
      <c r="F372" s="269" t="s">
        <v>727</v>
      </c>
      <c r="G372" s="267"/>
      <c r="H372" s="270">
        <v>0.113</v>
      </c>
      <c r="I372" s="271"/>
      <c r="J372" s="267"/>
      <c r="K372" s="267"/>
      <c r="L372" s="272"/>
      <c r="M372" s="273"/>
      <c r="N372" s="274"/>
      <c r="O372" s="274"/>
      <c r="P372" s="274"/>
      <c r="Q372" s="274"/>
      <c r="R372" s="274"/>
      <c r="S372" s="274"/>
      <c r="T372" s="275"/>
      <c r="AT372" s="276" t="s">
        <v>244</v>
      </c>
      <c r="AU372" s="276" t="s">
        <v>113</v>
      </c>
      <c r="AV372" s="13" t="s">
        <v>88</v>
      </c>
      <c r="AW372" s="13" t="s">
        <v>41</v>
      </c>
      <c r="AX372" s="13" t="s">
        <v>78</v>
      </c>
      <c r="AY372" s="276" t="s">
        <v>187</v>
      </c>
    </row>
    <row r="373" spans="2:51" s="14" customFormat="1" ht="13.5">
      <c r="B373" s="277"/>
      <c r="C373" s="278"/>
      <c r="D373" s="253" t="s">
        <v>244</v>
      </c>
      <c r="E373" s="279" t="s">
        <v>34</v>
      </c>
      <c r="F373" s="280" t="s">
        <v>251</v>
      </c>
      <c r="G373" s="278"/>
      <c r="H373" s="281">
        <v>31.494</v>
      </c>
      <c r="I373" s="282"/>
      <c r="J373" s="278"/>
      <c r="K373" s="278"/>
      <c r="L373" s="283"/>
      <c r="M373" s="284"/>
      <c r="N373" s="285"/>
      <c r="O373" s="285"/>
      <c r="P373" s="285"/>
      <c r="Q373" s="285"/>
      <c r="R373" s="285"/>
      <c r="S373" s="285"/>
      <c r="T373" s="286"/>
      <c r="AT373" s="287" t="s">
        <v>244</v>
      </c>
      <c r="AU373" s="287" t="s">
        <v>113</v>
      </c>
      <c r="AV373" s="14" t="s">
        <v>204</v>
      </c>
      <c r="AW373" s="14" t="s">
        <v>41</v>
      </c>
      <c r="AX373" s="14" t="s">
        <v>86</v>
      </c>
      <c r="AY373" s="287" t="s">
        <v>187</v>
      </c>
    </row>
    <row r="374" spans="2:65" s="1" customFormat="1" ht="16.5" customHeight="1">
      <c r="B374" s="49"/>
      <c r="C374" s="294" t="s">
        <v>728</v>
      </c>
      <c r="D374" s="294" t="s">
        <v>531</v>
      </c>
      <c r="E374" s="295" t="s">
        <v>729</v>
      </c>
      <c r="F374" s="296" t="s">
        <v>730</v>
      </c>
      <c r="G374" s="297" t="s">
        <v>326</v>
      </c>
      <c r="H374" s="298">
        <v>0.163</v>
      </c>
      <c r="I374" s="299"/>
      <c r="J374" s="300">
        <f>ROUND(I374*H374,2)</f>
        <v>0</v>
      </c>
      <c r="K374" s="296" t="s">
        <v>194</v>
      </c>
      <c r="L374" s="301"/>
      <c r="M374" s="302" t="s">
        <v>34</v>
      </c>
      <c r="N374" s="303" t="s">
        <v>49</v>
      </c>
      <c r="O374" s="50"/>
      <c r="P374" s="246">
        <f>O374*H374</f>
        <v>0</v>
      </c>
      <c r="Q374" s="246">
        <v>1</v>
      </c>
      <c r="R374" s="246">
        <f>Q374*H374</f>
        <v>0.163</v>
      </c>
      <c r="S374" s="246">
        <v>0</v>
      </c>
      <c r="T374" s="247">
        <f>S374*H374</f>
        <v>0</v>
      </c>
      <c r="AR374" s="26" t="s">
        <v>295</v>
      </c>
      <c r="AT374" s="26" t="s">
        <v>531</v>
      </c>
      <c r="AU374" s="26" t="s">
        <v>113</v>
      </c>
      <c r="AY374" s="26" t="s">
        <v>187</v>
      </c>
      <c r="BE374" s="248">
        <f>IF(N374="základní",J374,0)</f>
        <v>0</v>
      </c>
      <c r="BF374" s="248">
        <f>IF(N374="snížená",J374,0)</f>
        <v>0</v>
      </c>
      <c r="BG374" s="248">
        <f>IF(N374="zákl. přenesená",J374,0)</f>
        <v>0</v>
      </c>
      <c r="BH374" s="248">
        <f>IF(N374="sníž. přenesená",J374,0)</f>
        <v>0</v>
      </c>
      <c r="BI374" s="248">
        <f>IF(N374="nulová",J374,0)</f>
        <v>0</v>
      </c>
      <c r="BJ374" s="26" t="s">
        <v>86</v>
      </c>
      <c r="BK374" s="248">
        <f>ROUND(I374*H374,2)</f>
        <v>0</v>
      </c>
      <c r="BL374" s="26" t="s">
        <v>204</v>
      </c>
      <c r="BM374" s="26" t="s">
        <v>731</v>
      </c>
    </row>
    <row r="375" spans="2:51" s="13" customFormat="1" ht="13.5">
      <c r="B375" s="266"/>
      <c r="C375" s="267"/>
      <c r="D375" s="253" t="s">
        <v>244</v>
      </c>
      <c r="E375" s="267"/>
      <c r="F375" s="269" t="s">
        <v>732</v>
      </c>
      <c r="G375" s="267"/>
      <c r="H375" s="270">
        <v>0.163</v>
      </c>
      <c r="I375" s="271"/>
      <c r="J375" s="267"/>
      <c r="K375" s="267"/>
      <c r="L375" s="272"/>
      <c r="M375" s="273"/>
      <c r="N375" s="274"/>
      <c r="O375" s="274"/>
      <c r="P375" s="274"/>
      <c r="Q375" s="274"/>
      <c r="R375" s="274"/>
      <c r="S375" s="274"/>
      <c r="T375" s="275"/>
      <c r="AT375" s="276" t="s">
        <v>244</v>
      </c>
      <c r="AU375" s="276" t="s">
        <v>113</v>
      </c>
      <c r="AV375" s="13" t="s">
        <v>88</v>
      </c>
      <c r="AW375" s="13" t="s">
        <v>6</v>
      </c>
      <c r="AX375" s="13" t="s">
        <v>86</v>
      </c>
      <c r="AY375" s="276" t="s">
        <v>187</v>
      </c>
    </row>
    <row r="376" spans="2:65" s="1" customFormat="1" ht="16.5" customHeight="1">
      <c r="B376" s="49"/>
      <c r="C376" s="294" t="s">
        <v>733</v>
      </c>
      <c r="D376" s="294" t="s">
        <v>531</v>
      </c>
      <c r="E376" s="295" t="s">
        <v>734</v>
      </c>
      <c r="F376" s="296" t="s">
        <v>735</v>
      </c>
      <c r="G376" s="297" t="s">
        <v>326</v>
      </c>
      <c r="H376" s="298">
        <v>0.183</v>
      </c>
      <c r="I376" s="299"/>
      <c r="J376" s="300">
        <f>ROUND(I376*H376,2)</f>
        <v>0</v>
      </c>
      <c r="K376" s="296" t="s">
        <v>34</v>
      </c>
      <c r="L376" s="301"/>
      <c r="M376" s="302" t="s">
        <v>34</v>
      </c>
      <c r="N376" s="303" t="s">
        <v>49</v>
      </c>
      <c r="O376" s="50"/>
      <c r="P376" s="246">
        <f>O376*H376</f>
        <v>0</v>
      </c>
      <c r="Q376" s="246">
        <v>0</v>
      </c>
      <c r="R376" s="246">
        <f>Q376*H376</f>
        <v>0</v>
      </c>
      <c r="S376" s="246">
        <v>0</v>
      </c>
      <c r="T376" s="247">
        <f>S376*H376</f>
        <v>0</v>
      </c>
      <c r="AR376" s="26" t="s">
        <v>295</v>
      </c>
      <c r="AT376" s="26" t="s">
        <v>531</v>
      </c>
      <c r="AU376" s="26" t="s">
        <v>113</v>
      </c>
      <c r="AY376" s="26" t="s">
        <v>187</v>
      </c>
      <c r="BE376" s="248">
        <f>IF(N376="základní",J376,0)</f>
        <v>0</v>
      </c>
      <c r="BF376" s="248">
        <f>IF(N376="snížená",J376,0)</f>
        <v>0</v>
      </c>
      <c r="BG376" s="248">
        <f>IF(N376="zákl. přenesená",J376,0)</f>
        <v>0</v>
      </c>
      <c r="BH376" s="248">
        <f>IF(N376="sníž. přenesená",J376,0)</f>
        <v>0</v>
      </c>
      <c r="BI376" s="248">
        <f>IF(N376="nulová",J376,0)</f>
        <v>0</v>
      </c>
      <c r="BJ376" s="26" t="s">
        <v>86</v>
      </c>
      <c r="BK376" s="248">
        <f>ROUND(I376*H376,2)</f>
        <v>0</v>
      </c>
      <c r="BL376" s="26" t="s">
        <v>204</v>
      </c>
      <c r="BM376" s="26" t="s">
        <v>736</v>
      </c>
    </row>
    <row r="377" spans="2:65" s="1" customFormat="1" ht="16.5" customHeight="1">
      <c r="B377" s="49"/>
      <c r="C377" s="294" t="s">
        <v>737</v>
      </c>
      <c r="D377" s="294" t="s">
        <v>531</v>
      </c>
      <c r="E377" s="295" t="s">
        <v>738</v>
      </c>
      <c r="F377" s="296" t="s">
        <v>739</v>
      </c>
      <c r="G377" s="297" t="s">
        <v>326</v>
      </c>
      <c r="H377" s="298">
        <v>0.113</v>
      </c>
      <c r="I377" s="299"/>
      <c r="J377" s="300">
        <f>ROUND(I377*H377,2)</f>
        <v>0</v>
      </c>
      <c r="K377" s="296" t="s">
        <v>34</v>
      </c>
      <c r="L377" s="301"/>
      <c r="M377" s="302" t="s">
        <v>34</v>
      </c>
      <c r="N377" s="303" t="s">
        <v>49</v>
      </c>
      <c r="O377" s="50"/>
      <c r="P377" s="246">
        <f>O377*H377</f>
        <v>0</v>
      </c>
      <c r="Q377" s="246">
        <v>0</v>
      </c>
      <c r="R377" s="246">
        <f>Q377*H377</f>
        <v>0</v>
      </c>
      <c r="S377" s="246">
        <v>0</v>
      </c>
      <c r="T377" s="247">
        <f>S377*H377</f>
        <v>0</v>
      </c>
      <c r="AR377" s="26" t="s">
        <v>295</v>
      </c>
      <c r="AT377" s="26" t="s">
        <v>531</v>
      </c>
      <c r="AU377" s="26" t="s">
        <v>113</v>
      </c>
      <c r="AY377" s="26" t="s">
        <v>187</v>
      </c>
      <c r="BE377" s="248">
        <f>IF(N377="základní",J377,0)</f>
        <v>0</v>
      </c>
      <c r="BF377" s="248">
        <f>IF(N377="snížená",J377,0)</f>
        <v>0</v>
      </c>
      <c r="BG377" s="248">
        <f>IF(N377="zákl. přenesená",J377,0)</f>
        <v>0</v>
      </c>
      <c r="BH377" s="248">
        <f>IF(N377="sníž. přenesená",J377,0)</f>
        <v>0</v>
      </c>
      <c r="BI377" s="248">
        <f>IF(N377="nulová",J377,0)</f>
        <v>0</v>
      </c>
      <c r="BJ377" s="26" t="s">
        <v>86</v>
      </c>
      <c r="BK377" s="248">
        <f>ROUND(I377*H377,2)</f>
        <v>0</v>
      </c>
      <c r="BL377" s="26" t="s">
        <v>204</v>
      </c>
      <c r="BM377" s="26" t="s">
        <v>740</v>
      </c>
    </row>
    <row r="378" spans="2:65" s="1" customFormat="1" ht="16.5" customHeight="1">
      <c r="B378" s="49"/>
      <c r="C378" s="294" t="s">
        <v>741</v>
      </c>
      <c r="D378" s="294" t="s">
        <v>531</v>
      </c>
      <c r="E378" s="295" t="s">
        <v>742</v>
      </c>
      <c r="F378" s="296" t="s">
        <v>743</v>
      </c>
      <c r="G378" s="297" t="s">
        <v>326</v>
      </c>
      <c r="H378" s="298">
        <v>0.272</v>
      </c>
      <c r="I378" s="299"/>
      <c r="J378" s="300">
        <f>ROUND(I378*H378,2)</f>
        <v>0</v>
      </c>
      <c r="K378" s="296" t="s">
        <v>194</v>
      </c>
      <c r="L378" s="301"/>
      <c r="M378" s="302" t="s">
        <v>34</v>
      </c>
      <c r="N378" s="303" t="s">
        <v>49</v>
      </c>
      <c r="O378" s="50"/>
      <c r="P378" s="246">
        <f>O378*H378</f>
        <v>0</v>
      </c>
      <c r="Q378" s="246">
        <v>1</v>
      </c>
      <c r="R378" s="246">
        <f>Q378*H378</f>
        <v>0.272</v>
      </c>
      <c r="S378" s="246">
        <v>0</v>
      </c>
      <c r="T378" s="247">
        <f>S378*H378</f>
        <v>0</v>
      </c>
      <c r="AR378" s="26" t="s">
        <v>295</v>
      </c>
      <c r="AT378" s="26" t="s">
        <v>531</v>
      </c>
      <c r="AU378" s="26" t="s">
        <v>113</v>
      </c>
      <c r="AY378" s="26" t="s">
        <v>187</v>
      </c>
      <c r="BE378" s="248">
        <f>IF(N378="základní",J378,0)</f>
        <v>0</v>
      </c>
      <c r="BF378" s="248">
        <f>IF(N378="snížená",J378,0)</f>
        <v>0</v>
      </c>
      <c r="BG378" s="248">
        <f>IF(N378="zákl. přenesená",J378,0)</f>
        <v>0</v>
      </c>
      <c r="BH378" s="248">
        <f>IF(N378="sníž. přenesená",J378,0)</f>
        <v>0</v>
      </c>
      <c r="BI378" s="248">
        <f>IF(N378="nulová",J378,0)</f>
        <v>0</v>
      </c>
      <c r="BJ378" s="26" t="s">
        <v>86</v>
      </c>
      <c r="BK378" s="248">
        <f>ROUND(I378*H378,2)</f>
        <v>0</v>
      </c>
      <c r="BL378" s="26" t="s">
        <v>204</v>
      </c>
      <c r="BM378" s="26" t="s">
        <v>744</v>
      </c>
    </row>
    <row r="379" spans="2:51" s="13" customFormat="1" ht="13.5">
      <c r="B379" s="266"/>
      <c r="C379" s="267"/>
      <c r="D379" s="253" t="s">
        <v>244</v>
      </c>
      <c r="E379" s="267"/>
      <c r="F379" s="269" t="s">
        <v>745</v>
      </c>
      <c r="G379" s="267"/>
      <c r="H379" s="270">
        <v>0.272</v>
      </c>
      <c r="I379" s="271"/>
      <c r="J379" s="267"/>
      <c r="K379" s="267"/>
      <c r="L379" s="272"/>
      <c r="M379" s="273"/>
      <c r="N379" s="274"/>
      <c r="O379" s="274"/>
      <c r="P379" s="274"/>
      <c r="Q379" s="274"/>
      <c r="R379" s="274"/>
      <c r="S379" s="274"/>
      <c r="T379" s="275"/>
      <c r="AT379" s="276" t="s">
        <v>244</v>
      </c>
      <c r="AU379" s="276" t="s">
        <v>113</v>
      </c>
      <c r="AV379" s="13" t="s">
        <v>88</v>
      </c>
      <c r="AW379" s="13" t="s">
        <v>6</v>
      </c>
      <c r="AX379" s="13" t="s">
        <v>86</v>
      </c>
      <c r="AY379" s="276" t="s">
        <v>187</v>
      </c>
    </row>
    <row r="380" spans="2:65" s="1" customFormat="1" ht="16.5" customHeight="1">
      <c r="B380" s="49"/>
      <c r="C380" s="294" t="s">
        <v>746</v>
      </c>
      <c r="D380" s="294" t="s">
        <v>531</v>
      </c>
      <c r="E380" s="295" t="s">
        <v>747</v>
      </c>
      <c r="F380" s="296" t="s">
        <v>748</v>
      </c>
      <c r="G380" s="297" t="s">
        <v>326</v>
      </c>
      <c r="H380" s="298">
        <v>1.525</v>
      </c>
      <c r="I380" s="299"/>
      <c r="J380" s="300">
        <f>ROUND(I380*H380,2)</f>
        <v>0</v>
      </c>
      <c r="K380" s="296" t="s">
        <v>194</v>
      </c>
      <c r="L380" s="301"/>
      <c r="M380" s="302" t="s">
        <v>34</v>
      </c>
      <c r="N380" s="303" t="s">
        <v>49</v>
      </c>
      <c r="O380" s="50"/>
      <c r="P380" s="246">
        <f>O380*H380</f>
        <v>0</v>
      </c>
      <c r="Q380" s="246">
        <v>1</v>
      </c>
      <c r="R380" s="246">
        <f>Q380*H380</f>
        <v>1.525</v>
      </c>
      <c r="S380" s="246">
        <v>0</v>
      </c>
      <c r="T380" s="247">
        <f>S380*H380</f>
        <v>0</v>
      </c>
      <c r="AR380" s="26" t="s">
        <v>295</v>
      </c>
      <c r="AT380" s="26" t="s">
        <v>531</v>
      </c>
      <c r="AU380" s="26" t="s">
        <v>113</v>
      </c>
      <c r="AY380" s="26" t="s">
        <v>187</v>
      </c>
      <c r="BE380" s="248">
        <f>IF(N380="základní",J380,0)</f>
        <v>0</v>
      </c>
      <c r="BF380" s="248">
        <f>IF(N380="snížená",J380,0)</f>
        <v>0</v>
      </c>
      <c r="BG380" s="248">
        <f>IF(N380="zákl. přenesená",J380,0)</f>
        <v>0</v>
      </c>
      <c r="BH380" s="248">
        <f>IF(N380="sníž. přenesená",J380,0)</f>
        <v>0</v>
      </c>
      <c r="BI380" s="248">
        <f>IF(N380="nulová",J380,0)</f>
        <v>0</v>
      </c>
      <c r="BJ380" s="26" t="s">
        <v>86</v>
      </c>
      <c r="BK380" s="248">
        <f>ROUND(I380*H380,2)</f>
        <v>0</v>
      </c>
      <c r="BL380" s="26" t="s">
        <v>204</v>
      </c>
      <c r="BM380" s="26" t="s">
        <v>749</v>
      </c>
    </row>
    <row r="381" spans="2:51" s="13" customFormat="1" ht="13.5">
      <c r="B381" s="266"/>
      <c r="C381" s="267"/>
      <c r="D381" s="253" t="s">
        <v>244</v>
      </c>
      <c r="E381" s="267"/>
      <c r="F381" s="269" t="s">
        <v>750</v>
      </c>
      <c r="G381" s="267"/>
      <c r="H381" s="270">
        <v>1.525</v>
      </c>
      <c r="I381" s="271"/>
      <c r="J381" s="267"/>
      <c r="K381" s="267"/>
      <c r="L381" s="272"/>
      <c r="M381" s="273"/>
      <c r="N381" s="274"/>
      <c r="O381" s="274"/>
      <c r="P381" s="274"/>
      <c r="Q381" s="274"/>
      <c r="R381" s="274"/>
      <c r="S381" s="274"/>
      <c r="T381" s="275"/>
      <c r="AT381" s="276" t="s">
        <v>244</v>
      </c>
      <c r="AU381" s="276" t="s">
        <v>113</v>
      </c>
      <c r="AV381" s="13" t="s">
        <v>88</v>
      </c>
      <c r="AW381" s="13" t="s">
        <v>6</v>
      </c>
      <c r="AX381" s="13" t="s">
        <v>86</v>
      </c>
      <c r="AY381" s="276" t="s">
        <v>187</v>
      </c>
    </row>
    <row r="382" spans="2:65" s="1" customFormat="1" ht="16.5" customHeight="1">
      <c r="B382" s="49"/>
      <c r="C382" s="294" t="s">
        <v>751</v>
      </c>
      <c r="D382" s="294" t="s">
        <v>531</v>
      </c>
      <c r="E382" s="295" t="s">
        <v>752</v>
      </c>
      <c r="F382" s="296" t="s">
        <v>753</v>
      </c>
      <c r="G382" s="297" t="s">
        <v>326</v>
      </c>
      <c r="H382" s="298">
        <v>0.176</v>
      </c>
      <c r="I382" s="299"/>
      <c r="J382" s="300">
        <f>ROUND(I382*H382,2)</f>
        <v>0</v>
      </c>
      <c r="K382" s="296" t="s">
        <v>194</v>
      </c>
      <c r="L382" s="301"/>
      <c r="M382" s="302" t="s">
        <v>34</v>
      </c>
      <c r="N382" s="303" t="s">
        <v>49</v>
      </c>
      <c r="O382" s="50"/>
      <c r="P382" s="246">
        <f>O382*H382</f>
        <v>0</v>
      </c>
      <c r="Q382" s="246">
        <v>1</v>
      </c>
      <c r="R382" s="246">
        <f>Q382*H382</f>
        <v>0.176</v>
      </c>
      <c r="S382" s="246">
        <v>0</v>
      </c>
      <c r="T382" s="247">
        <f>S382*H382</f>
        <v>0</v>
      </c>
      <c r="AR382" s="26" t="s">
        <v>295</v>
      </c>
      <c r="AT382" s="26" t="s">
        <v>531</v>
      </c>
      <c r="AU382" s="26" t="s">
        <v>113</v>
      </c>
      <c r="AY382" s="26" t="s">
        <v>187</v>
      </c>
      <c r="BE382" s="248">
        <f>IF(N382="základní",J382,0)</f>
        <v>0</v>
      </c>
      <c r="BF382" s="248">
        <f>IF(N382="snížená",J382,0)</f>
        <v>0</v>
      </c>
      <c r="BG382" s="248">
        <f>IF(N382="zákl. přenesená",J382,0)</f>
        <v>0</v>
      </c>
      <c r="BH382" s="248">
        <f>IF(N382="sníž. přenesená",J382,0)</f>
        <v>0</v>
      </c>
      <c r="BI382" s="248">
        <f>IF(N382="nulová",J382,0)</f>
        <v>0</v>
      </c>
      <c r="BJ382" s="26" t="s">
        <v>86</v>
      </c>
      <c r="BK382" s="248">
        <f>ROUND(I382*H382,2)</f>
        <v>0</v>
      </c>
      <c r="BL382" s="26" t="s">
        <v>204</v>
      </c>
      <c r="BM382" s="26" t="s">
        <v>754</v>
      </c>
    </row>
    <row r="383" spans="2:51" s="13" customFormat="1" ht="13.5">
      <c r="B383" s="266"/>
      <c r="C383" s="267"/>
      <c r="D383" s="253" t="s">
        <v>244</v>
      </c>
      <c r="E383" s="267"/>
      <c r="F383" s="269" t="s">
        <v>755</v>
      </c>
      <c r="G383" s="267"/>
      <c r="H383" s="270">
        <v>0.176</v>
      </c>
      <c r="I383" s="271"/>
      <c r="J383" s="267"/>
      <c r="K383" s="267"/>
      <c r="L383" s="272"/>
      <c r="M383" s="273"/>
      <c r="N383" s="274"/>
      <c r="O383" s="274"/>
      <c r="P383" s="274"/>
      <c r="Q383" s="274"/>
      <c r="R383" s="274"/>
      <c r="S383" s="274"/>
      <c r="T383" s="275"/>
      <c r="AT383" s="276" t="s">
        <v>244</v>
      </c>
      <c r="AU383" s="276" t="s">
        <v>113</v>
      </c>
      <c r="AV383" s="13" t="s">
        <v>88</v>
      </c>
      <c r="AW383" s="13" t="s">
        <v>6</v>
      </c>
      <c r="AX383" s="13" t="s">
        <v>86</v>
      </c>
      <c r="AY383" s="276" t="s">
        <v>187</v>
      </c>
    </row>
    <row r="384" spans="2:65" s="1" customFormat="1" ht="16.5" customHeight="1">
      <c r="B384" s="49"/>
      <c r="C384" s="294" t="s">
        <v>635</v>
      </c>
      <c r="D384" s="294" t="s">
        <v>531</v>
      </c>
      <c r="E384" s="295" t="s">
        <v>756</v>
      </c>
      <c r="F384" s="296" t="s">
        <v>757</v>
      </c>
      <c r="G384" s="297" t="s">
        <v>326</v>
      </c>
      <c r="H384" s="298">
        <v>1.792</v>
      </c>
      <c r="I384" s="299"/>
      <c r="J384" s="300">
        <f>ROUND(I384*H384,2)</f>
        <v>0</v>
      </c>
      <c r="K384" s="296" t="s">
        <v>194</v>
      </c>
      <c r="L384" s="301"/>
      <c r="M384" s="302" t="s">
        <v>34</v>
      </c>
      <c r="N384" s="303" t="s">
        <v>49</v>
      </c>
      <c r="O384" s="50"/>
      <c r="P384" s="246">
        <f>O384*H384</f>
        <v>0</v>
      </c>
      <c r="Q384" s="246">
        <v>1</v>
      </c>
      <c r="R384" s="246">
        <f>Q384*H384</f>
        <v>1.792</v>
      </c>
      <c r="S384" s="246">
        <v>0</v>
      </c>
      <c r="T384" s="247">
        <f>S384*H384</f>
        <v>0</v>
      </c>
      <c r="AR384" s="26" t="s">
        <v>295</v>
      </c>
      <c r="AT384" s="26" t="s">
        <v>531</v>
      </c>
      <c r="AU384" s="26" t="s">
        <v>113</v>
      </c>
      <c r="AY384" s="26" t="s">
        <v>187</v>
      </c>
      <c r="BE384" s="248">
        <f>IF(N384="základní",J384,0)</f>
        <v>0</v>
      </c>
      <c r="BF384" s="248">
        <f>IF(N384="snížená",J384,0)</f>
        <v>0</v>
      </c>
      <c r="BG384" s="248">
        <f>IF(N384="zákl. přenesená",J384,0)</f>
        <v>0</v>
      </c>
      <c r="BH384" s="248">
        <f>IF(N384="sníž. přenesená",J384,0)</f>
        <v>0</v>
      </c>
      <c r="BI384" s="248">
        <f>IF(N384="nulová",J384,0)</f>
        <v>0</v>
      </c>
      <c r="BJ384" s="26" t="s">
        <v>86</v>
      </c>
      <c r="BK384" s="248">
        <f>ROUND(I384*H384,2)</f>
        <v>0</v>
      </c>
      <c r="BL384" s="26" t="s">
        <v>204</v>
      </c>
      <c r="BM384" s="26" t="s">
        <v>758</v>
      </c>
    </row>
    <row r="385" spans="2:51" s="13" customFormat="1" ht="13.5">
      <c r="B385" s="266"/>
      <c r="C385" s="267"/>
      <c r="D385" s="253" t="s">
        <v>244</v>
      </c>
      <c r="E385" s="267"/>
      <c r="F385" s="269" t="s">
        <v>759</v>
      </c>
      <c r="G385" s="267"/>
      <c r="H385" s="270">
        <v>1.792</v>
      </c>
      <c r="I385" s="271"/>
      <c r="J385" s="267"/>
      <c r="K385" s="267"/>
      <c r="L385" s="272"/>
      <c r="M385" s="273"/>
      <c r="N385" s="274"/>
      <c r="O385" s="274"/>
      <c r="P385" s="274"/>
      <c r="Q385" s="274"/>
      <c r="R385" s="274"/>
      <c r="S385" s="274"/>
      <c r="T385" s="275"/>
      <c r="AT385" s="276" t="s">
        <v>244</v>
      </c>
      <c r="AU385" s="276" t="s">
        <v>113</v>
      </c>
      <c r="AV385" s="13" t="s">
        <v>88</v>
      </c>
      <c r="AW385" s="13" t="s">
        <v>6</v>
      </c>
      <c r="AX385" s="13" t="s">
        <v>86</v>
      </c>
      <c r="AY385" s="276" t="s">
        <v>187</v>
      </c>
    </row>
    <row r="386" spans="2:65" s="1" customFormat="1" ht="16.5" customHeight="1">
      <c r="B386" s="49"/>
      <c r="C386" s="294" t="s">
        <v>760</v>
      </c>
      <c r="D386" s="294" t="s">
        <v>531</v>
      </c>
      <c r="E386" s="295" t="s">
        <v>761</v>
      </c>
      <c r="F386" s="296" t="s">
        <v>762</v>
      </c>
      <c r="G386" s="297" t="s">
        <v>326</v>
      </c>
      <c r="H386" s="298">
        <v>7.444</v>
      </c>
      <c r="I386" s="299"/>
      <c r="J386" s="300">
        <f>ROUND(I386*H386,2)</f>
        <v>0</v>
      </c>
      <c r="K386" s="296" t="s">
        <v>194</v>
      </c>
      <c r="L386" s="301"/>
      <c r="M386" s="302" t="s">
        <v>34</v>
      </c>
      <c r="N386" s="303" t="s">
        <v>49</v>
      </c>
      <c r="O386" s="50"/>
      <c r="P386" s="246">
        <f>O386*H386</f>
        <v>0</v>
      </c>
      <c r="Q386" s="246">
        <v>1</v>
      </c>
      <c r="R386" s="246">
        <f>Q386*H386</f>
        <v>7.444</v>
      </c>
      <c r="S386" s="246">
        <v>0</v>
      </c>
      <c r="T386" s="247">
        <f>S386*H386</f>
        <v>0</v>
      </c>
      <c r="AR386" s="26" t="s">
        <v>295</v>
      </c>
      <c r="AT386" s="26" t="s">
        <v>531</v>
      </c>
      <c r="AU386" s="26" t="s">
        <v>113</v>
      </c>
      <c r="AY386" s="26" t="s">
        <v>187</v>
      </c>
      <c r="BE386" s="248">
        <f>IF(N386="základní",J386,0)</f>
        <v>0</v>
      </c>
      <c r="BF386" s="248">
        <f>IF(N386="snížená",J386,0)</f>
        <v>0</v>
      </c>
      <c r="BG386" s="248">
        <f>IF(N386="zákl. přenesená",J386,0)</f>
        <v>0</v>
      </c>
      <c r="BH386" s="248">
        <f>IF(N386="sníž. přenesená",J386,0)</f>
        <v>0</v>
      </c>
      <c r="BI386" s="248">
        <f>IF(N386="nulová",J386,0)</f>
        <v>0</v>
      </c>
      <c r="BJ386" s="26" t="s">
        <v>86</v>
      </c>
      <c r="BK386" s="248">
        <f>ROUND(I386*H386,2)</f>
        <v>0</v>
      </c>
      <c r="BL386" s="26" t="s">
        <v>204</v>
      </c>
      <c r="BM386" s="26" t="s">
        <v>763</v>
      </c>
    </row>
    <row r="387" spans="2:51" s="13" customFormat="1" ht="13.5">
      <c r="B387" s="266"/>
      <c r="C387" s="267"/>
      <c r="D387" s="253" t="s">
        <v>244</v>
      </c>
      <c r="E387" s="267"/>
      <c r="F387" s="269" t="s">
        <v>764</v>
      </c>
      <c r="G387" s="267"/>
      <c r="H387" s="270">
        <v>7.444</v>
      </c>
      <c r="I387" s="271"/>
      <c r="J387" s="267"/>
      <c r="K387" s="267"/>
      <c r="L387" s="272"/>
      <c r="M387" s="273"/>
      <c r="N387" s="274"/>
      <c r="O387" s="274"/>
      <c r="P387" s="274"/>
      <c r="Q387" s="274"/>
      <c r="R387" s="274"/>
      <c r="S387" s="274"/>
      <c r="T387" s="275"/>
      <c r="AT387" s="276" t="s">
        <v>244</v>
      </c>
      <c r="AU387" s="276" t="s">
        <v>113</v>
      </c>
      <c r="AV387" s="13" t="s">
        <v>88</v>
      </c>
      <c r="AW387" s="13" t="s">
        <v>6</v>
      </c>
      <c r="AX387" s="13" t="s">
        <v>86</v>
      </c>
      <c r="AY387" s="276" t="s">
        <v>187</v>
      </c>
    </row>
    <row r="388" spans="2:65" s="1" customFormat="1" ht="16.5" customHeight="1">
      <c r="B388" s="49"/>
      <c r="C388" s="294" t="s">
        <v>765</v>
      </c>
      <c r="D388" s="294" t="s">
        <v>531</v>
      </c>
      <c r="E388" s="295" t="s">
        <v>766</v>
      </c>
      <c r="F388" s="296" t="s">
        <v>767</v>
      </c>
      <c r="G388" s="297" t="s">
        <v>326</v>
      </c>
      <c r="H388" s="298">
        <v>0.704</v>
      </c>
      <c r="I388" s="299"/>
      <c r="J388" s="300">
        <f>ROUND(I388*H388,2)</f>
        <v>0</v>
      </c>
      <c r="K388" s="296" t="s">
        <v>194</v>
      </c>
      <c r="L388" s="301"/>
      <c r="M388" s="302" t="s">
        <v>34</v>
      </c>
      <c r="N388" s="303" t="s">
        <v>49</v>
      </c>
      <c r="O388" s="50"/>
      <c r="P388" s="246">
        <f>O388*H388</f>
        <v>0</v>
      </c>
      <c r="Q388" s="246">
        <v>1</v>
      </c>
      <c r="R388" s="246">
        <f>Q388*H388</f>
        <v>0.704</v>
      </c>
      <c r="S388" s="246">
        <v>0</v>
      </c>
      <c r="T388" s="247">
        <f>S388*H388</f>
        <v>0</v>
      </c>
      <c r="AR388" s="26" t="s">
        <v>295</v>
      </c>
      <c r="AT388" s="26" t="s">
        <v>531</v>
      </c>
      <c r="AU388" s="26" t="s">
        <v>113</v>
      </c>
      <c r="AY388" s="26" t="s">
        <v>187</v>
      </c>
      <c r="BE388" s="248">
        <f>IF(N388="základní",J388,0)</f>
        <v>0</v>
      </c>
      <c r="BF388" s="248">
        <f>IF(N388="snížená",J388,0)</f>
        <v>0</v>
      </c>
      <c r="BG388" s="248">
        <f>IF(N388="zákl. přenesená",J388,0)</f>
        <v>0</v>
      </c>
      <c r="BH388" s="248">
        <f>IF(N388="sníž. přenesená",J388,0)</f>
        <v>0</v>
      </c>
      <c r="BI388" s="248">
        <f>IF(N388="nulová",J388,0)</f>
        <v>0</v>
      </c>
      <c r="BJ388" s="26" t="s">
        <v>86</v>
      </c>
      <c r="BK388" s="248">
        <f>ROUND(I388*H388,2)</f>
        <v>0</v>
      </c>
      <c r="BL388" s="26" t="s">
        <v>204</v>
      </c>
      <c r="BM388" s="26" t="s">
        <v>768</v>
      </c>
    </row>
    <row r="389" spans="2:51" s="13" customFormat="1" ht="13.5">
      <c r="B389" s="266"/>
      <c r="C389" s="267"/>
      <c r="D389" s="253" t="s">
        <v>244</v>
      </c>
      <c r="E389" s="267"/>
      <c r="F389" s="269" t="s">
        <v>769</v>
      </c>
      <c r="G389" s="267"/>
      <c r="H389" s="270">
        <v>0.704</v>
      </c>
      <c r="I389" s="271"/>
      <c r="J389" s="267"/>
      <c r="K389" s="267"/>
      <c r="L389" s="272"/>
      <c r="M389" s="273"/>
      <c r="N389" s="274"/>
      <c r="O389" s="274"/>
      <c r="P389" s="274"/>
      <c r="Q389" s="274"/>
      <c r="R389" s="274"/>
      <c r="S389" s="274"/>
      <c r="T389" s="275"/>
      <c r="AT389" s="276" t="s">
        <v>244</v>
      </c>
      <c r="AU389" s="276" t="s">
        <v>113</v>
      </c>
      <c r="AV389" s="13" t="s">
        <v>88</v>
      </c>
      <c r="AW389" s="13" t="s">
        <v>6</v>
      </c>
      <c r="AX389" s="13" t="s">
        <v>86</v>
      </c>
      <c r="AY389" s="276" t="s">
        <v>187</v>
      </c>
    </row>
    <row r="390" spans="2:65" s="1" customFormat="1" ht="16.5" customHeight="1">
      <c r="B390" s="49"/>
      <c r="C390" s="294" t="s">
        <v>770</v>
      </c>
      <c r="D390" s="294" t="s">
        <v>531</v>
      </c>
      <c r="E390" s="295" t="s">
        <v>771</v>
      </c>
      <c r="F390" s="296" t="s">
        <v>772</v>
      </c>
      <c r="G390" s="297" t="s">
        <v>326</v>
      </c>
      <c r="H390" s="298">
        <v>0.282</v>
      </c>
      <c r="I390" s="299"/>
      <c r="J390" s="300">
        <f>ROUND(I390*H390,2)</f>
        <v>0</v>
      </c>
      <c r="K390" s="296" t="s">
        <v>194</v>
      </c>
      <c r="L390" s="301"/>
      <c r="M390" s="302" t="s">
        <v>34</v>
      </c>
      <c r="N390" s="303" t="s">
        <v>49</v>
      </c>
      <c r="O390" s="50"/>
      <c r="P390" s="246">
        <f>O390*H390</f>
        <v>0</v>
      </c>
      <c r="Q390" s="246">
        <v>1</v>
      </c>
      <c r="R390" s="246">
        <f>Q390*H390</f>
        <v>0.282</v>
      </c>
      <c r="S390" s="246">
        <v>0</v>
      </c>
      <c r="T390" s="247">
        <f>S390*H390</f>
        <v>0</v>
      </c>
      <c r="AR390" s="26" t="s">
        <v>295</v>
      </c>
      <c r="AT390" s="26" t="s">
        <v>531</v>
      </c>
      <c r="AU390" s="26" t="s">
        <v>113</v>
      </c>
      <c r="AY390" s="26" t="s">
        <v>187</v>
      </c>
      <c r="BE390" s="248">
        <f>IF(N390="základní",J390,0)</f>
        <v>0</v>
      </c>
      <c r="BF390" s="248">
        <f>IF(N390="snížená",J390,0)</f>
        <v>0</v>
      </c>
      <c r="BG390" s="248">
        <f>IF(N390="zákl. přenesená",J390,0)</f>
        <v>0</v>
      </c>
      <c r="BH390" s="248">
        <f>IF(N390="sníž. přenesená",J390,0)</f>
        <v>0</v>
      </c>
      <c r="BI390" s="248">
        <f>IF(N390="nulová",J390,0)</f>
        <v>0</v>
      </c>
      <c r="BJ390" s="26" t="s">
        <v>86</v>
      </c>
      <c r="BK390" s="248">
        <f>ROUND(I390*H390,2)</f>
        <v>0</v>
      </c>
      <c r="BL390" s="26" t="s">
        <v>204</v>
      </c>
      <c r="BM390" s="26" t="s">
        <v>773</v>
      </c>
    </row>
    <row r="391" spans="2:51" s="13" customFormat="1" ht="13.5">
      <c r="B391" s="266"/>
      <c r="C391" s="267"/>
      <c r="D391" s="253" t="s">
        <v>244</v>
      </c>
      <c r="E391" s="267"/>
      <c r="F391" s="269" t="s">
        <v>774</v>
      </c>
      <c r="G391" s="267"/>
      <c r="H391" s="270">
        <v>0.282</v>
      </c>
      <c r="I391" s="271"/>
      <c r="J391" s="267"/>
      <c r="K391" s="267"/>
      <c r="L391" s="272"/>
      <c r="M391" s="273"/>
      <c r="N391" s="274"/>
      <c r="O391" s="274"/>
      <c r="P391" s="274"/>
      <c r="Q391" s="274"/>
      <c r="R391" s="274"/>
      <c r="S391" s="274"/>
      <c r="T391" s="275"/>
      <c r="AT391" s="276" t="s">
        <v>244</v>
      </c>
      <c r="AU391" s="276" t="s">
        <v>113</v>
      </c>
      <c r="AV391" s="13" t="s">
        <v>88</v>
      </c>
      <c r="AW391" s="13" t="s">
        <v>6</v>
      </c>
      <c r="AX391" s="13" t="s">
        <v>86</v>
      </c>
      <c r="AY391" s="276" t="s">
        <v>187</v>
      </c>
    </row>
    <row r="392" spans="2:65" s="1" customFormat="1" ht="16.5" customHeight="1">
      <c r="B392" s="49"/>
      <c r="C392" s="294" t="s">
        <v>775</v>
      </c>
      <c r="D392" s="294" t="s">
        <v>531</v>
      </c>
      <c r="E392" s="295" t="s">
        <v>776</v>
      </c>
      <c r="F392" s="296" t="s">
        <v>777</v>
      </c>
      <c r="G392" s="297" t="s">
        <v>326</v>
      </c>
      <c r="H392" s="298">
        <v>6.544</v>
      </c>
      <c r="I392" s="299"/>
      <c r="J392" s="300">
        <f>ROUND(I392*H392,2)</f>
        <v>0</v>
      </c>
      <c r="K392" s="296" t="s">
        <v>194</v>
      </c>
      <c r="L392" s="301"/>
      <c r="M392" s="302" t="s">
        <v>34</v>
      </c>
      <c r="N392" s="303" t="s">
        <v>49</v>
      </c>
      <c r="O392" s="50"/>
      <c r="P392" s="246">
        <f>O392*H392</f>
        <v>0</v>
      </c>
      <c r="Q392" s="246">
        <v>1</v>
      </c>
      <c r="R392" s="246">
        <f>Q392*H392</f>
        <v>6.544</v>
      </c>
      <c r="S392" s="246">
        <v>0</v>
      </c>
      <c r="T392" s="247">
        <f>S392*H392</f>
        <v>0</v>
      </c>
      <c r="AR392" s="26" t="s">
        <v>295</v>
      </c>
      <c r="AT392" s="26" t="s">
        <v>531</v>
      </c>
      <c r="AU392" s="26" t="s">
        <v>113</v>
      </c>
      <c r="AY392" s="26" t="s">
        <v>187</v>
      </c>
      <c r="BE392" s="248">
        <f>IF(N392="základní",J392,0)</f>
        <v>0</v>
      </c>
      <c r="BF392" s="248">
        <f>IF(N392="snížená",J392,0)</f>
        <v>0</v>
      </c>
      <c r="BG392" s="248">
        <f>IF(N392="zákl. přenesená",J392,0)</f>
        <v>0</v>
      </c>
      <c r="BH392" s="248">
        <f>IF(N392="sníž. přenesená",J392,0)</f>
        <v>0</v>
      </c>
      <c r="BI392" s="248">
        <f>IF(N392="nulová",J392,0)</f>
        <v>0</v>
      </c>
      <c r="BJ392" s="26" t="s">
        <v>86</v>
      </c>
      <c r="BK392" s="248">
        <f>ROUND(I392*H392,2)</f>
        <v>0</v>
      </c>
      <c r="BL392" s="26" t="s">
        <v>204</v>
      </c>
      <c r="BM392" s="26" t="s">
        <v>778</v>
      </c>
    </row>
    <row r="393" spans="2:51" s="13" customFormat="1" ht="13.5">
      <c r="B393" s="266"/>
      <c r="C393" s="267"/>
      <c r="D393" s="253" t="s">
        <v>244</v>
      </c>
      <c r="E393" s="267"/>
      <c r="F393" s="269" t="s">
        <v>779</v>
      </c>
      <c r="G393" s="267"/>
      <c r="H393" s="270">
        <v>6.544</v>
      </c>
      <c r="I393" s="271"/>
      <c r="J393" s="267"/>
      <c r="K393" s="267"/>
      <c r="L393" s="272"/>
      <c r="M393" s="273"/>
      <c r="N393" s="274"/>
      <c r="O393" s="274"/>
      <c r="P393" s="274"/>
      <c r="Q393" s="274"/>
      <c r="R393" s="274"/>
      <c r="S393" s="274"/>
      <c r="T393" s="275"/>
      <c r="AT393" s="276" t="s">
        <v>244</v>
      </c>
      <c r="AU393" s="276" t="s">
        <v>113</v>
      </c>
      <c r="AV393" s="13" t="s">
        <v>88</v>
      </c>
      <c r="AW393" s="13" t="s">
        <v>6</v>
      </c>
      <c r="AX393" s="13" t="s">
        <v>86</v>
      </c>
      <c r="AY393" s="276" t="s">
        <v>187</v>
      </c>
    </row>
    <row r="394" spans="2:65" s="1" customFormat="1" ht="16.5" customHeight="1">
      <c r="B394" s="49"/>
      <c r="C394" s="294" t="s">
        <v>780</v>
      </c>
      <c r="D394" s="294" t="s">
        <v>531</v>
      </c>
      <c r="E394" s="295" t="s">
        <v>781</v>
      </c>
      <c r="F394" s="296" t="s">
        <v>782</v>
      </c>
      <c r="G394" s="297" t="s">
        <v>326</v>
      </c>
      <c r="H394" s="298">
        <v>4.787</v>
      </c>
      <c r="I394" s="299"/>
      <c r="J394" s="300">
        <f>ROUND(I394*H394,2)</f>
        <v>0</v>
      </c>
      <c r="K394" s="296" t="s">
        <v>194</v>
      </c>
      <c r="L394" s="301"/>
      <c r="M394" s="302" t="s">
        <v>34</v>
      </c>
      <c r="N394" s="303" t="s">
        <v>49</v>
      </c>
      <c r="O394" s="50"/>
      <c r="P394" s="246">
        <f>O394*H394</f>
        <v>0</v>
      </c>
      <c r="Q394" s="246">
        <v>1</v>
      </c>
      <c r="R394" s="246">
        <f>Q394*H394</f>
        <v>4.787</v>
      </c>
      <c r="S394" s="246">
        <v>0</v>
      </c>
      <c r="T394" s="247">
        <f>S394*H394</f>
        <v>0</v>
      </c>
      <c r="AR394" s="26" t="s">
        <v>295</v>
      </c>
      <c r="AT394" s="26" t="s">
        <v>531</v>
      </c>
      <c r="AU394" s="26" t="s">
        <v>113</v>
      </c>
      <c r="AY394" s="26" t="s">
        <v>187</v>
      </c>
      <c r="BE394" s="248">
        <f>IF(N394="základní",J394,0)</f>
        <v>0</v>
      </c>
      <c r="BF394" s="248">
        <f>IF(N394="snížená",J394,0)</f>
        <v>0</v>
      </c>
      <c r="BG394" s="248">
        <f>IF(N394="zákl. přenesená",J394,0)</f>
        <v>0</v>
      </c>
      <c r="BH394" s="248">
        <f>IF(N394="sníž. přenesená",J394,0)</f>
        <v>0</v>
      </c>
      <c r="BI394" s="248">
        <f>IF(N394="nulová",J394,0)</f>
        <v>0</v>
      </c>
      <c r="BJ394" s="26" t="s">
        <v>86</v>
      </c>
      <c r="BK394" s="248">
        <f>ROUND(I394*H394,2)</f>
        <v>0</v>
      </c>
      <c r="BL394" s="26" t="s">
        <v>204</v>
      </c>
      <c r="BM394" s="26" t="s">
        <v>783</v>
      </c>
    </row>
    <row r="395" spans="2:51" s="13" customFormat="1" ht="13.5">
      <c r="B395" s="266"/>
      <c r="C395" s="267"/>
      <c r="D395" s="253" t="s">
        <v>244</v>
      </c>
      <c r="E395" s="267"/>
      <c r="F395" s="269" t="s">
        <v>784</v>
      </c>
      <c r="G395" s="267"/>
      <c r="H395" s="270">
        <v>4.787</v>
      </c>
      <c r="I395" s="271"/>
      <c r="J395" s="267"/>
      <c r="K395" s="267"/>
      <c r="L395" s="272"/>
      <c r="M395" s="273"/>
      <c r="N395" s="274"/>
      <c r="O395" s="274"/>
      <c r="P395" s="274"/>
      <c r="Q395" s="274"/>
      <c r="R395" s="274"/>
      <c r="S395" s="274"/>
      <c r="T395" s="275"/>
      <c r="AT395" s="276" t="s">
        <v>244</v>
      </c>
      <c r="AU395" s="276" t="s">
        <v>113</v>
      </c>
      <c r="AV395" s="13" t="s">
        <v>88</v>
      </c>
      <c r="AW395" s="13" t="s">
        <v>6</v>
      </c>
      <c r="AX395" s="13" t="s">
        <v>86</v>
      </c>
      <c r="AY395" s="276" t="s">
        <v>187</v>
      </c>
    </row>
    <row r="396" spans="2:65" s="1" customFormat="1" ht="16.5" customHeight="1">
      <c r="B396" s="49"/>
      <c r="C396" s="294" t="s">
        <v>785</v>
      </c>
      <c r="D396" s="294" t="s">
        <v>531</v>
      </c>
      <c r="E396" s="295" t="s">
        <v>786</v>
      </c>
      <c r="F396" s="296" t="s">
        <v>787</v>
      </c>
      <c r="G396" s="297" t="s">
        <v>326</v>
      </c>
      <c r="H396" s="298">
        <v>0.413</v>
      </c>
      <c r="I396" s="299"/>
      <c r="J396" s="300">
        <f>ROUND(I396*H396,2)</f>
        <v>0</v>
      </c>
      <c r="K396" s="296" t="s">
        <v>194</v>
      </c>
      <c r="L396" s="301"/>
      <c r="M396" s="302" t="s">
        <v>34</v>
      </c>
      <c r="N396" s="303" t="s">
        <v>49</v>
      </c>
      <c r="O396" s="50"/>
      <c r="P396" s="246">
        <f>O396*H396</f>
        <v>0</v>
      </c>
      <c r="Q396" s="246">
        <v>1</v>
      </c>
      <c r="R396" s="246">
        <f>Q396*H396</f>
        <v>0.413</v>
      </c>
      <c r="S396" s="246">
        <v>0</v>
      </c>
      <c r="T396" s="247">
        <f>S396*H396</f>
        <v>0</v>
      </c>
      <c r="AR396" s="26" t="s">
        <v>295</v>
      </c>
      <c r="AT396" s="26" t="s">
        <v>531</v>
      </c>
      <c r="AU396" s="26" t="s">
        <v>113</v>
      </c>
      <c r="AY396" s="26" t="s">
        <v>187</v>
      </c>
      <c r="BE396" s="248">
        <f>IF(N396="základní",J396,0)</f>
        <v>0</v>
      </c>
      <c r="BF396" s="248">
        <f>IF(N396="snížená",J396,0)</f>
        <v>0</v>
      </c>
      <c r="BG396" s="248">
        <f>IF(N396="zákl. přenesená",J396,0)</f>
        <v>0</v>
      </c>
      <c r="BH396" s="248">
        <f>IF(N396="sníž. přenesená",J396,0)</f>
        <v>0</v>
      </c>
      <c r="BI396" s="248">
        <f>IF(N396="nulová",J396,0)</f>
        <v>0</v>
      </c>
      <c r="BJ396" s="26" t="s">
        <v>86</v>
      </c>
      <c r="BK396" s="248">
        <f>ROUND(I396*H396,2)</f>
        <v>0</v>
      </c>
      <c r="BL396" s="26" t="s">
        <v>204</v>
      </c>
      <c r="BM396" s="26" t="s">
        <v>788</v>
      </c>
    </row>
    <row r="397" spans="2:51" s="13" customFormat="1" ht="13.5">
      <c r="B397" s="266"/>
      <c r="C397" s="267"/>
      <c r="D397" s="253" t="s">
        <v>244</v>
      </c>
      <c r="E397" s="267"/>
      <c r="F397" s="269" t="s">
        <v>789</v>
      </c>
      <c r="G397" s="267"/>
      <c r="H397" s="270">
        <v>0.413</v>
      </c>
      <c r="I397" s="271"/>
      <c r="J397" s="267"/>
      <c r="K397" s="267"/>
      <c r="L397" s="272"/>
      <c r="M397" s="273"/>
      <c r="N397" s="274"/>
      <c r="O397" s="274"/>
      <c r="P397" s="274"/>
      <c r="Q397" s="274"/>
      <c r="R397" s="274"/>
      <c r="S397" s="274"/>
      <c r="T397" s="275"/>
      <c r="AT397" s="276" t="s">
        <v>244</v>
      </c>
      <c r="AU397" s="276" t="s">
        <v>113</v>
      </c>
      <c r="AV397" s="13" t="s">
        <v>88</v>
      </c>
      <c r="AW397" s="13" t="s">
        <v>6</v>
      </c>
      <c r="AX397" s="13" t="s">
        <v>86</v>
      </c>
      <c r="AY397" s="276" t="s">
        <v>187</v>
      </c>
    </row>
    <row r="398" spans="2:65" s="1" customFormat="1" ht="16.5" customHeight="1">
      <c r="B398" s="49"/>
      <c r="C398" s="294" t="s">
        <v>790</v>
      </c>
      <c r="D398" s="294" t="s">
        <v>531</v>
      </c>
      <c r="E398" s="295" t="s">
        <v>791</v>
      </c>
      <c r="F398" s="296" t="s">
        <v>792</v>
      </c>
      <c r="G398" s="297" t="s">
        <v>326</v>
      </c>
      <c r="H398" s="298">
        <v>0.547</v>
      </c>
      <c r="I398" s="299"/>
      <c r="J398" s="300">
        <f>ROUND(I398*H398,2)</f>
        <v>0</v>
      </c>
      <c r="K398" s="296" t="s">
        <v>194</v>
      </c>
      <c r="L398" s="301"/>
      <c r="M398" s="302" t="s">
        <v>34</v>
      </c>
      <c r="N398" s="303" t="s">
        <v>49</v>
      </c>
      <c r="O398" s="50"/>
      <c r="P398" s="246">
        <f>O398*H398</f>
        <v>0</v>
      </c>
      <c r="Q398" s="246">
        <v>1</v>
      </c>
      <c r="R398" s="246">
        <f>Q398*H398</f>
        <v>0.547</v>
      </c>
      <c r="S398" s="246">
        <v>0</v>
      </c>
      <c r="T398" s="247">
        <f>S398*H398</f>
        <v>0</v>
      </c>
      <c r="AR398" s="26" t="s">
        <v>295</v>
      </c>
      <c r="AT398" s="26" t="s">
        <v>531</v>
      </c>
      <c r="AU398" s="26" t="s">
        <v>113</v>
      </c>
      <c r="AY398" s="26" t="s">
        <v>187</v>
      </c>
      <c r="BE398" s="248">
        <f>IF(N398="základní",J398,0)</f>
        <v>0</v>
      </c>
      <c r="BF398" s="248">
        <f>IF(N398="snížená",J398,0)</f>
        <v>0</v>
      </c>
      <c r="BG398" s="248">
        <f>IF(N398="zákl. přenesená",J398,0)</f>
        <v>0</v>
      </c>
      <c r="BH398" s="248">
        <f>IF(N398="sníž. přenesená",J398,0)</f>
        <v>0</v>
      </c>
      <c r="BI398" s="248">
        <f>IF(N398="nulová",J398,0)</f>
        <v>0</v>
      </c>
      <c r="BJ398" s="26" t="s">
        <v>86</v>
      </c>
      <c r="BK398" s="248">
        <f>ROUND(I398*H398,2)</f>
        <v>0</v>
      </c>
      <c r="BL398" s="26" t="s">
        <v>204</v>
      </c>
      <c r="BM398" s="26" t="s">
        <v>793</v>
      </c>
    </row>
    <row r="399" spans="2:51" s="13" customFormat="1" ht="13.5">
      <c r="B399" s="266"/>
      <c r="C399" s="267"/>
      <c r="D399" s="253" t="s">
        <v>244</v>
      </c>
      <c r="E399" s="267"/>
      <c r="F399" s="269" t="s">
        <v>794</v>
      </c>
      <c r="G399" s="267"/>
      <c r="H399" s="270">
        <v>0.547</v>
      </c>
      <c r="I399" s="271"/>
      <c r="J399" s="267"/>
      <c r="K399" s="267"/>
      <c r="L399" s="272"/>
      <c r="M399" s="273"/>
      <c r="N399" s="274"/>
      <c r="O399" s="274"/>
      <c r="P399" s="274"/>
      <c r="Q399" s="274"/>
      <c r="R399" s="274"/>
      <c r="S399" s="274"/>
      <c r="T399" s="275"/>
      <c r="AT399" s="276" t="s">
        <v>244</v>
      </c>
      <c r="AU399" s="276" t="s">
        <v>113</v>
      </c>
      <c r="AV399" s="13" t="s">
        <v>88</v>
      </c>
      <c r="AW399" s="13" t="s">
        <v>6</v>
      </c>
      <c r="AX399" s="13" t="s">
        <v>86</v>
      </c>
      <c r="AY399" s="276" t="s">
        <v>187</v>
      </c>
    </row>
    <row r="400" spans="2:65" s="1" customFormat="1" ht="16.5" customHeight="1">
      <c r="B400" s="49"/>
      <c r="C400" s="294" t="s">
        <v>795</v>
      </c>
      <c r="D400" s="294" t="s">
        <v>531</v>
      </c>
      <c r="E400" s="295" t="s">
        <v>796</v>
      </c>
      <c r="F400" s="296" t="s">
        <v>797</v>
      </c>
      <c r="G400" s="297" t="s">
        <v>326</v>
      </c>
      <c r="H400" s="298">
        <v>0.531</v>
      </c>
      <c r="I400" s="299"/>
      <c r="J400" s="300">
        <f>ROUND(I400*H400,2)</f>
        <v>0</v>
      </c>
      <c r="K400" s="296" t="s">
        <v>194</v>
      </c>
      <c r="L400" s="301"/>
      <c r="M400" s="302" t="s">
        <v>34</v>
      </c>
      <c r="N400" s="303" t="s">
        <v>49</v>
      </c>
      <c r="O400" s="50"/>
      <c r="P400" s="246">
        <f>O400*H400</f>
        <v>0</v>
      </c>
      <c r="Q400" s="246">
        <v>1</v>
      </c>
      <c r="R400" s="246">
        <f>Q400*H400</f>
        <v>0.531</v>
      </c>
      <c r="S400" s="246">
        <v>0</v>
      </c>
      <c r="T400" s="247">
        <f>S400*H400</f>
        <v>0</v>
      </c>
      <c r="AR400" s="26" t="s">
        <v>295</v>
      </c>
      <c r="AT400" s="26" t="s">
        <v>531</v>
      </c>
      <c r="AU400" s="26" t="s">
        <v>113</v>
      </c>
      <c r="AY400" s="26" t="s">
        <v>187</v>
      </c>
      <c r="BE400" s="248">
        <f>IF(N400="základní",J400,0)</f>
        <v>0</v>
      </c>
      <c r="BF400" s="248">
        <f>IF(N400="snížená",J400,0)</f>
        <v>0</v>
      </c>
      <c r="BG400" s="248">
        <f>IF(N400="zákl. přenesená",J400,0)</f>
        <v>0</v>
      </c>
      <c r="BH400" s="248">
        <f>IF(N400="sníž. přenesená",J400,0)</f>
        <v>0</v>
      </c>
      <c r="BI400" s="248">
        <f>IF(N400="nulová",J400,0)</f>
        <v>0</v>
      </c>
      <c r="BJ400" s="26" t="s">
        <v>86</v>
      </c>
      <c r="BK400" s="248">
        <f>ROUND(I400*H400,2)</f>
        <v>0</v>
      </c>
      <c r="BL400" s="26" t="s">
        <v>204</v>
      </c>
      <c r="BM400" s="26" t="s">
        <v>798</v>
      </c>
    </row>
    <row r="401" spans="2:51" s="13" customFormat="1" ht="13.5">
      <c r="B401" s="266"/>
      <c r="C401" s="267"/>
      <c r="D401" s="253" t="s">
        <v>244</v>
      </c>
      <c r="E401" s="267"/>
      <c r="F401" s="269" t="s">
        <v>799</v>
      </c>
      <c r="G401" s="267"/>
      <c r="H401" s="270">
        <v>0.531</v>
      </c>
      <c r="I401" s="271"/>
      <c r="J401" s="267"/>
      <c r="K401" s="267"/>
      <c r="L401" s="272"/>
      <c r="M401" s="273"/>
      <c r="N401" s="274"/>
      <c r="O401" s="274"/>
      <c r="P401" s="274"/>
      <c r="Q401" s="274"/>
      <c r="R401" s="274"/>
      <c r="S401" s="274"/>
      <c r="T401" s="275"/>
      <c r="AT401" s="276" t="s">
        <v>244</v>
      </c>
      <c r="AU401" s="276" t="s">
        <v>113</v>
      </c>
      <c r="AV401" s="13" t="s">
        <v>88</v>
      </c>
      <c r="AW401" s="13" t="s">
        <v>6</v>
      </c>
      <c r="AX401" s="13" t="s">
        <v>86</v>
      </c>
      <c r="AY401" s="276" t="s">
        <v>187</v>
      </c>
    </row>
    <row r="402" spans="2:65" s="1" customFormat="1" ht="16.5" customHeight="1">
      <c r="B402" s="49"/>
      <c r="C402" s="294" t="s">
        <v>800</v>
      </c>
      <c r="D402" s="294" t="s">
        <v>531</v>
      </c>
      <c r="E402" s="295" t="s">
        <v>801</v>
      </c>
      <c r="F402" s="296" t="s">
        <v>802</v>
      </c>
      <c r="G402" s="297" t="s">
        <v>326</v>
      </c>
      <c r="H402" s="298">
        <v>4.353</v>
      </c>
      <c r="I402" s="299"/>
      <c r="J402" s="300">
        <f>ROUND(I402*H402,2)</f>
        <v>0</v>
      </c>
      <c r="K402" s="296" t="s">
        <v>194</v>
      </c>
      <c r="L402" s="301"/>
      <c r="M402" s="302" t="s">
        <v>34</v>
      </c>
      <c r="N402" s="303" t="s">
        <v>49</v>
      </c>
      <c r="O402" s="50"/>
      <c r="P402" s="246">
        <f>O402*H402</f>
        <v>0</v>
      </c>
      <c r="Q402" s="246">
        <v>1</v>
      </c>
      <c r="R402" s="246">
        <f>Q402*H402</f>
        <v>4.353</v>
      </c>
      <c r="S402" s="246">
        <v>0</v>
      </c>
      <c r="T402" s="247">
        <f>S402*H402</f>
        <v>0</v>
      </c>
      <c r="AR402" s="26" t="s">
        <v>295</v>
      </c>
      <c r="AT402" s="26" t="s">
        <v>531</v>
      </c>
      <c r="AU402" s="26" t="s">
        <v>113</v>
      </c>
      <c r="AY402" s="26" t="s">
        <v>187</v>
      </c>
      <c r="BE402" s="248">
        <f>IF(N402="základní",J402,0)</f>
        <v>0</v>
      </c>
      <c r="BF402" s="248">
        <f>IF(N402="snížená",J402,0)</f>
        <v>0</v>
      </c>
      <c r="BG402" s="248">
        <f>IF(N402="zákl. přenesená",J402,0)</f>
        <v>0</v>
      </c>
      <c r="BH402" s="248">
        <f>IF(N402="sníž. přenesená",J402,0)</f>
        <v>0</v>
      </c>
      <c r="BI402" s="248">
        <f>IF(N402="nulová",J402,0)</f>
        <v>0</v>
      </c>
      <c r="BJ402" s="26" t="s">
        <v>86</v>
      </c>
      <c r="BK402" s="248">
        <f>ROUND(I402*H402,2)</f>
        <v>0</v>
      </c>
      <c r="BL402" s="26" t="s">
        <v>204</v>
      </c>
      <c r="BM402" s="26" t="s">
        <v>803</v>
      </c>
    </row>
    <row r="403" spans="2:51" s="13" customFormat="1" ht="13.5">
      <c r="B403" s="266"/>
      <c r="C403" s="267"/>
      <c r="D403" s="253" t="s">
        <v>244</v>
      </c>
      <c r="E403" s="267"/>
      <c r="F403" s="269" t="s">
        <v>804</v>
      </c>
      <c r="G403" s="267"/>
      <c r="H403" s="270">
        <v>4.353</v>
      </c>
      <c r="I403" s="271"/>
      <c r="J403" s="267"/>
      <c r="K403" s="267"/>
      <c r="L403" s="272"/>
      <c r="M403" s="273"/>
      <c r="N403" s="274"/>
      <c r="O403" s="274"/>
      <c r="P403" s="274"/>
      <c r="Q403" s="274"/>
      <c r="R403" s="274"/>
      <c r="S403" s="274"/>
      <c r="T403" s="275"/>
      <c r="AT403" s="276" t="s">
        <v>244</v>
      </c>
      <c r="AU403" s="276" t="s">
        <v>113</v>
      </c>
      <c r="AV403" s="13" t="s">
        <v>88</v>
      </c>
      <c r="AW403" s="13" t="s">
        <v>6</v>
      </c>
      <c r="AX403" s="13" t="s">
        <v>86</v>
      </c>
      <c r="AY403" s="276" t="s">
        <v>187</v>
      </c>
    </row>
    <row r="404" spans="2:65" s="1" customFormat="1" ht="16.5" customHeight="1">
      <c r="B404" s="49"/>
      <c r="C404" s="294" t="s">
        <v>805</v>
      </c>
      <c r="D404" s="294" t="s">
        <v>531</v>
      </c>
      <c r="E404" s="295" t="s">
        <v>806</v>
      </c>
      <c r="F404" s="296" t="s">
        <v>807</v>
      </c>
      <c r="G404" s="297" t="s">
        <v>326</v>
      </c>
      <c r="H404" s="298">
        <v>0.341</v>
      </c>
      <c r="I404" s="299"/>
      <c r="J404" s="300">
        <f>ROUND(I404*H404,2)</f>
        <v>0</v>
      </c>
      <c r="K404" s="296" t="s">
        <v>194</v>
      </c>
      <c r="L404" s="301"/>
      <c r="M404" s="302" t="s">
        <v>34</v>
      </c>
      <c r="N404" s="303" t="s">
        <v>49</v>
      </c>
      <c r="O404" s="50"/>
      <c r="P404" s="246">
        <f>O404*H404</f>
        <v>0</v>
      </c>
      <c r="Q404" s="246">
        <v>1</v>
      </c>
      <c r="R404" s="246">
        <f>Q404*H404</f>
        <v>0.341</v>
      </c>
      <c r="S404" s="246">
        <v>0</v>
      </c>
      <c r="T404" s="247">
        <f>S404*H404</f>
        <v>0</v>
      </c>
      <c r="AR404" s="26" t="s">
        <v>295</v>
      </c>
      <c r="AT404" s="26" t="s">
        <v>531</v>
      </c>
      <c r="AU404" s="26" t="s">
        <v>113</v>
      </c>
      <c r="AY404" s="26" t="s">
        <v>187</v>
      </c>
      <c r="BE404" s="248">
        <f>IF(N404="základní",J404,0)</f>
        <v>0</v>
      </c>
      <c r="BF404" s="248">
        <f>IF(N404="snížená",J404,0)</f>
        <v>0</v>
      </c>
      <c r="BG404" s="248">
        <f>IF(N404="zákl. přenesená",J404,0)</f>
        <v>0</v>
      </c>
      <c r="BH404" s="248">
        <f>IF(N404="sníž. přenesená",J404,0)</f>
        <v>0</v>
      </c>
      <c r="BI404" s="248">
        <f>IF(N404="nulová",J404,0)</f>
        <v>0</v>
      </c>
      <c r="BJ404" s="26" t="s">
        <v>86</v>
      </c>
      <c r="BK404" s="248">
        <f>ROUND(I404*H404,2)</f>
        <v>0</v>
      </c>
      <c r="BL404" s="26" t="s">
        <v>204</v>
      </c>
      <c r="BM404" s="26" t="s">
        <v>808</v>
      </c>
    </row>
    <row r="405" spans="2:51" s="13" customFormat="1" ht="13.5">
      <c r="B405" s="266"/>
      <c r="C405" s="267"/>
      <c r="D405" s="253" t="s">
        <v>244</v>
      </c>
      <c r="E405" s="267"/>
      <c r="F405" s="269" t="s">
        <v>809</v>
      </c>
      <c r="G405" s="267"/>
      <c r="H405" s="270">
        <v>0.341</v>
      </c>
      <c r="I405" s="271"/>
      <c r="J405" s="267"/>
      <c r="K405" s="267"/>
      <c r="L405" s="272"/>
      <c r="M405" s="273"/>
      <c r="N405" s="274"/>
      <c r="O405" s="274"/>
      <c r="P405" s="274"/>
      <c r="Q405" s="274"/>
      <c r="R405" s="274"/>
      <c r="S405" s="274"/>
      <c r="T405" s="275"/>
      <c r="AT405" s="276" t="s">
        <v>244</v>
      </c>
      <c r="AU405" s="276" t="s">
        <v>113</v>
      </c>
      <c r="AV405" s="13" t="s">
        <v>88</v>
      </c>
      <c r="AW405" s="13" t="s">
        <v>6</v>
      </c>
      <c r="AX405" s="13" t="s">
        <v>86</v>
      </c>
      <c r="AY405" s="276" t="s">
        <v>187</v>
      </c>
    </row>
    <row r="406" spans="2:65" s="1" customFormat="1" ht="16.5" customHeight="1">
      <c r="B406" s="49"/>
      <c r="C406" s="294" t="s">
        <v>810</v>
      </c>
      <c r="D406" s="294" t="s">
        <v>531</v>
      </c>
      <c r="E406" s="295" t="s">
        <v>811</v>
      </c>
      <c r="F406" s="296" t="s">
        <v>812</v>
      </c>
      <c r="G406" s="297" t="s">
        <v>326</v>
      </c>
      <c r="H406" s="298">
        <v>0.05</v>
      </c>
      <c r="I406" s="299"/>
      <c r="J406" s="300">
        <f>ROUND(I406*H406,2)</f>
        <v>0</v>
      </c>
      <c r="K406" s="296" t="s">
        <v>194</v>
      </c>
      <c r="L406" s="301"/>
      <c r="M406" s="302" t="s">
        <v>34</v>
      </c>
      <c r="N406" s="303" t="s">
        <v>49</v>
      </c>
      <c r="O406" s="50"/>
      <c r="P406" s="246">
        <f>O406*H406</f>
        <v>0</v>
      </c>
      <c r="Q406" s="246">
        <v>1</v>
      </c>
      <c r="R406" s="246">
        <f>Q406*H406</f>
        <v>0.05</v>
      </c>
      <c r="S406" s="246">
        <v>0</v>
      </c>
      <c r="T406" s="247">
        <f>S406*H406</f>
        <v>0</v>
      </c>
      <c r="AR406" s="26" t="s">
        <v>295</v>
      </c>
      <c r="AT406" s="26" t="s">
        <v>531</v>
      </c>
      <c r="AU406" s="26" t="s">
        <v>113</v>
      </c>
      <c r="AY406" s="26" t="s">
        <v>187</v>
      </c>
      <c r="BE406" s="248">
        <f>IF(N406="základní",J406,0)</f>
        <v>0</v>
      </c>
      <c r="BF406" s="248">
        <f>IF(N406="snížená",J406,0)</f>
        <v>0</v>
      </c>
      <c r="BG406" s="248">
        <f>IF(N406="zákl. přenesená",J406,0)</f>
        <v>0</v>
      </c>
      <c r="BH406" s="248">
        <f>IF(N406="sníž. přenesená",J406,0)</f>
        <v>0</v>
      </c>
      <c r="BI406" s="248">
        <f>IF(N406="nulová",J406,0)</f>
        <v>0</v>
      </c>
      <c r="BJ406" s="26" t="s">
        <v>86</v>
      </c>
      <c r="BK406" s="248">
        <f>ROUND(I406*H406,2)</f>
        <v>0</v>
      </c>
      <c r="BL406" s="26" t="s">
        <v>204</v>
      </c>
      <c r="BM406" s="26" t="s">
        <v>813</v>
      </c>
    </row>
    <row r="407" spans="2:51" s="13" customFormat="1" ht="13.5">
      <c r="B407" s="266"/>
      <c r="C407" s="267"/>
      <c r="D407" s="253" t="s">
        <v>244</v>
      </c>
      <c r="E407" s="267"/>
      <c r="F407" s="269" t="s">
        <v>814</v>
      </c>
      <c r="G407" s="267"/>
      <c r="H407" s="270">
        <v>0.05</v>
      </c>
      <c r="I407" s="271"/>
      <c r="J407" s="267"/>
      <c r="K407" s="267"/>
      <c r="L407" s="272"/>
      <c r="M407" s="273"/>
      <c r="N407" s="274"/>
      <c r="O407" s="274"/>
      <c r="P407" s="274"/>
      <c r="Q407" s="274"/>
      <c r="R407" s="274"/>
      <c r="S407" s="274"/>
      <c r="T407" s="275"/>
      <c r="AT407" s="276" t="s">
        <v>244</v>
      </c>
      <c r="AU407" s="276" t="s">
        <v>113</v>
      </c>
      <c r="AV407" s="13" t="s">
        <v>88</v>
      </c>
      <c r="AW407" s="13" t="s">
        <v>6</v>
      </c>
      <c r="AX407" s="13" t="s">
        <v>86</v>
      </c>
      <c r="AY407" s="276" t="s">
        <v>187</v>
      </c>
    </row>
    <row r="408" spans="2:65" s="1" customFormat="1" ht="16.5" customHeight="1">
      <c r="B408" s="49"/>
      <c r="C408" s="294" t="s">
        <v>815</v>
      </c>
      <c r="D408" s="294" t="s">
        <v>531</v>
      </c>
      <c r="E408" s="295" t="s">
        <v>816</v>
      </c>
      <c r="F408" s="296" t="s">
        <v>817</v>
      </c>
      <c r="G408" s="297" t="s">
        <v>326</v>
      </c>
      <c r="H408" s="298">
        <v>0.194</v>
      </c>
      <c r="I408" s="299"/>
      <c r="J408" s="300">
        <f>ROUND(I408*H408,2)</f>
        <v>0</v>
      </c>
      <c r="K408" s="296" t="s">
        <v>194</v>
      </c>
      <c r="L408" s="301"/>
      <c r="M408" s="302" t="s">
        <v>34</v>
      </c>
      <c r="N408" s="303" t="s">
        <v>49</v>
      </c>
      <c r="O408" s="50"/>
      <c r="P408" s="246">
        <f>O408*H408</f>
        <v>0</v>
      </c>
      <c r="Q408" s="246">
        <v>1</v>
      </c>
      <c r="R408" s="246">
        <f>Q408*H408</f>
        <v>0.194</v>
      </c>
      <c r="S408" s="246">
        <v>0</v>
      </c>
      <c r="T408" s="247">
        <f>S408*H408</f>
        <v>0</v>
      </c>
      <c r="AR408" s="26" t="s">
        <v>295</v>
      </c>
      <c r="AT408" s="26" t="s">
        <v>531</v>
      </c>
      <c r="AU408" s="26" t="s">
        <v>113</v>
      </c>
      <c r="AY408" s="26" t="s">
        <v>187</v>
      </c>
      <c r="BE408" s="248">
        <f>IF(N408="základní",J408,0)</f>
        <v>0</v>
      </c>
      <c r="BF408" s="248">
        <f>IF(N408="snížená",J408,0)</f>
        <v>0</v>
      </c>
      <c r="BG408" s="248">
        <f>IF(N408="zákl. přenesená",J408,0)</f>
        <v>0</v>
      </c>
      <c r="BH408" s="248">
        <f>IF(N408="sníž. přenesená",J408,0)</f>
        <v>0</v>
      </c>
      <c r="BI408" s="248">
        <f>IF(N408="nulová",J408,0)</f>
        <v>0</v>
      </c>
      <c r="BJ408" s="26" t="s">
        <v>86</v>
      </c>
      <c r="BK408" s="248">
        <f>ROUND(I408*H408,2)</f>
        <v>0</v>
      </c>
      <c r="BL408" s="26" t="s">
        <v>204</v>
      </c>
      <c r="BM408" s="26" t="s">
        <v>818</v>
      </c>
    </row>
    <row r="409" spans="2:51" s="13" customFormat="1" ht="13.5">
      <c r="B409" s="266"/>
      <c r="C409" s="267"/>
      <c r="D409" s="253" t="s">
        <v>244</v>
      </c>
      <c r="E409" s="267"/>
      <c r="F409" s="269" t="s">
        <v>819</v>
      </c>
      <c r="G409" s="267"/>
      <c r="H409" s="270">
        <v>0.194</v>
      </c>
      <c r="I409" s="271"/>
      <c r="J409" s="267"/>
      <c r="K409" s="267"/>
      <c r="L409" s="272"/>
      <c r="M409" s="273"/>
      <c r="N409" s="274"/>
      <c r="O409" s="274"/>
      <c r="P409" s="274"/>
      <c r="Q409" s="274"/>
      <c r="R409" s="274"/>
      <c r="S409" s="274"/>
      <c r="T409" s="275"/>
      <c r="AT409" s="276" t="s">
        <v>244</v>
      </c>
      <c r="AU409" s="276" t="s">
        <v>113</v>
      </c>
      <c r="AV409" s="13" t="s">
        <v>88</v>
      </c>
      <c r="AW409" s="13" t="s">
        <v>6</v>
      </c>
      <c r="AX409" s="13" t="s">
        <v>86</v>
      </c>
      <c r="AY409" s="276" t="s">
        <v>187</v>
      </c>
    </row>
    <row r="410" spans="2:65" s="1" customFormat="1" ht="16.5" customHeight="1">
      <c r="B410" s="49"/>
      <c r="C410" s="294" t="s">
        <v>820</v>
      </c>
      <c r="D410" s="294" t="s">
        <v>531</v>
      </c>
      <c r="E410" s="295" t="s">
        <v>821</v>
      </c>
      <c r="F410" s="296" t="s">
        <v>822</v>
      </c>
      <c r="G410" s="297" t="s">
        <v>326</v>
      </c>
      <c r="H410" s="298">
        <v>0.717</v>
      </c>
      <c r="I410" s="299"/>
      <c r="J410" s="300">
        <f>ROUND(I410*H410,2)</f>
        <v>0</v>
      </c>
      <c r="K410" s="296" t="s">
        <v>194</v>
      </c>
      <c r="L410" s="301"/>
      <c r="M410" s="302" t="s">
        <v>34</v>
      </c>
      <c r="N410" s="303" t="s">
        <v>49</v>
      </c>
      <c r="O410" s="50"/>
      <c r="P410" s="246">
        <f>O410*H410</f>
        <v>0</v>
      </c>
      <c r="Q410" s="246">
        <v>1</v>
      </c>
      <c r="R410" s="246">
        <f>Q410*H410</f>
        <v>0.717</v>
      </c>
      <c r="S410" s="246">
        <v>0</v>
      </c>
      <c r="T410" s="247">
        <f>S410*H410</f>
        <v>0</v>
      </c>
      <c r="AR410" s="26" t="s">
        <v>295</v>
      </c>
      <c r="AT410" s="26" t="s">
        <v>531</v>
      </c>
      <c r="AU410" s="26" t="s">
        <v>113</v>
      </c>
      <c r="AY410" s="26" t="s">
        <v>187</v>
      </c>
      <c r="BE410" s="248">
        <f>IF(N410="základní",J410,0)</f>
        <v>0</v>
      </c>
      <c r="BF410" s="248">
        <f>IF(N410="snížená",J410,0)</f>
        <v>0</v>
      </c>
      <c r="BG410" s="248">
        <f>IF(N410="zákl. přenesená",J410,0)</f>
        <v>0</v>
      </c>
      <c r="BH410" s="248">
        <f>IF(N410="sníž. přenesená",J410,0)</f>
        <v>0</v>
      </c>
      <c r="BI410" s="248">
        <f>IF(N410="nulová",J410,0)</f>
        <v>0</v>
      </c>
      <c r="BJ410" s="26" t="s">
        <v>86</v>
      </c>
      <c r="BK410" s="248">
        <f>ROUND(I410*H410,2)</f>
        <v>0</v>
      </c>
      <c r="BL410" s="26" t="s">
        <v>204</v>
      </c>
      <c r="BM410" s="26" t="s">
        <v>823</v>
      </c>
    </row>
    <row r="411" spans="2:51" s="13" customFormat="1" ht="13.5">
      <c r="B411" s="266"/>
      <c r="C411" s="267"/>
      <c r="D411" s="253" t="s">
        <v>244</v>
      </c>
      <c r="E411" s="267"/>
      <c r="F411" s="269" t="s">
        <v>824</v>
      </c>
      <c r="G411" s="267"/>
      <c r="H411" s="270">
        <v>0.717</v>
      </c>
      <c r="I411" s="271"/>
      <c r="J411" s="267"/>
      <c r="K411" s="267"/>
      <c r="L411" s="272"/>
      <c r="M411" s="273"/>
      <c r="N411" s="274"/>
      <c r="O411" s="274"/>
      <c r="P411" s="274"/>
      <c r="Q411" s="274"/>
      <c r="R411" s="274"/>
      <c r="S411" s="274"/>
      <c r="T411" s="275"/>
      <c r="AT411" s="276" t="s">
        <v>244</v>
      </c>
      <c r="AU411" s="276" t="s">
        <v>113</v>
      </c>
      <c r="AV411" s="13" t="s">
        <v>88</v>
      </c>
      <c r="AW411" s="13" t="s">
        <v>6</v>
      </c>
      <c r="AX411" s="13" t="s">
        <v>86</v>
      </c>
      <c r="AY411" s="276" t="s">
        <v>187</v>
      </c>
    </row>
    <row r="412" spans="2:65" s="1" customFormat="1" ht="16.5" customHeight="1">
      <c r="B412" s="49"/>
      <c r="C412" s="294" t="s">
        <v>825</v>
      </c>
      <c r="D412" s="294" t="s">
        <v>531</v>
      </c>
      <c r="E412" s="295" t="s">
        <v>826</v>
      </c>
      <c r="F412" s="296" t="s">
        <v>827</v>
      </c>
      <c r="G412" s="297" t="s">
        <v>326</v>
      </c>
      <c r="H412" s="298">
        <v>1.282</v>
      </c>
      <c r="I412" s="299"/>
      <c r="J412" s="300">
        <f>ROUND(I412*H412,2)</f>
        <v>0</v>
      </c>
      <c r="K412" s="296" t="s">
        <v>194</v>
      </c>
      <c r="L412" s="301"/>
      <c r="M412" s="302" t="s">
        <v>34</v>
      </c>
      <c r="N412" s="303" t="s">
        <v>49</v>
      </c>
      <c r="O412" s="50"/>
      <c r="P412" s="246">
        <f>O412*H412</f>
        <v>0</v>
      </c>
      <c r="Q412" s="246">
        <v>1</v>
      </c>
      <c r="R412" s="246">
        <f>Q412*H412</f>
        <v>1.282</v>
      </c>
      <c r="S412" s="246">
        <v>0</v>
      </c>
      <c r="T412" s="247">
        <f>S412*H412</f>
        <v>0</v>
      </c>
      <c r="AR412" s="26" t="s">
        <v>295</v>
      </c>
      <c r="AT412" s="26" t="s">
        <v>531</v>
      </c>
      <c r="AU412" s="26" t="s">
        <v>113</v>
      </c>
      <c r="AY412" s="26" t="s">
        <v>187</v>
      </c>
      <c r="BE412" s="248">
        <f>IF(N412="základní",J412,0)</f>
        <v>0</v>
      </c>
      <c r="BF412" s="248">
        <f>IF(N412="snížená",J412,0)</f>
        <v>0</v>
      </c>
      <c r="BG412" s="248">
        <f>IF(N412="zákl. přenesená",J412,0)</f>
        <v>0</v>
      </c>
      <c r="BH412" s="248">
        <f>IF(N412="sníž. přenesená",J412,0)</f>
        <v>0</v>
      </c>
      <c r="BI412" s="248">
        <f>IF(N412="nulová",J412,0)</f>
        <v>0</v>
      </c>
      <c r="BJ412" s="26" t="s">
        <v>86</v>
      </c>
      <c r="BK412" s="248">
        <f>ROUND(I412*H412,2)</f>
        <v>0</v>
      </c>
      <c r="BL412" s="26" t="s">
        <v>204</v>
      </c>
      <c r="BM412" s="26" t="s">
        <v>828</v>
      </c>
    </row>
    <row r="413" spans="2:51" s="13" customFormat="1" ht="13.5">
      <c r="B413" s="266"/>
      <c r="C413" s="267"/>
      <c r="D413" s="253" t="s">
        <v>244</v>
      </c>
      <c r="E413" s="267"/>
      <c r="F413" s="269" t="s">
        <v>829</v>
      </c>
      <c r="G413" s="267"/>
      <c r="H413" s="270">
        <v>1.282</v>
      </c>
      <c r="I413" s="271"/>
      <c r="J413" s="267"/>
      <c r="K413" s="267"/>
      <c r="L413" s="272"/>
      <c r="M413" s="273"/>
      <c r="N413" s="274"/>
      <c r="O413" s="274"/>
      <c r="P413" s="274"/>
      <c r="Q413" s="274"/>
      <c r="R413" s="274"/>
      <c r="S413" s="274"/>
      <c r="T413" s="275"/>
      <c r="AT413" s="276" t="s">
        <v>244</v>
      </c>
      <c r="AU413" s="276" t="s">
        <v>113</v>
      </c>
      <c r="AV413" s="13" t="s">
        <v>88</v>
      </c>
      <c r="AW413" s="13" t="s">
        <v>6</v>
      </c>
      <c r="AX413" s="13" t="s">
        <v>86</v>
      </c>
      <c r="AY413" s="276" t="s">
        <v>187</v>
      </c>
    </row>
    <row r="414" spans="2:65" s="1" customFormat="1" ht="16.5" customHeight="1">
      <c r="B414" s="49"/>
      <c r="C414" s="294" t="s">
        <v>830</v>
      </c>
      <c r="D414" s="294" t="s">
        <v>531</v>
      </c>
      <c r="E414" s="295" t="s">
        <v>831</v>
      </c>
      <c r="F414" s="296" t="s">
        <v>832</v>
      </c>
      <c r="G414" s="297" t="s">
        <v>326</v>
      </c>
      <c r="H414" s="298">
        <v>0.69</v>
      </c>
      <c r="I414" s="299"/>
      <c r="J414" s="300">
        <f>ROUND(I414*H414,2)</f>
        <v>0</v>
      </c>
      <c r="K414" s="296" t="s">
        <v>194</v>
      </c>
      <c r="L414" s="301"/>
      <c r="M414" s="302" t="s">
        <v>34</v>
      </c>
      <c r="N414" s="303" t="s">
        <v>49</v>
      </c>
      <c r="O414" s="50"/>
      <c r="P414" s="246">
        <f>O414*H414</f>
        <v>0</v>
      </c>
      <c r="Q414" s="246">
        <v>1</v>
      </c>
      <c r="R414" s="246">
        <f>Q414*H414</f>
        <v>0.69</v>
      </c>
      <c r="S414" s="246">
        <v>0</v>
      </c>
      <c r="T414" s="247">
        <f>S414*H414</f>
        <v>0</v>
      </c>
      <c r="AR414" s="26" t="s">
        <v>295</v>
      </c>
      <c r="AT414" s="26" t="s">
        <v>531</v>
      </c>
      <c r="AU414" s="26" t="s">
        <v>113</v>
      </c>
      <c r="AY414" s="26" t="s">
        <v>187</v>
      </c>
      <c r="BE414" s="248">
        <f>IF(N414="základní",J414,0)</f>
        <v>0</v>
      </c>
      <c r="BF414" s="248">
        <f>IF(N414="snížená",J414,0)</f>
        <v>0</v>
      </c>
      <c r="BG414" s="248">
        <f>IF(N414="zákl. přenesená",J414,0)</f>
        <v>0</v>
      </c>
      <c r="BH414" s="248">
        <f>IF(N414="sníž. přenesená",J414,0)</f>
        <v>0</v>
      </c>
      <c r="BI414" s="248">
        <f>IF(N414="nulová",J414,0)</f>
        <v>0</v>
      </c>
      <c r="BJ414" s="26" t="s">
        <v>86</v>
      </c>
      <c r="BK414" s="248">
        <f>ROUND(I414*H414,2)</f>
        <v>0</v>
      </c>
      <c r="BL414" s="26" t="s">
        <v>204</v>
      </c>
      <c r="BM414" s="26" t="s">
        <v>833</v>
      </c>
    </row>
    <row r="415" spans="2:51" s="13" customFormat="1" ht="13.5">
      <c r="B415" s="266"/>
      <c r="C415" s="267"/>
      <c r="D415" s="253" t="s">
        <v>244</v>
      </c>
      <c r="E415" s="267"/>
      <c r="F415" s="269" t="s">
        <v>834</v>
      </c>
      <c r="G415" s="267"/>
      <c r="H415" s="270">
        <v>0.69</v>
      </c>
      <c r="I415" s="271"/>
      <c r="J415" s="267"/>
      <c r="K415" s="267"/>
      <c r="L415" s="272"/>
      <c r="M415" s="273"/>
      <c r="N415" s="274"/>
      <c r="O415" s="274"/>
      <c r="P415" s="274"/>
      <c r="Q415" s="274"/>
      <c r="R415" s="274"/>
      <c r="S415" s="274"/>
      <c r="T415" s="275"/>
      <c r="AT415" s="276" t="s">
        <v>244</v>
      </c>
      <c r="AU415" s="276" t="s">
        <v>113</v>
      </c>
      <c r="AV415" s="13" t="s">
        <v>88</v>
      </c>
      <c r="AW415" s="13" t="s">
        <v>6</v>
      </c>
      <c r="AX415" s="13" t="s">
        <v>86</v>
      </c>
      <c r="AY415" s="276" t="s">
        <v>187</v>
      </c>
    </row>
    <row r="416" spans="2:65" s="1" customFormat="1" ht="16.5" customHeight="1">
      <c r="B416" s="49"/>
      <c r="C416" s="294" t="s">
        <v>835</v>
      </c>
      <c r="D416" s="294" t="s">
        <v>531</v>
      </c>
      <c r="E416" s="295" t="s">
        <v>836</v>
      </c>
      <c r="F416" s="296" t="s">
        <v>837</v>
      </c>
      <c r="G416" s="297" t="s">
        <v>326</v>
      </c>
      <c r="H416" s="298">
        <v>1.514</v>
      </c>
      <c r="I416" s="299"/>
      <c r="J416" s="300">
        <f>ROUND(I416*H416,2)</f>
        <v>0</v>
      </c>
      <c r="K416" s="296" t="s">
        <v>194</v>
      </c>
      <c r="L416" s="301"/>
      <c r="M416" s="302" t="s">
        <v>34</v>
      </c>
      <c r="N416" s="303" t="s">
        <v>49</v>
      </c>
      <c r="O416" s="50"/>
      <c r="P416" s="246">
        <f>O416*H416</f>
        <v>0</v>
      </c>
      <c r="Q416" s="246">
        <v>1</v>
      </c>
      <c r="R416" s="246">
        <f>Q416*H416</f>
        <v>1.514</v>
      </c>
      <c r="S416" s="246">
        <v>0</v>
      </c>
      <c r="T416" s="247">
        <f>S416*H416</f>
        <v>0</v>
      </c>
      <c r="AR416" s="26" t="s">
        <v>295</v>
      </c>
      <c r="AT416" s="26" t="s">
        <v>531</v>
      </c>
      <c r="AU416" s="26" t="s">
        <v>113</v>
      </c>
      <c r="AY416" s="26" t="s">
        <v>187</v>
      </c>
      <c r="BE416" s="248">
        <f>IF(N416="základní",J416,0)</f>
        <v>0</v>
      </c>
      <c r="BF416" s="248">
        <f>IF(N416="snížená",J416,0)</f>
        <v>0</v>
      </c>
      <c r="BG416" s="248">
        <f>IF(N416="zákl. přenesená",J416,0)</f>
        <v>0</v>
      </c>
      <c r="BH416" s="248">
        <f>IF(N416="sníž. přenesená",J416,0)</f>
        <v>0</v>
      </c>
      <c r="BI416" s="248">
        <f>IF(N416="nulová",J416,0)</f>
        <v>0</v>
      </c>
      <c r="BJ416" s="26" t="s">
        <v>86</v>
      </c>
      <c r="BK416" s="248">
        <f>ROUND(I416*H416,2)</f>
        <v>0</v>
      </c>
      <c r="BL416" s="26" t="s">
        <v>204</v>
      </c>
      <c r="BM416" s="26" t="s">
        <v>838</v>
      </c>
    </row>
    <row r="417" spans="2:51" s="13" customFormat="1" ht="13.5">
      <c r="B417" s="266"/>
      <c r="C417" s="267"/>
      <c r="D417" s="253" t="s">
        <v>244</v>
      </c>
      <c r="E417" s="267"/>
      <c r="F417" s="269" t="s">
        <v>839</v>
      </c>
      <c r="G417" s="267"/>
      <c r="H417" s="270">
        <v>1.514</v>
      </c>
      <c r="I417" s="271"/>
      <c r="J417" s="267"/>
      <c r="K417" s="267"/>
      <c r="L417" s="272"/>
      <c r="M417" s="273"/>
      <c r="N417" s="274"/>
      <c r="O417" s="274"/>
      <c r="P417" s="274"/>
      <c r="Q417" s="274"/>
      <c r="R417" s="274"/>
      <c r="S417" s="274"/>
      <c r="T417" s="275"/>
      <c r="AT417" s="276" t="s">
        <v>244</v>
      </c>
      <c r="AU417" s="276" t="s">
        <v>113</v>
      </c>
      <c r="AV417" s="13" t="s">
        <v>88</v>
      </c>
      <c r="AW417" s="13" t="s">
        <v>6</v>
      </c>
      <c r="AX417" s="13" t="s">
        <v>86</v>
      </c>
      <c r="AY417" s="276" t="s">
        <v>187</v>
      </c>
    </row>
    <row r="418" spans="2:63" s="11" customFormat="1" ht="29.85" customHeight="1">
      <c r="B418" s="221"/>
      <c r="C418" s="222"/>
      <c r="D418" s="223" t="s">
        <v>77</v>
      </c>
      <c r="E418" s="235" t="s">
        <v>282</v>
      </c>
      <c r="F418" s="235" t="s">
        <v>840</v>
      </c>
      <c r="G418" s="222"/>
      <c r="H418" s="222"/>
      <c r="I418" s="225"/>
      <c r="J418" s="236">
        <f>BK418</f>
        <v>0</v>
      </c>
      <c r="K418" s="222"/>
      <c r="L418" s="227"/>
      <c r="M418" s="228"/>
      <c r="N418" s="229"/>
      <c r="O418" s="229"/>
      <c r="P418" s="230">
        <f>P419+P453+P511</f>
        <v>0</v>
      </c>
      <c r="Q418" s="229"/>
      <c r="R418" s="230">
        <f>R419+R453+R511</f>
        <v>322.57735708999996</v>
      </c>
      <c r="S418" s="229"/>
      <c r="T418" s="231">
        <f>T419+T453+T511</f>
        <v>0</v>
      </c>
      <c r="AR418" s="232" t="s">
        <v>86</v>
      </c>
      <c r="AT418" s="233" t="s">
        <v>77</v>
      </c>
      <c r="AU418" s="233" t="s">
        <v>86</v>
      </c>
      <c r="AY418" s="232" t="s">
        <v>187</v>
      </c>
      <c r="BK418" s="234">
        <f>BK419+BK453+BK511</f>
        <v>0</v>
      </c>
    </row>
    <row r="419" spans="2:63" s="11" customFormat="1" ht="14.85" customHeight="1">
      <c r="B419" s="221"/>
      <c r="C419" s="222"/>
      <c r="D419" s="223" t="s">
        <v>77</v>
      </c>
      <c r="E419" s="235" t="s">
        <v>841</v>
      </c>
      <c r="F419" s="235" t="s">
        <v>842</v>
      </c>
      <c r="G419" s="222"/>
      <c r="H419" s="222"/>
      <c r="I419" s="225"/>
      <c r="J419" s="236">
        <f>BK419</f>
        <v>0</v>
      </c>
      <c r="K419" s="222"/>
      <c r="L419" s="227"/>
      <c r="M419" s="228"/>
      <c r="N419" s="229"/>
      <c r="O419" s="229"/>
      <c r="P419" s="230">
        <f>SUM(P420:P452)</f>
        <v>0</v>
      </c>
      <c r="Q419" s="229"/>
      <c r="R419" s="230">
        <f>SUM(R420:R452)</f>
        <v>51.9596108</v>
      </c>
      <c r="S419" s="229"/>
      <c r="T419" s="231">
        <f>SUM(T420:T452)</f>
        <v>0</v>
      </c>
      <c r="AR419" s="232" t="s">
        <v>86</v>
      </c>
      <c r="AT419" s="233" t="s">
        <v>77</v>
      </c>
      <c r="AU419" s="233" t="s">
        <v>88</v>
      </c>
      <c r="AY419" s="232" t="s">
        <v>187</v>
      </c>
      <c r="BK419" s="234">
        <f>SUM(BK420:BK452)</f>
        <v>0</v>
      </c>
    </row>
    <row r="420" spans="2:65" s="1" customFormat="1" ht="38.25" customHeight="1">
      <c r="B420" s="49"/>
      <c r="C420" s="237" t="s">
        <v>843</v>
      </c>
      <c r="D420" s="237" t="s">
        <v>190</v>
      </c>
      <c r="E420" s="238" t="s">
        <v>844</v>
      </c>
      <c r="F420" s="239" t="s">
        <v>845</v>
      </c>
      <c r="G420" s="240" t="s">
        <v>235</v>
      </c>
      <c r="H420" s="241">
        <v>279.16</v>
      </c>
      <c r="I420" s="242"/>
      <c r="J420" s="243">
        <f>ROUND(I420*H420,2)</f>
        <v>0</v>
      </c>
      <c r="K420" s="239" t="s">
        <v>194</v>
      </c>
      <c r="L420" s="75"/>
      <c r="M420" s="244" t="s">
        <v>34</v>
      </c>
      <c r="N420" s="245" t="s">
        <v>49</v>
      </c>
      <c r="O420" s="50"/>
      <c r="P420" s="246">
        <f>O420*H420</f>
        <v>0</v>
      </c>
      <c r="Q420" s="246">
        <v>0.01628</v>
      </c>
      <c r="R420" s="246">
        <f>Q420*H420</f>
        <v>4.5447248</v>
      </c>
      <c r="S420" s="246">
        <v>0</v>
      </c>
      <c r="T420" s="247">
        <f>S420*H420</f>
        <v>0</v>
      </c>
      <c r="AR420" s="26" t="s">
        <v>204</v>
      </c>
      <c r="AT420" s="26" t="s">
        <v>190</v>
      </c>
      <c r="AU420" s="26" t="s">
        <v>113</v>
      </c>
      <c r="AY420" s="26" t="s">
        <v>187</v>
      </c>
      <c r="BE420" s="248">
        <f>IF(N420="základní",J420,0)</f>
        <v>0</v>
      </c>
      <c r="BF420" s="248">
        <f>IF(N420="snížená",J420,0)</f>
        <v>0</v>
      </c>
      <c r="BG420" s="248">
        <f>IF(N420="zákl. přenesená",J420,0)</f>
        <v>0</v>
      </c>
      <c r="BH420" s="248">
        <f>IF(N420="sníž. přenesená",J420,0)</f>
        <v>0</v>
      </c>
      <c r="BI420" s="248">
        <f>IF(N420="nulová",J420,0)</f>
        <v>0</v>
      </c>
      <c r="BJ420" s="26" t="s">
        <v>86</v>
      </c>
      <c r="BK420" s="248">
        <f>ROUND(I420*H420,2)</f>
        <v>0</v>
      </c>
      <c r="BL420" s="26" t="s">
        <v>204</v>
      </c>
      <c r="BM420" s="26" t="s">
        <v>846</v>
      </c>
    </row>
    <row r="421" spans="2:47" s="1" customFormat="1" ht="13.5">
      <c r="B421" s="49"/>
      <c r="C421" s="77"/>
      <c r="D421" s="253" t="s">
        <v>237</v>
      </c>
      <c r="E421" s="77"/>
      <c r="F421" s="254" t="s">
        <v>847</v>
      </c>
      <c r="G421" s="77"/>
      <c r="H421" s="77"/>
      <c r="I421" s="207"/>
      <c r="J421" s="77"/>
      <c r="K421" s="77"/>
      <c r="L421" s="75"/>
      <c r="M421" s="255"/>
      <c r="N421" s="50"/>
      <c r="O421" s="50"/>
      <c r="P421" s="50"/>
      <c r="Q421" s="50"/>
      <c r="R421" s="50"/>
      <c r="S421" s="50"/>
      <c r="T421" s="98"/>
      <c r="AT421" s="26" t="s">
        <v>237</v>
      </c>
      <c r="AU421" s="26" t="s">
        <v>113</v>
      </c>
    </row>
    <row r="422" spans="2:51" s="13" customFormat="1" ht="13.5">
      <c r="B422" s="266"/>
      <c r="C422" s="267"/>
      <c r="D422" s="253" t="s">
        <v>244</v>
      </c>
      <c r="E422" s="268" t="s">
        <v>34</v>
      </c>
      <c r="F422" s="269" t="s">
        <v>848</v>
      </c>
      <c r="G422" s="267"/>
      <c r="H422" s="270">
        <v>160.16</v>
      </c>
      <c r="I422" s="271"/>
      <c r="J422" s="267"/>
      <c r="K422" s="267"/>
      <c r="L422" s="272"/>
      <c r="M422" s="273"/>
      <c r="N422" s="274"/>
      <c r="O422" s="274"/>
      <c r="P422" s="274"/>
      <c r="Q422" s="274"/>
      <c r="R422" s="274"/>
      <c r="S422" s="274"/>
      <c r="T422" s="275"/>
      <c r="AT422" s="276" t="s">
        <v>244</v>
      </c>
      <c r="AU422" s="276" t="s">
        <v>113</v>
      </c>
      <c r="AV422" s="13" t="s">
        <v>88</v>
      </c>
      <c r="AW422" s="13" t="s">
        <v>41</v>
      </c>
      <c r="AX422" s="13" t="s">
        <v>78</v>
      </c>
      <c r="AY422" s="276" t="s">
        <v>187</v>
      </c>
    </row>
    <row r="423" spans="2:51" s="13" customFormat="1" ht="13.5">
      <c r="B423" s="266"/>
      <c r="C423" s="267"/>
      <c r="D423" s="253" t="s">
        <v>244</v>
      </c>
      <c r="E423" s="268" t="s">
        <v>34</v>
      </c>
      <c r="F423" s="269" t="s">
        <v>849</v>
      </c>
      <c r="G423" s="267"/>
      <c r="H423" s="270">
        <v>84</v>
      </c>
      <c r="I423" s="271"/>
      <c r="J423" s="267"/>
      <c r="K423" s="267"/>
      <c r="L423" s="272"/>
      <c r="M423" s="273"/>
      <c r="N423" s="274"/>
      <c r="O423" s="274"/>
      <c r="P423" s="274"/>
      <c r="Q423" s="274"/>
      <c r="R423" s="274"/>
      <c r="S423" s="274"/>
      <c r="T423" s="275"/>
      <c r="AT423" s="276" t="s">
        <v>244</v>
      </c>
      <c r="AU423" s="276" t="s">
        <v>113</v>
      </c>
      <c r="AV423" s="13" t="s">
        <v>88</v>
      </c>
      <c r="AW423" s="13" t="s">
        <v>41</v>
      </c>
      <c r="AX423" s="13" t="s">
        <v>78</v>
      </c>
      <c r="AY423" s="276" t="s">
        <v>187</v>
      </c>
    </row>
    <row r="424" spans="2:51" s="13" customFormat="1" ht="13.5">
      <c r="B424" s="266"/>
      <c r="C424" s="267"/>
      <c r="D424" s="253" t="s">
        <v>244</v>
      </c>
      <c r="E424" s="268" t="s">
        <v>34</v>
      </c>
      <c r="F424" s="269" t="s">
        <v>850</v>
      </c>
      <c r="G424" s="267"/>
      <c r="H424" s="270">
        <v>35</v>
      </c>
      <c r="I424" s="271"/>
      <c r="J424" s="267"/>
      <c r="K424" s="267"/>
      <c r="L424" s="272"/>
      <c r="M424" s="273"/>
      <c r="N424" s="274"/>
      <c r="O424" s="274"/>
      <c r="P424" s="274"/>
      <c r="Q424" s="274"/>
      <c r="R424" s="274"/>
      <c r="S424" s="274"/>
      <c r="T424" s="275"/>
      <c r="AT424" s="276" t="s">
        <v>244</v>
      </c>
      <c r="AU424" s="276" t="s">
        <v>113</v>
      </c>
      <c r="AV424" s="13" t="s">
        <v>88</v>
      </c>
      <c r="AW424" s="13" t="s">
        <v>41</v>
      </c>
      <c r="AX424" s="13" t="s">
        <v>78</v>
      </c>
      <c r="AY424" s="276" t="s">
        <v>187</v>
      </c>
    </row>
    <row r="425" spans="2:51" s="14" customFormat="1" ht="13.5">
      <c r="B425" s="277"/>
      <c r="C425" s="278"/>
      <c r="D425" s="253" t="s">
        <v>244</v>
      </c>
      <c r="E425" s="279" t="s">
        <v>34</v>
      </c>
      <c r="F425" s="280" t="s">
        <v>251</v>
      </c>
      <c r="G425" s="278"/>
      <c r="H425" s="281">
        <v>279.16</v>
      </c>
      <c r="I425" s="282"/>
      <c r="J425" s="278"/>
      <c r="K425" s="278"/>
      <c r="L425" s="283"/>
      <c r="M425" s="284"/>
      <c r="N425" s="285"/>
      <c r="O425" s="285"/>
      <c r="P425" s="285"/>
      <c r="Q425" s="285"/>
      <c r="R425" s="285"/>
      <c r="S425" s="285"/>
      <c r="T425" s="286"/>
      <c r="AT425" s="287" t="s">
        <v>244</v>
      </c>
      <c r="AU425" s="287" t="s">
        <v>113</v>
      </c>
      <c r="AV425" s="14" t="s">
        <v>204</v>
      </c>
      <c r="AW425" s="14" t="s">
        <v>41</v>
      </c>
      <c r="AX425" s="14" t="s">
        <v>86</v>
      </c>
      <c r="AY425" s="287" t="s">
        <v>187</v>
      </c>
    </row>
    <row r="426" spans="2:65" s="1" customFormat="1" ht="25.5" customHeight="1">
      <c r="B426" s="49"/>
      <c r="C426" s="237" t="s">
        <v>851</v>
      </c>
      <c r="D426" s="237" t="s">
        <v>190</v>
      </c>
      <c r="E426" s="238" t="s">
        <v>852</v>
      </c>
      <c r="F426" s="239" t="s">
        <v>853</v>
      </c>
      <c r="G426" s="240" t="s">
        <v>235</v>
      </c>
      <c r="H426" s="241">
        <v>1405</v>
      </c>
      <c r="I426" s="242"/>
      <c r="J426" s="243">
        <f>ROUND(I426*H426,2)</f>
        <v>0</v>
      </c>
      <c r="K426" s="239" t="s">
        <v>194</v>
      </c>
      <c r="L426" s="75"/>
      <c r="M426" s="244" t="s">
        <v>34</v>
      </c>
      <c r="N426" s="245" t="s">
        <v>49</v>
      </c>
      <c r="O426" s="50"/>
      <c r="P426" s="246">
        <f>O426*H426</f>
        <v>0</v>
      </c>
      <c r="Q426" s="246">
        <v>0.0057</v>
      </c>
      <c r="R426" s="246">
        <f>Q426*H426</f>
        <v>8.0085</v>
      </c>
      <c r="S426" s="246">
        <v>0</v>
      </c>
      <c r="T426" s="247">
        <f>S426*H426</f>
        <v>0</v>
      </c>
      <c r="AR426" s="26" t="s">
        <v>204</v>
      </c>
      <c r="AT426" s="26" t="s">
        <v>190</v>
      </c>
      <c r="AU426" s="26" t="s">
        <v>113</v>
      </c>
      <c r="AY426" s="26" t="s">
        <v>187</v>
      </c>
      <c r="BE426" s="248">
        <f>IF(N426="základní",J426,0)</f>
        <v>0</v>
      </c>
      <c r="BF426" s="248">
        <f>IF(N426="snížená",J426,0)</f>
        <v>0</v>
      </c>
      <c r="BG426" s="248">
        <f>IF(N426="zákl. přenesená",J426,0)</f>
        <v>0</v>
      </c>
      <c r="BH426" s="248">
        <f>IF(N426="sníž. přenesená",J426,0)</f>
        <v>0</v>
      </c>
      <c r="BI426" s="248">
        <f>IF(N426="nulová",J426,0)</f>
        <v>0</v>
      </c>
      <c r="BJ426" s="26" t="s">
        <v>86</v>
      </c>
      <c r="BK426" s="248">
        <f>ROUND(I426*H426,2)</f>
        <v>0</v>
      </c>
      <c r="BL426" s="26" t="s">
        <v>204</v>
      </c>
      <c r="BM426" s="26" t="s">
        <v>854</v>
      </c>
    </row>
    <row r="427" spans="2:47" s="1" customFormat="1" ht="13.5">
      <c r="B427" s="49"/>
      <c r="C427" s="77"/>
      <c r="D427" s="253" t="s">
        <v>237</v>
      </c>
      <c r="E427" s="77"/>
      <c r="F427" s="254" t="s">
        <v>855</v>
      </c>
      <c r="G427" s="77"/>
      <c r="H427" s="77"/>
      <c r="I427" s="207"/>
      <c r="J427" s="77"/>
      <c r="K427" s="77"/>
      <c r="L427" s="75"/>
      <c r="M427" s="255"/>
      <c r="N427" s="50"/>
      <c r="O427" s="50"/>
      <c r="P427" s="50"/>
      <c r="Q427" s="50"/>
      <c r="R427" s="50"/>
      <c r="S427" s="50"/>
      <c r="T427" s="98"/>
      <c r="AT427" s="26" t="s">
        <v>237</v>
      </c>
      <c r="AU427" s="26" t="s">
        <v>113</v>
      </c>
    </row>
    <row r="428" spans="2:51" s="13" customFormat="1" ht="13.5">
      <c r="B428" s="266"/>
      <c r="C428" s="267"/>
      <c r="D428" s="253" t="s">
        <v>244</v>
      </c>
      <c r="E428" s="268" t="s">
        <v>34</v>
      </c>
      <c r="F428" s="269" t="s">
        <v>856</v>
      </c>
      <c r="G428" s="267"/>
      <c r="H428" s="270">
        <v>531</v>
      </c>
      <c r="I428" s="271"/>
      <c r="J428" s="267"/>
      <c r="K428" s="267"/>
      <c r="L428" s="272"/>
      <c r="M428" s="273"/>
      <c r="N428" s="274"/>
      <c r="O428" s="274"/>
      <c r="P428" s="274"/>
      <c r="Q428" s="274"/>
      <c r="R428" s="274"/>
      <c r="S428" s="274"/>
      <c r="T428" s="275"/>
      <c r="AT428" s="276" t="s">
        <v>244</v>
      </c>
      <c r="AU428" s="276" t="s">
        <v>113</v>
      </c>
      <c r="AV428" s="13" t="s">
        <v>88</v>
      </c>
      <c r="AW428" s="13" t="s">
        <v>41</v>
      </c>
      <c r="AX428" s="13" t="s">
        <v>78</v>
      </c>
      <c r="AY428" s="276" t="s">
        <v>187</v>
      </c>
    </row>
    <row r="429" spans="2:51" s="13" customFormat="1" ht="13.5">
      <c r="B429" s="266"/>
      <c r="C429" s="267"/>
      <c r="D429" s="253" t="s">
        <v>244</v>
      </c>
      <c r="E429" s="268" t="s">
        <v>34</v>
      </c>
      <c r="F429" s="269" t="s">
        <v>857</v>
      </c>
      <c r="G429" s="267"/>
      <c r="H429" s="270">
        <v>397</v>
      </c>
      <c r="I429" s="271"/>
      <c r="J429" s="267"/>
      <c r="K429" s="267"/>
      <c r="L429" s="272"/>
      <c r="M429" s="273"/>
      <c r="N429" s="274"/>
      <c r="O429" s="274"/>
      <c r="P429" s="274"/>
      <c r="Q429" s="274"/>
      <c r="R429" s="274"/>
      <c r="S429" s="274"/>
      <c r="T429" s="275"/>
      <c r="AT429" s="276" t="s">
        <v>244</v>
      </c>
      <c r="AU429" s="276" t="s">
        <v>113</v>
      </c>
      <c r="AV429" s="13" t="s">
        <v>88</v>
      </c>
      <c r="AW429" s="13" t="s">
        <v>41</v>
      </c>
      <c r="AX429" s="13" t="s">
        <v>78</v>
      </c>
      <c r="AY429" s="276" t="s">
        <v>187</v>
      </c>
    </row>
    <row r="430" spans="2:51" s="13" customFormat="1" ht="13.5">
      <c r="B430" s="266"/>
      <c r="C430" s="267"/>
      <c r="D430" s="253" t="s">
        <v>244</v>
      </c>
      <c r="E430" s="268" t="s">
        <v>34</v>
      </c>
      <c r="F430" s="269" t="s">
        <v>858</v>
      </c>
      <c r="G430" s="267"/>
      <c r="H430" s="270">
        <v>339</v>
      </c>
      <c r="I430" s="271"/>
      <c r="J430" s="267"/>
      <c r="K430" s="267"/>
      <c r="L430" s="272"/>
      <c r="M430" s="273"/>
      <c r="N430" s="274"/>
      <c r="O430" s="274"/>
      <c r="P430" s="274"/>
      <c r="Q430" s="274"/>
      <c r="R430" s="274"/>
      <c r="S430" s="274"/>
      <c r="T430" s="275"/>
      <c r="AT430" s="276" t="s">
        <v>244</v>
      </c>
      <c r="AU430" s="276" t="s">
        <v>113</v>
      </c>
      <c r="AV430" s="13" t="s">
        <v>88</v>
      </c>
      <c r="AW430" s="13" t="s">
        <v>41</v>
      </c>
      <c r="AX430" s="13" t="s">
        <v>78</v>
      </c>
      <c r="AY430" s="276" t="s">
        <v>187</v>
      </c>
    </row>
    <row r="431" spans="2:51" s="13" customFormat="1" ht="13.5">
      <c r="B431" s="266"/>
      <c r="C431" s="267"/>
      <c r="D431" s="253" t="s">
        <v>244</v>
      </c>
      <c r="E431" s="268" t="s">
        <v>34</v>
      </c>
      <c r="F431" s="269" t="s">
        <v>859</v>
      </c>
      <c r="G431" s="267"/>
      <c r="H431" s="270">
        <v>120.5</v>
      </c>
      <c r="I431" s="271"/>
      <c r="J431" s="267"/>
      <c r="K431" s="267"/>
      <c r="L431" s="272"/>
      <c r="M431" s="273"/>
      <c r="N431" s="274"/>
      <c r="O431" s="274"/>
      <c r="P431" s="274"/>
      <c r="Q431" s="274"/>
      <c r="R431" s="274"/>
      <c r="S431" s="274"/>
      <c r="T431" s="275"/>
      <c r="AT431" s="276" t="s">
        <v>244</v>
      </c>
      <c r="AU431" s="276" t="s">
        <v>113</v>
      </c>
      <c r="AV431" s="13" t="s">
        <v>88</v>
      </c>
      <c r="AW431" s="13" t="s">
        <v>41</v>
      </c>
      <c r="AX431" s="13" t="s">
        <v>78</v>
      </c>
      <c r="AY431" s="276" t="s">
        <v>187</v>
      </c>
    </row>
    <row r="432" spans="2:51" s="13" customFormat="1" ht="13.5">
      <c r="B432" s="266"/>
      <c r="C432" s="267"/>
      <c r="D432" s="253" t="s">
        <v>244</v>
      </c>
      <c r="E432" s="268" t="s">
        <v>34</v>
      </c>
      <c r="F432" s="269" t="s">
        <v>860</v>
      </c>
      <c r="G432" s="267"/>
      <c r="H432" s="270">
        <v>17.5</v>
      </c>
      <c r="I432" s="271"/>
      <c r="J432" s="267"/>
      <c r="K432" s="267"/>
      <c r="L432" s="272"/>
      <c r="M432" s="273"/>
      <c r="N432" s="274"/>
      <c r="O432" s="274"/>
      <c r="P432" s="274"/>
      <c r="Q432" s="274"/>
      <c r="R432" s="274"/>
      <c r="S432" s="274"/>
      <c r="T432" s="275"/>
      <c r="AT432" s="276" t="s">
        <v>244</v>
      </c>
      <c r="AU432" s="276" t="s">
        <v>113</v>
      </c>
      <c r="AV432" s="13" t="s">
        <v>88</v>
      </c>
      <c r="AW432" s="13" t="s">
        <v>41</v>
      </c>
      <c r="AX432" s="13" t="s">
        <v>78</v>
      </c>
      <c r="AY432" s="276" t="s">
        <v>187</v>
      </c>
    </row>
    <row r="433" spans="2:51" s="14" customFormat="1" ht="13.5">
      <c r="B433" s="277"/>
      <c r="C433" s="278"/>
      <c r="D433" s="253" t="s">
        <v>244</v>
      </c>
      <c r="E433" s="279" t="s">
        <v>34</v>
      </c>
      <c r="F433" s="280" t="s">
        <v>251</v>
      </c>
      <c r="G433" s="278"/>
      <c r="H433" s="281">
        <v>1405</v>
      </c>
      <c r="I433" s="282"/>
      <c r="J433" s="278"/>
      <c r="K433" s="278"/>
      <c r="L433" s="283"/>
      <c r="M433" s="284"/>
      <c r="N433" s="285"/>
      <c r="O433" s="285"/>
      <c r="P433" s="285"/>
      <c r="Q433" s="285"/>
      <c r="R433" s="285"/>
      <c r="S433" s="285"/>
      <c r="T433" s="286"/>
      <c r="AT433" s="287" t="s">
        <v>244</v>
      </c>
      <c r="AU433" s="287" t="s">
        <v>113</v>
      </c>
      <c r="AV433" s="14" t="s">
        <v>204</v>
      </c>
      <c r="AW433" s="14" t="s">
        <v>41</v>
      </c>
      <c r="AX433" s="14" t="s">
        <v>86</v>
      </c>
      <c r="AY433" s="287" t="s">
        <v>187</v>
      </c>
    </row>
    <row r="434" spans="2:65" s="1" customFormat="1" ht="38.25" customHeight="1">
      <c r="B434" s="49"/>
      <c r="C434" s="237" t="s">
        <v>861</v>
      </c>
      <c r="D434" s="237" t="s">
        <v>190</v>
      </c>
      <c r="E434" s="238" t="s">
        <v>862</v>
      </c>
      <c r="F434" s="239" t="s">
        <v>863</v>
      </c>
      <c r="G434" s="240" t="s">
        <v>235</v>
      </c>
      <c r="H434" s="241">
        <v>209</v>
      </c>
      <c r="I434" s="242"/>
      <c r="J434" s="243">
        <f>ROUND(I434*H434,2)</f>
        <v>0</v>
      </c>
      <c r="K434" s="239" t="s">
        <v>194</v>
      </c>
      <c r="L434" s="75"/>
      <c r="M434" s="244" t="s">
        <v>34</v>
      </c>
      <c r="N434" s="245" t="s">
        <v>49</v>
      </c>
      <c r="O434" s="50"/>
      <c r="P434" s="246">
        <f>O434*H434</f>
        <v>0</v>
      </c>
      <c r="Q434" s="246">
        <v>0.0284</v>
      </c>
      <c r="R434" s="246">
        <f>Q434*H434</f>
        <v>5.9356</v>
      </c>
      <c r="S434" s="246">
        <v>0</v>
      </c>
      <c r="T434" s="247">
        <f>S434*H434</f>
        <v>0</v>
      </c>
      <c r="AR434" s="26" t="s">
        <v>204</v>
      </c>
      <c r="AT434" s="26" t="s">
        <v>190</v>
      </c>
      <c r="AU434" s="26" t="s">
        <v>113</v>
      </c>
      <c r="AY434" s="26" t="s">
        <v>187</v>
      </c>
      <c r="BE434" s="248">
        <f>IF(N434="základní",J434,0)</f>
        <v>0</v>
      </c>
      <c r="BF434" s="248">
        <f>IF(N434="snížená",J434,0)</f>
        <v>0</v>
      </c>
      <c r="BG434" s="248">
        <f>IF(N434="zákl. přenesená",J434,0)</f>
        <v>0</v>
      </c>
      <c r="BH434" s="248">
        <f>IF(N434="sníž. přenesená",J434,0)</f>
        <v>0</v>
      </c>
      <c r="BI434" s="248">
        <f>IF(N434="nulová",J434,0)</f>
        <v>0</v>
      </c>
      <c r="BJ434" s="26" t="s">
        <v>86</v>
      </c>
      <c r="BK434" s="248">
        <f>ROUND(I434*H434,2)</f>
        <v>0</v>
      </c>
      <c r="BL434" s="26" t="s">
        <v>204</v>
      </c>
      <c r="BM434" s="26" t="s">
        <v>864</v>
      </c>
    </row>
    <row r="435" spans="2:47" s="1" customFormat="1" ht="13.5">
      <c r="B435" s="49"/>
      <c r="C435" s="77"/>
      <c r="D435" s="253" t="s">
        <v>237</v>
      </c>
      <c r="E435" s="77"/>
      <c r="F435" s="254" t="s">
        <v>855</v>
      </c>
      <c r="G435" s="77"/>
      <c r="H435" s="77"/>
      <c r="I435" s="207"/>
      <c r="J435" s="77"/>
      <c r="K435" s="77"/>
      <c r="L435" s="75"/>
      <c r="M435" s="255"/>
      <c r="N435" s="50"/>
      <c r="O435" s="50"/>
      <c r="P435" s="50"/>
      <c r="Q435" s="50"/>
      <c r="R435" s="50"/>
      <c r="S435" s="50"/>
      <c r="T435" s="98"/>
      <c r="AT435" s="26" t="s">
        <v>237</v>
      </c>
      <c r="AU435" s="26" t="s">
        <v>113</v>
      </c>
    </row>
    <row r="436" spans="2:51" s="13" customFormat="1" ht="13.5">
      <c r="B436" s="266"/>
      <c r="C436" s="267"/>
      <c r="D436" s="253" t="s">
        <v>244</v>
      </c>
      <c r="E436" s="268" t="s">
        <v>34</v>
      </c>
      <c r="F436" s="269" t="s">
        <v>865</v>
      </c>
      <c r="G436" s="267"/>
      <c r="H436" s="270">
        <v>144</v>
      </c>
      <c r="I436" s="271"/>
      <c r="J436" s="267"/>
      <c r="K436" s="267"/>
      <c r="L436" s="272"/>
      <c r="M436" s="273"/>
      <c r="N436" s="274"/>
      <c r="O436" s="274"/>
      <c r="P436" s="274"/>
      <c r="Q436" s="274"/>
      <c r="R436" s="274"/>
      <c r="S436" s="274"/>
      <c r="T436" s="275"/>
      <c r="AT436" s="276" t="s">
        <v>244</v>
      </c>
      <c r="AU436" s="276" t="s">
        <v>113</v>
      </c>
      <c r="AV436" s="13" t="s">
        <v>88</v>
      </c>
      <c r="AW436" s="13" t="s">
        <v>41</v>
      </c>
      <c r="AX436" s="13" t="s">
        <v>78</v>
      </c>
      <c r="AY436" s="276" t="s">
        <v>187</v>
      </c>
    </row>
    <row r="437" spans="2:51" s="13" customFormat="1" ht="13.5">
      <c r="B437" s="266"/>
      <c r="C437" s="267"/>
      <c r="D437" s="253" t="s">
        <v>244</v>
      </c>
      <c r="E437" s="268" t="s">
        <v>34</v>
      </c>
      <c r="F437" s="269" t="s">
        <v>866</v>
      </c>
      <c r="G437" s="267"/>
      <c r="H437" s="270">
        <v>65</v>
      </c>
      <c r="I437" s="271"/>
      <c r="J437" s="267"/>
      <c r="K437" s="267"/>
      <c r="L437" s="272"/>
      <c r="M437" s="273"/>
      <c r="N437" s="274"/>
      <c r="O437" s="274"/>
      <c r="P437" s="274"/>
      <c r="Q437" s="274"/>
      <c r="R437" s="274"/>
      <c r="S437" s="274"/>
      <c r="T437" s="275"/>
      <c r="AT437" s="276" t="s">
        <v>244</v>
      </c>
      <c r="AU437" s="276" t="s">
        <v>113</v>
      </c>
      <c r="AV437" s="13" t="s">
        <v>88</v>
      </c>
      <c r="AW437" s="13" t="s">
        <v>41</v>
      </c>
      <c r="AX437" s="13" t="s">
        <v>78</v>
      </c>
      <c r="AY437" s="276" t="s">
        <v>187</v>
      </c>
    </row>
    <row r="438" spans="2:51" s="14" customFormat="1" ht="13.5">
      <c r="B438" s="277"/>
      <c r="C438" s="278"/>
      <c r="D438" s="253" t="s">
        <v>244</v>
      </c>
      <c r="E438" s="279" t="s">
        <v>34</v>
      </c>
      <c r="F438" s="280" t="s">
        <v>251</v>
      </c>
      <c r="G438" s="278"/>
      <c r="H438" s="281">
        <v>209</v>
      </c>
      <c r="I438" s="282"/>
      <c r="J438" s="278"/>
      <c r="K438" s="278"/>
      <c r="L438" s="283"/>
      <c r="M438" s="284"/>
      <c r="N438" s="285"/>
      <c r="O438" s="285"/>
      <c r="P438" s="285"/>
      <c r="Q438" s="285"/>
      <c r="R438" s="285"/>
      <c r="S438" s="285"/>
      <c r="T438" s="286"/>
      <c r="AT438" s="287" t="s">
        <v>244</v>
      </c>
      <c r="AU438" s="287" t="s">
        <v>113</v>
      </c>
      <c r="AV438" s="14" t="s">
        <v>204</v>
      </c>
      <c r="AW438" s="14" t="s">
        <v>41</v>
      </c>
      <c r="AX438" s="14" t="s">
        <v>86</v>
      </c>
      <c r="AY438" s="287" t="s">
        <v>187</v>
      </c>
    </row>
    <row r="439" spans="2:65" s="1" customFormat="1" ht="38.25" customHeight="1">
      <c r="B439" s="49"/>
      <c r="C439" s="237" t="s">
        <v>841</v>
      </c>
      <c r="D439" s="237" t="s">
        <v>190</v>
      </c>
      <c r="E439" s="238" t="s">
        <v>867</v>
      </c>
      <c r="F439" s="239" t="s">
        <v>868</v>
      </c>
      <c r="G439" s="240" t="s">
        <v>235</v>
      </c>
      <c r="H439" s="241">
        <v>1381.424</v>
      </c>
      <c r="I439" s="242"/>
      <c r="J439" s="243">
        <f>ROUND(I439*H439,2)</f>
        <v>0</v>
      </c>
      <c r="K439" s="239" t="s">
        <v>194</v>
      </c>
      <c r="L439" s="75"/>
      <c r="M439" s="244" t="s">
        <v>34</v>
      </c>
      <c r="N439" s="245" t="s">
        <v>49</v>
      </c>
      <c r="O439" s="50"/>
      <c r="P439" s="246">
        <f>O439*H439</f>
        <v>0</v>
      </c>
      <c r="Q439" s="246">
        <v>0.01628</v>
      </c>
      <c r="R439" s="246">
        <f>Q439*H439</f>
        <v>22.489582719999998</v>
      </c>
      <c r="S439" s="246">
        <v>0</v>
      </c>
      <c r="T439" s="247">
        <f>S439*H439</f>
        <v>0</v>
      </c>
      <c r="AR439" s="26" t="s">
        <v>204</v>
      </c>
      <c r="AT439" s="26" t="s">
        <v>190</v>
      </c>
      <c r="AU439" s="26" t="s">
        <v>113</v>
      </c>
      <c r="AY439" s="26" t="s">
        <v>187</v>
      </c>
      <c r="BE439" s="248">
        <f>IF(N439="základní",J439,0)</f>
        <v>0</v>
      </c>
      <c r="BF439" s="248">
        <f>IF(N439="snížená",J439,0)</f>
        <v>0</v>
      </c>
      <c r="BG439" s="248">
        <f>IF(N439="zákl. přenesená",J439,0)</f>
        <v>0</v>
      </c>
      <c r="BH439" s="248">
        <f>IF(N439="sníž. přenesená",J439,0)</f>
        <v>0</v>
      </c>
      <c r="BI439" s="248">
        <f>IF(N439="nulová",J439,0)</f>
        <v>0</v>
      </c>
      <c r="BJ439" s="26" t="s">
        <v>86</v>
      </c>
      <c r="BK439" s="248">
        <f>ROUND(I439*H439,2)</f>
        <v>0</v>
      </c>
      <c r="BL439" s="26" t="s">
        <v>204</v>
      </c>
      <c r="BM439" s="26" t="s">
        <v>869</v>
      </c>
    </row>
    <row r="440" spans="2:47" s="1" customFormat="1" ht="13.5">
      <c r="B440" s="49"/>
      <c r="C440" s="77"/>
      <c r="D440" s="253" t="s">
        <v>237</v>
      </c>
      <c r="E440" s="77"/>
      <c r="F440" s="254" t="s">
        <v>847</v>
      </c>
      <c r="G440" s="77"/>
      <c r="H440" s="77"/>
      <c r="I440" s="207"/>
      <c r="J440" s="77"/>
      <c r="K440" s="77"/>
      <c r="L440" s="75"/>
      <c r="M440" s="255"/>
      <c r="N440" s="50"/>
      <c r="O440" s="50"/>
      <c r="P440" s="50"/>
      <c r="Q440" s="50"/>
      <c r="R440" s="50"/>
      <c r="S440" s="50"/>
      <c r="T440" s="98"/>
      <c r="AT440" s="26" t="s">
        <v>237</v>
      </c>
      <c r="AU440" s="26" t="s">
        <v>113</v>
      </c>
    </row>
    <row r="441" spans="2:51" s="13" customFormat="1" ht="13.5">
      <c r="B441" s="266"/>
      <c r="C441" s="267"/>
      <c r="D441" s="253" t="s">
        <v>244</v>
      </c>
      <c r="E441" s="268" t="s">
        <v>34</v>
      </c>
      <c r="F441" s="269" t="s">
        <v>870</v>
      </c>
      <c r="G441" s="267"/>
      <c r="H441" s="270">
        <v>598</v>
      </c>
      <c r="I441" s="271"/>
      <c r="J441" s="267"/>
      <c r="K441" s="267"/>
      <c r="L441" s="272"/>
      <c r="M441" s="273"/>
      <c r="N441" s="274"/>
      <c r="O441" s="274"/>
      <c r="P441" s="274"/>
      <c r="Q441" s="274"/>
      <c r="R441" s="274"/>
      <c r="S441" s="274"/>
      <c r="T441" s="275"/>
      <c r="AT441" s="276" t="s">
        <v>244</v>
      </c>
      <c r="AU441" s="276" t="s">
        <v>113</v>
      </c>
      <c r="AV441" s="13" t="s">
        <v>88</v>
      </c>
      <c r="AW441" s="13" t="s">
        <v>41</v>
      </c>
      <c r="AX441" s="13" t="s">
        <v>78</v>
      </c>
      <c r="AY441" s="276" t="s">
        <v>187</v>
      </c>
    </row>
    <row r="442" spans="2:51" s="13" customFormat="1" ht="13.5">
      <c r="B442" s="266"/>
      <c r="C442" s="267"/>
      <c r="D442" s="253" t="s">
        <v>244</v>
      </c>
      <c r="E442" s="268" t="s">
        <v>34</v>
      </c>
      <c r="F442" s="269" t="s">
        <v>871</v>
      </c>
      <c r="G442" s="267"/>
      <c r="H442" s="270">
        <v>521</v>
      </c>
      <c r="I442" s="271"/>
      <c r="J442" s="267"/>
      <c r="K442" s="267"/>
      <c r="L442" s="272"/>
      <c r="M442" s="273"/>
      <c r="N442" s="274"/>
      <c r="O442" s="274"/>
      <c r="P442" s="274"/>
      <c r="Q442" s="274"/>
      <c r="R442" s="274"/>
      <c r="S442" s="274"/>
      <c r="T442" s="275"/>
      <c r="AT442" s="276" t="s">
        <v>244</v>
      </c>
      <c r="AU442" s="276" t="s">
        <v>113</v>
      </c>
      <c r="AV442" s="13" t="s">
        <v>88</v>
      </c>
      <c r="AW442" s="13" t="s">
        <v>41</v>
      </c>
      <c r="AX442" s="13" t="s">
        <v>78</v>
      </c>
      <c r="AY442" s="276" t="s">
        <v>187</v>
      </c>
    </row>
    <row r="443" spans="2:51" s="13" customFormat="1" ht="13.5">
      <c r="B443" s="266"/>
      <c r="C443" s="267"/>
      <c r="D443" s="253" t="s">
        <v>244</v>
      </c>
      <c r="E443" s="268" t="s">
        <v>34</v>
      </c>
      <c r="F443" s="269" t="s">
        <v>872</v>
      </c>
      <c r="G443" s="267"/>
      <c r="H443" s="270">
        <v>531</v>
      </c>
      <c r="I443" s="271"/>
      <c r="J443" s="267"/>
      <c r="K443" s="267"/>
      <c r="L443" s="272"/>
      <c r="M443" s="273"/>
      <c r="N443" s="274"/>
      <c r="O443" s="274"/>
      <c r="P443" s="274"/>
      <c r="Q443" s="274"/>
      <c r="R443" s="274"/>
      <c r="S443" s="274"/>
      <c r="T443" s="275"/>
      <c r="AT443" s="276" t="s">
        <v>244</v>
      </c>
      <c r="AU443" s="276" t="s">
        <v>113</v>
      </c>
      <c r="AV443" s="13" t="s">
        <v>88</v>
      </c>
      <c r="AW443" s="13" t="s">
        <v>41</v>
      </c>
      <c r="AX443" s="13" t="s">
        <v>78</v>
      </c>
      <c r="AY443" s="276" t="s">
        <v>187</v>
      </c>
    </row>
    <row r="444" spans="2:51" s="13" customFormat="1" ht="13.5">
      <c r="B444" s="266"/>
      <c r="C444" s="267"/>
      <c r="D444" s="253" t="s">
        <v>244</v>
      </c>
      <c r="E444" s="268" t="s">
        <v>34</v>
      </c>
      <c r="F444" s="269" t="s">
        <v>873</v>
      </c>
      <c r="G444" s="267"/>
      <c r="H444" s="270">
        <v>593.5</v>
      </c>
      <c r="I444" s="271"/>
      <c r="J444" s="267"/>
      <c r="K444" s="267"/>
      <c r="L444" s="272"/>
      <c r="M444" s="273"/>
      <c r="N444" s="274"/>
      <c r="O444" s="274"/>
      <c r="P444" s="274"/>
      <c r="Q444" s="274"/>
      <c r="R444" s="274"/>
      <c r="S444" s="274"/>
      <c r="T444" s="275"/>
      <c r="AT444" s="276" t="s">
        <v>244</v>
      </c>
      <c r="AU444" s="276" t="s">
        <v>113</v>
      </c>
      <c r="AV444" s="13" t="s">
        <v>88</v>
      </c>
      <c r="AW444" s="13" t="s">
        <v>41</v>
      </c>
      <c r="AX444" s="13" t="s">
        <v>78</v>
      </c>
      <c r="AY444" s="276" t="s">
        <v>187</v>
      </c>
    </row>
    <row r="445" spans="2:51" s="13" customFormat="1" ht="13.5">
      <c r="B445" s="266"/>
      <c r="C445" s="267"/>
      <c r="D445" s="253" t="s">
        <v>244</v>
      </c>
      <c r="E445" s="268" t="s">
        <v>34</v>
      </c>
      <c r="F445" s="269" t="s">
        <v>874</v>
      </c>
      <c r="G445" s="267"/>
      <c r="H445" s="270">
        <v>81.5</v>
      </c>
      <c r="I445" s="271"/>
      <c r="J445" s="267"/>
      <c r="K445" s="267"/>
      <c r="L445" s="272"/>
      <c r="M445" s="273"/>
      <c r="N445" s="274"/>
      <c r="O445" s="274"/>
      <c r="P445" s="274"/>
      <c r="Q445" s="274"/>
      <c r="R445" s="274"/>
      <c r="S445" s="274"/>
      <c r="T445" s="275"/>
      <c r="AT445" s="276" t="s">
        <v>244</v>
      </c>
      <c r="AU445" s="276" t="s">
        <v>113</v>
      </c>
      <c r="AV445" s="13" t="s">
        <v>88</v>
      </c>
      <c r="AW445" s="13" t="s">
        <v>41</v>
      </c>
      <c r="AX445" s="13" t="s">
        <v>78</v>
      </c>
      <c r="AY445" s="276" t="s">
        <v>187</v>
      </c>
    </row>
    <row r="446" spans="2:51" s="13" customFormat="1" ht="13.5">
      <c r="B446" s="266"/>
      <c r="C446" s="267"/>
      <c r="D446" s="253" t="s">
        <v>244</v>
      </c>
      <c r="E446" s="268" t="s">
        <v>34</v>
      </c>
      <c r="F446" s="269" t="s">
        <v>875</v>
      </c>
      <c r="G446" s="267"/>
      <c r="H446" s="270">
        <v>30</v>
      </c>
      <c r="I446" s="271"/>
      <c r="J446" s="267"/>
      <c r="K446" s="267"/>
      <c r="L446" s="272"/>
      <c r="M446" s="273"/>
      <c r="N446" s="274"/>
      <c r="O446" s="274"/>
      <c r="P446" s="274"/>
      <c r="Q446" s="274"/>
      <c r="R446" s="274"/>
      <c r="S446" s="274"/>
      <c r="T446" s="275"/>
      <c r="AT446" s="276" t="s">
        <v>244</v>
      </c>
      <c r="AU446" s="276" t="s">
        <v>113</v>
      </c>
      <c r="AV446" s="13" t="s">
        <v>88</v>
      </c>
      <c r="AW446" s="13" t="s">
        <v>41</v>
      </c>
      <c r="AX446" s="13" t="s">
        <v>78</v>
      </c>
      <c r="AY446" s="276" t="s">
        <v>187</v>
      </c>
    </row>
    <row r="447" spans="2:51" s="13" customFormat="1" ht="13.5">
      <c r="B447" s="266"/>
      <c r="C447" s="267"/>
      <c r="D447" s="253" t="s">
        <v>244</v>
      </c>
      <c r="E447" s="268" t="s">
        <v>34</v>
      </c>
      <c r="F447" s="269" t="s">
        <v>876</v>
      </c>
      <c r="G447" s="267"/>
      <c r="H447" s="270">
        <v>22</v>
      </c>
      <c r="I447" s="271"/>
      <c r="J447" s="267"/>
      <c r="K447" s="267"/>
      <c r="L447" s="272"/>
      <c r="M447" s="273"/>
      <c r="N447" s="274"/>
      <c r="O447" s="274"/>
      <c r="P447" s="274"/>
      <c r="Q447" s="274"/>
      <c r="R447" s="274"/>
      <c r="S447" s="274"/>
      <c r="T447" s="275"/>
      <c r="AT447" s="276" t="s">
        <v>244</v>
      </c>
      <c r="AU447" s="276" t="s">
        <v>113</v>
      </c>
      <c r="AV447" s="13" t="s">
        <v>88</v>
      </c>
      <c r="AW447" s="13" t="s">
        <v>41</v>
      </c>
      <c r="AX447" s="13" t="s">
        <v>78</v>
      </c>
      <c r="AY447" s="276" t="s">
        <v>187</v>
      </c>
    </row>
    <row r="448" spans="2:51" s="13" customFormat="1" ht="13.5">
      <c r="B448" s="266"/>
      <c r="C448" s="267"/>
      <c r="D448" s="253" t="s">
        <v>244</v>
      </c>
      <c r="E448" s="268" t="s">
        <v>34</v>
      </c>
      <c r="F448" s="269" t="s">
        <v>877</v>
      </c>
      <c r="G448" s="267"/>
      <c r="H448" s="270">
        <v>-995.576</v>
      </c>
      <c r="I448" s="271"/>
      <c r="J448" s="267"/>
      <c r="K448" s="267"/>
      <c r="L448" s="272"/>
      <c r="M448" s="273"/>
      <c r="N448" s="274"/>
      <c r="O448" s="274"/>
      <c r="P448" s="274"/>
      <c r="Q448" s="274"/>
      <c r="R448" s="274"/>
      <c r="S448" s="274"/>
      <c r="T448" s="275"/>
      <c r="AT448" s="276" t="s">
        <v>244</v>
      </c>
      <c r="AU448" s="276" t="s">
        <v>113</v>
      </c>
      <c r="AV448" s="13" t="s">
        <v>88</v>
      </c>
      <c r="AW448" s="13" t="s">
        <v>41</v>
      </c>
      <c r="AX448" s="13" t="s">
        <v>78</v>
      </c>
      <c r="AY448" s="276" t="s">
        <v>187</v>
      </c>
    </row>
    <row r="449" spans="2:51" s="14" customFormat="1" ht="13.5">
      <c r="B449" s="277"/>
      <c r="C449" s="278"/>
      <c r="D449" s="253" t="s">
        <v>244</v>
      </c>
      <c r="E449" s="279" t="s">
        <v>34</v>
      </c>
      <c r="F449" s="280" t="s">
        <v>251</v>
      </c>
      <c r="G449" s="278"/>
      <c r="H449" s="281">
        <v>1381.424</v>
      </c>
      <c r="I449" s="282"/>
      <c r="J449" s="278"/>
      <c r="K449" s="278"/>
      <c r="L449" s="283"/>
      <c r="M449" s="284"/>
      <c r="N449" s="285"/>
      <c r="O449" s="285"/>
      <c r="P449" s="285"/>
      <c r="Q449" s="285"/>
      <c r="R449" s="285"/>
      <c r="S449" s="285"/>
      <c r="T449" s="286"/>
      <c r="AT449" s="287" t="s">
        <v>244</v>
      </c>
      <c r="AU449" s="287" t="s">
        <v>113</v>
      </c>
      <c r="AV449" s="14" t="s">
        <v>204</v>
      </c>
      <c r="AW449" s="14" t="s">
        <v>41</v>
      </c>
      <c r="AX449" s="14" t="s">
        <v>86</v>
      </c>
      <c r="AY449" s="287" t="s">
        <v>187</v>
      </c>
    </row>
    <row r="450" spans="2:65" s="1" customFormat="1" ht="25.5" customHeight="1">
      <c r="B450" s="49"/>
      <c r="C450" s="237" t="s">
        <v>878</v>
      </c>
      <c r="D450" s="237" t="s">
        <v>190</v>
      </c>
      <c r="E450" s="238" t="s">
        <v>879</v>
      </c>
      <c r="F450" s="239" t="s">
        <v>880</v>
      </c>
      <c r="G450" s="240" t="s">
        <v>235</v>
      </c>
      <c r="H450" s="241">
        <v>995.576</v>
      </c>
      <c r="I450" s="242"/>
      <c r="J450" s="243">
        <f>ROUND(I450*H450,2)</f>
        <v>0</v>
      </c>
      <c r="K450" s="239" t="s">
        <v>194</v>
      </c>
      <c r="L450" s="75"/>
      <c r="M450" s="244" t="s">
        <v>34</v>
      </c>
      <c r="N450" s="245" t="s">
        <v>49</v>
      </c>
      <c r="O450" s="50"/>
      <c r="P450" s="246">
        <f>O450*H450</f>
        <v>0</v>
      </c>
      <c r="Q450" s="246">
        <v>0.01103</v>
      </c>
      <c r="R450" s="246">
        <f>Q450*H450</f>
        <v>10.98120328</v>
      </c>
      <c r="S450" s="246">
        <v>0</v>
      </c>
      <c r="T450" s="247">
        <f>S450*H450</f>
        <v>0</v>
      </c>
      <c r="AR450" s="26" t="s">
        <v>204</v>
      </c>
      <c r="AT450" s="26" t="s">
        <v>190</v>
      </c>
      <c r="AU450" s="26" t="s">
        <v>113</v>
      </c>
      <c r="AY450" s="26" t="s">
        <v>187</v>
      </c>
      <c r="BE450" s="248">
        <f>IF(N450="základní",J450,0)</f>
        <v>0</v>
      </c>
      <c r="BF450" s="248">
        <f>IF(N450="snížená",J450,0)</f>
        <v>0</v>
      </c>
      <c r="BG450" s="248">
        <f>IF(N450="zákl. přenesená",J450,0)</f>
        <v>0</v>
      </c>
      <c r="BH450" s="248">
        <f>IF(N450="sníž. přenesená",J450,0)</f>
        <v>0</v>
      </c>
      <c r="BI450" s="248">
        <f>IF(N450="nulová",J450,0)</f>
        <v>0</v>
      </c>
      <c r="BJ450" s="26" t="s">
        <v>86</v>
      </c>
      <c r="BK450" s="248">
        <f>ROUND(I450*H450,2)</f>
        <v>0</v>
      </c>
      <c r="BL450" s="26" t="s">
        <v>204</v>
      </c>
      <c r="BM450" s="26" t="s">
        <v>881</v>
      </c>
    </row>
    <row r="451" spans="2:47" s="1" customFormat="1" ht="13.5">
      <c r="B451" s="49"/>
      <c r="C451" s="77"/>
      <c r="D451" s="253" t="s">
        <v>237</v>
      </c>
      <c r="E451" s="77"/>
      <c r="F451" s="254" t="s">
        <v>882</v>
      </c>
      <c r="G451" s="77"/>
      <c r="H451" s="77"/>
      <c r="I451" s="207"/>
      <c r="J451" s="77"/>
      <c r="K451" s="77"/>
      <c r="L451" s="75"/>
      <c r="M451" s="255"/>
      <c r="N451" s="50"/>
      <c r="O451" s="50"/>
      <c r="P451" s="50"/>
      <c r="Q451" s="50"/>
      <c r="R451" s="50"/>
      <c r="S451" s="50"/>
      <c r="T451" s="98"/>
      <c r="AT451" s="26" t="s">
        <v>237</v>
      </c>
      <c r="AU451" s="26" t="s">
        <v>113</v>
      </c>
    </row>
    <row r="452" spans="2:51" s="13" customFormat="1" ht="13.5">
      <c r="B452" s="266"/>
      <c r="C452" s="267"/>
      <c r="D452" s="253" t="s">
        <v>244</v>
      </c>
      <c r="E452" s="268" t="s">
        <v>34</v>
      </c>
      <c r="F452" s="269" t="s">
        <v>883</v>
      </c>
      <c r="G452" s="267"/>
      <c r="H452" s="270">
        <v>995.576</v>
      </c>
      <c r="I452" s="271"/>
      <c r="J452" s="267"/>
      <c r="K452" s="267"/>
      <c r="L452" s="272"/>
      <c r="M452" s="273"/>
      <c r="N452" s="274"/>
      <c r="O452" s="274"/>
      <c r="P452" s="274"/>
      <c r="Q452" s="274"/>
      <c r="R452" s="274"/>
      <c r="S452" s="274"/>
      <c r="T452" s="275"/>
      <c r="AT452" s="276" t="s">
        <v>244</v>
      </c>
      <c r="AU452" s="276" t="s">
        <v>113</v>
      </c>
      <c r="AV452" s="13" t="s">
        <v>88</v>
      </c>
      <c r="AW452" s="13" t="s">
        <v>41</v>
      </c>
      <c r="AX452" s="13" t="s">
        <v>86</v>
      </c>
      <c r="AY452" s="276" t="s">
        <v>187</v>
      </c>
    </row>
    <row r="453" spans="2:63" s="11" customFormat="1" ht="22.3" customHeight="1">
      <c r="B453" s="221"/>
      <c r="C453" s="222"/>
      <c r="D453" s="223" t="s">
        <v>77</v>
      </c>
      <c r="E453" s="235" t="s">
        <v>878</v>
      </c>
      <c r="F453" s="235" t="s">
        <v>884</v>
      </c>
      <c r="G453" s="222"/>
      <c r="H453" s="222"/>
      <c r="I453" s="225"/>
      <c r="J453" s="236">
        <f>BK453</f>
        <v>0</v>
      </c>
      <c r="K453" s="222"/>
      <c r="L453" s="227"/>
      <c r="M453" s="228"/>
      <c r="N453" s="229"/>
      <c r="O453" s="229"/>
      <c r="P453" s="230">
        <f>SUM(P454:P510)</f>
        <v>0</v>
      </c>
      <c r="Q453" s="229"/>
      <c r="R453" s="230">
        <f>SUM(R454:R510)</f>
        <v>21.09387569</v>
      </c>
      <c r="S453" s="229"/>
      <c r="T453" s="231">
        <f>SUM(T454:T510)</f>
        <v>0</v>
      </c>
      <c r="AR453" s="232" t="s">
        <v>86</v>
      </c>
      <c r="AT453" s="233" t="s">
        <v>77</v>
      </c>
      <c r="AU453" s="233" t="s">
        <v>88</v>
      </c>
      <c r="AY453" s="232" t="s">
        <v>187</v>
      </c>
      <c r="BK453" s="234">
        <f>SUM(BK454:BK510)</f>
        <v>0</v>
      </c>
    </row>
    <row r="454" spans="2:65" s="1" customFormat="1" ht="25.5" customHeight="1">
      <c r="B454" s="49"/>
      <c r="C454" s="237" t="s">
        <v>885</v>
      </c>
      <c r="D454" s="237" t="s">
        <v>190</v>
      </c>
      <c r="E454" s="238" t="s">
        <v>886</v>
      </c>
      <c r="F454" s="239" t="s">
        <v>887</v>
      </c>
      <c r="G454" s="240" t="s">
        <v>235</v>
      </c>
      <c r="H454" s="241">
        <v>493</v>
      </c>
      <c r="I454" s="242"/>
      <c r="J454" s="243">
        <f>ROUND(I454*H454,2)</f>
        <v>0</v>
      </c>
      <c r="K454" s="239" t="s">
        <v>194</v>
      </c>
      <c r="L454" s="75"/>
      <c r="M454" s="244" t="s">
        <v>34</v>
      </c>
      <c r="N454" s="245" t="s">
        <v>49</v>
      </c>
      <c r="O454" s="50"/>
      <c r="P454" s="246">
        <f>O454*H454</f>
        <v>0</v>
      </c>
      <c r="Q454" s="246">
        <v>0.00438</v>
      </c>
      <c r="R454" s="246">
        <f>Q454*H454</f>
        <v>2.1593400000000003</v>
      </c>
      <c r="S454" s="246">
        <v>0</v>
      </c>
      <c r="T454" s="247">
        <f>S454*H454</f>
        <v>0</v>
      </c>
      <c r="AR454" s="26" t="s">
        <v>204</v>
      </c>
      <c r="AT454" s="26" t="s">
        <v>190</v>
      </c>
      <c r="AU454" s="26" t="s">
        <v>113</v>
      </c>
      <c r="AY454" s="26" t="s">
        <v>187</v>
      </c>
      <c r="BE454" s="248">
        <f>IF(N454="základní",J454,0)</f>
        <v>0</v>
      </c>
      <c r="BF454" s="248">
        <f>IF(N454="snížená",J454,0)</f>
        <v>0</v>
      </c>
      <c r="BG454" s="248">
        <f>IF(N454="zákl. přenesená",J454,0)</f>
        <v>0</v>
      </c>
      <c r="BH454" s="248">
        <f>IF(N454="sníž. přenesená",J454,0)</f>
        <v>0</v>
      </c>
      <c r="BI454" s="248">
        <f>IF(N454="nulová",J454,0)</f>
        <v>0</v>
      </c>
      <c r="BJ454" s="26" t="s">
        <v>86</v>
      </c>
      <c r="BK454" s="248">
        <f>ROUND(I454*H454,2)</f>
        <v>0</v>
      </c>
      <c r="BL454" s="26" t="s">
        <v>204</v>
      </c>
      <c r="BM454" s="26" t="s">
        <v>888</v>
      </c>
    </row>
    <row r="455" spans="2:47" s="1" customFormat="1" ht="13.5">
      <c r="B455" s="49"/>
      <c r="C455" s="77"/>
      <c r="D455" s="253" t="s">
        <v>237</v>
      </c>
      <c r="E455" s="77"/>
      <c r="F455" s="254" t="s">
        <v>889</v>
      </c>
      <c r="G455" s="77"/>
      <c r="H455" s="77"/>
      <c r="I455" s="207"/>
      <c r="J455" s="77"/>
      <c r="K455" s="77"/>
      <c r="L455" s="75"/>
      <c r="M455" s="255"/>
      <c r="N455" s="50"/>
      <c r="O455" s="50"/>
      <c r="P455" s="50"/>
      <c r="Q455" s="50"/>
      <c r="R455" s="50"/>
      <c r="S455" s="50"/>
      <c r="T455" s="98"/>
      <c r="AT455" s="26" t="s">
        <v>237</v>
      </c>
      <c r="AU455" s="26" t="s">
        <v>113</v>
      </c>
    </row>
    <row r="456" spans="2:51" s="13" customFormat="1" ht="13.5">
      <c r="B456" s="266"/>
      <c r="C456" s="267"/>
      <c r="D456" s="253" t="s">
        <v>244</v>
      </c>
      <c r="E456" s="268" t="s">
        <v>34</v>
      </c>
      <c r="F456" s="269" t="s">
        <v>890</v>
      </c>
      <c r="G456" s="267"/>
      <c r="H456" s="270">
        <v>493</v>
      </c>
      <c r="I456" s="271"/>
      <c r="J456" s="267"/>
      <c r="K456" s="267"/>
      <c r="L456" s="272"/>
      <c r="M456" s="273"/>
      <c r="N456" s="274"/>
      <c r="O456" s="274"/>
      <c r="P456" s="274"/>
      <c r="Q456" s="274"/>
      <c r="R456" s="274"/>
      <c r="S456" s="274"/>
      <c r="T456" s="275"/>
      <c r="AT456" s="276" t="s">
        <v>244</v>
      </c>
      <c r="AU456" s="276" t="s">
        <v>113</v>
      </c>
      <c r="AV456" s="13" t="s">
        <v>88</v>
      </c>
      <c r="AW456" s="13" t="s">
        <v>41</v>
      </c>
      <c r="AX456" s="13" t="s">
        <v>86</v>
      </c>
      <c r="AY456" s="276" t="s">
        <v>187</v>
      </c>
    </row>
    <row r="457" spans="2:65" s="1" customFormat="1" ht="25.5" customHeight="1">
      <c r="B457" s="49"/>
      <c r="C457" s="237" t="s">
        <v>891</v>
      </c>
      <c r="D457" s="237" t="s">
        <v>190</v>
      </c>
      <c r="E457" s="238" t="s">
        <v>892</v>
      </c>
      <c r="F457" s="239" t="s">
        <v>893</v>
      </c>
      <c r="G457" s="240" t="s">
        <v>235</v>
      </c>
      <c r="H457" s="241">
        <v>458</v>
      </c>
      <c r="I457" s="242"/>
      <c r="J457" s="243">
        <f>ROUND(I457*H457,2)</f>
        <v>0</v>
      </c>
      <c r="K457" s="239" t="s">
        <v>194</v>
      </c>
      <c r="L457" s="75"/>
      <c r="M457" s="244" t="s">
        <v>34</v>
      </c>
      <c r="N457" s="245" t="s">
        <v>49</v>
      </c>
      <c r="O457" s="50"/>
      <c r="P457" s="246">
        <f>O457*H457</f>
        <v>0</v>
      </c>
      <c r="Q457" s="246">
        <v>0.00944</v>
      </c>
      <c r="R457" s="246">
        <f>Q457*H457</f>
        <v>4.32352</v>
      </c>
      <c r="S457" s="246">
        <v>0</v>
      </c>
      <c r="T457" s="247">
        <f>S457*H457</f>
        <v>0</v>
      </c>
      <c r="AR457" s="26" t="s">
        <v>204</v>
      </c>
      <c r="AT457" s="26" t="s">
        <v>190</v>
      </c>
      <c r="AU457" s="26" t="s">
        <v>113</v>
      </c>
      <c r="AY457" s="26" t="s">
        <v>187</v>
      </c>
      <c r="BE457" s="248">
        <f>IF(N457="základní",J457,0)</f>
        <v>0</v>
      </c>
      <c r="BF457" s="248">
        <f>IF(N457="snížená",J457,0)</f>
        <v>0</v>
      </c>
      <c r="BG457" s="248">
        <f>IF(N457="zákl. přenesená",J457,0)</f>
        <v>0</v>
      </c>
      <c r="BH457" s="248">
        <f>IF(N457="sníž. přenesená",J457,0)</f>
        <v>0</v>
      </c>
      <c r="BI457" s="248">
        <f>IF(N457="nulová",J457,0)</f>
        <v>0</v>
      </c>
      <c r="BJ457" s="26" t="s">
        <v>86</v>
      </c>
      <c r="BK457" s="248">
        <f>ROUND(I457*H457,2)</f>
        <v>0</v>
      </c>
      <c r="BL457" s="26" t="s">
        <v>204</v>
      </c>
      <c r="BM457" s="26" t="s">
        <v>894</v>
      </c>
    </row>
    <row r="458" spans="2:47" s="1" customFormat="1" ht="13.5">
      <c r="B458" s="49"/>
      <c r="C458" s="77"/>
      <c r="D458" s="253" t="s">
        <v>237</v>
      </c>
      <c r="E458" s="77"/>
      <c r="F458" s="254" t="s">
        <v>895</v>
      </c>
      <c r="G458" s="77"/>
      <c r="H458" s="77"/>
      <c r="I458" s="207"/>
      <c r="J458" s="77"/>
      <c r="K458" s="77"/>
      <c r="L458" s="75"/>
      <c r="M458" s="255"/>
      <c r="N458" s="50"/>
      <c r="O458" s="50"/>
      <c r="P458" s="50"/>
      <c r="Q458" s="50"/>
      <c r="R458" s="50"/>
      <c r="S458" s="50"/>
      <c r="T458" s="98"/>
      <c r="AT458" s="26" t="s">
        <v>237</v>
      </c>
      <c r="AU458" s="26" t="s">
        <v>113</v>
      </c>
    </row>
    <row r="459" spans="2:51" s="12" customFormat="1" ht="13.5">
      <c r="B459" s="256"/>
      <c r="C459" s="257"/>
      <c r="D459" s="253" t="s">
        <v>244</v>
      </c>
      <c r="E459" s="258" t="s">
        <v>34</v>
      </c>
      <c r="F459" s="259" t="s">
        <v>896</v>
      </c>
      <c r="G459" s="257"/>
      <c r="H459" s="258" t="s">
        <v>34</v>
      </c>
      <c r="I459" s="260"/>
      <c r="J459" s="257"/>
      <c r="K459" s="257"/>
      <c r="L459" s="261"/>
      <c r="M459" s="262"/>
      <c r="N459" s="263"/>
      <c r="O459" s="263"/>
      <c r="P459" s="263"/>
      <c r="Q459" s="263"/>
      <c r="R459" s="263"/>
      <c r="S459" s="263"/>
      <c r="T459" s="264"/>
      <c r="AT459" s="265" t="s">
        <v>244</v>
      </c>
      <c r="AU459" s="265" t="s">
        <v>113</v>
      </c>
      <c r="AV459" s="12" t="s">
        <v>86</v>
      </c>
      <c r="AW459" s="12" t="s">
        <v>41</v>
      </c>
      <c r="AX459" s="12" t="s">
        <v>78</v>
      </c>
      <c r="AY459" s="265" t="s">
        <v>187</v>
      </c>
    </row>
    <row r="460" spans="2:51" s="13" customFormat="1" ht="13.5">
      <c r="B460" s="266"/>
      <c r="C460" s="267"/>
      <c r="D460" s="253" t="s">
        <v>244</v>
      </c>
      <c r="E460" s="268" t="s">
        <v>34</v>
      </c>
      <c r="F460" s="269" t="s">
        <v>897</v>
      </c>
      <c r="G460" s="267"/>
      <c r="H460" s="270">
        <v>19</v>
      </c>
      <c r="I460" s="271"/>
      <c r="J460" s="267"/>
      <c r="K460" s="267"/>
      <c r="L460" s="272"/>
      <c r="M460" s="273"/>
      <c r="N460" s="274"/>
      <c r="O460" s="274"/>
      <c r="P460" s="274"/>
      <c r="Q460" s="274"/>
      <c r="R460" s="274"/>
      <c r="S460" s="274"/>
      <c r="T460" s="275"/>
      <c r="AT460" s="276" t="s">
        <v>244</v>
      </c>
      <c r="AU460" s="276" t="s">
        <v>113</v>
      </c>
      <c r="AV460" s="13" t="s">
        <v>88</v>
      </c>
      <c r="AW460" s="13" t="s">
        <v>41</v>
      </c>
      <c r="AX460" s="13" t="s">
        <v>78</v>
      </c>
      <c r="AY460" s="276" t="s">
        <v>187</v>
      </c>
    </row>
    <row r="461" spans="2:51" s="13" customFormat="1" ht="13.5">
      <c r="B461" s="266"/>
      <c r="C461" s="267"/>
      <c r="D461" s="253" t="s">
        <v>244</v>
      </c>
      <c r="E461" s="268" t="s">
        <v>34</v>
      </c>
      <c r="F461" s="269" t="s">
        <v>898</v>
      </c>
      <c r="G461" s="267"/>
      <c r="H461" s="270">
        <v>229</v>
      </c>
      <c r="I461" s="271"/>
      <c r="J461" s="267"/>
      <c r="K461" s="267"/>
      <c r="L461" s="272"/>
      <c r="M461" s="273"/>
      <c r="N461" s="274"/>
      <c r="O461" s="274"/>
      <c r="P461" s="274"/>
      <c r="Q461" s="274"/>
      <c r="R461" s="274"/>
      <c r="S461" s="274"/>
      <c r="T461" s="275"/>
      <c r="AT461" s="276" t="s">
        <v>244</v>
      </c>
      <c r="AU461" s="276" t="s">
        <v>113</v>
      </c>
      <c r="AV461" s="13" t="s">
        <v>88</v>
      </c>
      <c r="AW461" s="13" t="s">
        <v>41</v>
      </c>
      <c r="AX461" s="13" t="s">
        <v>78</v>
      </c>
      <c r="AY461" s="276" t="s">
        <v>187</v>
      </c>
    </row>
    <row r="462" spans="2:51" s="13" customFormat="1" ht="13.5">
      <c r="B462" s="266"/>
      <c r="C462" s="267"/>
      <c r="D462" s="253" t="s">
        <v>244</v>
      </c>
      <c r="E462" s="268" t="s">
        <v>34</v>
      </c>
      <c r="F462" s="269" t="s">
        <v>899</v>
      </c>
      <c r="G462" s="267"/>
      <c r="H462" s="270">
        <v>210</v>
      </c>
      <c r="I462" s="271"/>
      <c r="J462" s="267"/>
      <c r="K462" s="267"/>
      <c r="L462" s="272"/>
      <c r="M462" s="273"/>
      <c r="N462" s="274"/>
      <c r="O462" s="274"/>
      <c r="P462" s="274"/>
      <c r="Q462" s="274"/>
      <c r="R462" s="274"/>
      <c r="S462" s="274"/>
      <c r="T462" s="275"/>
      <c r="AT462" s="276" t="s">
        <v>244</v>
      </c>
      <c r="AU462" s="276" t="s">
        <v>113</v>
      </c>
      <c r="AV462" s="13" t="s">
        <v>88</v>
      </c>
      <c r="AW462" s="13" t="s">
        <v>41</v>
      </c>
      <c r="AX462" s="13" t="s">
        <v>78</v>
      </c>
      <c r="AY462" s="276" t="s">
        <v>187</v>
      </c>
    </row>
    <row r="463" spans="2:51" s="14" customFormat="1" ht="13.5">
      <c r="B463" s="277"/>
      <c r="C463" s="278"/>
      <c r="D463" s="253" t="s">
        <v>244</v>
      </c>
      <c r="E463" s="279" t="s">
        <v>34</v>
      </c>
      <c r="F463" s="280" t="s">
        <v>251</v>
      </c>
      <c r="G463" s="278"/>
      <c r="H463" s="281">
        <v>458</v>
      </c>
      <c r="I463" s="282"/>
      <c r="J463" s="278"/>
      <c r="K463" s="278"/>
      <c r="L463" s="283"/>
      <c r="M463" s="284"/>
      <c r="N463" s="285"/>
      <c r="O463" s="285"/>
      <c r="P463" s="285"/>
      <c r="Q463" s="285"/>
      <c r="R463" s="285"/>
      <c r="S463" s="285"/>
      <c r="T463" s="286"/>
      <c r="AT463" s="287" t="s">
        <v>244</v>
      </c>
      <c r="AU463" s="287" t="s">
        <v>113</v>
      </c>
      <c r="AV463" s="14" t="s">
        <v>204</v>
      </c>
      <c r="AW463" s="14" t="s">
        <v>41</v>
      </c>
      <c r="AX463" s="14" t="s">
        <v>86</v>
      </c>
      <c r="AY463" s="287" t="s">
        <v>187</v>
      </c>
    </row>
    <row r="464" spans="2:65" s="1" customFormat="1" ht="25.5" customHeight="1">
      <c r="B464" s="49"/>
      <c r="C464" s="294" t="s">
        <v>900</v>
      </c>
      <c r="D464" s="294" t="s">
        <v>531</v>
      </c>
      <c r="E464" s="295" t="s">
        <v>901</v>
      </c>
      <c r="F464" s="296" t="s">
        <v>902</v>
      </c>
      <c r="G464" s="297" t="s">
        <v>235</v>
      </c>
      <c r="H464" s="298">
        <v>467.16</v>
      </c>
      <c r="I464" s="299"/>
      <c r="J464" s="300">
        <f>ROUND(I464*H464,2)</f>
        <v>0</v>
      </c>
      <c r="K464" s="296" t="s">
        <v>194</v>
      </c>
      <c r="L464" s="301"/>
      <c r="M464" s="302" t="s">
        <v>34</v>
      </c>
      <c r="N464" s="303" t="s">
        <v>49</v>
      </c>
      <c r="O464" s="50"/>
      <c r="P464" s="246">
        <f>O464*H464</f>
        <v>0</v>
      </c>
      <c r="Q464" s="246">
        <v>0.016</v>
      </c>
      <c r="R464" s="246">
        <f>Q464*H464</f>
        <v>7.47456</v>
      </c>
      <c r="S464" s="246">
        <v>0</v>
      </c>
      <c r="T464" s="247">
        <f>S464*H464</f>
        <v>0</v>
      </c>
      <c r="AR464" s="26" t="s">
        <v>295</v>
      </c>
      <c r="AT464" s="26" t="s">
        <v>531</v>
      </c>
      <c r="AU464" s="26" t="s">
        <v>113</v>
      </c>
      <c r="AY464" s="26" t="s">
        <v>187</v>
      </c>
      <c r="BE464" s="248">
        <f>IF(N464="základní",J464,0)</f>
        <v>0</v>
      </c>
      <c r="BF464" s="248">
        <f>IF(N464="snížená",J464,0)</f>
        <v>0</v>
      </c>
      <c r="BG464" s="248">
        <f>IF(N464="zákl. přenesená",J464,0)</f>
        <v>0</v>
      </c>
      <c r="BH464" s="248">
        <f>IF(N464="sníž. přenesená",J464,0)</f>
        <v>0</v>
      </c>
      <c r="BI464" s="248">
        <f>IF(N464="nulová",J464,0)</f>
        <v>0</v>
      </c>
      <c r="BJ464" s="26" t="s">
        <v>86</v>
      </c>
      <c r="BK464" s="248">
        <f>ROUND(I464*H464,2)</f>
        <v>0</v>
      </c>
      <c r="BL464" s="26" t="s">
        <v>204</v>
      </c>
      <c r="BM464" s="26" t="s">
        <v>903</v>
      </c>
    </row>
    <row r="465" spans="2:51" s="13" customFormat="1" ht="13.5">
      <c r="B465" s="266"/>
      <c r="C465" s="267"/>
      <c r="D465" s="253" t="s">
        <v>244</v>
      </c>
      <c r="E465" s="267"/>
      <c r="F465" s="269" t="s">
        <v>904</v>
      </c>
      <c r="G465" s="267"/>
      <c r="H465" s="270">
        <v>467.16</v>
      </c>
      <c r="I465" s="271"/>
      <c r="J465" s="267"/>
      <c r="K465" s="267"/>
      <c r="L465" s="272"/>
      <c r="M465" s="273"/>
      <c r="N465" s="274"/>
      <c r="O465" s="274"/>
      <c r="P465" s="274"/>
      <c r="Q465" s="274"/>
      <c r="R465" s="274"/>
      <c r="S465" s="274"/>
      <c r="T465" s="275"/>
      <c r="AT465" s="276" t="s">
        <v>244</v>
      </c>
      <c r="AU465" s="276" t="s">
        <v>113</v>
      </c>
      <c r="AV465" s="13" t="s">
        <v>88</v>
      </c>
      <c r="AW465" s="13" t="s">
        <v>6</v>
      </c>
      <c r="AX465" s="13" t="s">
        <v>86</v>
      </c>
      <c r="AY465" s="276" t="s">
        <v>187</v>
      </c>
    </row>
    <row r="466" spans="2:65" s="1" customFormat="1" ht="25.5" customHeight="1">
      <c r="B466" s="49"/>
      <c r="C466" s="237" t="s">
        <v>905</v>
      </c>
      <c r="D466" s="237" t="s">
        <v>190</v>
      </c>
      <c r="E466" s="238" t="s">
        <v>906</v>
      </c>
      <c r="F466" s="239" t="s">
        <v>907</v>
      </c>
      <c r="G466" s="240" t="s">
        <v>235</v>
      </c>
      <c r="H466" s="241">
        <v>514.28</v>
      </c>
      <c r="I466" s="242"/>
      <c r="J466" s="243">
        <f>ROUND(I466*H466,2)</f>
        <v>0</v>
      </c>
      <c r="K466" s="239" t="s">
        <v>194</v>
      </c>
      <c r="L466" s="75"/>
      <c r="M466" s="244" t="s">
        <v>34</v>
      </c>
      <c r="N466" s="245" t="s">
        <v>49</v>
      </c>
      <c r="O466" s="50"/>
      <c r="P466" s="246">
        <f>O466*H466</f>
        <v>0</v>
      </c>
      <c r="Q466" s="246">
        <v>0.00198</v>
      </c>
      <c r="R466" s="246">
        <f>Q466*H466</f>
        <v>1.0182744</v>
      </c>
      <c r="S466" s="246">
        <v>0</v>
      </c>
      <c r="T466" s="247">
        <f>S466*H466</f>
        <v>0</v>
      </c>
      <c r="AR466" s="26" t="s">
        <v>204</v>
      </c>
      <c r="AT466" s="26" t="s">
        <v>190</v>
      </c>
      <c r="AU466" s="26" t="s">
        <v>113</v>
      </c>
      <c r="AY466" s="26" t="s">
        <v>187</v>
      </c>
      <c r="BE466" s="248">
        <f>IF(N466="základní",J466,0)</f>
        <v>0</v>
      </c>
      <c r="BF466" s="248">
        <f>IF(N466="snížená",J466,0)</f>
        <v>0</v>
      </c>
      <c r="BG466" s="248">
        <f>IF(N466="zákl. přenesená",J466,0)</f>
        <v>0</v>
      </c>
      <c r="BH466" s="248">
        <f>IF(N466="sníž. přenesená",J466,0)</f>
        <v>0</v>
      </c>
      <c r="BI466" s="248">
        <f>IF(N466="nulová",J466,0)</f>
        <v>0</v>
      </c>
      <c r="BJ466" s="26" t="s">
        <v>86</v>
      </c>
      <c r="BK466" s="248">
        <f>ROUND(I466*H466,2)</f>
        <v>0</v>
      </c>
      <c r="BL466" s="26" t="s">
        <v>204</v>
      </c>
      <c r="BM466" s="26" t="s">
        <v>908</v>
      </c>
    </row>
    <row r="467" spans="2:51" s="13" customFormat="1" ht="13.5">
      <c r="B467" s="266"/>
      <c r="C467" s="267"/>
      <c r="D467" s="253" t="s">
        <v>244</v>
      </c>
      <c r="E467" s="268" t="s">
        <v>34</v>
      </c>
      <c r="F467" s="269" t="s">
        <v>909</v>
      </c>
      <c r="G467" s="267"/>
      <c r="H467" s="270">
        <v>458</v>
      </c>
      <c r="I467" s="271"/>
      <c r="J467" s="267"/>
      <c r="K467" s="267"/>
      <c r="L467" s="272"/>
      <c r="M467" s="273"/>
      <c r="N467" s="274"/>
      <c r="O467" s="274"/>
      <c r="P467" s="274"/>
      <c r="Q467" s="274"/>
      <c r="R467" s="274"/>
      <c r="S467" s="274"/>
      <c r="T467" s="275"/>
      <c r="AT467" s="276" t="s">
        <v>244</v>
      </c>
      <c r="AU467" s="276" t="s">
        <v>113</v>
      </c>
      <c r="AV467" s="13" t="s">
        <v>88</v>
      </c>
      <c r="AW467" s="13" t="s">
        <v>41</v>
      </c>
      <c r="AX467" s="13" t="s">
        <v>78</v>
      </c>
      <c r="AY467" s="276" t="s">
        <v>187</v>
      </c>
    </row>
    <row r="468" spans="2:51" s="13" customFormat="1" ht="13.5">
      <c r="B468" s="266"/>
      <c r="C468" s="267"/>
      <c r="D468" s="253" t="s">
        <v>244</v>
      </c>
      <c r="E468" s="268" t="s">
        <v>34</v>
      </c>
      <c r="F468" s="269" t="s">
        <v>910</v>
      </c>
      <c r="G468" s="267"/>
      <c r="H468" s="270">
        <v>225</v>
      </c>
      <c r="I468" s="271"/>
      <c r="J468" s="267"/>
      <c r="K468" s="267"/>
      <c r="L468" s="272"/>
      <c r="M468" s="273"/>
      <c r="N468" s="274"/>
      <c r="O468" s="274"/>
      <c r="P468" s="274"/>
      <c r="Q468" s="274"/>
      <c r="R468" s="274"/>
      <c r="S468" s="274"/>
      <c r="T468" s="275"/>
      <c r="AT468" s="276" t="s">
        <v>244</v>
      </c>
      <c r="AU468" s="276" t="s">
        <v>113</v>
      </c>
      <c r="AV468" s="13" t="s">
        <v>88</v>
      </c>
      <c r="AW468" s="13" t="s">
        <v>41</v>
      </c>
      <c r="AX468" s="13" t="s">
        <v>78</v>
      </c>
      <c r="AY468" s="276" t="s">
        <v>187</v>
      </c>
    </row>
    <row r="469" spans="2:51" s="13" customFormat="1" ht="13.5">
      <c r="B469" s="266"/>
      <c r="C469" s="267"/>
      <c r="D469" s="253" t="s">
        <v>244</v>
      </c>
      <c r="E469" s="268" t="s">
        <v>34</v>
      </c>
      <c r="F469" s="269" t="s">
        <v>911</v>
      </c>
      <c r="G469" s="267"/>
      <c r="H469" s="270">
        <v>30</v>
      </c>
      <c r="I469" s="271"/>
      <c r="J469" s="267"/>
      <c r="K469" s="267"/>
      <c r="L469" s="272"/>
      <c r="M469" s="273"/>
      <c r="N469" s="274"/>
      <c r="O469" s="274"/>
      <c r="P469" s="274"/>
      <c r="Q469" s="274"/>
      <c r="R469" s="274"/>
      <c r="S469" s="274"/>
      <c r="T469" s="275"/>
      <c r="AT469" s="276" t="s">
        <v>244</v>
      </c>
      <c r="AU469" s="276" t="s">
        <v>113</v>
      </c>
      <c r="AV469" s="13" t="s">
        <v>88</v>
      </c>
      <c r="AW469" s="13" t="s">
        <v>41</v>
      </c>
      <c r="AX469" s="13" t="s">
        <v>78</v>
      </c>
      <c r="AY469" s="276" t="s">
        <v>187</v>
      </c>
    </row>
    <row r="470" spans="2:51" s="13" customFormat="1" ht="13.5">
      <c r="B470" s="266"/>
      <c r="C470" s="267"/>
      <c r="D470" s="253" t="s">
        <v>244</v>
      </c>
      <c r="E470" s="268" t="s">
        <v>34</v>
      </c>
      <c r="F470" s="269" t="s">
        <v>912</v>
      </c>
      <c r="G470" s="267"/>
      <c r="H470" s="270">
        <v>-198.72</v>
      </c>
      <c r="I470" s="271"/>
      <c r="J470" s="267"/>
      <c r="K470" s="267"/>
      <c r="L470" s="272"/>
      <c r="M470" s="273"/>
      <c r="N470" s="274"/>
      <c r="O470" s="274"/>
      <c r="P470" s="274"/>
      <c r="Q470" s="274"/>
      <c r="R470" s="274"/>
      <c r="S470" s="274"/>
      <c r="T470" s="275"/>
      <c r="AT470" s="276" t="s">
        <v>244</v>
      </c>
      <c r="AU470" s="276" t="s">
        <v>113</v>
      </c>
      <c r="AV470" s="13" t="s">
        <v>88</v>
      </c>
      <c r="AW470" s="13" t="s">
        <v>41</v>
      </c>
      <c r="AX470" s="13" t="s">
        <v>78</v>
      </c>
      <c r="AY470" s="276" t="s">
        <v>187</v>
      </c>
    </row>
    <row r="471" spans="2:51" s="14" customFormat="1" ht="13.5">
      <c r="B471" s="277"/>
      <c r="C471" s="278"/>
      <c r="D471" s="253" t="s">
        <v>244</v>
      </c>
      <c r="E471" s="279" t="s">
        <v>34</v>
      </c>
      <c r="F471" s="280" t="s">
        <v>251</v>
      </c>
      <c r="G471" s="278"/>
      <c r="H471" s="281">
        <v>514.28</v>
      </c>
      <c r="I471" s="282"/>
      <c r="J471" s="278"/>
      <c r="K471" s="278"/>
      <c r="L471" s="283"/>
      <c r="M471" s="284"/>
      <c r="N471" s="285"/>
      <c r="O471" s="285"/>
      <c r="P471" s="285"/>
      <c r="Q471" s="285"/>
      <c r="R471" s="285"/>
      <c r="S471" s="285"/>
      <c r="T471" s="286"/>
      <c r="AT471" s="287" t="s">
        <v>244</v>
      </c>
      <c r="AU471" s="287" t="s">
        <v>113</v>
      </c>
      <c r="AV471" s="14" t="s">
        <v>204</v>
      </c>
      <c r="AW471" s="14" t="s">
        <v>41</v>
      </c>
      <c r="AX471" s="14" t="s">
        <v>86</v>
      </c>
      <c r="AY471" s="287" t="s">
        <v>187</v>
      </c>
    </row>
    <row r="472" spans="2:65" s="1" customFormat="1" ht="38.25" customHeight="1">
      <c r="B472" s="49"/>
      <c r="C472" s="237" t="s">
        <v>913</v>
      </c>
      <c r="D472" s="237" t="s">
        <v>190</v>
      </c>
      <c r="E472" s="238" t="s">
        <v>914</v>
      </c>
      <c r="F472" s="239" t="s">
        <v>915</v>
      </c>
      <c r="G472" s="240" t="s">
        <v>393</v>
      </c>
      <c r="H472" s="241">
        <v>280.58</v>
      </c>
      <c r="I472" s="242"/>
      <c r="J472" s="243">
        <f>ROUND(I472*H472,2)</f>
        <v>0</v>
      </c>
      <c r="K472" s="239" t="s">
        <v>194</v>
      </c>
      <c r="L472" s="75"/>
      <c r="M472" s="244" t="s">
        <v>34</v>
      </c>
      <c r="N472" s="245" t="s">
        <v>49</v>
      </c>
      <c r="O472" s="50"/>
      <c r="P472" s="246">
        <f>O472*H472</f>
        <v>0</v>
      </c>
      <c r="Q472" s="246">
        <v>0</v>
      </c>
      <c r="R472" s="246">
        <f>Q472*H472</f>
        <v>0</v>
      </c>
      <c r="S472" s="246">
        <v>0</v>
      </c>
      <c r="T472" s="247">
        <f>S472*H472</f>
        <v>0</v>
      </c>
      <c r="AR472" s="26" t="s">
        <v>204</v>
      </c>
      <c r="AT472" s="26" t="s">
        <v>190</v>
      </c>
      <c r="AU472" s="26" t="s">
        <v>113</v>
      </c>
      <c r="AY472" s="26" t="s">
        <v>187</v>
      </c>
      <c r="BE472" s="248">
        <f>IF(N472="základní",J472,0)</f>
        <v>0</v>
      </c>
      <c r="BF472" s="248">
        <f>IF(N472="snížená",J472,0)</f>
        <v>0</v>
      </c>
      <c r="BG472" s="248">
        <f>IF(N472="zákl. přenesená",J472,0)</f>
        <v>0</v>
      </c>
      <c r="BH472" s="248">
        <f>IF(N472="sníž. přenesená",J472,0)</f>
        <v>0</v>
      </c>
      <c r="BI472" s="248">
        <f>IF(N472="nulová",J472,0)</f>
        <v>0</v>
      </c>
      <c r="BJ472" s="26" t="s">
        <v>86</v>
      </c>
      <c r="BK472" s="248">
        <f>ROUND(I472*H472,2)</f>
        <v>0</v>
      </c>
      <c r="BL472" s="26" t="s">
        <v>204</v>
      </c>
      <c r="BM472" s="26" t="s">
        <v>916</v>
      </c>
    </row>
    <row r="473" spans="2:47" s="1" customFormat="1" ht="13.5">
      <c r="B473" s="49"/>
      <c r="C473" s="77"/>
      <c r="D473" s="253" t="s">
        <v>237</v>
      </c>
      <c r="E473" s="77"/>
      <c r="F473" s="254" t="s">
        <v>917</v>
      </c>
      <c r="G473" s="77"/>
      <c r="H473" s="77"/>
      <c r="I473" s="207"/>
      <c r="J473" s="77"/>
      <c r="K473" s="77"/>
      <c r="L473" s="75"/>
      <c r="M473" s="255"/>
      <c r="N473" s="50"/>
      <c r="O473" s="50"/>
      <c r="P473" s="50"/>
      <c r="Q473" s="50"/>
      <c r="R473" s="50"/>
      <c r="S473" s="50"/>
      <c r="T473" s="98"/>
      <c r="AT473" s="26" t="s">
        <v>237</v>
      </c>
      <c r="AU473" s="26" t="s">
        <v>113</v>
      </c>
    </row>
    <row r="474" spans="2:51" s="13" customFormat="1" ht="13.5">
      <c r="B474" s="266"/>
      <c r="C474" s="267"/>
      <c r="D474" s="253" t="s">
        <v>244</v>
      </c>
      <c r="E474" s="268" t="s">
        <v>34</v>
      </c>
      <c r="F474" s="269" t="s">
        <v>918</v>
      </c>
      <c r="G474" s="267"/>
      <c r="H474" s="270">
        <v>261.58</v>
      </c>
      <c r="I474" s="271"/>
      <c r="J474" s="267"/>
      <c r="K474" s="267"/>
      <c r="L474" s="272"/>
      <c r="M474" s="273"/>
      <c r="N474" s="274"/>
      <c r="O474" s="274"/>
      <c r="P474" s="274"/>
      <c r="Q474" s="274"/>
      <c r="R474" s="274"/>
      <c r="S474" s="274"/>
      <c r="T474" s="275"/>
      <c r="AT474" s="276" t="s">
        <v>244</v>
      </c>
      <c r="AU474" s="276" t="s">
        <v>113</v>
      </c>
      <c r="AV474" s="13" t="s">
        <v>88</v>
      </c>
      <c r="AW474" s="13" t="s">
        <v>41</v>
      </c>
      <c r="AX474" s="13" t="s">
        <v>78</v>
      </c>
      <c r="AY474" s="276" t="s">
        <v>187</v>
      </c>
    </row>
    <row r="475" spans="2:51" s="13" customFormat="1" ht="13.5">
      <c r="B475" s="266"/>
      <c r="C475" s="267"/>
      <c r="D475" s="253" t="s">
        <v>244</v>
      </c>
      <c r="E475" s="268" t="s">
        <v>34</v>
      </c>
      <c r="F475" s="269" t="s">
        <v>919</v>
      </c>
      <c r="G475" s="267"/>
      <c r="H475" s="270">
        <v>19</v>
      </c>
      <c r="I475" s="271"/>
      <c r="J475" s="267"/>
      <c r="K475" s="267"/>
      <c r="L475" s="272"/>
      <c r="M475" s="273"/>
      <c r="N475" s="274"/>
      <c r="O475" s="274"/>
      <c r="P475" s="274"/>
      <c r="Q475" s="274"/>
      <c r="R475" s="274"/>
      <c r="S475" s="274"/>
      <c r="T475" s="275"/>
      <c r="AT475" s="276" t="s">
        <v>244</v>
      </c>
      <c r="AU475" s="276" t="s">
        <v>113</v>
      </c>
      <c r="AV475" s="13" t="s">
        <v>88</v>
      </c>
      <c r="AW475" s="13" t="s">
        <v>41</v>
      </c>
      <c r="AX475" s="13" t="s">
        <v>78</v>
      </c>
      <c r="AY475" s="276" t="s">
        <v>187</v>
      </c>
    </row>
    <row r="476" spans="2:51" s="14" customFormat="1" ht="13.5">
      <c r="B476" s="277"/>
      <c r="C476" s="278"/>
      <c r="D476" s="253" t="s">
        <v>244</v>
      </c>
      <c r="E476" s="279" t="s">
        <v>34</v>
      </c>
      <c r="F476" s="280" t="s">
        <v>251</v>
      </c>
      <c r="G476" s="278"/>
      <c r="H476" s="281">
        <v>280.58</v>
      </c>
      <c r="I476" s="282"/>
      <c r="J476" s="278"/>
      <c r="K476" s="278"/>
      <c r="L476" s="283"/>
      <c r="M476" s="284"/>
      <c r="N476" s="285"/>
      <c r="O476" s="285"/>
      <c r="P476" s="285"/>
      <c r="Q476" s="285"/>
      <c r="R476" s="285"/>
      <c r="S476" s="285"/>
      <c r="T476" s="286"/>
      <c r="AT476" s="287" t="s">
        <v>244</v>
      </c>
      <c r="AU476" s="287" t="s">
        <v>113</v>
      </c>
      <c r="AV476" s="14" t="s">
        <v>204</v>
      </c>
      <c r="AW476" s="14" t="s">
        <v>41</v>
      </c>
      <c r="AX476" s="14" t="s">
        <v>86</v>
      </c>
      <c r="AY476" s="287" t="s">
        <v>187</v>
      </c>
    </row>
    <row r="477" spans="2:65" s="1" customFormat="1" ht="16.5" customHeight="1">
      <c r="B477" s="49"/>
      <c r="C477" s="294" t="s">
        <v>920</v>
      </c>
      <c r="D477" s="294" t="s">
        <v>531</v>
      </c>
      <c r="E477" s="295" t="s">
        <v>921</v>
      </c>
      <c r="F477" s="296" t="s">
        <v>922</v>
      </c>
      <c r="G477" s="297" t="s">
        <v>393</v>
      </c>
      <c r="H477" s="298">
        <v>294.609</v>
      </c>
      <c r="I477" s="299"/>
      <c r="J477" s="300">
        <f>ROUND(I477*H477,2)</f>
        <v>0</v>
      </c>
      <c r="K477" s="296" t="s">
        <v>194</v>
      </c>
      <c r="L477" s="301"/>
      <c r="M477" s="302" t="s">
        <v>34</v>
      </c>
      <c r="N477" s="303" t="s">
        <v>49</v>
      </c>
      <c r="O477" s="50"/>
      <c r="P477" s="246">
        <f>O477*H477</f>
        <v>0</v>
      </c>
      <c r="Q477" s="246">
        <v>4E-05</v>
      </c>
      <c r="R477" s="246">
        <f>Q477*H477</f>
        <v>0.01178436</v>
      </c>
      <c r="S477" s="246">
        <v>0</v>
      </c>
      <c r="T477" s="247">
        <f>S477*H477</f>
        <v>0</v>
      </c>
      <c r="AR477" s="26" t="s">
        <v>295</v>
      </c>
      <c r="AT477" s="26" t="s">
        <v>531</v>
      </c>
      <c r="AU477" s="26" t="s">
        <v>113</v>
      </c>
      <c r="AY477" s="26" t="s">
        <v>187</v>
      </c>
      <c r="BE477" s="248">
        <f>IF(N477="základní",J477,0)</f>
        <v>0</v>
      </c>
      <c r="BF477" s="248">
        <f>IF(N477="snížená",J477,0)</f>
        <v>0</v>
      </c>
      <c r="BG477" s="248">
        <f>IF(N477="zákl. přenesená",J477,0)</f>
        <v>0</v>
      </c>
      <c r="BH477" s="248">
        <f>IF(N477="sníž. přenesená",J477,0)</f>
        <v>0</v>
      </c>
      <c r="BI477" s="248">
        <f>IF(N477="nulová",J477,0)</f>
        <v>0</v>
      </c>
      <c r="BJ477" s="26" t="s">
        <v>86</v>
      </c>
      <c r="BK477" s="248">
        <f>ROUND(I477*H477,2)</f>
        <v>0</v>
      </c>
      <c r="BL477" s="26" t="s">
        <v>204</v>
      </c>
      <c r="BM477" s="26" t="s">
        <v>923</v>
      </c>
    </row>
    <row r="478" spans="2:51" s="13" customFormat="1" ht="13.5">
      <c r="B478" s="266"/>
      <c r="C478" s="267"/>
      <c r="D478" s="253" t="s">
        <v>244</v>
      </c>
      <c r="E478" s="267"/>
      <c r="F478" s="269" t="s">
        <v>924</v>
      </c>
      <c r="G478" s="267"/>
      <c r="H478" s="270">
        <v>294.609</v>
      </c>
      <c r="I478" s="271"/>
      <c r="J478" s="267"/>
      <c r="K478" s="267"/>
      <c r="L478" s="272"/>
      <c r="M478" s="273"/>
      <c r="N478" s="274"/>
      <c r="O478" s="274"/>
      <c r="P478" s="274"/>
      <c r="Q478" s="274"/>
      <c r="R478" s="274"/>
      <c r="S478" s="274"/>
      <c r="T478" s="275"/>
      <c r="AT478" s="276" t="s">
        <v>244</v>
      </c>
      <c r="AU478" s="276" t="s">
        <v>113</v>
      </c>
      <c r="AV478" s="13" t="s">
        <v>88</v>
      </c>
      <c r="AW478" s="13" t="s">
        <v>6</v>
      </c>
      <c r="AX478" s="13" t="s">
        <v>86</v>
      </c>
      <c r="AY478" s="276" t="s">
        <v>187</v>
      </c>
    </row>
    <row r="479" spans="2:65" s="1" customFormat="1" ht="25.5" customHeight="1">
      <c r="B479" s="49"/>
      <c r="C479" s="237" t="s">
        <v>925</v>
      </c>
      <c r="D479" s="237" t="s">
        <v>190</v>
      </c>
      <c r="E479" s="238" t="s">
        <v>926</v>
      </c>
      <c r="F479" s="239" t="s">
        <v>927</v>
      </c>
      <c r="G479" s="240" t="s">
        <v>393</v>
      </c>
      <c r="H479" s="241">
        <v>33</v>
      </c>
      <c r="I479" s="242"/>
      <c r="J479" s="243">
        <f>ROUND(I479*H479,2)</f>
        <v>0</v>
      </c>
      <c r="K479" s="239" t="s">
        <v>194</v>
      </c>
      <c r="L479" s="75"/>
      <c r="M479" s="244" t="s">
        <v>34</v>
      </c>
      <c r="N479" s="245" t="s">
        <v>49</v>
      </c>
      <c r="O479" s="50"/>
      <c r="P479" s="246">
        <f>O479*H479</f>
        <v>0</v>
      </c>
      <c r="Q479" s="246">
        <v>0</v>
      </c>
      <c r="R479" s="246">
        <f>Q479*H479</f>
        <v>0</v>
      </c>
      <c r="S479" s="246">
        <v>0</v>
      </c>
      <c r="T479" s="247">
        <f>S479*H479</f>
        <v>0</v>
      </c>
      <c r="AR479" s="26" t="s">
        <v>204</v>
      </c>
      <c r="AT479" s="26" t="s">
        <v>190</v>
      </c>
      <c r="AU479" s="26" t="s">
        <v>113</v>
      </c>
      <c r="AY479" s="26" t="s">
        <v>187</v>
      </c>
      <c r="BE479" s="248">
        <f>IF(N479="základní",J479,0)</f>
        <v>0</v>
      </c>
      <c r="BF479" s="248">
        <f>IF(N479="snížená",J479,0)</f>
        <v>0</v>
      </c>
      <c r="BG479" s="248">
        <f>IF(N479="zákl. přenesená",J479,0)</f>
        <v>0</v>
      </c>
      <c r="BH479" s="248">
        <f>IF(N479="sníž. přenesená",J479,0)</f>
        <v>0</v>
      </c>
      <c r="BI479" s="248">
        <f>IF(N479="nulová",J479,0)</f>
        <v>0</v>
      </c>
      <c r="BJ479" s="26" t="s">
        <v>86</v>
      </c>
      <c r="BK479" s="248">
        <f>ROUND(I479*H479,2)</f>
        <v>0</v>
      </c>
      <c r="BL479" s="26" t="s">
        <v>204</v>
      </c>
      <c r="BM479" s="26" t="s">
        <v>928</v>
      </c>
    </row>
    <row r="480" spans="2:47" s="1" customFormat="1" ht="13.5">
      <c r="B480" s="49"/>
      <c r="C480" s="77"/>
      <c r="D480" s="253" t="s">
        <v>237</v>
      </c>
      <c r="E480" s="77"/>
      <c r="F480" s="254" t="s">
        <v>917</v>
      </c>
      <c r="G480" s="77"/>
      <c r="H480" s="77"/>
      <c r="I480" s="207"/>
      <c r="J480" s="77"/>
      <c r="K480" s="77"/>
      <c r="L480" s="75"/>
      <c r="M480" s="255"/>
      <c r="N480" s="50"/>
      <c r="O480" s="50"/>
      <c r="P480" s="50"/>
      <c r="Q480" s="50"/>
      <c r="R480" s="50"/>
      <c r="S480" s="50"/>
      <c r="T480" s="98"/>
      <c r="AT480" s="26" t="s">
        <v>237</v>
      </c>
      <c r="AU480" s="26" t="s">
        <v>113</v>
      </c>
    </row>
    <row r="481" spans="2:51" s="13" customFormat="1" ht="13.5">
      <c r="B481" s="266"/>
      <c r="C481" s="267"/>
      <c r="D481" s="253" t="s">
        <v>244</v>
      </c>
      <c r="E481" s="268" t="s">
        <v>34</v>
      </c>
      <c r="F481" s="269" t="s">
        <v>929</v>
      </c>
      <c r="G481" s="267"/>
      <c r="H481" s="270">
        <v>33</v>
      </c>
      <c r="I481" s="271"/>
      <c r="J481" s="267"/>
      <c r="K481" s="267"/>
      <c r="L481" s="272"/>
      <c r="M481" s="273"/>
      <c r="N481" s="274"/>
      <c r="O481" s="274"/>
      <c r="P481" s="274"/>
      <c r="Q481" s="274"/>
      <c r="R481" s="274"/>
      <c r="S481" s="274"/>
      <c r="T481" s="275"/>
      <c r="AT481" s="276" t="s">
        <v>244</v>
      </c>
      <c r="AU481" s="276" t="s">
        <v>113</v>
      </c>
      <c r="AV481" s="13" t="s">
        <v>88</v>
      </c>
      <c r="AW481" s="13" t="s">
        <v>41</v>
      </c>
      <c r="AX481" s="13" t="s">
        <v>86</v>
      </c>
      <c r="AY481" s="276" t="s">
        <v>187</v>
      </c>
    </row>
    <row r="482" spans="2:65" s="1" customFormat="1" ht="16.5" customHeight="1">
      <c r="B482" s="49"/>
      <c r="C482" s="294" t="s">
        <v>930</v>
      </c>
      <c r="D482" s="294" t="s">
        <v>531</v>
      </c>
      <c r="E482" s="295" t="s">
        <v>931</v>
      </c>
      <c r="F482" s="296" t="s">
        <v>932</v>
      </c>
      <c r="G482" s="297" t="s">
        <v>393</v>
      </c>
      <c r="H482" s="298">
        <v>34.65</v>
      </c>
      <c r="I482" s="299"/>
      <c r="J482" s="300">
        <f>ROUND(I482*H482,2)</f>
        <v>0</v>
      </c>
      <c r="K482" s="296" t="s">
        <v>194</v>
      </c>
      <c r="L482" s="301"/>
      <c r="M482" s="302" t="s">
        <v>34</v>
      </c>
      <c r="N482" s="303" t="s">
        <v>49</v>
      </c>
      <c r="O482" s="50"/>
      <c r="P482" s="246">
        <f>O482*H482</f>
        <v>0</v>
      </c>
      <c r="Q482" s="246">
        <v>0.0001</v>
      </c>
      <c r="R482" s="246">
        <f>Q482*H482</f>
        <v>0.003465</v>
      </c>
      <c r="S482" s="246">
        <v>0</v>
      </c>
      <c r="T482" s="247">
        <f>S482*H482</f>
        <v>0</v>
      </c>
      <c r="AR482" s="26" t="s">
        <v>295</v>
      </c>
      <c r="AT482" s="26" t="s">
        <v>531</v>
      </c>
      <c r="AU482" s="26" t="s">
        <v>113</v>
      </c>
      <c r="AY482" s="26" t="s">
        <v>187</v>
      </c>
      <c r="BE482" s="248">
        <f>IF(N482="základní",J482,0)</f>
        <v>0</v>
      </c>
      <c r="BF482" s="248">
        <f>IF(N482="snížená",J482,0)</f>
        <v>0</v>
      </c>
      <c r="BG482" s="248">
        <f>IF(N482="zákl. přenesená",J482,0)</f>
        <v>0</v>
      </c>
      <c r="BH482" s="248">
        <f>IF(N482="sníž. přenesená",J482,0)</f>
        <v>0</v>
      </c>
      <c r="BI482" s="248">
        <f>IF(N482="nulová",J482,0)</f>
        <v>0</v>
      </c>
      <c r="BJ482" s="26" t="s">
        <v>86</v>
      </c>
      <c r="BK482" s="248">
        <f>ROUND(I482*H482,2)</f>
        <v>0</v>
      </c>
      <c r="BL482" s="26" t="s">
        <v>204</v>
      </c>
      <c r="BM482" s="26" t="s">
        <v>933</v>
      </c>
    </row>
    <row r="483" spans="2:51" s="13" customFormat="1" ht="13.5">
      <c r="B483" s="266"/>
      <c r="C483" s="267"/>
      <c r="D483" s="253" t="s">
        <v>244</v>
      </c>
      <c r="E483" s="267"/>
      <c r="F483" s="269" t="s">
        <v>934</v>
      </c>
      <c r="G483" s="267"/>
      <c r="H483" s="270">
        <v>34.65</v>
      </c>
      <c r="I483" s="271"/>
      <c r="J483" s="267"/>
      <c r="K483" s="267"/>
      <c r="L483" s="272"/>
      <c r="M483" s="273"/>
      <c r="N483" s="274"/>
      <c r="O483" s="274"/>
      <c r="P483" s="274"/>
      <c r="Q483" s="274"/>
      <c r="R483" s="274"/>
      <c r="S483" s="274"/>
      <c r="T483" s="275"/>
      <c r="AT483" s="276" t="s">
        <v>244</v>
      </c>
      <c r="AU483" s="276" t="s">
        <v>113</v>
      </c>
      <c r="AV483" s="13" t="s">
        <v>88</v>
      </c>
      <c r="AW483" s="13" t="s">
        <v>6</v>
      </c>
      <c r="AX483" s="13" t="s">
        <v>86</v>
      </c>
      <c r="AY483" s="276" t="s">
        <v>187</v>
      </c>
    </row>
    <row r="484" spans="2:65" s="1" customFormat="1" ht="25.5" customHeight="1">
      <c r="B484" s="49"/>
      <c r="C484" s="237" t="s">
        <v>935</v>
      </c>
      <c r="D484" s="237" t="s">
        <v>190</v>
      </c>
      <c r="E484" s="238" t="s">
        <v>936</v>
      </c>
      <c r="F484" s="239" t="s">
        <v>937</v>
      </c>
      <c r="G484" s="240" t="s">
        <v>393</v>
      </c>
      <c r="H484" s="241">
        <v>298.22</v>
      </c>
      <c r="I484" s="242"/>
      <c r="J484" s="243">
        <f>ROUND(I484*H484,2)</f>
        <v>0</v>
      </c>
      <c r="K484" s="239" t="s">
        <v>194</v>
      </c>
      <c r="L484" s="75"/>
      <c r="M484" s="244" t="s">
        <v>34</v>
      </c>
      <c r="N484" s="245" t="s">
        <v>49</v>
      </c>
      <c r="O484" s="50"/>
      <c r="P484" s="246">
        <f>O484*H484</f>
        <v>0</v>
      </c>
      <c r="Q484" s="246">
        <v>0</v>
      </c>
      <c r="R484" s="246">
        <f>Q484*H484</f>
        <v>0</v>
      </c>
      <c r="S484" s="246">
        <v>0</v>
      </c>
      <c r="T484" s="247">
        <f>S484*H484</f>
        <v>0</v>
      </c>
      <c r="AR484" s="26" t="s">
        <v>204</v>
      </c>
      <c r="AT484" s="26" t="s">
        <v>190</v>
      </c>
      <c r="AU484" s="26" t="s">
        <v>113</v>
      </c>
      <c r="AY484" s="26" t="s">
        <v>187</v>
      </c>
      <c r="BE484" s="248">
        <f>IF(N484="základní",J484,0)</f>
        <v>0</v>
      </c>
      <c r="BF484" s="248">
        <f>IF(N484="snížená",J484,0)</f>
        <v>0</v>
      </c>
      <c r="BG484" s="248">
        <f>IF(N484="zákl. přenesená",J484,0)</f>
        <v>0</v>
      </c>
      <c r="BH484" s="248">
        <f>IF(N484="sníž. přenesená",J484,0)</f>
        <v>0</v>
      </c>
      <c r="BI484" s="248">
        <f>IF(N484="nulová",J484,0)</f>
        <v>0</v>
      </c>
      <c r="BJ484" s="26" t="s">
        <v>86</v>
      </c>
      <c r="BK484" s="248">
        <f>ROUND(I484*H484,2)</f>
        <v>0</v>
      </c>
      <c r="BL484" s="26" t="s">
        <v>204</v>
      </c>
      <c r="BM484" s="26" t="s">
        <v>938</v>
      </c>
    </row>
    <row r="485" spans="2:47" s="1" customFormat="1" ht="13.5">
      <c r="B485" s="49"/>
      <c r="C485" s="77"/>
      <c r="D485" s="253" t="s">
        <v>237</v>
      </c>
      <c r="E485" s="77"/>
      <c r="F485" s="254" t="s">
        <v>917</v>
      </c>
      <c r="G485" s="77"/>
      <c r="H485" s="77"/>
      <c r="I485" s="207"/>
      <c r="J485" s="77"/>
      <c r="K485" s="77"/>
      <c r="L485" s="75"/>
      <c r="M485" s="255"/>
      <c r="N485" s="50"/>
      <c r="O485" s="50"/>
      <c r="P485" s="50"/>
      <c r="Q485" s="50"/>
      <c r="R485" s="50"/>
      <c r="S485" s="50"/>
      <c r="T485" s="98"/>
      <c r="AT485" s="26" t="s">
        <v>237</v>
      </c>
      <c r="AU485" s="26" t="s">
        <v>113</v>
      </c>
    </row>
    <row r="486" spans="2:51" s="13" customFormat="1" ht="13.5">
      <c r="B486" s="266"/>
      <c r="C486" s="267"/>
      <c r="D486" s="253" t="s">
        <v>244</v>
      </c>
      <c r="E486" s="268" t="s">
        <v>34</v>
      </c>
      <c r="F486" s="269" t="s">
        <v>918</v>
      </c>
      <c r="G486" s="267"/>
      <c r="H486" s="270">
        <v>261.58</v>
      </c>
      <c r="I486" s="271"/>
      <c r="J486" s="267"/>
      <c r="K486" s="267"/>
      <c r="L486" s="272"/>
      <c r="M486" s="273"/>
      <c r="N486" s="274"/>
      <c r="O486" s="274"/>
      <c r="P486" s="274"/>
      <c r="Q486" s="274"/>
      <c r="R486" s="274"/>
      <c r="S486" s="274"/>
      <c r="T486" s="275"/>
      <c r="AT486" s="276" t="s">
        <v>244</v>
      </c>
      <c r="AU486" s="276" t="s">
        <v>113</v>
      </c>
      <c r="AV486" s="13" t="s">
        <v>88</v>
      </c>
      <c r="AW486" s="13" t="s">
        <v>41</v>
      </c>
      <c r="AX486" s="13" t="s">
        <v>78</v>
      </c>
      <c r="AY486" s="276" t="s">
        <v>187</v>
      </c>
    </row>
    <row r="487" spans="2:51" s="13" customFormat="1" ht="13.5">
      <c r="B487" s="266"/>
      <c r="C487" s="267"/>
      <c r="D487" s="253" t="s">
        <v>244</v>
      </c>
      <c r="E487" s="268" t="s">
        <v>34</v>
      </c>
      <c r="F487" s="269" t="s">
        <v>919</v>
      </c>
      <c r="G487" s="267"/>
      <c r="H487" s="270">
        <v>19</v>
      </c>
      <c r="I487" s="271"/>
      <c r="J487" s="267"/>
      <c r="K487" s="267"/>
      <c r="L487" s="272"/>
      <c r="M487" s="273"/>
      <c r="N487" s="274"/>
      <c r="O487" s="274"/>
      <c r="P487" s="274"/>
      <c r="Q487" s="274"/>
      <c r="R487" s="274"/>
      <c r="S487" s="274"/>
      <c r="T487" s="275"/>
      <c r="AT487" s="276" t="s">
        <v>244</v>
      </c>
      <c r="AU487" s="276" t="s">
        <v>113</v>
      </c>
      <c r="AV487" s="13" t="s">
        <v>88</v>
      </c>
      <c r="AW487" s="13" t="s">
        <v>41</v>
      </c>
      <c r="AX487" s="13" t="s">
        <v>78</v>
      </c>
      <c r="AY487" s="276" t="s">
        <v>187</v>
      </c>
    </row>
    <row r="488" spans="2:51" s="13" customFormat="1" ht="13.5">
      <c r="B488" s="266"/>
      <c r="C488" s="267"/>
      <c r="D488" s="253" t="s">
        <v>244</v>
      </c>
      <c r="E488" s="268" t="s">
        <v>34</v>
      </c>
      <c r="F488" s="269" t="s">
        <v>939</v>
      </c>
      <c r="G488" s="267"/>
      <c r="H488" s="270">
        <v>17.64</v>
      </c>
      <c r="I488" s="271"/>
      <c r="J488" s="267"/>
      <c r="K488" s="267"/>
      <c r="L488" s="272"/>
      <c r="M488" s="273"/>
      <c r="N488" s="274"/>
      <c r="O488" s="274"/>
      <c r="P488" s="274"/>
      <c r="Q488" s="274"/>
      <c r="R488" s="274"/>
      <c r="S488" s="274"/>
      <c r="T488" s="275"/>
      <c r="AT488" s="276" t="s">
        <v>244</v>
      </c>
      <c r="AU488" s="276" t="s">
        <v>113</v>
      </c>
      <c r="AV488" s="13" t="s">
        <v>88</v>
      </c>
      <c r="AW488" s="13" t="s">
        <v>41</v>
      </c>
      <c r="AX488" s="13" t="s">
        <v>78</v>
      </c>
      <c r="AY488" s="276" t="s">
        <v>187</v>
      </c>
    </row>
    <row r="489" spans="2:51" s="14" customFormat="1" ht="13.5">
      <c r="B489" s="277"/>
      <c r="C489" s="278"/>
      <c r="D489" s="253" t="s">
        <v>244</v>
      </c>
      <c r="E489" s="279" t="s">
        <v>34</v>
      </c>
      <c r="F489" s="280" t="s">
        <v>251</v>
      </c>
      <c r="G489" s="278"/>
      <c r="H489" s="281">
        <v>298.22</v>
      </c>
      <c r="I489" s="282"/>
      <c r="J489" s="278"/>
      <c r="K489" s="278"/>
      <c r="L489" s="283"/>
      <c r="M489" s="284"/>
      <c r="N489" s="285"/>
      <c r="O489" s="285"/>
      <c r="P489" s="285"/>
      <c r="Q489" s="285"/>
      <c r="R489" s="285"/>
      <c r="S489" s="285"/>
      <c r="T489" s="286"/>
      <c r="AT489" s="287" t="s">
        <v>244</v>
      </c>
      <c r="AU489" s="287" t="s">
        <v>113</v>
      </c>
      <c r="AV489" s="14" t="s">
        <v>204</v>
      </c>
      <c r="AW489" s="14" t="s">
        <v>41</v>
      </c>
      <c r="AX489" s="14" t="s">
        <v>86</v>
      </c>
      <c r="AY489" s="287" t="s">
        <v>187</v>
      </c>
    </row>
    <row r="490" spans="2:65" s="1" customFormat="1" ht="16.5" customHeight="1">
      <c r="B490" s="49"/>
      <c r="C490" s="294" t="s">
        <v>940</v>
      </c>
      <c r="D490" s="294" t="s">
        <v>531</v>
      </c>
      <c r="E490" s="295" t="s">
        <v>941</v>
      </c>
      <c r="F490" s="296" t="s">
        <v>942</v>
      </c>
      <c r="G490" s="297" t="s">
        <v>393</v>
      </c>
      <c r="H490" s="298">
        <v>313.131</v>
      </c>
      <c r="I490" s="299"/>
      <c r="J490" s="300">
        <f>ROUND(I490*H490,2)</f>
        <v>0</v>
      </c>
      <c r="K490" s="296" t="s">
        <v>194</v>
      </c>
      <c r="L490" s="301"/>
      <c r="M490" s="302" t="s">
        <v>34</v>
      </c>
      <c r="N490" s="303" t="s">
        <v>49</v>
      </c>
      <c r="O490" s="50"/>
      <c r="P490" s="246">
        <f>O490*H490</f>
        <v>0</v>
      </c>
      <c r="Q490" s="246">
        <v>3E-05</v>
      </c>
      <c r="R490" s="246">
        <f>Q490*H490</f>
        <v>0.00939393</v>
      </c>
      <c r="S490" s="246">
        <v>0</v>
      </c>
      <c r="T490" s="247">
        <f>S490*H490</f>
        <v>0</v>
      </c>
      <c r="AR490" s="26" t="s">
        <v>295</v>
      </c>
      <c r="AT490" s="26" t="s">
        <v>531</v>
      </c>
      <c r="AU490" s="26" t="s">
        <v>113</v>
      </c>
      <c r="AY490" s="26" t="s">
        <v>187</v>
      </c>
      <c r="BE490" s="248">
        <f>IF(N490="základní",J490,0)</f>
        <v>0</v>
      </c>
      <c r="BF490" s="248">
        <f>IF(N490="snížená",J490,0)</f>
        <v>0</v>
      </c>
      <c r="BG490" s="248">
        <f>IF(N490="zákl. přenesená",J490,0)</f>
        <v>0</v>
      </c>
      <c r="BH490" s="248">
        <f>IF(N490="sníž. přenesená",J490,0)</f>
        <v>0</v>
      </c>
      <c r="BI490" s="248">
        <f>IF(N490="nulová",J490,0)</f>
        <v>0</v>
      </c>
      <c r="BJ490" s="26" t="s">
        <v>86</v>
      </c>
      <c r="BK490" s="248">
        <f>ROUND(I490*H490,2)</f>
        <v>0</v>
      </c>
      <c r="BL490" s="26" t="s">
        <v>204</v>
      </c>
      <c r="BM490" s="26" t="s">
        <v>943</v>
      </c>
    </row>
    <row r="491" spans="2:51" s="13" customFormat="1" ht="13.5">
      <c r="B491" s="266"/>
      <c r="C491" s="267"/>
      <c r="D491" s="253" t="s">
        <v>244</v>
      </c>
      <c r="E491" s="267"/>
      <c r="F491" s="269" t="s">
        <v>944</v>
      </c>
      <c r="G491" s="267"/>
      <c r="H491" s="270">
        <v>313.131</v>
      </c>
      <c r="I491" s="271"/>
      <c r="J491" s="267"/>
      <c r="K491" s="267"/>
      <c r="L491" s="272"/>
      <c r="M491" s="273"/>
      <c r="N491" s="274"/>
      <c r="O491" s="274"/>
      <c r="P491" s="274"/>
      <c r="Q491" s="274"/>
      <c r="R491" s="274"/>
      <c r="S491" s="274"/>
      <c r="T491" s="275"/>
      <c r="AT491" s="276" t="s">
        <v>244</v>
      </c>
      <c r="AU491" s="276" t="s">
        <v>113</v>
      </c>
      <c r="AV491" s="13" t="s">
        <v>88</v>
      </c>
      <c r="AW491" s="13" t="s">
        <v>6</v>
      </c>
      <c r="AX491" s="13" t="s">
        <v>86</v>
      </c>
      <c r="AY491" s="276" t="s">
        <v>187</v>
      </c>
    </row>
    <row r="492" spans="2:65" s="1" customFormat="1" ht="25.5" customHeight="1">
      <c r="B492" s="49"/>
      <c r="C492" s="237" t="s">
        <v>945</v>
      </c>
      <c r="D492" s="237" t="s">
        <v>190</v>
      </c>
      <c r="E492" s="238" t="s">
        <v>946</v>
      </c>
      <c r="F492" s="239" t="s">
        <v>947</v>
      </c>
      <c r="G492" s="240" t="s">
        <v>235</v>
      </c>
      <c r="H492" s="241">
        <v>118.95</v>
      </c>
      <c r="I492" s="242"/>
      <c r="J492" s="243">
        <f>ROUND(I492*H492,2)</f>
        <v>0</v>
      </c>
      <c r="K492" s="239" t="s">
        <v>194</v>
      </c>
      <c r="L492" s="75"/>
      <c r="M492" s="244" t="s">
        <v>34</v>
      </c>
      <c r="N492" s="245" t="s">
        <v>49</v>
      </c>
      <c r="O492" s="50"/>
      <c r="P492" s="246">
        <f>O492*H492</f>
        <v>0</v>
      </c>
      <c r="Q492" s="246">
        <v>0</v>
      </c>
      <c r="R492" s="246">
        <f>Q492*H492</f>
        <v>0</v>
      </c>
      <c r="S492" s="246">
        <v>0</v>
      </c>
      <c r="T492" s="247">
        <f>S492*H492</f>
        <v>0</v>
      </c>
      <c r="AR492" s="26" t="s">
        <v>204</v>
      </c>
      <c r="AT492" s="26" t="s">
        <v>190</v>
      </c>
      <c r="AU492" s="26" t="s">
        <v>113</v>
      </c>
      <c r="AY492" s="26" t="s">
        <v>187</v>
      </c>
      <c r="BE492" s="248">
        <f>IF(N492="základní",J492,0)</f>
        <v>0</v>
      </c>
      <c r="BF492" s="248">
        <f>IF(N492="snížená",J492,0)</f>
        <v>0</v>
      </c>
      <c r="BG492" s="248">
        <f>IF(N492="zákl. přenesená",J492,0)</f>
        <v>0</v>
      </c>
      <c r="BH492" s="248">
        <f>IF(N492="sníž. přenesená",J492,0)</f>
        <v>0</v>
      </c>
      <c r="BI492" s="248">
        <f>IF(N492="nulová",J492,0)</f>
        <v>0</v>
      </c>
      <c r="BJ492" s="26" t="s">
        <v>86</v>
      </c>
      <c r="BK492" s="248">
        <f>ROUND(I492*H492,2)</f>
        <v>0</v>
      </c>
      <c r="BL492" s="26" t="s">
        <v>204</v>
      </c>
      <c r="BM492" s="26" t="s">
        <v>948</v>
      </c>
    </row>
    <row r="493" spans="2:47" s="1" customFormat="1" ht="13.5">
      <c r="B493" s="49"/>
      <c r="C493" s="77"/>
      <c r="D493" s="253" t="s">
        <v>237</v>
      </c>
      <c r="E493" s="77"/>
      <c r="F493" s="254" t="s">
        <v>949</v>
      </c>
      <c r="G493" s="77"/>
      <c r="H493" s="77"/>
      <c r="I493" s="207"/>
      <c r="J493" s="77"/>
      <c r="K493" s="77"/>
      <c r="L493" s="75"/>
      <c r="M493" s="255"/>
      <c r="N493" s="50"/>
      <c r="O493" s="50"/>
      <c r="P493" s="50"/>
      <c r="Q493" s="50"/>
      <c r="R493" s="50"/>
      <c r="S493" s="50"/>
      <c r="T493" s="98"/>
      <c r="AT493" s="26" t="s">
        <v>237</v>
      </c>
      <c r="AU493" s="26" t="s">
        <v>113</v>
      </c>
    </row>
    <row r="494" spans="2:51" s="13" customFormat="1" ht="13.5">
      <c r="B494" s="266"/>
      <c r="C494" s="267"/>
      <c r="D494" s="253" t="s">
        <v>244</v>
      </c>
      <c r="E494" s="268" t="s">
        <v>34</v>
      </c>
      <c r="F494" s="269" t="s">
        <v>950</v>
      </c>
      <c r="G494" s="267"/>
      <c r="H494" s="270">
        <v>118.95</v>
      </c>
      <c r="I494" s="271"/>
      <c r="J494" s="267"/>
      <c r="K494" s="267"/>
      <c r="L494" s="272"/>
      <c r="M494" s="273"/>
      <c r="N494" s="274"/>
      <c r="O494" s="274"/>
      <c r="P494" s="274"/>
      <c r="Q494" s="274"/>
      <c r="R494" s="274"/>
      <c r="S494" s="274"/>
      <c r="T494" s="275"/>
      <c r="AT494" s="276" t="s">
        <v>244</v>
      </c>
      <c r="AU494" s="276" t="s">
        <v>113</v>
      </c>
      <c r="AV494" s="13" t="s">
        <v>88</v>
      </c>
      <c r="AW494" s="13" t="s">
        <v>41</v>
      </c>
      <c r="AX494" s="13" t="s">
        <v>86</v>
      </c>
      <c r="AY494" s="276" t="s">
        <v>187</v>
      </c>
    </row>
    <row r="495" spans="2:65" s="1" customFormat="1" ht="25.5" customHeight="1">
      <c r="B495" s="49"/>
      <c r="C495" s="237" t="s">
        <v>951</v>
      </c>
      <c r="D495" s="237" t="s">
        <v>190</v>
      </c>
      <c r="E495" s="238" t="s">
        <v>952</v>
      </c>
      <c r="F495" s="239" t="s">
        <v>953</v>
      </c>
      <c r="G495" s="240" t="s">
        <v>235</v>
      </c>
      <c r="H495" s="241">
        <v>180.76</v>
      </c>
      <c r="I495" s="242"/>
      <c r="J495" s="243">
        <f>ROUND(I495*H495,2)</f>
        <v>0</v>
      </c>
      <c r="K495" s="239" t="s">
        <v>194</v>
      </c>
      <c r="L495" s="75"/>
      <c r="M495" s="244" t="s">
        <v>34</v>
      </c>
      <c r="N495" s="245" t="s">
        <v>49</v>
      </c>
      <c r="O495" s="50"/>
      <c r="P495" s="246">
        <f>O495*H495</f>
        <v>0</v>
      </c>
      <c r="Q495" s="246">
        <v>0.01255</v>
      </c>
      <c r="R495" s="246">
        <f>Q495*H495</f>
        <v>2.268538</v>
      </c>
      <c r="S495" s="246">
        <v>0</v>
      </c>
      <c r="T495" s="247">
        <f>S495*H495</f>
        <v>0</v>
      </c>
      <c r="AR495" s="26" t="s">
        <v>204</v>
      </c>
      <c r="AT495" s="26" t="s">
        <v>190</v>
      </c>
      <c r="AU495" s="26" t="s">
        <v>113</v>
      </c>
      <c r="AY495" s="26" t="s">
        <v>187</v>
      </c>
      <c r="BE495" s="248">
        <f>IF(N495="základní",J495,0)</f>
        <v>0</v>
      </c>
      <c r="BF495" s="248">
        <f>IF(N495="snížená",J495,0)</f>
        <v>0</v>
      </c>
      <c r="BG495" s="248">
        <f>IF(N495="zákl. přenesená",J495,0)</f>
        <v>0</v>
      </c>
      <c r="BH495" s="248">
        <f>IF(N495="sníž. přenesená",J495,0)</f>
        <v>0</v>
      </c>
      <c r="BI495" s="248">
        <f>IF(N495="nulová",J495,0)</f>
        <v>0</v>
      </c>
      <c r="BJ495" s="26" t="s">
        <v>86</v>
      </c>
      <c r="BK495" s="248">
        <f>ROUND(I495*H495,2)</f>
        <v>0</v>
      </c>
      <c r="BL495" s="26" t="s">
        <v>204</v>
      </c>
      <c r="BM495" s="26" t="s">
        <v>954</v>
      </c>
    </row>
    <row r="496" spans="2:51" s="12" customFormat="1" ht="13.5">
      <c r="B496" s="256"/>
      <c r="C496" s="257"/>
      <c r="D496" s="253" t="s">
        <v>244</v>
      </c>
      <c r="E496" s="258" t="s">
        <v>34</v>
      </c>
      <c r="F496" s="259" t="s">
        <v>955</v>
      </c>
      <c r="G496" s="257"/>
      <c r="H496" s="258" t="s">
        <v>34</v>
      </c>
      <c r="I496" s="260"/>
      <c r="J496" s="257"/>
      <c r="K496" s="257"/>
      <c r="L496" s="261"/>
      <c r="M496" s="262"/>
      <c r="N496" s="263"/>
      <c r="O496" s="263"/>
      <c r="P496" s="263"/>
      <c r="Q496" s="263"/>
      <c r="R496" s="263"/>
      <c r="S496" s="263"/>
      <c r="T496" s="264"/>
      <c r="AT496" s="265" t="s">
        <v>244</v>
      </c>
      <c r="AU496" s="265" t="s">
        <v>113</v>
      </c>
      <c r="AV496" s="12" t="s">
        <v>86</v>
      </c>
      <c r="AW496" s="12" t="s">
        <v>41</v>
      </c>
      <c r="AX496" s="12" t="s">
        <v>78</v>
      </c>
      <c r="AY496" s="265" t="s">
        <v>187</v>
      </c>
    </row>
    <row r="497" spans="2:51" s="13" customFormat="1" ht="13.5">
      <c r="B497" s="266"/>
      <c r="C497" s="267"/>
      <c r="D497" s="253" t="s">
        <v>244</v>
      </c>
      <c r="E497" s="268" t="s">
        <v>34</v>
      </c>
      <c r="F497" s="269" t="s">
        <v>956</v>
      </c>
      <c r="G497" s="267"/>
      <c r="H497" s="270">
        <v>256.33</v>
      </c>
      <c r="I497" s="271"/>
      <c r="J497" s="267"/>
      <c r="K497" s="267"/>
      <c r="L497" s="272"/>
      <c r="M497" s="273"/>
      <c r="N497" s="274"/>
      <c r="O497" s="274"/>
      <c r="P497" s="274"/>
      <c r="Q497" s="274"/>
      <c r="R497" s="274"/>
      <c r="S497" s="274"/>
      <c r="T497" s="275"/>
      <c r="AT497" s="276" t="s">
        <v>244</v>
      </c>
      <c r="AU497" s="276" t="s">
        <v>113</v>
      </c>
      <c r="AV497" s="13" t="s">
        <v>88</v>
      </c>
      <c r="AW497" s="13" t="s">
        <v>41</v>
      </c>
      <c r="AX497" s="13" t="s">
        <v>78</v>
      </c>
      <c r="AY497" s="276" t="s">
        <v>187</v>
      </c>
    </row>
    <row r="498" spans="2:51" s="13" customFormat="1" ht="13.5">
      <c r="B498" s="266"/>
      <c r="C498" s="267"/>
      <c r="D498" s="253" t="s">
        <v>244</v>
      </c>
      <c r="E498" s="268" t="s">
        <v>34</v>
      </c>
      <c r="F498" s="269" t="s">
        <v>957</v>
      </c>
      <c r="G498" s="267"/>
      <c r="H498" s="270">
        <v>-33.36</v>
      </c>
      <c r="I498" s="271"/>
      <c r="J498" s="267"/>
      <c r="K498" s="267"/>
      <c r="L498" s="272"/>
      <c r="M498" s="273"/>
      <c r="N498" s="274"/>
      <c r="O498" s="274"/>
      <c r="P498" s="274"/>
      <c r="Q498" s="274"/>
      <c r="R498" s="274"/>
      <c r="S498" s="274"/>
      <c r="T498" s="275"/>
      <c r="AT498" s="276" t="s">
        <v>244</v>
      </c>
      <c r="AU498" s="276" t="s">
        <v>113</v>
      </c>
      <c r="AV498" s="13" t="s">
        <v>88</v>
      </c>
      <c r="AW498" s="13" t="s">
        <v>41</v>
      </c>
      <c r="AX498" s="13" t="s">
        <v>78</v>
      </c>
      <c r="AY498" s="276" t="s">
        <v>187</v>
      </c>
    </row>
    <row r="499" spans="2:51" s="13" customFormat="1" ht="13.5">
      <c r="B499" s="266"/>
      <c r="C499" s="267"/>
      <c r="D499" s="253" t="s">
        <v>244</v>
      </c>
      <c r="E499" s="268" t="s">
        <v>34</v>
      </c>
      <c r="F499" s="269" t="s">
        <v>958</v>
      </c>
      <c r="G499" s="267"/>
      <c r="H499" s="270">
        <v>-12.24</v>
      </c>
      <c r="I499" s="271"/>
      <c r="J499" s="267"/>
      <c r="K499" s="267"/>
      <c r="L499" s="272"/>
      <c r="M499" s="273"/>
      <c r="N499" s="274"/>
      <c r="O499" s="274"/>
      <c r="P499" s="274"/>
      <c r="Q499" s="274"/>
      <c r="R499" s="274"/>
      <c r="S499" s="274"/>
      <c r="T499" s="275"/>
      <c r="AT499" s="276" t="s">
        <v>244</v>
      </c>
      <c r="AU499" s="276" t="s">
        <v>113</v>
      </c>
      <c r="AV499" s="13" t="s">
        <v>88</v>
      </c>
      <c r="AW499" s="13" t="s">
        <v>41</v>
      </c>
      <c r="AX499" s="13" t="s">
        <v>78</v>
      </c>
      <c r="AY499" s="276" t="s">
        <v>187</v>
      </c>
    </row>
    <row r="500" spans="2:51" s="13" customFormat="1" ht="13.5">
      <c r="B500" s="266"/>
      <c r="C500" s="267"/>
      <c r="D500" s="253" t="s">
        <v>244</v>
      </c>
      <c r="E500" s="268" t="s">
        <v>34</v>
      </c>
      <c r="F500" s="269" t="s">
        <v>959</v>
      </c>
      <c r="G500" s="267"/>
      <c r="H500" s="270">
        <v>-7.8</v>
      </c>
      <c r="I500" s="271"/>
      <c r="J500" s="267"/>
      <c r="K500" s="267"/>
      <c r="L500" s="272"/>
      <c r="M500" s="273"/>
      <c r="N500" s="274"/>
      <c r="O500" s="274"/>
      <c r="P500" s="274"/>
      <c r="Q500" s="274"/>
      <c r="R500" s="274"/>
      <c r="S500" s="274"/>
      <c r="T500" s="275"/>
      <c r="AT500" s="276" t="s">
        <v>244</v>
      </c>
      <c r="AU500" s="276" t="s">
        <v>113</v>
      </c>
      <c r="AV500" s="13" t="s">
        <v>88</v>
      </c>
      <c r="AW500" s="13" t="s">
        <v>41</v>
      </c>
      <c r="AX500" s="13" t="s">
        <v>78</v>
      </c>
      <c r="AY500" s="276" t="s">
        <v>187</v>
      </c>
    </row>
    <row r="501" spans="2:51" s="13" customFormat="1" ht="13.5">
      <c r="B501" s="266"/>
      <c r="C501" s="267"/>
      <c r="D501" s="253" t="s">
        <v>244</v>
      </c>
      <c r="E501" s="268" t="s">
        <v>34</v>
      </c>
      <c r="F501" s="269" t="s">
        <v>960</v>
      </c>
      <c r="G501" s="267"/>
      <c r="H501" s="270">
        <v>-12.24</v>
      </c>
      <c r="I501" s="271"/>
      <c r="J501" s="267"/>
      <c r="K501" s="267"/>
      <c r="L501" s="272"/>
      <c r="M501" s="273"/>
      <c r="N501" s="274"/>
      <c r="O501" s="274"/>
      <c r="P501" s="274"/>
      <c r="Q501" s="274"/>
      <c r="R501" s="274"/>
      <c r="S501" s="274"/>
      <c r="T501" s="275"/>
      <c r="AT501" s="276" t="s">
        <v>244</v>
      </c>
      <c r="AU501" s="276" t="s">
        <v>113</v>
      </c>
      <c r="AV501" s="13" t="s">
        <v>88</v>
      </c>
      <c r="AW501" s="13" t="s">
        <v>41</v>
      </c>
      <c r="AX501" s="13" t="s">
        <v>78</v>
      </c>
      <c r="AY501" s="276" t="s">
        <v>187</v>
      </c>
    </row>
    <row r="502" spans="2:51" s="13" customFormat="1" ht="13.5">
      <c r="B502" s="266"/>
      <c r="C502" s="267"/>
      <c r="D502" s="253" t="s">
        <v>244</v>
      </c>
      <c r="E502" s="268" t="s">
        <v>34</v>
      </c>
      <c r="F502" s="269" t="s">
        <v>961</v>
      </c>
      <c r="G502" s="267"/>
      <c r="H502" s="270">
        <v>-3.68</v>
      </c>
      <c r="I502" s="271"/>
      <c r="J502" s="267"/>
      <c r="K502" s="267"/>
      <c r="L502" s="272"/>
      <c r="M502" s="273"/>
      <c r="N502" s="274"/>
      <c r="O502" s="274"/>
      <c r="P502" s="274"/>
      <c r="Q502" s="274"/>
      <c r="R502" s="274"/>
      <c r="S502" s="274"/>
      <c r="T502" s="275"/>
      <c r="AT502" s="276" t="s">
        <v>244</v>
      </c>
      <c r="AU502" s="276" t="s">
        <v>113</v>
      </c>
      <c r="AV502" s="13" t="s">
        <v>88</v>
      </c>
      <c r="AW502" s="13" t="s">
        <v>41</v>
      </c>
      <c r="AX502" s="13" t="s">
        <v>78</v>
      </c>
      <c r="AY502" s="276" t="s">
        <v>187</v>
      </c>
    </row>
    <row r="503" spans="2:51" s="13" customFormat="1" ht="13.5">
      <c r="B503" s="266"/>
      <c r="C503" s="267"/>
      <c r="D503" s="253" t="s">
        <v>244</v>
      </c>
      <c r="E503" s="268" t="s">
        <v>34</v>
      </c>
      <c r="F503" s="269" t="s">
        <v>962</v>
      </c>
      <c r="G503" s="267"/>
      <c r="H503" s="270">
        <v>-4.99</v>
      </c>
      <c r="I503" s="271"/>
      <c r="J503" s="267"/>
      <c r="K503" s="267"/>
      <c r="L503" s="272"/>
      <c r="M503" s="273"/>
      <c r="N503" s="274"/>
      <c r="O503" s="274"/>
      <c r="P503" s="274"/>
      <c r="Q503" s="274"/>
      <c r="R503" s="274"/>
      <c r="S503" s="274"/>
      <c r="T503" s="275"/>
      <c r="AT503" s="276" t="s">
        <v>244</v>
      </c>
      <c r="AU503" s="276" t="s">
        <v>113</v>
      </c>
      <c r="AV503" s="13" t="s">
        <v>88</v>
      </c>
      <c r="AW503" s="13" t="s">
        <v>41</v>
      </c>
      <c r="AX503" s="13" t="s">
        <v>78</v>
      </c>
      <c r="AY503" s="276" t="s">
        <v>187</v>
      </c>
    </row>
    <row r="504" spans="2:51" s="13" customFormat="1" ht="13.5">
      <c r="B504" s="266"/>
      <c r="C504" s="267"/>
      <c r="D504" s="253" t="s">
        <v>244</v>
      </c>
      <c r="E504" s="268" t="s">
        <v>34</v>
      </c>
      <c r="F504" s="269" t="s">
        <v>963</v>
      </c>
      <c r="G504" s="267"/>
      <c r="H504" s="270">
        <v>-1.26</v>
      </c>
      <c r="I504" s="271"/>
      <c r="J504" s="267"/>
      <c r="K504" s="267"/>
      <c r="L504" s="272"/>
      <c r="M504" s="273"/>
      <c r="N504" s="274"/>
      <c r="O504" s="274"/>
      <c r="P504" s="274"/>
      <c r="Q504" s="274"/>
      <c r="R504" s="274"/>
      <c r="S504" s="274"/>
      <c r="T504" s="275"/>
      <c r="AT504" s="276" t="s">
        <v>244</v>
      </c>
      <c r="AU504" s="276" t="s">
        <v>113</v>
      </c>
      <c r="AV504" s="13" t="s">
        <v>88</v>
      </c>
      <c r="AW504" s="13" t="s">
        <v>41</v>
      </c>
      <c r="AX504" s="13" t="s">
        <v>78</v>
      </c>
      <c r="AY504" s="276" t="s">
        <v>187</v>
      </c>
    </row>
    <row r="505" spans="2:51" s="14" customFormat="1" ht="13.5">
      <c r="B505" s="277"/>
      <c r="C505" s="278"/>
      <c r="D505" s="253" t="s">
        <v>244</v>
      </c>
      <c r="E505" s="279" t="s">
        <v>34</v>
      </c>
      <c r="F505" s="280" t="s">
        <v>251</v>
      </c>
      <c r="G505" s="278"/>
      <c r="H505" s="281">
        <v>180.76</v>
      </c>
      <c r="I505" s="282"/>
      <c r="J505" s="278"/>
      <c r="K505" s="278"/>
      <c r="L505" s="283"/>
      <c r="M505" s="284"/>
      <c r="N505" s="285"/>
      <c r="O505" s="285"/>
      <c r="P505" s="285"/>
      <c r="Q505" s="285"/>
      <c r="R505" s="285"/>
      <c r="S505" s="285"/>
      <c r="T505" s="286"/>
      <c r="AT505" s="287" t="s">
        <v>244</v>
      </c>
      <c r="AU505" s="287" t="s">
        <v>113</v>
      </c>
      <c r="AV505" s="14" t="s">
        <v>204</v>
      </c>
      <c r="AW505" s="14" t="s">
        <v>41</v>
      </c>
      <c r="AX505" s="14" t="s">
        <v>86</v>
      </c>
      <c r="AY505" s="287" t="s">
        <v>187</v>
      </c>
    </row>
    <row r="506" spans="2:65" s="1" customFormat="1" ht="25.5" customHeight="1">
      <c r="B506" s="49"/>
      <c r="C506" s="237" t="s">
        <v>964</v>
      </c>
      <c r="D506" s="237" t="s">
        <v>190</v>
      </c>
      <c r="E506" s="238" t="s">
        <v>965</v>
      </c>
      <c r="F506" s="239" t="s">
        <v>966</v>
      </c>
      <c r="G506" s="240" t="s">
        <v>235</v>
      </c>
      <c r="H506" s="241">
        <v>255</v>
      </c>
      <c r="I506" s="242"/>
      <c r="J506" s="243">
        <f>ROUND(I506*H506,2)</f>
        <v>0</v>
      </c>
      <c r="K506" s="239" t="s">
        <v>194</v>
      </c>
      <c r="L506" s="75"/>
      <c r="M506" s="244" t="s">
        <v>34</v>
      </c>
      <c r="N506" s="245" t="s">
        <v>49</v>
      </c>
      <c r="O506" s="50"/>
      <c r="P506" s="246">
        <f>O506*H506</f>
        <v>0</v>
      </c>
      <c r="Q506" s="246">
        <v>0.015</v>
      </c>
      <c r="R506" s="246">
        <f>Q506*H506</f>
        <v>3.8249999999999997</v>
      </c>
      <c r="S506" s="246">
        <v>0</v>
      </c>
      <c r="T506" s="247">
        <f>S506*H506</f>
        <v>0</v>
      </c>
      <c r="AR506" s="26" t="s">
        <v>204</v>
      </c>
      <c r="AT506" s="26" t="s">
        <v>190</v>
      </c>
      <c r="AU506" s="26" t="s">
        <v>113</v>
      </c>
      <c r="AY506" s="26" t="s">
        <v>187</v>
      </c>
      <c r="BE506" s="248">
        <f>IF(N506="základní",J506,0)</f>
        <v>0</v>
      </c>
      <c r="BF506" s="248">
        <f>IF(N506="snížená",J506,0)</f>
        <v>0</v>
      </c>
      <c r="BG506" s="248">
        <f>IF(N506="zákl. přenesená",J506,0)</f>
        <v>0</v>
      </c>
      <c r="BH506" s="248">
        <f>IF(N506="sníž. přenesená",J506,0)</f>
        <v>0</v>
      </c>
      <c r="BI506" s="248">
        <f>IF(N506="nulová",J506,0)</f>
        <v>0</v>
      </c>
      <c r="BJ506" s="26" t="s">
        <v>86</v>
      </c>
      <c r="BK506" s="248">
        <f>ROUND(I506*H506,2)</f>
        <v>0</v>
      </c>
      <c r="BL506" s="26" t="s">
        <v>204</v>
      </c>
      <c r="BM506" s="26" t="s">
        <v>967</v>
      </c>
    </row>
    <row r="507" spans="2:47" s="1" customFormat="1" ht="13.5">
      <c r="B507" s="49"/>
      <c r="C507" s="77"/>
      <c r="D507" s="253" t="s">
        <v>237</v>
      </c>
      <c r="E507" s="77"/>
      <c r="F507" s="254" t="s">
        <v>968</v>
      </c>
      <c r="G507" s="77"/>
      <c r="H507" s="77"/>
      <c r="I507" s="207"/>
      <c r="J507" s="77"/>
      <c r="K507" s="77"/>
      <c r="L507" s="75"/>
      <c r="M507" s="255"/>
      <c r="N507" s="50"/>
      <c r="O507" s="50"/>
      <c r="P507" s="50"/>
      <c r="Q507" s="50"/>
      <c r="R507" s="50"/>
      <c r="S507" s="50"/>
      <c r="T507" s="98"/>
      <c r="AT507" s="26" t="s">
        <v>237</v>
      </c>
      <c r="AU507" s="26" t="s">
        <v>113</v>
      </c>
    </row>
    <row r="508" spans="2:51" s="13" customFormat="1" ht="13.5">
      <c r="B508" s="266"/>
      <c r="C508" s="267"/>
      <c r="D508" s="253" t="s">
        <v>244</v>
      </c>
      <c r="E508" s="268" t="s">
        <v>34</v>
      </c>
      <c r="F508" s="269" t="s">
        <v>910</v>
      </c>
      <c r="G508" s="267"/>
      <c r="H508" s="270">
        <v>225</v>
      </c>
      <c r="I508" s="271"/>
      <c r="J508" s="267"/>
      <c r="K508" s="267"/>
      <c r="L508" s="272"/>
      <c r="M508" s="273"/>
      <c r="N508" s="274"/>
      <c r="O508" s="274"/>
      <c r="P508" s="274"/>
      <c r="Q508" s="274"/>
      <c r="R508" s="274"/>
      <c r="S508" s="274"/>
      <c r="T508" s="275"/>
      <c r="AT508" s="276" t="s">
        <v>244</v>
      </c>
      <c r="AU508" s="276" t="s">
        <v>113</v>
      </c>
      <c r="AV508" s="13" t="s">
        <v>88</v>
      </c>
      <c r="AW508" s="13" t="s">
        <v>41</v>
      </c>
      <c r="AX508" s="13" t="s">
        <v>78</v>
      </c>
      <c r="AY508" s="276" t="s">
        <v>187</v>
      </c>
    </row>
    <row r="509" spans="2:51" s="13" customFormat="1" ht="13.5">
      <c r="B509" s="266"/>
      <c r="C509" s="267"/>
      <c r="D509" s="253" t="s">
        <v>244</v>
      </c>
      <c r="E509" s="268" t="s">
        <v>34</v>
      </c>
      <c r="F509" s="269" t="s">
        <v>911</v>
      </c>
      <c r="G509" s="267"/>
      <c r="H509" s="270">
        <v>30</v>
      </c>
      <c r="I509" s="271"/>
      <c r="J509" s="267"/>
      <c r="K509" s="267"/>
      <c r="L509" s="272"/>
      <c r="M509" s="273"/>
      <c r="N509" s="274"/>
      <c r="O509" s="274"/>
      <c r="P509" s="274"/>
      <c r="Q509" s="274"/>
      <c r="R509" s="274"/>
      <c r="S509" s="274"/>
      <c r="T509" s="275"/>
      <c r="AT509" s="276" t="s">
        <v>244</v>
      </c>
      <c r="AU509" s="276" t="s">
        <v>113</v>
      </c>
      <c r="AV509" s="13" t="s">
        <v>88</v>
      </c>
      <c r="AW509" s="13" t="s">
        <v>41</v>
      </c>
      <c r="AX509" s="13" t="s">
        <v>78</v>
      </c>
      <c r="AY509" s="276" t="s">
        <v>187</v>
      </c>
    </row>
    <row r="510" spans="2:51" s="14" customFormat="1" ht="13.5">
      <c r="B510" s="277"/>
      <c r="C510" s="278"/>
      <c r="D510" s="253" t="s">
        <v>244</v>
      </c>
      <c r="E510" s="279" t="s">
        <v>34</v>
      </c>
      <c r="F510" s="280" t="s">
        <v>251</v>
      </c>
      <c r="G510" s="278"/>
      <c r="H510" s="281">
        <v>255</v>
      </c>
      <c r="I510" s="282"/>
      <c r="J510" s="278"/>
      <c r="K510" s="278"/>
      <c r="L510" s="283"/>
      <c r="M510" s="284"/>
      <c r="N510" s="285"/>
      <c r="O510" s="285"/>
      <c r="P510" s="285"/>
      <c r="Q510" s="285"/>
      <c r="R510" s="285"/>
      <c r="S510" s="285"/>
      <c r="T510" s="286"/>
      <c r="AT510" s="287" t="s">
        <v>244</v>
      </c>
      <c r="AU510" s="287" t="s">
        <v>113</v>
      </c>
      <c r="AV510" s="14" t="s">
        <v>204</v>
      </c>
      <c r="AW510" s="14" t="s">
        <v>41</v>
      </c>
      <c r="AX510" s="14" t="s">
        <v>86</v>
      </c>
      <c r="AY510" s="287" t="s">
        <v>187</v>
      </c>
    </row>
    <row r="511" spans="2:63" s="11" customFormat="1" ht="22.3" customHeight="1">
      <c r="B511" s="221"/>
      <c r="C511" s="222"/>
      <c r="D511" s="223" t="s">
        <v>77</v>
      </c>
      <c r="E511" s="235" t="s">
        <v>885</v>
      </c>
      <c r="F511" s="235" t="s">
        <v>969</v>
      </c>
      <c r="G511" s="222"/>
      <c r="H511" s="222"/>
      <c r="I511" s="225"/>
      <c r="J511" s="236">
        <f>BK511</f>
        <v>0</v>
      </c>
      <c r="K511" s="222"/>
      <c r="L511" s="227"/>
      <c r="M511" s="228"/>
      <c r="N511" s="229"/>
      <c r="O511" s="229"/>
      <c r="P511" s="230">
        <f>SUM(P512:P735)</f>
        <v>0</v>
      </c>
      <c r="Q511" s="229"/>
      <c r="R511" s="230">
        <f>SUM(R512:R735)</f>
        <v>249.52387059999995</v>
      </c>
      <c r="S511" s="229"/>
      <c r="T511" s="231">
        <f>SUM(T512:T735)</f>
        <v>0</v>
      </c>
      <c r="AR511" s="232" t="s">
        <v>86</v>
      </c>
      <c r="AT511" s="233" t="s">
        <v>77</v>
      </c>
      <c r="AU511" s="233" t="s">
        <v>88</v>
      </c>
      <c r="AY511" s="232" t="s">
        <v>187</v>
      </c>
      <c r="BK511" s="234">
        <f>SUM(BK512:BK735)</f>
        <v>0</v>
      </c>
    </row>
    <row r="512" spans="2:65" s="1" customFormat="1" ht="25.5" customHeight="1">
      <c r="B512" s="49"/>
      <c r="C512" s="237" t="s">
        <v>970</v>
      </c>
      <c r="D512" s="237" t="s">
        <v>190</v>
      </c>
      <c r="E512" s="238" t="s">
        <v>971</v>
      </c>
      <c r="F512" s="239" t="s">
        <v>972</v>
      </c>
      <c r="G512" s="240" t="s">
        <v>254</v>
      </c>
      <c r="H512" s="241">
        <v>8.895</v>
      </c>
      <c r="I512" s="242"/>
      <c r="J512" s="243">
        <f>ROUND(I512*H512,2)</f>
        <v>0</v>
      </c>
      <c r="K512" s="239" t="s">
        <v>194</v>
      </c>
      <c r="L512" s="75"/>
      <c r="M512" s="244" t="s">
        <v>34</v>
      </c>
      <c r="N512" s="245" t="s">
        <v>49</v>
      </c>
      <c r="O512" s="50"/>
      <c r="P512" s="246">
        <f>O512*H512</f>
        <v>0</v>
      </c>
      <c r="Q512" s="246">
        <v>2.45329</v>
      </c>
      <c r="R512" s="246">
        <f>Q512*H512</f>
        <v>21.82201455</v>
      </c>
      <c r="S512" s="246">
        <v>0</v>
      </c>
      <c r="T512" s="247">
        <f>S512*H512</f>
        <v>0</v>
      </c>
      <c r="AR512" s="26" t="s">
        <v>204</v>
      </c>
      <c r="AT512" s="26" t="s">
        <v>190</v>
      </c>
      <c r="AU512" s="26" t="s">
        <v>113</v>
      </c>
      <c r="AY512" s="26" t="s">
        <v>187</v>
      </c>
      <c r="BE512" s="248">
        <f>IF(N512="základní",J512,0)</f>
        <v>0</v>
      </c>
      <c r="BF512" s="248">
        <f>IF(N512="snížená",J512,0)</f>
        <v>0</v>
      </c>
      <c r="BG512" s="248">
        <f>IF(N512="zákl. přenesená",J512,0)</f>
        <v>0</v>
      </c>
      <c r="BH512" s="248">
        <f>IF(N512="sníž. přenesená",J512,0)</f>
        <v>0</v>
      </c>
      <c r="BI512" s="248">
        <f>IF(N512="nulová",J512,0)</f>
        <v>0</v>
      </c>
      <c r="BJ512" s="26" t="s">
        <v>86</v>
      </c>
      <c r="BK512" s="248">
        <f>ROUND(I512*H512,2)</f>
        <v>0</v>
      </c>
      <c r="BL512" s="26" t="s">
        <v>204</v>
      </c>
      <c r="BM512" s="26" t="s">
        <v>973</v>
      </c>
    </row>
    <row r="513" spans="2:47" s="1" customFormat="1" ht="13.5">
      <c r="B513" s="49"/>
      <c r="C513" s="77"/>
      <c r="D513" s="253" t="s">
        <v>237</v>
      </c>
      <c r="E513" s="77"/>
      <c r="F513" s="254" t="s">
        <v>974</v>
      </c>
      <c r="G513" s="77"/>
      <c r="H513" s="77"/>
      <c r="I513" s="207"/>
      <c r="J513" s="77"/>
      <c r="K513" s="77"/>
      <c r="L513" s="75"/>
      <c r="M513" s="255"/>
      <c r="N513" s="50"/>
      <c r="O513" s="50"/>
      <c r="P513" s="50"/>
      <c r="Q513" s="50"/>
      <c r="R513" s="50"/>
      <c r="S513" s="50"/>
      <c r="T513" s="98"/>
      <c r="AT513" s="26" t="s">
        <v>237</v>
      </c>
      <c r="AU513" s="26" t="s">
        <v>113</v>
      </c>
    </row>
    <row r="514" spans="2:51" s="12" customFormat="1" ht="13.5">
      <c r="B514" s="256"/>
      <c r="C514" s="257"/>
      <c r="D514" s="253" t="s">
        <v>244</v>
      </c>
      <c r="E514" s="258" t="s">
        <v>34</v>
      </c>
      <c r="F514" s="259" t="s">
        <v>975</v>
      </c>
      <c r="G514" s="257"/>
      <c r="H514" s="258" t="s">
        <v>34</v>
      </c>
      <c r="I514" s="260"/>
      <c r="J514" s="257"/>
      <c r="K514" s="257"/>
      <c r="L514" s="261"/>
      <c r="M514" s="262"/>
      <c r="N514" s="263"/>
      <c r="O514" s="263"/>
      <c r="P514" s="263"/>
      <c r="Q514" s="263"/>
      <c r="R514" s="263"/>
      <c r="S514" s="263"/>
      <c r="T514" s="264"/>
      <c r="AT514" s="265" t="s">
        <v>244</v>
      </c>
      <c r="AU514" s="265" t="s">
        <v>113</v>
      </c>
      <c r="AV514" s="12" t="s">
        <v>86</v>
      </c>
      <c r="AW514" s="12" t="s">
        <v>41</v>
      </c>
      <c r="AX514" s="12" t="s">
        <v>78</v>
      </c>
      <c r="AY514" s="265" t="s">
        <v>187</v>
      </c>
    </row>
    <row r="515" spans="2:51" s="13" customFormat="1" ht="13.5">
      <c r="B515" s="266"/>
      <c r="C515" s="267"/>
      <c r="D515" s="253" t="s">
        <v>244</v>
      </c>
      <c r="E515" s="268" t="s">
        <v>34</v>
      </c>
      <c r="F515" s="269" t="s">
        <v>976</v>
      </c>
      <c r="G515" s="267"/>
      <c r="H515" s="270">
        <v>7.705</v>
      </c>
      <c r="I515" s="271"/>
      <c r="J515" s="267"/>
      <c r="K515" s="267"/>
      <c r="L515" s="272"/>
      <c r="M515" s="273"/>
      <c r="N515" s="274"/>
      <c r="O515" s="274"/>
      <c r="P515" s="274"/>
      <c r="Q515" s="274"/>
      <c r="R515" s="274"/>
      <c r="S515" s="274"/>
      <c r="T515" s="275"/>
      <c r="AT515" s="276" t="s">
        <v>244</v>
      </c>
      <c r="AU515" s="276" t="s">
        <v>113</v>
      </c>
      <c r="AV515" s="13" t="s">
        <v>88</v>
      </c>
      <c r="AW515" s="13" t="s">
        <v>41</v>
      </c>
      <c r="AX515" s="13" t="s">
        <v>78</v>
      </c>
      <c r="AY515" s="276" t="s">
        <v>187</v>
      </c>
    </row>
    <row r="516" spans="2:51" s="12" customFormat="1" ht="13.5">
      <c r="B516" s="256"/>
      <c r="C516" s="257"/>
      <c r="D516" s="253" t="s">
        <v>244</v>
      </c>
      <c r="E516" s="258" t="s">
        <v>34</v>
      </c>
      <c r="F516" s="259" t="s">
        <v>977</v>
      </c>
      <c r="G516" s="257"/>
      <c r="H516" s="258" t="s">
        <v>34</v>
      </c>
      <c r="I516" s="260"/>
      <c r="J516" s="257"/>
      <c r="K516" s="257"/>
      <c r="L516" s="261"/>
      <c r="M516" s="262"/>
      <c r="N516" s="263"/>
      <c r="O516" s="263"/>
      <c r="P516" s="263"/>
      <c r="Q516" s="263"/>
      <c r="R516" s="263"/>
      <c r="S516" s="263"/>
      <c r="T516" s="264"/>
      <c r="AT516" s="265" t="s">
        <v>244</v>
      </c>
      <c r="AU516" s="265" t="s">
        <v>113</v>
      </c>
      <c r="AV516" s="12" t="s">
        <v>86</v>
      </c>
      <c r="AW516" s="12" t="s">
        <v>41</v>
      </c>
      <c r="AX516" s="12" t="s">
        <v>78</v>
      </c>
      <c r="AY516" s="265" t="s">
        <v>187</v>
      </c>
    </row>
    <row r="517" spans="2:51" s="13" customFormat="1" ht="13.5">
      <c r="B517" s="266"/>
      <c r="C517" s="267"/>
      <c r="D517" s="253" t="s">
        <v>244</v>
      </c>
      <c r="E517" s="268" t="s">
        <v>34</v>
      </c>
      <c r="F517" s="269" t="s">
        <v>978</v>
      </c>
      <c r="G517" s="267"/>
      <c r="H517" s="270">
        <v>1.19</v>
      </c>
      <c r="I517" s="271"/>
      <c r="J517" s="267"/>
      <c r="K517" s="267"/>
      <c r="L517" s="272"/>
      <c r="M517" s="273"/>
      <c r="N517" s="274"/>
      <c r="O517" s="274"/>
      <c r="P517" s="274"/>
      <c r="Q517" s="274"/>
      <c r="R517" s="274"/>
      <c r="S517" s="274"/>
      <c r="T517" s="275"/>
      <c r="AT517" s="276" t="s">
        <v>244</v>
      </c>
      <c r="AU517" s="276" t="s">
        <v>113</v>
      </c>
      <c r="AV517" s="13" t="s">
        <v>88</v>
      </c>
      <c r="AW517" s="13" t="s">
        <v>41</v>
      </c>
      <c r="AX517" s="13" t="s">
        <v>78</v>
      </c>
      <c r="AY517" s="276" t="s">
        <v>187</v>
      </c>
    </row>
    <row r="518" spans="2:51" s="14" customFormat="1" ht="13.5">
      <c r="B518" s="277"/>
      <c r="C518" s="278"/>
      <c r="D518" s="253" t="s">
        <v>244</v>
      </c>
      <c r="E518" s="279" t="s">
        <v>34</v>
      </c>
      <c r="F518" s="280" t="s">
        <v>251</v>
      </c>
      <c r="G518" s="278"/>
      <c r="H518" s="281">
        <v>8.895</v>
      </c>
      <c r="I518" s="282"/>
      <c r="J518" s="278"/>
      <c r="K518" s="278"/>
      <c r="L518" s="283"/>
      <c r="M518" s="284"/>
      <c r="N518" s="285"/>
      <c r="O518" s="285"/>
      <c r="P518" s="285"/>
      <c r="Q518" s="285"/>
      <c r="R518" s="285"/>
      <c r="S518" s="285"/>
      <c r="T518" s="286"/>
      <c r="AT518" s="287" t="s">
        <v>244</v>
      </c>
      <c r="AU518" s="287" t="s">
        <v>113</v>
      </c>
      <c r="AV518" s="14" t="s">
        <v>204</v>
      </c>
      <c r="AW518" s="14" t="s">
        <v>41</v>
      </c>
      <c r="AX518" s="14" t="s">
        <v>86</v>
      </c>
      <c r="AY518" s="287" t="s">
        <v>187</v>
      </c>
    </row>
    <row r="519" spans="2:65" s="1" customFormat="1" ht="25.5" customHeight="1">
      <c r="B519" s="49"/>
      <c r="C519" s="237" t="s">
        <v>979</v>
      </c>
      <c r="D519" s="237" t="s">
        <v>190</v>
      </c>
      <c r="E519" s="238" t="s">
        <v>980</v>
      </c>
      <c r="F519" s="239" t="s">
        <v>981</v>
      </c>
      <c r="G519" s="240" t="s">
        <v>254</v>
      </c>
      <c r="H519" s="241">
        <v>24.08</v>
      </c>
      <c r="I519" s="242"/>
      <c r="J519" s="243">
        <f>ROUND(I519*H519,2)</f>
        <v>0</v>
      </c>
      <c r="K519" s="239" t="s">
        <v>194</v>
      </c>
      <c r="L519" s="75"/>
      <c r="M519" s="244" t="s">
        <v>34</v>
      </c>
      <c r="N519" s="245" t="s">
        <v>49</v>
      </c>
      <c r="O519" s="50"/>
      <c r="P519" s="246">
        <f>O519*H519</f>
        <v>0</v>
      </c>
      <c r="Q519" s="246">
        <v>2.25634</v>
      </c>
      <c r="R519" s="246">
        <f>Q519*H519</f>
        <v>54.33266719999999</v>
      </c>
      <c r="S519" s="246">
        <v>0</v>
      </c>
      <c r="T519" s="247">
        <f>S519*H519</f>
        <v>0</v>
      </c>
      <c r="AR519" s="26" t="s">
        <v>204</v>
      </c>
      <c r="AT519" s="26" t="s">
        <v>190</v>
      </c>
      <c r="AU519" s="26" t="s">
        <v>113</v>
      </c>
      <c r="AY519" s="26" t="s">
        <v>187</v>
      </c>
      <c r="BE519" s="248">
        <f>IF(N519="základní",J519,0)</f>
        <v>0</v>
      </c>
      <c r="BF519" s="248">
        <f>IF(N519="snížená",J519,0)</f>
        <v>0</v>
      </c>
      <c r="BG519" s="248">
        <f>IF(N519="zákl. přenesená",J519,0)</f>
        <v>0</v>
      </c>
      <c r="BH519" s="248">
        <f>IF(N519="sníž. přenesená",J519,0)</f>
        <v>0</v>
      </c>
      <c r="BI519" s="248">
        <f>IF(N519="nulová",J519,0)</f>
        <v>0</v>
      </c>
      <c r="BJ519" s="26" t="s">
        <v>86</v>
      </c>
      <c r="BK519" s="248">
        <f>ROUND(I519*H519,2)</f>
        <v>0</v>
      </c>
      <c r="BL519" s="26" t="s">
        <v>204</v>
      </c>
      <c r="BM519" s="26" t="s">
        <v>982</v>
      </c>
    </row>
    <row r="520" spans="2:47" s="1" customFormat="1" ht="13.5">
      <c r="B520" s="49"/>
      <c r="C520" s="77"/>
      <c r="D520" s="253" t="s">
        <v>237</v>
      </c>
      <c r="E520" s="77"/>
      <c r="F520" s="254" t="s">
        <v>974</v>
      </c>
      <c r="G520" s="77"/>
      <c r="H520" s="77"/>
      <c r="I520" s="207"/>
      <c r="J520" s="77"/>
      <c r="K520" s="77"/>
      <c r="L520" s="75"/>
      <c r="M520" s="255"/>
      <c r="N520" s="50"/>
      <c r="O520" s="50"/>
      <c r="P520" s="50"/>
      <c r="Q520" s="50"/>
      <c r="R520" s="50"/>
      <c r="S520" s="50"/>
      <c r="T520" s="98"/>
      <c r="AT520" s="26" t="s">
        <v>237</v>
      </c>
      <c r="AU520" s="26" t="s">
        <v>113</v>
      </c>
    </row>
    <row r="521" spans="2:51" s="12" customFormat="1" ht="13.5">
      <c r="B521" s="256"/>
      <c r="C521" s="257"/>
      <c r="D521" s="253" t="s">
        <v>244</v>
      </c>
      <c r="E521" s="258" t="s">
        <v>34</v>
      </c>
      <c r="F521" s="259" t="s">
        <v>983</v>
      </c>
      <c r="G521" s="257"/>
      <c r="H521" s="258" t="s">
        <v>34</v>
      </c>
      <c r="I521" s="260"/>
      <c r="J521" s="257"/>
      <c r="K521" s="257"/>
      <c r="L521" s="261"/>
      <c r="M521" s="262"/>
      <c r="N521" s="263"/>
      <c r="O521" s="263"/>
      <c r="P521" s="263"/>
      <c r="Q521" s="263"/>
      <c r="R521" s="263"/>
      <c r="S521" s="263"/>
      <c r="T521" s="264"/>
      <c r="AT521" s="265" t="s">
        <v>244</v>
      </c>
      <c r="AU521" s="265" t="s">
        <v>113</v>
      </c>
      <c r="AV521" s="12" t="s">
        <v>86</v>
      </c>
      <c r="AW521" s="12" t="s">
        <v>41</v>
      </c>
      <c r="AX521" s="12" t="s">
        <v>78</v>
      </c>
      <c r="AY521" s="265" t="s">
        <v>187</v>
      </c>
    </row>
    <row r="522" spans="2:51" s="13" customFormat="1" ht="13.5">
      <c r="B522" s="266"/>
      <c r="C522" s="267"/>
      <c r="D522" s="253" t="s">
        <v>244</v>
      </c>
      <c r="E522" s="268" t="s">
        <v>34</v>
      </c>
      <c r="F522" s="269" t="s">
        <v>984</v>
      </c>
      <c r="G522" s="267"/>
      <c r="H522" s="270">
        <v>6.739</v>
      </c>
      <c r="I522" s="271"/>
      <c r="J522" s="267"/>
      <c r="K522" s="267"/>
      <c r="L522" s="272"/>
      <c r="M522" s="273"/>
      <c r="N522" s="274"/>
      <c r="O522" s="274"/>
      <c r="P522" s="274"/>
      <c r="Q522" s="274"/>
      <c r="R522" s="274"/>
      <c r="S522" s="274"/>
      <c r="T522" s="275"/>
      <c r="AT522" s="276" t="s">
        <v>244</v>
      </c>
      <c r="AU522" s="276" t="s">
        <v>113</v>
      </c>
      <c r="AV522" s="13" t="s">
        <v>88</v>
      </c>
      <c r="AW522" s="13" t="s">
        <v>41</v>
      </c>
      <c r="AX522" s="13" t="s">
        <v>78</v>
      </c>
      <c r="AY522" s="276" t="s">
        <v>187</v>
      </c>
    </row>
    <row r="523" spans="2:51" s="12" customFormat="1" ht="13.5">
      <c r="B523" s="256"/>
      <c r="C523" s="257"/>
      <c r="D523" s="253" t="s">
        <v>244</v>
      </c>
      <c r="E523" s="258" t="s">
        <v>34</v>
      </c>
      <c r="F523" s="259" t="s">
        <v>985</v>
      </c>
      <c r="G523" s="257"/>
      <c r="H523" s="258" t="s">
        <v>34</v>
      </c>
      <c r="I523" s="260"/>
      <c r="J523" s="257"/>
      <c r="K523" s="257"/>
      <c r="L523" s="261"/>
      <c r="M523" s="262"/>
      <c r="N523" s="263"/>
      <c r="O523" s="263"/>
      <c r="P523" s="263"/>
      <c r="Q523" s="263"/>
      <c r="R523" s="263"/>
      <c r="S523" s="263"/>
      <c r="T523" s="264"/>
      <c r="AT523" s="265" t="s">
        <v>244</v>
      </c>
      <c r="AU523" s="265" t="s">
        <v>113</v>
      </c>
      <c r="AV523" s="12" t="s">
        <v>86</v>
      </c>
      <c r="AW523" s="12" t="s">
        <v>41</v>
      </c>
      <c r="AX523" s="12" t="s">
        <v>78</v>
      </c>
      <c r="AY523" s="265" t="s">
        <v>187</v>
      </c>
    </row>
    <row r="524" spans="2:51" s="13" customFormat="1" ht="13.5">
      <c r="B524" s="266"/>
      <c r="C524" s="267"/>
      <c r="D524" s="253" t="s">
        <v>244</v>
      </c>
      <c r="E524" s="268" t="s">
        <v>34</v>
      </c>
      <c r="F524" s="269" t="s">
        <v>986</v>
      </c>
      <c r="G524" s="267"/>
      <c r="H524" s="270">
        <v>2.155</v>
      </c>
      <c r="I524" s="271"/>
      <c r="J524" s="267"/>
      <c r="K524" s="267"/>
      <c r="L524" s="272"/>
      <c r="M524" s="273"/>
      <c r="N524" s="274"/>
      <c r="O524" s="274"/>
      <c r="P524" s="274"/>
      <c r="Q524" s="274"/>
      <c r="R524" s="274"/>
      <c r="S524" s="274"/>
      <c r="T524" s="275"/>
      <c r="AT524" s="276" t="s">
        <v>244</v>
      </c>
      <c r="AU524" s="276" t="s">
        <v>113</v>
      </c>
      <c r="AV524" s="13" t="s">
        <v>88</v>
      </c>
      <c r="AW524" s="13" t="s">
        <v>41</v>
      </c>
      <c r="AX524" s="13" t="s">
        <v>78</v>
      </c>
      <c r="AY524" s="276" t="s">
        <v>187</v>
      </c>
    </row>
    <row r="525" spans="2:51" s="12" customFormat="1" ht="13.5">
      <c r="B525" s="256"/>
      <c r="C525" s="257"/>
      <c r="D525" s="253" t="s">
        <v>244</v>
      </c>
      <c r="E525" s="258" t="s">
        <v>34</v>
      </c>
      <c r="F525" s="259" t="s">
        <v>987</v>
      </c>
      <c r="G525" s="257"/>
      <c r="H525" s="258" t="s">
        <v>34</v>
      </c>
      <c r="I525" s="260"/>
      <c r="J525" s="257"/>
      <c r="K525" s="257"/>
      <c r="L525" s="261"/>
      <c r="M525" s="262"/>
      <c r="N525" s="263"/>
      <c r="O525" s="263"/>
      <c r="P525" s="263"/>
      <c r="Q525" s="263"/>
      <c r="R525" s="263"/>
      <c r="S525" s="263"/>
      <c r="T525" s="264"/>
      <c r="AT525" s="265" t="s">
        <v>244</v>
      </c>
      <c r="AU525" s="265" t="s">
        <v>113</v>
      </c>
      <c r="AV525" s="12" t="s">
        <v>86</v>
      </c>
      <c r="AW525" s="12" t="s">
        <v>41</v>
      </c>
      <c r="AX525" s="12" t="s">
        <v>78</v>
      </c>
      <c r="AY525" s="265" t="s">
        <v>187</v>
      </c>
    </row>
    <row r="526" spans="2:51" s="13" customFormat="1" ht="13.5">
      <c r="B526" s="266"/>
      <c r="C526" s="267"/>
      <c r="D526" s="253" t="s">
        <v>244</v>
      </c>
      <c r="E526" s="268" t="s">
        <v>34</v>
      </c>
      <c r="F526" s="269" t="s">
        <v>988</v>
      </c>
      <c r="G526" s="267"/>
      <c r="H526" s="270">
        <v>3.571</v>
      </c>
      <c r="I526" s="271"/>
      <c r="J526" s="267"/>
      <c r="K526" s="267"/>
      <c r="L526" s="272"/>
      <c r="M526" s="273"/>
      <c r="N526" s="274"/>
      <c r="O526" s="274"/>
      <c r="P526" s="274"/>
      <c r="Q526" s="274"/>
      <c r="R526" s="274"/>
      <c r="S526" s="274"/>
      <c r="T526" s="275"/>
      <c r="AT526" s="276" t="s">
        <v>244</v>
      </c>
      <c r="AU526" s="276" t="s">
        <v>113</v>
      </c>
      <c r="AV526" s="13" t="s">
        <v>88</v>
      </c>
      <c r="AW526" s="13" t="s">
        <v>41</v>
      </c>
      <c r="AX526" s="13" t="s">
        <v>78</v>
      </c>
      <c r="AY526" s="276" t="s">
        <v>187</v>
      </c>
    </row>
    <row r="527" spans="2:51" s="12" customFormat="1" ht="13.5">
      <c r="B527" s="256"/>
      <c r="C527" s="257"/>
      <c r="D527" s="253" t="s">
        <v>244</v>
      </c>
      <c r="E527" s="258" t="s">
        <v>34</v>
      </c>
      <c r="F527" s="259" t="s">
        <v>989</v>
      </c>
      <c r="G527" s="257"/>
      <c r="H527" s="258" t="s">
        <v>34</v>
      </c>
      <c r="I527" s="260"/>
      <c r="J527" s="257"/>
      <c r="K527" s="257"/>
      <c r="L527" s="261"/>
      <c r="M527" s="262"/>
      <c r="N527" s="263"/>
      <c r="O527" s="263"/>
      <c r="P527" s="263"/>
      <c r="Q527" s="263"/>
      <c r="R527" s="263"/>
      <c r="S527" s="263"/>
      <c r="T527" s="264"/>
      <c r="AT527" s="265" t="s">
        <v>244</v>
      </c>
      <c r="AU527" s="265" t="s">
        <v>113</v>
      </c>
      <c r="AV527" s="12" t="s">
        <v>86</v>
      </c>
      <c r="AW527" s="12" t="s">
        <v>41</v>
      </c>
      <c r="AX527" s="12" t="s">
        <v>78</v>
      </c>
      <c r="AY527" s="265" t="s">
        <v>187</v>
      </c>
    </row>
    <row r="528" spans="2:51" s="13" customFormat="1" ht="13.5">
      <c r="B528" s="266"/>
      <c r="C528" s="267"/>
      <c r="D528" s="253" t="s">
        <v>244</v>
      </c>
      <c r="E528" s="268" t="s">
        <v>34</v>
      </c>
      <c r="F528" s="269" t="s">
        <v>990</v>
      </c>
      <c r="G528" s="267"/>
      <c r="H528" s="270">
        <v>1.365</v>
      </c>
      <c r="I528" s="271"/>
      <c r="J528" s="267"/>
      <c r="K528" s="267"/>
      <c r="L528" s="272"/>
      <c r="M528" s="273"/>
      <c r="N528" s="274"/>
      <c r="O528" s="274"/>
      <c r="P528" s="274"/>
      <c r="Q528" s="274"/>
      <c r="R528" s="274"/>
      <c r="S528" s="274"/>
      <c r="T528" s="275"/>
      <c r="AT528" s="276" t="s">
        <v>244</v>
      </c>
      <c r="AU528" s="276" t="s">
        <v>113</v>
      </c>
      <c r="AV528" s="13" t="s">
        <v>88</v>
      </c>
      <c r="AW528" s="13" t="s">
        <v>41</v>
      </c>
      <c r="AX528" s="13" t="s">
        <v>78</v>
      </c>
      <c r="AY528" s="276" t="s">
        <v>187</v>
      </c>
    </row>
    <row r="529" spans="2:51" s="12" customFormat="1" ht="13.5">
      <c r="B529" s="256"/>
      <c r="C529" s="257"/>
      <c r="D529" s="253" t="s">
        <v>244</v>
      </c>
      <c r="E529" s="258" t="s">
        <v>34</v>
      </c>
      <c r="F529" s="259" t="s">
        <v>991</v>
      </c>
      <c r="G529" s="257"/>
      <c r="H529" s="258" t="s">
        <v>34</v>
      </c>
      <c r="I529" s="260"/>
      <c r="J529" s="257"/>
      <c r="K529" s="257"/>
      <c r="L529" s="261"/>
      <c r="M529" s="262"/>
      <c r="N529" s="263"/>
      <c r="O529" s="263"/>
      <c r="P529" s="263"/>
      <c r="Q529" s="263"/>
      <c r="R529" s="263"/>
      <c r="S529" s="263"/>
      <c r="T529" s="264"/>
      <c r="AT529" s="265" t="s">
        <v>244</v>
      </c>
      <c r="AU529" s="265" t="s">
        <v>113</v>
      </c>
      <c r="AV529" s="12" t="s">
        <v>86</v>
      </c>
      <c r="AW529" s="12" t="s">
        <v>41</v>
      </c>
      <c r="AX529" s="12" t="s">
        <v>78</v>
      </c>
      <c r="AY529" s="265" t="s">
        <v>187</v>
      </c>
    </row>
    <row r="530" spans="2:51" s="13" customFormat="1" ht="13.5">
      <c r="B530" s="266"/>
      <c r="C530" s="267"/>
      <c r="D530" s="253" t="s">
        <v>244</v>
      </c>
      <c r="E530" s="268" t="s">
        <v>34</v>
      </c>
      <c r="F530" s="269" t="s">
        <v>992</v>
      </c>
      <c r="G530" s="267"/>
      <c r="H530" s="270">
        <v>0.9</v>
      </c>
      <c r="I530" s="271"/>
      <c r="J530" s="267"/>
      <c r="K530" s="267"/>
      <c r="L530" s="272"/>
      <c r="M530" s="273"/>
      <c r="N530" s="274"/>
      <c r="O530" s="274"/>
      <c r="P530" s="274"/>
      <c r="Q530" s="274"/>
      <c r="R530" s="274"/>
      <c r="S530" s="274"/>
      <c r="T530" s="275"/>
      <c r="AT530" s="276" t="s">
        <v>244</v>
      </c>
      <c r="AU530" s="276" t="s">
        <v>113</v>
      </c>
      <c r="AV530" s="13" t="s">
        <v>88</v>
      </c>
      <c r="AW530" s="13" t="s">
        <v>41</v>
      </c>
      <c r="AX530" s="13" t="s">
        <v>78</v>
      </c>
      <c r="AY530" s="276" t="s">
        <v>187</v>
      </c>
    </row>
    <row r="531" spans="2:51" s="12" customFormat="1" ht="13.5">
      <c r="B531" s="256"/>
      <c r="C531" s="257"/>
      <c r="D531" s="253" t="s">
        <v>244</v>
      </c>
      <c r="E531" s="258" t="s">
        <v>34</v>
      </c>
      <c r="F531" s="259" t="s">
        <v>993</v>
      </c>
      <c r="G531" s="257"/>
      <c r="H531" s="258" t="s">
        <v>34</v>
      </c>
      <c r="I531" s="260"/>
      <c r="J531" s="257"/>
      <c r="K531" s="257"/>
      <c r="L531" s="261"/>
      <c r="M531" s="262"/>
      <c r="N531" s="263"/>
      <c r="O531" s="263"/>
      <c r="P531" s="263"/>
      <c r="Q531" s="263"/>
      <c r="R531" s="263"/>
      <c r="S531" s="263"/>
      <c r="T531" s="264"/>
      <c r="AT531" s="265" t="s">
        <v>244</v>
      </c>
      <c r="AU531" s="265" t="s">
        <v>113</v>
      </c>
      <c r="AV531" s="12" t="s">
        <v>86</v>
      </c>
      <c r="AW531" s="12" t="s">
        <v>41</v>
      </c>
      <c r="AX531" s="12" t="s">
        <v>78</v>
      </c>
      <c r="AY531" s="265" t="s">
        <v>187</v>
      </c>
    </row>
    <row r="532" spans="2:51" s="13" customFormat="1" ht="13.5">
      <c r="B532" s="266"/>
      <c r="C532" s="267"/>
      <c r="D532" s="253" t="s">
        <v>244</v>
      </c>
      <c r="E532" s="268" t="s">
        <v>34</v>
      </c>
      <c r="F532" s="269" t="s">
        <v>994</v>
      </c>
      <c r="G532" s="267"/>
      <c r="H532" s="270">
        <v>0.246</v>
      </c>
      <c r="I532" s="271"/>
      <c r="J532" s="267"/>
      <c r="K532" s="267"/>
      <c r="L532" s="272"/>
      <c r="M532" s="273"/>
      <c r="N532" s="274"/>
      <c r="O532" s="274"/>
      <c r="P532" s="274"/>
      <c r="Q532" s="274"/>
      <c r="R532" s="274"/>
      <c r="S532" s="274"/>
      <c r="T532" s="275"/>
      <c r="AT532" s="276" t="s">
        <v>244</v>
      </c>
      <c r="AU532" s="276" t="s">
        <v>113</v>
      </c>
      <c r="AV532" s="13" t="s">
        <v>88</v>
      </c>
      <c r="AW532" s="13" t="s">
        <v>41</v>
      </c>
      <c r="AX532" s="13" t="s">
        <v>78</v>
      </c>
      <c r="AY532" s="276" t="s">
        <v>187</v>
      </c>
    </row>
    <row r="533" spans="2:51" s="13" customFormat="1" ht="13.5">
      <c r="B533" s="266"/>
      <c r="C533" s="267"/>
      <c r="D533" s="253" t="s">
        <v>244</v>
      </c>
      <c r="E533" s="268" t="s">
        <v>34</v>
      </c>
      <c r="F533" s="269" t="s">
        <v>995</v>
      </c>
      <c r="G533" s="267"/>
      <c r="H533" s="270">
        <v>0.205</v>
      </c>
      <c r="I533" s="271"/>
      <c r="J533" s="267"/>
      <c r="K533" s="267"/>
      <c r="L533" s="272"/>
      <c r="M533" s="273"/>
      <c r="N533" s="274"/>
      <c r="O533" s="274"/>
      <c r="P533" s="274"/>
      <c r="Q533" s="274"/>
      <c r="R533" s="274"/>
      <c r="S533" s="274"/>
      <c r="T533" s="275"/>
      <c r="AT533" s="276" t="s">
        <v>244</v>
      </c>
      <c r="AU533" s="276" t="s">
        <v>113</v>
      </c>
      <c r="AV533" s="13" t="s">
        <v>88</v>
      </c>
      <c r="AW533" s="13" t="s">
        <v>41</v>
      </c>
      <c r="AX533" s="13" t="s">
        <v>78</v>
      </c>
      <c r="AY533" s="276" t="s">
        <v>187</v>
      </c>
    </row>
    <row r="534" spans="2:51" s="12" customFormat="1" ht="13.5">
      <c r="B534" s="256"/>
      <c r="C534" s="257"/>
      <c r="D534" s="253" t="s">
        <v>244</v>
      </c>
      <c r="E534" s="258" t="s">
        <v>34</v>
      </c>
      <c r="F534" s="259" t="s">
        <v>996</v>
      </c>
      <c r="G534" s="257"/>
      <c r="H534" s="258" t="s">
        <v>34</v>
      </c>
      <c r="I534" s="260"/>
      <c r="J534" s="257"/>
      <c r="K534" s="257"/>
      <c r="L534" s="261"/>
      <c r="M534" s="262"/>
      <c r="N534" s="263"/>
      <c r="O534" s="263"/>
      <c r="P534" s="263"/>
      <c r="Q534" s="263"/>
      <c r="R534" s="263"/>
      <c r="S534" s="263"/>
      <c r="T534" s="264"/>
      <c r="AT534" s="265" t="s">
        <v>244</v>
      </c>
      <c r="AU534" s="265" t="s">
        <v>113</v>
      </c>
      <c r="AV534" s="12" t="s">
        <v>86</v>
      </c>
      <c r="AW534" s="12" t="s">
        <v>41</v>
      </c>
      <c r="AX534" s="12" t="s">
        <v>78</v>
      </c>
      <c r="AY534" s="265" t="s">
        <v>187</v>
      </c>
    </row>
    <row r="535" spans="2:51" s="13" customFormat="1" ht="13.5">
      <c r="B535" s="266"/>
      <c r="C535" s="267"/>
      <c r="D535" s="253" t="s">
        <v>244</v>
      </c>
      <c r="E535" s="268" t="s">
        <v>34</v>
      </c>
      <c r="F535" s="269" t="s">
        <v>997</v>
      </c>
      <c r="G535" s="267"/>
      <c r="H535" s="270">
        <v>0.495</v>
      </c>
      <c r="I535" s="271"/>
      <c r="J535" s="267"/>
      <c r="K535" s="267"/>
      <c r="L535" s="272"/>
      <c r="M535" s="273"/>
      <c r="N535" s="274"/>
      <c r="O535" s="274"/>
      <c r="P535" s="274"/>
      <c r="Q535" s="274"/>
      <c r="R535" s="274"/>
      <c r="S535" s="274"/>
      <c r="T535" s="275"/>
      <c r="AT535" s="276" t="s">
        <v>244</v>
      </c>
      <c r="AU535" s="276" t="s">
        <v>113</v>
      </c>
      <c r="AV535" s="13" t="s">
        <v>88</v>
      </c>
      <c r="AW535" s="13" t="s">
        <v>41</v>
      </c>
      <c r="AX535" s="13" t="s">
        <v>78</v>
      </c>
      <c r="AY535" s="276" t="s">
        <v>187</v>
      </c>
    </row>
    <row r="536" spans="2:51" s="13" customFormat="1" ht="13.5">
      <c r="B536" s="266"/>
      <c r="C536" s="267"/>
      <c r="D536" s="253" t="s">
        <v>244</v>
      </c>
      <c r="E536" s="268" t="s">
        <v>34</v>
      </c>
      <c r="F536" s="269" t="s">
        <v>997</v>
      </c>
      <c r="G536" s="267"/>
      <c r="H536" s="270">
        <v>0.495</v>
      </c>
      <c r="I536" s="271"/>
      <c r="J536" s="267"/>
      <c r="K536" s="267"/>
      <c r="L536" s="272"/>
      <c r="M536" s="273"/>
      <c r="N536" s="274"/>
      <c r="O536" s="274"/>
      <c r="P536" s="274"/>
      <c r="Q536" s="274"/>
      <c r="R536" s="274"/>
      <c r="S536" s="274"/>
      <c r="T536" s="275"/>
      <c r="AT536" s="276" t="s">
        <v>244</v>
      </c>
      <c r="AU536" s="276" t="s">
        <v>113</v>
      </c>
      <c r="AV536" s="13" t="s">
        <v>88</v>
      </c>
      <c r="AW536" s="13" t="s">
        <v>41</v>
      </c>
      <c r="AX536" s="13" t="s">
        <v>78</v>
      </c>
      <c r="AY536" s="276" t="s">
        <v>187</v>
      </c>
    </row>
    <row r="537" spans="2:51" s="12" customFormat="1" ht="13.5">
      <c r="B537" s="256"/>
      <c r="C537" s="257"/>
      <c r="D537" s="253" t="s">
        <v>244</v>
      </c>
      <c r="E537" s="258" t="s">
        <v>34</v>
      </c>
      <c r="F537" s="259" t="s">
        <v>998</v>
      </c>
      <c r="G537" s="257"/>
      <c r="H537" s="258" t="s">
        <v>34</v>
      </c>
      <c r="I537" s="260"/>
      <c r="J537" s="257"/>
      <c r="K537" s="257"/>
      <c r="L537" s="261"/>
      <c r="M537" s="262"/>
      <c r="N537" s="263"/>
      <c r="O537" s="263"/>
      <c r="P537" s="263"/>
      <c r="Q537" s="263"/>
      <c r="R537" s="263"/>
      <c r="S537" s="263"/>
      <c r="T537" s="264"/>
      <c r="AT537" s="265" t="s">
        <v>244</v>
      </c>
      <c r="AU537" s="265" t="s">
        <v>113</v>
      </c>
      <c r="AV537" s="12" t="s">
        <v>86</v>
      </c>
      <c r="AW537" s="12" t="s">
        <v>41</v>
      </c>
      <c r="AX537" s="12" t="s">
        <v>78</v>
      </c>
      <c r="AY537" s="265" t="s">
        <v>187</v>
      </c>
    </row>
    <row r="538" spans="2:51" s="13" customFormat="1" ht="13.5">
      <c r="B538" s="266"/>
      <c r="C538" s="267"/>
      <c r="D538" s="253" t="s">
        <v>244</v>
      </c>
      <c r="E538" s="268" t="s">
        <v>34</v>
      </c>
      <c r="F538" s="269" t="s">
        <v>999</v>
      </c>
      <c r="G538" s="267"/>
      <c r="H538" s="270">
        <v>0.293</v>
      </c>
      <c r="I538" s="271"/>
      <c r="J538" s="267"/>
      <c r="K538" s="267"/>
      <c r="L538" s="272"/>
      <c r="M538" s="273"/>
      <c r="N538" s="274"/>
      <c r="O538" s="274"/>
      <c r="P538" s="274"/>
      <c r="Q538" s="274"/>
      <c r="R538" s="274"/>
      <c r="S538" s="274"/>
      <c r="T538" s="275"/>
      <c r="AT538" s="276" t="s">
        <v>244</v>
      </c>
      <c r="AU538" s="276" t="s">
        <v>113</v>
      </c>
      <c r="AV538" s="13" t="s">
        <v>88</v>
      </c>
      <c r="AW538" s="13" t="s">
        <v>41</v>
      </c>
      <c r="AX538" s="13" t="s">
        <v>78</v>
      </c>
      <c r="AY538" s="276" t="s">
        <v>187</v>
      </c>
    </row>
    <row r="539" spans="2:51" s="12" customFormat="1" ht="13.5">
      <c r="B539" s="256"/>
      <c r="C539" s="257"/>
      <c r="D539" s="253" t="s">
        <v>244</v>
      </c>
      <c r="E539" s="258" t="s">
        <v>34</v>
      </c>
      <c r="F539" s="259" t="s">
        <v>1000</v>
      </c>
      <c r="G539" s="257"/>
      <c r="H539" s="258" t="s">
        <v>34</v>
      </c>
      <c r="I539" s="260"/>
      <c r="J539" s="257"/>
      <c r="K539" s="257"/>
      <c r="L539" s="261"/>
      <c r="M539" s="262"/>
      <c r="N539" s="263"/>
      <c r="O539" s="263"/>
      <c r="P539" s="263"/>
      <c r="Q539" s="263"/>
      <c r="R539" s="263"/>
      <c r="S539" s="263"/>
      <c r="T539" s="264"/>
      <c r="AT539" s="265" t="s">
        <v>244</v>
      </c>
      <c r="AU539" s="265" t="s">
        <v>113</v>
      </c>
      <c r="AV539" s="12" t="s">
        <v>86</v>
      </c>
      <c r="AW539" s="12" t="s">
        <v>41</v>
      </c>
      <c r="AX539" s="12" t="s">
        <v>78</v>
      </c>
      <c r="AY539" s="265" t="s">
        <v>187</v>
      </c>
    </row>
    <row r="540" spans="2:51" s="13" customFormat="1" ht="13.5">
      <c r="B540" s="266"/>
      <c r="C540" s="267"/>
      <c r="D540" s="253" t="s">
        <v>244</v>
      </c>
      <c r="E540" s="268" t="s">
        <v>34</v>
      </c>
      <c r="F540" s="269" t="s">
        <v>1001</v>
      </c>
      <c r="G540" s="267"/>
      <c r="H540" s="270">
        <v>1.963</v>
      </c>
      <c r="I540" s="271"/>
      <c r="J540" s="267"/>
      <c r="K540" s="267"/>
      <c r="L540" s="272"/>
      <c r="M540" s="273"/>
      <c r="N540" s="274"/>
      <c r="O540" s="274"/>
      <c r="P540" s="274"/>
      <c r="Q540" s="274"/>
      <c r="R540" s="274"/>
      <c r="S540" s="274"/>
      <c r="T540" s="275"/>
      <c r="AT540" s="276" t="s">
        <v>244</v>
      </c>
      <c r="AU540" s="276" t="s">
        <v>113</v>
      </c>
      <c r="AV540" s="13" t="s">
        <v>88</v>
      </c>
      <c r="AW540" s="13" t="s">
        <v>41</v>
      </c>
      <c r="AX540" s="13" t="s">
        <v>78</v>
      </c>
      <c r="AY540" s="276" t="s">
        <v>187</v>
      </c>
    </row>
    <row r="541" spans="2:51" s="12" customFormat="1" ht="13.5">
      <c r="B541" s="256"/>
      <c r="C541" s="257"/>
      <c r="D541" s="253" t="s">
        <v>244</v>
      </c>
      <c r="E541" s="258" t="s">
        <v>34</v>
      </c>
      <c r="F541" s="259" t="s">
        <v>1002</v>
      </c>
      <c r="G541" s="257"/>
      <c r="H541" s="258" t="s">
        <v>34</v>
      </c>
      <c r="I541" s="260"/>
      <c r="J541" s="257"/>
      <c r="K541" s="257"/>
      <c r="L541" s="261"/>
      <c r="M541" s="262"/>
      <c r="N541" s="263"/>
      <c r="O541" s="263"/>
      <c r="P541" s="263"/>
      <c r="Q541" s="263"/>
      <c r="R541" s="263"/>
      <c r="S541" s="263"/>
      <c r="T541" s="264"/>
      <c r="AT541" s="265" t="s">
        <v>244</v>
      </c>
      <c r="AU541" s="265" t="s">
        <v>113</v>
      </c>
      <c r="AV541" s="12" t="s">
        <v>86</v>
      </c>
      <c r="AW541" s="12" t="s">
        <v>41</v>
      </c>
      <c r="AX541" s="12" t="s">
        <v>78</v>
      </c>
      <c r="AY541" s="265" t="s">
        <v>187</v>
      </c>
    </row>
    <row r="542" spans="2:51" s="13" customFormat="1" ht="13.5">
      <c r="B542" s="266"/>
      <c r="C542" s="267"/>
      <c r="D542" s="253" t="s">
        <v>244</v>
      </c>
      <c r="E542" s="268" t="s">
        <v>34</v>
      </c>
      <c r="F542" s="269" t="s">
        <v>1003</v>
      </c>
      <c r="G542" s="267"/>
      <c r="H542" s="270">
        <v>0.45</v>
      </c>
      <c r="I542" s="271"/>
      <c r="J542" s="267"/>
      <c r="K542" s="267"/>
      <c r="L542" s="272"/>
      <c r="M542" s="273"/>
      <c r="N542" s="274"/>
      <c r="O542" s="274"/>
      <c r="P542" s="274"/>
      <c r="Q542" s="274"/>
      <c r="R542" s="274"/>
      <c r="S542" s="274"/>
      <c r="T542" s="275"/>
      <c r="AT542" s="276" t="s">
        <v>244</v>
      </c>
      <c r="AU542" s="276" t="s">
        <v>113</v>
      </c>
      <c r="AV542" s="13" t="s">
        <v>88</v>
      </c>
      <c r="AW542" s="13" t="s">
        <v>41</v>
      </c>
      <c r="AX542" s="13" t="s">
        <v>78</v>
      </c>
      <c r="AY542" s="276" t="s">
        <v>187</v>
      </c>
    </row>
    <row r="543" spans="2:51" s="12" customFormat="1" ht="13.5">
      <c r="B543" s="256"/>
      <c r="C543" s="257"/>
      <c r="D543" s="253" t="s">
        <v>244</v>
      </c>
      <c r="E543" s="258" t="s">
        <v>34</v>
      </c>
      <c r="F543" s="259" t="s">
        <v>1004</v>
      </c>
      <c r="G543" s="257"/>
      <c r="H543" s="258" t="s">
        <v>34</v>
      </c>
      <c r="I543" s="260"/>
      <c r="J543" s="257"/>
      <c r="K543" s="257"/>
      <c r="L543" s="261"/>
      <c r="M543" s="262"/>
      <c r="N543" s="263"/>
      <c r="O543" s="263"/>
      <c r="P543" s="263"/>
      <c r="Q543" s="263"/>
      <c r="R543" s="263"/>
      <c r="S543" s="263"/>
      <c r="T543" s="264"/>
      <c r="AT543" s="265" t="s">
        <v>244</v>
      </c>
      <c r="AU543" s="265" t="s">
        <v>113</v>
      </c>
      <c r="AV543" s="12" t="s">
        <v>86</v>
      </c>
      <c r="AW543" s="12" t="s">
        <v>41</v>
      </c>
      <c r="AX543" s="12" t="s">
        <v>78</v>
      </c>
      <c r="AY543" s="265" t="s">
        <v>187</v>
      </c>
    </row>
    <row r="544" spans="2:51" s="13" customFormat="1" ht="13.5">
      <c r="B544" s="266"/>
      <c r="C544" s="267"/>
      <c r="D544" s="253" t="s">
        <v>244</v>
      </c>
      <c r="E544" s="268" t="s">
        <v>34</v>
      </c>
      <c r="F544" s="269" t="s">
        <v>1005</v>
      </c>
      <c r="G544" s="267"/>
      <c r="H544" s="270">
        <v>0.82</v>
      </c>
      <c r="I544" s="271"/>
      <c r="J544" s="267"/>
      <c r="K544" s="267"/>
      <c r="L544" s="272"/>
      <c r="M544" s="273"/>
      <c r="N544" s="274"/>
      <c r="O544" s="274"/>
      <c r="P544" s="274"/>
      <c r="Q544" s="274"/>
      <c r="R544" s="274"/>
      <c r="S544" s="274"/>
      <c r="T544" s="275"/>
      <c r="AT544" s="276" t="s">
        <v>244</v>
      </c>
      <c r="AU544" s="276" t="s">
        <v>113</v>
      </c>
      <c r="AV544" s="13" t="s">
        <v>88</v>
      </c>
      <c r="AW544" s="13" t="s">
        <v>41</v>
      </c>
      <c r="AX544" s="13" t="s">
        <v>78</v>
      </c>
      <c r="AY544" s="276" t="s">
        <v>187</v>
      </c>
    </row>
    <row r="545" spans="2:51" s="12" customFormat="1" ht="13.5">
      <c r="B545" s="256"/>
      <c r="C545" s="257"/>
      <c r="D545" s="253" t="s">
        <v>244</v>
      </c>
      <c r="E545" s="258" t="s">
        <v>34</v>
      </c>
      <c r="F545" s="259" t="s">
        <v>1006</v>
      </c>
      <c r="G545" s="257"/>
      <c r="H545" s="258" t="s">
        <v>34</v>
      </c>
      <c r="I545" s="260"/>
      <c r="J545" s="257"/>
      <c r="K545" s="257"/>
      <c r="L545" s="261"/>
      <c r="M545" s="262"/>
      <c r="N545" s="263"/>
      <c r="O545" s="263"/>
      <c r="P545" s="263"/>
      <c r="Q545" s="263"/>
      <c r="R545" s="263"/>
      <c r="S545" s="263"/>
      <c r="T545" s="264"/>
      <c r="AT545" s="265" t="s">
        <v>244</v>
      </c>
      <c r="AU545" s="265" t="s">
        <v>113</v>
      </c>
      <c r="AV545" s="12" t="s">
        <v>86</v>
      </c>
      <c r="AW545" s="12" t="s">
        <v>41</v>
      </c>
      <c r="AX545" s="12" t="s">
        <v>78</v>
      </c>
      <c r="AY545" s="265" t="s">
        <v>187</v>
      </c>
    </row>
    <row r="546" spans="2:51" s="13" customFormat="1" ht="13.5">
      <c r="B546" s="266"/>
      <c r="C546" s="267"/>
      <c r="D546" s="253" t="s">
        <v>244</v>
      </c>
      <c r="E546" s="268" t="s">
        <v>34</v>
      </c>
      <c r="F546" s="269" t="s">
        <v>1007</v>
      </c>
      <c r="G546" s="267"/>
      <c r="H546" s="270">
        <v>0.218</v>
      </c>
      <c r="I546" s="271"/>
      <c r="J546" s="267"/>
      <c r="K546" s="267"/>
      <c r="L546" s="272"/>
      <c r="M546" s="273"/>
      <c r="N546" s="274"/>
      <c r="O546" s="274"/>
      <c r="P546" s="274"/>
      <c r="Q546" s="274"/>
      <c r="R546" s="274"/>
      <c r="S546" s="274"/>
      <c r="T546" s="275"/>
      <c r="AT546" s="276" t="s">
        <v>244</v>
      </c>
      <c r="AU546" s="276" t="s">
        <v>113</v>
      </c>
      <c r="AV546" s="13" t="s">
        <v>88</v>
      </c>
      <c r="AW546" s="13" t="s">
        <v>41</v>
      </c>
      <c r="AX546" s="13" t="s">
        <v>78</v>
      </c>
      <c r="AY546" s="276" t="s">
        <v>187</v>
      </c>
    </row>
    <row r="547" spans="2:51" s="12" customFormat="1" ht="13.5">
      <c r="B547" s="256"/>
      <c r="C547" s="257"/>
      <c r="D547" s="253" t="s">
        <v>244</v>
      </c>
      <c r="E547" s="258" t="s">
        <v>34</v>
      </c>
      <c r="F547" s="259" t="s">
        <v>1008</v>
      </c>
      <c r="G547" s="257"/>
      <c r="H547" s="258" t="s">
        <v>34</v>
      </c>
      <c r="I547" s="260"/>
      <c r="J547" s="257"/>
      <c r="K547" s="257"/>
      <c r="L547" s="261"/>
      <c r="M547" s="262"/>
      <c r="N547" s="263"/>
      <c r="O547" s="263"/>
      <c r="P547" s="263"/>
      <c r="Q547" s="263"/>
      <c r="R547" s="263"/>
      <c r="S547" s="263"/>
      <c r="T547" s="264"/>
      <c r="AT547" s="265" t="s">
        <v>244</v>
      </c>
      <c r="AU547" s="265" t="s">
        <v>113</v>
      </c>
      <c r="AV547" s="12" t="s">
        <v>86</v>
      </c>
      <c r="AW547" s="12" t="s">
        <v>41</v>
      </c>
      <c r="AX547" s="12" t="s">
        <v>78</v>
      </c>
      <c r="AY547" s="265" t="s">
        <v>187</v>
      </c>
    </row>
    <row r="548" spans="2:51" s="13" customFormat="1" ht="13.5">
      <c r="B548" s="266"/>
      <c r="C548" s="267"/>
      <c r="D548" s="253" t="s">
        <v>244</v>
      </c>
      <c r="E548" s="268" t="s">
        <v>34</v>
      </c>
      <c r="F548" s="269" t="s">
        <v>1009</v>
      </c>
      <c r="G548" s="267"/>
      <c r="H548" s="270">
        <v>2.055</v>
      </c>
      <c r="I548" s="271"/>
      <c r="J548" s="267"/>
      <c r="K548" s="267"/>
      <c r="L548" s="272"/>
      <c r="M548" s="273"/>
      <c r="N548" s="274"/>
      <c r="O548" s="274"/>
      <c r="P548" s="274"/>
      <c r="Q548" s="274"/>
      <c r="R548" s="274"/>
      <c r="S548" s="274"/>
      <c r="T548" s="275"/>
      <c r="AT548" s="276" t="s">
        <v>244</v>
      </c>
      <c r="AU548" s="276" t="s">
        <v>113</v>
      </c>
      <c r="AV548" s="13" t="s">
        <v>88</v>
      </c>
      <c r="AW548" s="13" t="s">
        <v>41</v>
      </c>
      <c r="AX548" s="13" t="s">
        <v>78</v>
      </c>
      <c r="AY548" s="276" t="s">
        <v>187</v>
      </c>
    </row>
    <row r="549" spans="2:51" s="12" customFormat="1" ht="13.5">
      <c r="B549" s="256"/>
      <c r="C549" s="257"/>
      <c r="D549" s="253" t="s">
        <v>244</v>
      </c>
      <c r="E549" s="258" t="s">
        <v>34</v>
      </c>
      <c r="F549" s="259" t="s">
        <v>1010</v>
      </c>
      <c r="G549" s="257"/>
      <c r="H549" s="258" t="s">
        <v>34</v>
      </c>
      <c r="I549" s="260"/>
      <c r="J549" s="257"/>
      <c r="K549" s="257"/>
      <c r="L549" s="261"/>
      <c r="M549" s="262"/>
      <c r="N549" s="263"/>
      <c r="O549" s="263"/>
      <c r="P549" s="263"/>
      <c r="Q549" s="263"/>
      <c r="R549" s="263"/>
      <c r="S549" s="263"/>
      <c r="T549" s="264"/>
      <c r="AT549" s="265" t="s">
        <v>244</v>
      </c>
      <c r="AU549" s="265" t="s">
        <v>113</v>
      </c>
      <c r="AV549" s="12" t="s">
        <v>86</v>
      </c>
      <c r="AW549" s="12" t="s">
        <v>41</v>
      </c>
      <c r="AX549" s="12" t="s">
        <v>78</v>
      </c>
      <c r="AY549" s="265" t="s">
        <v>187</v>
      </c>
    </row>
    <row r="550" spans="2:51" s="13" customFormat="1" ht="13.5">
      <c r="B550" s="266"/>
      <c r="C550" s="267"/>
      <c r="D550" s="253" t="s">
        <v>244</v>
      </c>
      <c r="E550" s="268" t="s">
        <v>34</v>
      </c>
      <c r="F550" s="269" t="s">
        <v>1011</v>
      </c>
      <c r="G550" s="267"/>
      <c r="H550" s="270">
        <v>2.11</v>
      </c>
      <c r="I550" s="271"/>
      <c r="J550" s="267"/>
      <c r="K550" s="267"/>
      <c r="L550" s="272"/>
      <c r="M550" s="273"/>
      <c r="N550" s="274"/>
      <c r="O550" s="274"/>
      <c r="P550" s="274"/>
      <c r="Q550" s="274"/>
      <c r="R550" s="274"/>
      <c r="S550" s="274"/>
      <c r="T550" s="275"/>
      <c r="AT550" s="276" t="s">
        <v>244</v>
      </c>
      <c r="AU550" s="276" t="s">
        <v>113</v>
      </c>
      <c r="AV550" s="13" t="s">
        <v>88</v>
      </c>
      <c r="AW550" s="13" t="s">
        <v>41</v>
      </c>
      <c r="AX550" s="13" t="s">
        <v>78</v>
      </c>
      <c r="AY550" s="276" t="s">
        <v>187</v>
      </c>
    </row>
    <row r="551" spans="2:51" s="14" customFormat="1" ht="13.5">
      <c r="B551" s="277"/>
      <c r="C551" s="278"/>
      <c r="D551" s="253" t="s">
        <v>244</v>
      </c>
      <c r="E551" s="279" t="s">
        <v>34</v>
      </c>
      <c r="F551" s="280" t="s">
        <v>251</v>
      </c>
      <c r="G551" s="278"/>
      <c r="H551" s="281">
        <v>24.08</v>
      </c>
      <c r="I551" s="282"/>
      <c r="J551" s="278"/>
      <c r="K551" s="278"/>
      <c r="L551" s="283"/>
      <c r="M551" s="284"/>
      <c r="N551" s="285"/>
      <c r="O551" s="285"/>
      <c r="P551" s="285"/>
      <c r="Q551" s="285"/>
      <c r="R551" s="285"/>
      <c r="S551" s="285"/>
      <c r="T551" s="286"/>
      <c r="AT551" s="287" t="s">
        <v>244</v>
      </c>
      <c r="AU551" s="287" t="s">
        <v>113</v>
      </c>
      <c r="AV551" s="14" t="s">
        <v>204</v>
      </c>
      <c r="AW551" s="14" t="s">
        <v>41</v>
      </c>
      <c r="AX551" s="14" t="s">
        <v>86</v>
      </c>
      <c r="AY551" s="287" t="s">
        <v>187</v>
      </c>
    </row>
    <row r="552" spans="2:65" s="1" customFormat="1" ht="25.5" customHeight="1">
      <c r="B552" s="49"/>
      <c r="C552" s="237" t="s">
        <v>1012</v>
      </c>
      <c r="D552" s="237" t="s">
        <v>190</v>
      </c>
      <c r="E552" s="238" t="s">
        <v>1013</v>
      </c>
      <c r="F552" s="239" t="s">
        <v>1014</v>
      </c>
      <c r="G552" s="240" t="s">
        <v>254</v>
      </c>
      <c r="H552" s="241">
        <v>50.182</v>
      </c>
      <c r="I552" s="242"/>
      <c r="J552" s="243">
        <f>ROUND(I552*H552,2)</f>
        <v>0</v>
      </c>
      <c r="K552" s="239" t="s">
        <v>194</v>
      </c>
      <c r="L552" s="75"/>
      <c r="M552" s="244" t="s">
        <v>34</v>
      </c>
      <c r="N552" s="245" t="s">
        <v>49</v>
      </c>
      <c r="O552" s="50"/>
      <c r="P552" s="246">
        <f>O552*H552</f>
        <v>0</v>
      </c>
      <c r="Q552" s="246">
        <v>2.25634</v>
      </c>
      <c r="R552" s="246">
        <f>Q552*H552</f>
        <v>113.22765387999999</v>
      </c>
      <c r="S552" s="246">
        <v>0</v>
      </c>
      <c r="T552" s="247">
        <f>S552*H552</f>
        <v>0</v>
      </c>
      <c r="AR552" s="26" t="s">
        <v>204</v>
      </c>
      <c r="AT552" s="26" t="s">
        <v>190</v>
      </c>
      <c r="AU552" s="26" t="s">
        <v>113</v>
      </c>
      <c r="AY552" s="26" t="s">
        <v>187</v>
      </c>
      <c r="BE552" s="248">
        <f>IF(N552="základní",J552,0)</f>
        <v>0</v>
      </c>
      <c r="BF552" s="248">
        <f>IF(N552="snížená",J552,0)</f>
        <v>0</v>
      </c>
      <c r="BG552" s="248">
        <f>IF(N552="zákl. přenesená",J552,0)</f>
        <v>0</v>
      </c>
      <c r="BH552" s="248">
        <f>IF(N552="sníž. přenesená",J552,0)</f>
        <v>0</v>
      </c>
      <c r="BI552" s="248">
        <f>IF(N552="nulová",J552,0)</f>
        <v>0</v>
      </c>
      <c r="BJ552" s="26" t="s">
        <v>86</v>
      </c>
      <c r="BK552" s="248">
        <f>ROUND(I552*H552,2)</f>
        <v>0</v>
      </c>
      <c r="BL552" s="26" t="s">
        <v>204</v>
      </c>
      <c r="BM552" s="26" t="s">
        <v>1015</v>
      </c>
    </row>
    <row r="553" spans="2:47" s="1" customFormat="1" ht="13.5">
      <c r="B553" s="49"/>
      <c r="C553" s="77"/>
      <c r="D553" s="253" t="s">
        <v>237</v>
      </c>
      <c r="E553" s="77"/>
      <c r="F553" s="254" t="s">
        <v>974</v>
      </c>
      <c r="G553" s="77"/>
      <c r="H553" s="77"/>
      <c r="I553" s="207"/>
      <c r="J553" s="77"/>
      <c r="K553" s="77"/>
      <c r="L553" s="75"/>
      <c r="M553" s="255"/>
      <c r="N553" s="50"/>
      <c r="O553" s="50"/>
      <c r="P553" s="50"/>
      <c r="Q553" s="50"/>
      <c r="R553" s="50"/>
      <c r="S553" s="50"/>
      <c r="T553" s="98"/>
      <c r="AT553" s="26" t="s">
        <v>237</v>
      </c>
      <c r="AU553" s="26" t="s">
        <v>113</v>
      </c>
    </row>
    <row r="554" spans="2:51" s="12" customFormat="1" ht="13.5">
      <c r="B554" s="256"/>
      <c r="C554" s="257"/>
      <c r="D554" s="253" t="s">
        <v>244</v>
      </c>
      <c r="E554" s="258" t="s">
        <v>34</v>
      </c>
      <c r="F554" s="259" t="s">
        <v>1016</v>
      </c>
      <c r="G554" s="257"/>
      <c r="H554" s="258" t="s">
        <v>34</v>
      </c>
      <c r="I554" s="260"/>
      <c r="J554" s="257"/>
      <c r="K554" s="257"/>
      <c r="L554" s="261"/>
      <c r="M554" s="262"/>
      <c r="N554" s="263"/>
      <c r="O554" s="263"/>
      <c r="P554" s="263"/>
      <c r="Q554" s="263"/>
      <c r="R554" s="263"/>
      <c r="S554" s="263"/>
      <c r="T554" s="264"/>
      <c r="AT554" s="265" t="s">
        <v>244</v>
      </c>
      <c r="AU554" s="265" t="s">
        <v>113</v>
      </c>
      <c r="AV554" s="12" t="s">
        <v>86</v>
      </c>
      <c r="AW554" s="12" t="s">
        <v>41</v>
      </c>
      <c r="AX554" s="12" t="s">
        <v>78</v>
      </c>
      <c r="AY554" s="265" t="s">
        <v>187</v>
      </c>
    </row>
    <row r="555" spans="2:51" s="13" customFormat="1" ht="13.5">
      <c r="B555" s="266"/>
      <c r="C555" s="267"/>
      <c r="D555" s="253" t="s">
        <v>244</v>
      </c>
      <c r="E555" s="268" t="s">
        <v>34</v>
      </c>
      <c r="F555" s="269" t="s">
        <v>1017</v>
      </c>
      <c r="G555" s="267"/>
      <c r="H555" s="270">
        <v>1.254</v>
      </c>
      <c r="I555" s="271"/>
      <c r="J555" s="267"/>
      <c r="K555" s="267"/>
      <c r="L555" s="272"/>
      <c r="M555" s="273"/>
      <c r="N555" s="274"/>
      <c r="O555" s="274"/>
      <c r="P555" s="274"/>
      <c r="Q555" s="274"/>
      <c r="R555" s="274"/>
      <c r="S555" s="274"/>
      <c r="T555" s="275"/>
      <c r="AT555" s="276" t="s">
        <v>244</v>
      </c>
      <c r="AU555" s="276" t="s">
        <v>113</v>
      </c>
      <c r="AV555" s="13" t="s">
        <v>88</v>
      </c>
      <c r="AW555" s="13" t="s">
        <v>41</v>
      </c>
      <c r="AX555" s="13" t="s">
        <v>78</v>
      </c>
      <c r="AY555" s="276" t="s">
        <v>187</v>
      </c>
    </row>
    <row r="556" spans="2:51" s="12" customFormat="1" ht="13.5">
      <c r="B556" s="256"/>
      <c r="C556" s="257"/>
      <c r="D556" s="253" t="s">
        <v>244</v>
      </c>
      <c r="E556" s="258" t="s">
        <v>34</v>
      </c>
      <c r="F556" s="259" t="s">
        <v>1018</v>
      </c>
      <c r="G556" s="257"/>
      <c r="H556" s="258" t="s">
        <v>34</v>
      </c>
      <c r="I556" s="260"/>
      <c r="J556" s="257"/>
      <c r="K556" s="257"/>
      <c r="L556" s="261"/>
      <c r="M556" s="262"/>
      <c r="N556" s="263"/>
      <c r="O556" s="263"/>
      <c r="P556" s="263"/>
      <c r="Q556" s="263"/>
      <c r="R556" s="263"/>
      <c r="S556" s="263"/>
      <c r="T556" s="264"/>
      <c r="AT556" s="265" t="s">
        <v>244</v>
      </c>
      <c r="AU556" s="265" t="s">
        <v>113</v>
      </c>
      <c r="AV556" s="12" t="s">
        <v>86</v>
      </c>
      <c r="AW556" s="12" t="s">
        <v>41</v>
      </c>
      <c r="AX556" s="12" t="s">
        <v>78</v>
      </c>
      <c r="AY556" s="265" t="s">
        <v>187</v>
      </c>
    </row>
    <row r="557" spans="2:51" s="13" customFormat="1" ht="13.5">
      <c r="B557" s="266"/>
      <c r="C557" s="267"/>
      <c r="D557" s="253" t="s">
        <v>244</v>
      </c>
      <c r="E557" s="268" t="s">
        <v>34</v>
      </c>
      <c r="F557" s="269" t="s">
        <v>1019</v>
      </c>
      <c r="G557" s="267"/>
      <c r="H557" s="270">
        <v>2.848</v>
      </c>
      <c r="I557" s="271"/>
      <c r="J557" s="267"/>
      <c r="K557" s="267"/>
      <c r="L557" s="272"/>
      <c r="M557" s="273"/>
      <c r="N557" s="274"/>
      <c r="O557" s="274"/>
      <c r="P557" s="274"/>
      <c r="Q557" s="274"/>
      <c r="R557" s="274"/>
      <c r="S557" s="274"/>
      <c r="T557" s="275"/>
      <c r="AT557" s="276" t="s">
        <v>244</v>
      </c>
      <c r="AU557" s="276" t="s">
        <v>113</v>
      </c>
      <c r="AV557" s="13" t="s">
        <v>88</v>
      </c>
      <c r="AW557" s="13" t="s">
        <v>41</v>
      </c>
      <c r="AX557" s="13" t="s">
        <v>78</v>
      </c>
      <c r="AY557" s="276" t="s">
        <v>187</v>
      </c>
    </row>
    <row r="558" spans="2:51" s="12" customFormat="1" ht="13.5">
      <c r="B558" s="256"/>
      <c r="C558" s="257"/>
      <c r="D558" s="253" t="s">
        <v>244</v>
      </c>
      <c r="E558" s="258" t="s">
        <v>34</v>
      </c>
      <c r="F558" s="259" t="s">
        <v>1020</v>
      </c>
      <c r="G558" s="257"/>
      <c r="H558" s="258" t="s">
        <v>34</v>
      </c>
      <c r="I558" s="260"/>
      <c r="J558" s="257"/>
      <c r="K558" s="257"/>
      <c r="L558" s="261"/>
      <c r="M558" s="262"/>
      <c r="N558" s="263"/>
      <c r="O558" s="263"/>
      <c r="P558" s="263"/>
      <c r="Q558" s="263"/>
      <c r="R558" s="263"/>
      <c r="S558" s="263"/>
      <c r="T558" s="264"/>
      <c r="AT558" s="265" t="s">
        <v>244</v>
      </c>
      <c r="AU558" s="265" t="s">
        <v>113</v>
      </c>
      <c r="AV558" s="12" t="s">
        <v>86</v>
      </c>
      <c r="AW558" s="12" t="s">
        <v>41</v>
      </c>
      <c r="AX558" s="12" t="s">
        <v>78</v>
      </c>
      <c r="AY558" s="265" t="s">
        <v>187</v>
      </c>
    </row>
    <row r="559" spans="2:51" s="13" customFormat="1" ht="13.5">
      <c r="B559" s="266"/>
      <c r="C559" s="267"/>
      <c r="D559" s="253" t="s">
        <v>244</v>
      </c>
      <c r="E559" s="268" t="s">
        <v>34</v>
      </c>
      <c r="F559" s="269" t="s">
        <v>1021</v>
      </c>
      <c r="G559" s="267"/>
      <c r="H559" s="270">
        <v>2.657</v>
      </c>
      <c r="I559" s="271"/>
      <c r="J559" s="267"/>
      <c r="K559" s="267"/>
      <c r="L559" s="272"/>
      <c r="M559" s="273"/>
      <c r="N559" s="274"/>
      <c r="O559" s="274"/>
      <c r="P559" s="274"/>
      <c r="Q559" s="274"/>
      <c r="R559" s="274"/>
      <c r="S559" s="274"/>
      <c r="T559" s="275"/>
      <c r="AT559" s="276" t="s">
        <v>244</v>
      </c>
      <c r="AU559" s="276" t="s">
        <v>113</v>
      </c>
      <c r="AV559" s="13" t="s">
        <v>88</v>
      </c>
      <c r="AW559" s="13" t="s">
        <v>41</v>
      </c>
      <c r="AX559" s="13" t="s">
        <v>78</v>
      </c>
      <c r="AY559" s="276" t="s">
        <v>187</v>
      </c>
    </row>
    <row r="560" spans="2:51" s="12" customFormat="1" ht="13.5">
      <c r="B560" s="256"/>
      <c r="C560" s="257"/>
      <c r="D560" s="253" t="s">
        <v>244</v>
      </c>
      <c r="E560" s="258" t="s">
        <v>34</v>
      </c>
      <c r="F560" s="259" t="s">
        <v>1022</v>
      </c>
      <c r="G560" s="257"/>
      <c r="H560" s="258" t="s">
        <v>34</v>
      </c>
      <c r="I560" s="260"/>
      <c r="J560" s="257"/>
      <c r="K560" s="257"/>
      <c r="L560" s="261"/>
      <c r="M560" s="262"/>
      <c r="N560" s="263"/>
      <c r="O560" s="263"/>
      <c r="P560" s="263"/>
      <c r="Q560" s="263"/>
      <c r="R560" s="263"/>
      <c r="S560" s="263"/>
      <c r="T560" s="264"/>
      <c r="AT560" s="265" t="s">
        <v>244</v>
      </c>
      <c r="AU560" s="265" t="s">
        <v>113</v>
      </c>
      <c r="AV560" s="12" t="s">
        <v>86</v>
      </c>
      <c r="AW560" s="12" t="s">
        <v>41</v>
      </c>
      <c r="AX560" s="12" t="s">
        <v>78</v>
      </c>
      <c r="AY560" s="265" t="s">
        <v>187</v>
      </c>
    </row>
    <row r="561" spans="2:51" s="13" customFormat="1" ht="13.5">
      <c r="B561" s="266"/>
      <c r="C561" s="267"/>
      <c r="D561" s="253" t="s">
        <v>244</v>
      </c>
      <c r="E561" s="268" t="s">
        <v>34</v>
      </c>
      <c r="F561" s="269" t="s">
        <v>1023</v>
      </c>
      <c r="G561" s="267"/>
      <c r="H561" s="270">
        <v>13.364</v>
      </c>
      <c r="I561" s="271"/>
      <c r="J561" s="267"/>
      <c r="K561" s="267"/>
      <c r="L561" s="272"/>
      <c r="M561" s="273"/>
      <c r="N561" s="274"/>
      <c r="O561" s="274"/>
      <c r="P561" s="274"/>
      <c r="Q561" s="274"/>
      <c r="R561" s="274"/>
      <c r="S561" s="274"/>
      <c r="T561" s="275"/>
      <c r="AT561" s="276" t="s">
        <v>244</v>
      </c>
      <c r="AU561" s="276" t="s">
        <v>113</v>
      </c>
      <c r="AV561" s="13" t="s">
        <v>88</v>
      </c>
      <c r="AW561" s="13" t="s">
        <v>41</v>
      </c>
      <c r="AX561" s="13" t="s">
        <v>78</v>
      </c>
      <c r="AY561" s="276" t="s">
        <v>187</v>
      </c>
    </row>
    <row r="562" spans="2:51" s="12" customFormat="1" ht="13.5">
      <c r="B562" s="256"/>
      <c r="C562" s="257"/>
      <c r="D562" s="253" t="s">
        <v>244</v>
      </c>
      <c r="E562" s="258" t="s">
        <v>34</v>
      </c>
      <c r="F562" s="259" t="s">
        <v>1024</v>
      </c>
      <c r="G562" s="257"/>
      <c r="H562" s="258" t="s">
        <v>34</v>
      </c>
      <c r="I562" s="260"/>
      <c r="J562" s="257"/>
      <c r="K562" s="257"/>
      <c r="L562" s="261"/>
      <c r="M562" s="262"/>
      <c r="N562" s="263"/>
      <c r="O562" s="263"/>
      <c r="P562" s="263"/>
      <c r="Q562" s="263"/>
      <c r="R562" s="263"/>
      <c r="S562" s="263"/>
      <c r="T562" s="264"/>
      <c r="AT562" s="265" t="s">
        <v>244</v>
      </c>
      <c r="AU562" s="265" t="s">
        <v>113</v>
      </c>
      <c r="AV562" s="12" t="s">
        <v>86</v>
      </c>
      <c r="AW562" s="12" t="s">
        <v>41</v>
      </c>
      <c r="AX562" s="12" t="s">
        <v>78</v>
      </c>
      <c r="AY562" s="265" t="s">
        <v>187</v>
      </c>
    </row>
    <row r="563" spans="2:51" s="13" customFormat="1" ht="13.5">
      <c r="B563" s="266"/>
      <c r="C563" s="267"/>
      <c r="D563" s="253" t="s">
        <v>244</v>
      </c>
      <c r="E563" s="268" t="s">
        <v>34</v>
      </c>
      <c r="F563" s="269" t="s">
        <v>1025</v>
      </c>
      <c r="G563" s="267"/>
      <c r="H563" s="270">
        <v>3.474</v>
      </c>
      <c r="I563" s="271"/>
      <c r="J563" s="267"/>
      <c r="K563" s="267"/>
      <c r="L563" s="272"/>
      <c r="M563" s="273"/>
      <c r="N563" s="274"/>
      <c r="O563" s="274"/>
      <c r="P563" s="274"/>
      <c r="Q563" s="274"/>
      <c r="R563" s="274"/>
      <c r="S563" s="274"/>
      <c r="T563" s="275"/>
      <c r="AT563" s="276" t="s">
        <v>244</v>
      </c>
      <c r="AU563" s="276" t="s">
        <v>113</v>
      </c>
      <c r="AV563" s="13" t="s">
        <v>88</v>
      </c>
      <c r="AW563" s="13" t="s">
        <v>41</v>
      </c>
      <c r="AX563" s="13" t="s">
        <v>78</v>
      </c>
      <c r="AY563" s="276" t="s">
        <v>187</v>
      </c>
    </row>
    <row r="564" spans="2:51" s="12" customFormat="1" ht="13.5">
      <c r="B564" s="256"/>
      <c r="C564" s="257"/>
      <c r="D564" s="253" t="s">
        <v>244</v>
      </c>
      <c r="E564" s="258" t="s">
        <v>34</v>
      </c>
      <c r="F564" s="259" t="s">
        <v>1026</v>
      </c>
      <c r="G564" s="257"/>
      <c r="H564" s="258" t="s">
        <v>34</v>
      </c>
      <c r="I564" s="260"/>
      <c r="J564" s="257"/>
      <c r="K564" s="257"/>
      <c r="L564" s="261"/>
      <c r="M564" s="262"/>
      <c r="N564" s="263"/>
      <c r="O564" s="263"/>
      <c r="P564" s="263"/>
      <c r="Q564" s="263"/>
      <c r="R564" s="263"/>
      <c r="S564" s="263"/>
      <c r="T564" s="264"/>
      <c r="AT564" s="265" t="s">
        <v>244</v>
      </c>
      <c r="AU564" s="265" t="s">
        <v>113</v>
      </c>
      <c r="AV564" s="12" t="s">
        <v>86</v>
      </c>
      <c r="AW564" s="12" t="s">
        <v>41</v>
      </c>
      <c r="AX564" s="12" t="s">
        <v>78</v>
      </c>
      <c r="AY564" s="265" t="s">
        <v>187</v>
      </c>
    </row>
    <row r="565" spans="2:51" s="13" customFormat="1" ht="13.5">
      <c r="B565" s="266"/>
      <c r="C565" s="267"/>
      <c r="D565" s="253" t="s">
        <v>244</v>
      </c>
      <c r="E565" s="268" t="s">
        <v>34</v>
      </c>
      <c r="F565" s="269" t="s">
        <v>1027</v>
      </c>
      <c r="G565" s="267"/>
      <c r="H565" s="270">
        <v>3.485</v>
      </c>
      <c r="I565" s="271"/>
      <c r="J565" s="267"/>
      <c r="K565" s="267"/>
      <c r="L565" s="272"/>
      <c r="M565" s="273"/>
      <c r="N565" s="274"/>
      <c r="O565" s="274"/>
      <c r="P565" s="274"/>
      <c r="Q565" s="274"/>
      <c r="R565" s="274"/>
      <c r="S565" s="274"/>
      <c r="T565" s="275"/>
      <c r="AT565" s="276" t="s">
        <v>244</v>
      </c>
      <c r="AU565" s="276" t="s">
        <v>113</v>
      </c>
      <c r="AV565" s="13" t="s">
        <v>88</v>
      </c>
      <c r="AW565" s="13" t="s">
        <v>41</v>
      </c>
      <c r="AX565" s="13" t="s">
        <v>78</v>
      </c>
      <c r="AY565" s="276" t="s">
        <v>187</v>
      </c>
    </row>
    <row r="566" spans="2:51" s="12" customFormat="1" ht="13.5">
      <c r="B566" s="256"/>
      <c r="C566" s="257"/>
      <c r="D566" s="253" t="s">
        <v>244</v>
      </c>
      <c r="E566" s="258" t="s">
        <v>34</v>
      </c>
      <c r="F566" s="259" t="s">
        <v>1028</v>
      </c>
      <c r="G566" s="257"/>
      <c r="H566" s="258" t="s">
        <v>34</v>
      </c>
      <c r="I566" s="260"/>
      <c r="J566" s="257"/>
      <c r="K566" s="257"/>
      <c r="L566" s="261"/>
      <c r="M566" s="262"/>
      <c r="N566" s="263"/>
      <c r="O566" s="263"/>
      <c r="P566" s="263"/>
      <c r="Q566" s="263"/>
      <c r="R566" s="263"/>
      <c r="S566" s="263"/>
      <c r="T566" s="264"/>
      <c r="AT566" s="265" t="s">
        <v>244</v>
      </c>
      <c r="AU566" s="265" t="s">
        <v>113</v>
      </c>
      <c r="AV566" s="12" t="s">
        <v>86</v>
      </c>
      <c r="AW566" s="12" t="s">
        <v>41</v>
      </c>
      <c r="AX566" s="12" t="s">
        <v>78</v>
      </c>
      <c r="AY566" s="265" t="s">
        <v>187</v>
      </c>
    </row>
    <row r="567" spans="2:51" s="13" customFormat="1" ht="13.5">
      <c r="B567" s="266"/>
      <c r="C567" s="267"/>
      <c r="D567" s="253" t="s">
        <v>244</v>
      </c>
      <c r="E567" s="268" t="s">
        <v>34</v>
      </c>
      <c r="F567" s="269" t="s">
        <v>1029</v>
      </c>
      <c r="G567" s="267"/>
      <c r="H567" s="270">
        <v>1.902</v>
      </c>
      <c r="I567" s="271"/>
      <c r="J567" s="267"/>
      <c r="K567" s="267"/>
      <c r="L567" s="272"/>
      <c r="M567" s="273"/>
      <c r="N567" s="274"/>
      <c r="O567" s="274"/>
      <c r="P567" s="274"/>
      <c r="Q567" s="274"/>
      <c r="R567" s="274"/>
      <c r="S567" s="274"/>
      <c r="T567" s="275"/>
      <c r="AT567" s="276" t="s">
        <v>244</v>
      </c>
      <c r="AU567" s="276" t="s">
        <v>113</v>
      </c>
      <c r="AV567" s="13" t="s">
        <v>88</v>
      </c>
      <c r="AW567" s="13" t="s">
        <v>41</v>
      </c>
      <c r="AX567" s="13" t="s">
        <v>78</v>
      </c>
      <c r="AY567" s="276" t="s">
        <v>187</v>
      </c>
    </row>
    <row r="568" spans="2:51" s="12" customFormat="1" ht="13.5">
      <c r="B568" s="256"/>
      <c r="C568" s="257"/>
      <c r="D568" s="253" t="s">
        <v>244</v>
      </c>
      <c r="E568" s="258" t="s">
        <v>34</v>
      </c>
      <c r="F568" s="259" t="s">
        <v>1030</v>
      </c>
      <c r="G568" s="257"/>
      <c r="H568" s="258" t="s">
        <v>34</v>
      </c>
      <c r="I568" s="260"/>
      <c r="J568" s="257"/>
      <c r="K568" s="257"/>
      <c r="L568" s="261"/>
      <c r="M568" s="262"/>
      <c r="N568" s="263"/>
      <c r="O568" s="263"/>
      <c r="P568" s="263"/>
      <c r="Q568" s="263"/>
      <c r="R568" s="263"/>
      <c r="S568" s="263"/>
      <c r="T568" s="264"/>
      <c r="AT568" s="265" t="s">
        <v>244</v>
      </c>
      <c r="AU568" s="265" t="s">
        <v>113</v>
      </c>
      <c r="AV568" s="12" t="s">
        <v>86</v>
      </c>
      <c r="AW568" s="12" t="s">
        <v>41</v>
      </c>
      <c r="AX568" s="12" t="s">
        <v>78</v>
      </c>
      <c r="AY568" s="265" t="s">
        <v>187</v>
      </c>
    </row>
    <row r="569" spans="2:51" s="13" customFormat="1" ht="13.5">
      <c r="B569" s="266"/>
      <c r="C569" s="267"/>
      <c r="D569" s="253" t="s">
        <v>244</v>
      </c>
      <c r="E569" s="268" t="s">
        <v>34</v>
      </c>
      <c r="F569" s="269" t="s">
        <v>1031</v>
      </c>
      <c r="G569" s="267"/>
      <c r="H569" s="270">
        <v>13.109</v>
      </c>
      <c r="I569" s="271"/>
      <c r="J569" s="267"/>
      <c r="K569" s="267"/>
      <c r="L569" s="272"/>
      <c r="M569" s="273"/>
      <c r="N569" s="274"/>
      <c r="O569" s="274"/>
      <c r="P569" s="274"/>
      <c r="Q569" s="274"/>
      <c r="R569" s="274"/>
      <c r="S569" s="274"/>
      <c r="T569" s="275"/>
      <c r="AT569" s="276" t="s">
        <v>244</v>
      </c>
      <c r="AU569" s="276" t="s">
        <v>113</v>
      </c>
      <c r="AV569" s="13" t="s">
        <v>88</v>
      </c>
      <c r="AW569" s="13" t="s">
        <v>41</v>
      </c>
      <c r="AX569" s="13" t="s">
        <v>78</v>
      </c>
      <c r="AY569" s="276" t="s">
        <v>187</v>
      </c>
    </row>
    <row r="570" spans="2:51" s="12" customFormat="1" ht="13.5">
      <c r="B570" s="256"/>
      <c r="C570" s="257"/>
      <c r="D570" s="253" t="s">
        <v>244</v>
      </c>
      <c r="E570" s="258" t="s">
        <v>34</v>
      </c>
      <c r="F570" s="259" t="s">
        <v>1032</v>
      </c>
      <c r="G570" s="257"/>
      <c r="H570" s="258" t="s">
        <v>34</v>
      </c>
      <c r="I570" s="260"/>
      <c r="J570" s="257"/>
      <c r="K570" s="257"/>
      <c r="L570" s="261"/>
      <c r="M570" s="262"/>
      <c r="N570" s="263"/>
      <c r="O570" s="263"/>
      <c r="P570" s="263"/>
      <c r="Q570" s="263"/>
      <c r="R570" s="263"/>
      <c r="S570" s="263"/>
      <c r="T570" s="264"/>
      <c r="AT570" s="265" t="s">
        <v>244</v>
      </c>
      <c r="AU570" s="265" t="s">
        <v>113</v>
      </c>
      <c r="AV570" s="12" t="s">
        <v>86</v>
      </c>
      <c r="AW570" s="12" t="s">
        <v>41</v>
      </c>
      <c r="AX570" s="12" t="s">
        <v>78</v>
      </c>
      <c r="AY570" s="265" t="s">
        <v>187</v>
      </c>
    </row>
    <row r="571" spans="2:51" s="13" customFormat="1" ht="13.5">
      <c r="B571" s="266"/>
      <c r="C571" s="267"/>
      <c r="D571" s="253" t="s">
        <v>244</v>
      </c>
      <c r="E571" s="268" t="s">
        <v>34</v>
      </c>
      <c r="F571" s="269" t="s">
        <v>1033</v>
      </c>
      <c r="G571" s="267"/>
      <c r="H571" s="270">
        <v>0.893</v>
      </c>
      <c r="I571" s="271"/>
      <c r="J571" s="267"/>
      <c r="K571" s="267"/>
      <c r="L571" s="272"/>
      <c r="M571" s="273"/>
      <c r="N571" s="274"/>
      <c r="O571" s="274"/>
      <c r="P571" s="274"/>
      <c r="Q571" s="274"/>
      <c r="R571" s="274"/>
      <c r="S571" s="274"/>
      <c r="T571" s="275"/>
      <c r="AT571" s="276" t="s">
        <v>244</v>
      </c>
      <c r="AU571" s="276" t="s">
        <v>113</v>
      </c>
      <c r="AV571" s="13" t="s">
        <v>88</v>
      </c>
      <c r="AW571" s="13" t="s">
        <v>41</v>
      </c>
      <c r="AX571" s="13" t="s">
        <v>78</v>
      </c>
      <c r="AY571" s="276" t="s">
        <v>187</v>
      </c>
    </row>
    <row r="572" spans="2:51" s="12" customFormat="1" ht="13.5">
      <c r="B572" s="256"/>
      <c r="C572" s="257"/>
      <c r="D572" s="253" t="s">
        <v>244</v>
      </c>
      <c r="E572" s="258" t="s">
        <v>34</v>
      </c>
      <c r="F572" s="259" t="s">
        <v>1034</v>
      </c>
      <c r="G572" s="257"/>
      <c r="H572" s="258" t="s">
        <v>34</v>
      </c>
      <c r="I572" s="260"/>
      <c r="J572" s="257"/>
      <c r="K572" s="257"/>
      <c r="L572" s="261"/>
      <c r="M572" s="262"/>
      <c r="N572" s="263"/>
      <c r="O572" s="263"/>
      <c r="P572" s="263"/>
      <c r="Q572" s="263"/>
      <c r="R572" s="263"/>
      <c r="S572" s="263"/>
      <c r="T572" s="264"/>
      <c r="AT572" s="265" t="s">
        <v>244</v>
      </c>
      <c r="AU572" s="265" t="s">
        <v>113</v>
      </c>
      <c r="AV572" s="12" t="s">
        <v>86</v>
      </c>
      <c r="AW572" s="12" t="s">
        <v>41</v>
      </c>
      <c r="AX572" s="12" t="s">
        <v>78</v>
      </c>
      <c r="AY572" s="265" t="s">
        <v>187</v>
      </c>
    </row>
    <row r="573" spans="2:51" s="13" customFormat="1" ht="13.5">
      <c r="B573" s="266"/>
      <c r="C573" s="267"/>
      <c r="D573" s="253" t="s">
        <v>244</v>
      </c>
      <c r="E573" s="268" t="s">
        <v>34</v>
      </c>
      <c r="F573" s="269" t="s">
        <v>1035</v>
      </c>
      <c r="G573" s="267"/>
      <c r="H573" s="270">
        <v>3.239</v>
      </c>
      <c r="I573" s="271"/>
      <c r="J573" s="267"/>
      <c r="K573" s="267"/>
      <c r="L573" s="272"/>
      <c r="M573" s="273"/>
      <c r="N573" s="274"/>
      <c r="O573" s="274"/>
      <c r="P573" s="274"/>
      <c r="Q573" s="274"/>
      <c r="R573" s="274"/>
      <c r="S573" s="274"/>
      <c r="T573" s="275"/>
      <c r="AT573" s="276" t="s">
        <v>244</v>
      </c>
      <c r="AU573" s="276" t="s">
        <v>113</v>
      </c>
      <c r="AV573" s="13" t="s">
        <v>88</v>
      </c>
      <c r="AW573" s="13" t="s">
        <v>41</v>
      </c>
      <c r="AX573" s="13" t="s">
        <v>78</v>
      </c>
      <c r="AY573" s="276" t="s">
        <v>187</v>
      </c>
    </row>
    <row r="574" spans="2:51" s="12" customFormat="1" ht="13.5">
      <c r="B574" s="256"/>
      <c r="C574" s="257"/>
      <c r="D574" s="253" t="s">
        <v>244</v>
      </c>
      <c r="E574" s="258" t="s">
        <v>34</v>
      </c>
      <c r="F574" s="259" t="s">
        <v>1036</v>
      </c>
      <c r="G574" s="257"/>
      <c r="H574" s="258" t="s">
        <v>34</v>
      </c>
      <c r="I574" s="260"/>
      <c r="J574" s="257"/>
      <c r="K574" s="257"/>
      <c r="L574" s="261"/>
      <c r="M574" s="262"/>
      <c r="N574" s="263"/>
      <c r="O574" s="263"/>
      <c r="P574" s="263"/>
      <c r="Q574" s="263"/>
      <c r="R574" s="263"/>
      <c r="S574" s="263"/>
      <c r="T574" s="264"/>
      <c r="AT574" s="265" t="s">
        <v>244</v>
      </c>
      <c r="AU574" s="265" t="s">
        <v>113</v>
      </c>
      <c r="AV574" s="12" t="s">
        <v>86</v>
      </c>
      <c r="AW574" s="12" t="s">
        <v>41</v>
      </c>
      <c r="AX574" s="12" t="s">
        <v>78</v>
      </c>
      <c r="AY574" s="265" t="s">
        <v>187</v>
      </c>
    </row>
    <row r="575" spans="2:51" s="13" customFormat="1" ht="13.5">
      <c r="B575" s="266"/>
      <c r="C575" s="267"/>
      <c r="D575" s="253" t="s">
        <v>244</v>
      </c>
      <c r="E575" s="268" t="s">
        <v>34</v>
      </c>
      <c r="F575" s="269" t="s">
        <v>1037</v>
      </c>
      <c r="G575" s="267"/>
      <c r="H575" s="270">
        <v>3.137</v>
      </c>
      <c r="I575" s="271"/>
      <c r="J575" s="267"/>
      <c r="K575" s="267"/>
      <c r="L575" s="272"/>
      <c r="M575" s="273"/>
      <c r="N575" s="274"/>
      <c r="O575" s="274"/>
      <c r="P575" s="274"/>
      <c r="Q575" s="274"/>
      <c r="R575" s="274"/>
      <c r="S575" s="274"/>
      <c r="T575" s="275"/>
      <c r="AT575" s="276" t="s">
        <v>244</v>
      </c>
      <c r="AU575" s="276" t="s">
        <v>113</v>
      </c>
      <c r="AV575" s="13" t="s">
        <v>88</v>
      </c>
      <c r="AW575" s="13" t="s">
        <v>41</v>
      </c>
      <c r="AX575" s="13" t="s">
        <v>78</v>
      </c>
      <c r="AY575" s="276" t="s">
        <v>187</v>
      </c>
    </row>
    <row r="576" spans="2:51" s="12" customFormat="1" ht="13.5">
      <c r="B576" s="256"/>
      <c r="C576" s="257"/>
      <c r="D576" s="253" t="s">
        <v>244</v>
      </c>
      <c r="E576" s="258" t="s">
        <v>34</v>
      </c>
      <c r="F576" s="259" t="s">
        <v>1038</v>
      </c>
      <c r="G576" s="257"/>
      <c r="H576" s="258" t="s">
        <v>34</v>
      </c>
      <c r="I576" s="260"/>
      <c r="J576" s="257"/>
      <c r="K576" s="257"/>
      <c r="L576" s="261"/>
      <c r="M576" s="262"/>
      <c r="N576" s="263"/>
      <c r="O576" s="263"/>
      <c r="P576" s="263"/>
      <c r="Q576" s="263"/>
      <c r="R576" s="263"/>
      <c r="S576" s="263"/>
      <c r="T576" s="264"/>
      <c r="AT576" s="265" t="s">
        <v>244</v>
      </c>
      <c r="AU576" s="265" t="s">
        <v>113</v>
      </c>
      <c r="AV576" s="12" t="s">
        <v>86</v>
      </c>
      <c r="AW576" s="12" t="s">
        <v>41</v>
      </c>
      <c r="AX576" s="12" t="s">
        <v>78</v>
      </c>
      <c r="AY576" s="265" t="s">
        <v>187</v>
      </c>
    </row>
    <row r="577" spans="2:51" s="13" customFormat="1" ht="13.5">
      <c r="B577" s="266"/>
      <c r="C577" s="267"/>
      <c r="D577" s="253" t="s">
        <v>244</v>
      </c>
      <c r="E577" s="268" t="s">
        <v>34</v>
      </c>
      <c r="F577" s="269" t="s">
        <v>1039</v>
      </c>
      <c r="G577" s="267"/>
      <c r="H577" s="270">
        <v>0.82</v>
      </c>
      <c r="I577" s="271"/>
      <c r="J577" s="267"/>
      <c r="K577" s="267"/>
      <c r="L577" s="272"/>
      <c r="M577" s="273"/>
      <c r="N577" s="274"/>
      <c r="O577" s="274"/>
      <c r="P577" s="274"/>
      <c r="Q577" s="274"/>
      <c r="R577" s="274"/>
      <c r="S577" s="274"/>
      <c r="T577" s="275"/>
      <c r="AT577" s="276" t="s">
        <v>244</v>
      </c>
      <c r="AU577" s="276" t="s">
        <v>113</v>
      </c>
      <c r="AV577" s="13" t="s">
        <v>88</v>
      </c>
      <c r="AW577" s="13" t="s">
        <v>41</v>
      </c>
      <c r="AX577" s="13" t="s">
        <v>78</v>
      </c>
      <c r="AY577" s="276" t="s">
        <v>187</v>
      </c>
    </row>
    <row r="578" spans="2:51" s="14" customFormat="1" ht="13.5">
      <c r="B578" s="277"/>
      <c r="C578" s="278"/>
      <c r="D578" s="253" t="s">
        <v>244</v>
      </c>
      <c r="E578" s="279" t="s">
        <v>34</v>
      </c>
      <c r="F578" s="280" t="s">
        <v>251</v>
      </c>
      <c r="G578" s="278"/>
      <c r="H578" s="281">
        <v>50.182</v>
      </c>
      <c r="I578" s="282"/>
      <c r="J578" s="278"/>
      <c r="K578" s="278"/>
      <c r="L578" s="283"/>
      <c r="M578" s="284"/>
      <c r="N578" s="285"/>
      <c r="O578" s="285"/>
      <c r="P578" s="285"/>
      <c r="Q578" s="285"/>
      <c r="R578" s="285"/>
      <c r="S578" s="285"/>
      <c r="T578" s="286"/>
      <c r="AT578" s="287" t="s">
        <v>244</v>
      </c>
      <c r="AU578" s="287" t="s">
        <v>113</v>
      </c>
      <c r="AV578" s="14" t="s">
        <v>204</v>
      </c>
      <c r="AW578" s="14" t="s">
        <v>41</v>
      </c>
      <c r="AX578" s="14" t="s">
        <v>86</v>
      </c>
      <c r="AY578" s="287" t="s">
        <v>187</v>
      </c>
    </row>
    <row r="579" spans="2:65" s="1" customFormat="1" ht="25.5" customHeight="1">
      <c r="B579" s="49"/>
      <c r="C579" s="237" t="s">
        <v>1040</v>
      </c>
      <c r="D579" s="237" t="s">
        <v>190</v>
      </c>
      <c r="E579" s="238" t="s">
        <v>1041</v>
      </c>
      <c r="F579" s="239" t="s">
        <v>1042</v>
      </c>
      <c r="G579" s="240" t="s">
        <v>254</v>
      </c>
      <c r="H579" s="241">
        <v>32.975</v>
      </c>
      <c r="I579" s="242"/>
      <c r="J579" s="243">
        <f>ROUND(I579*H579,2)</f>
        <v>0</v>
      </c>
      <c r="K579" s="239" t="s">
        <v>194</v>
      </c>
      <c r="L579" s="75"/>
      <c r="M579" s="244" t="s">
        <v>34</v>
      </c>
      <c r="N579" s="245" t="s">
        <v>49</v>
      </c>
      <c r="O579" s="50"/>
      <c r="P579" s="246">
        <f>O579*H579</f>
        <v>0</v>
      </c>
      <c r="Q579" s="246">
        <v>0</v>
      </c>
      <c r="R579" s="246">
        <f>Q579*H579</f>
        <v>0</v>
      </c>
      <c r="S579" s="246">
        <v>0</v>
      </c>
      <c r="T579" s="247">
        <f>S579*H579</f>
        <v>0</v>
      </c>
      <c r="AR579" s="26" t="s">
        <v>204</v>
      </c>
      <c r="AT579" s="26" t="s">
        <v>190</v>
      </c>
      <c r="AU579" s="26" t="s">
        <v>113</v>
      </c>
      <c r="AY579" s="26" t="s">
        <v>187</v>
      </c>
      <c r="BE579" s="248">
        <f>IF(N579="základní",J579,0)</f>
        <v>0</v>
      </c>
      <c r="BF579" s="248">
        <f>IF(N579="snížená",J579,0)</f>
        <v>0</v>
      </c>
      <c r="BG579" s="248">
        <f>IF(N579="zákl. přenesená",J579,0)</f>
        <v>0</v>
      </c>
      <c r="BH579" s="248">
        <f>IF(N579="sníž. přenesená",J579,0)</f>
        <v>0</v>
      </c>
      <c r="BI579" s="248">
        <f>IF(N579="nulová",J579,0)</f>
        <v>0</v>
      </c>
      <c r="BJ579" s="26" t="s">
        <v>86</v>
      </c>
      <c r="BK579" s="248">
        <f>ROUND(I579*H579,2)</f>
        <v>0</v>
      </c>
      <c r="BL579" s="26" t="s">
        <v>204</v>
      </c>
      <c r="BM579" s="26" t="s">
        <v>1043</v>
      </c>
    </row>
    <row r="580" spans="2:47" s="1" customFormat="1" ht="13.5">
      <c r="B580" s="49"/>
      <c r="C580" s="77"/>
      <c r="D580" s="253" t="s">
        <v>237</v>
      </c>
      <c r="E580" s="77"/>
      <c r="F580" s="254" t="s">
        <v>1044</v>
      </c>
      <c r="G580" s="77"/>
      <c r="H580" s="77"/>
      <c r="I580" s="207"/>
      <c r="J580" s="77"/>
      <c r="K580" s="77"/>
      <c r="L580" s="75"/>
      <c r="M580" s="255"/>
      <c r="N580" s="50"/>
      <c r="O580" s="50"/>
      <c r="P580" s="50"/>
      <c r="Q580" s="50"/>
      <c r="R580" s="50"/>
      <c r="S580" s="50"/>
      <c r="T580" s="98"/>
      <c r="AT580" s="26" t="s">
        <v>237</v>
      </c>
      <c r="AU580" s="26" t="s">
        <v>113</v>
      </c>
    </row>
    <row r="581" spans="2:65" s="1" customFormat="1" ht="25.5" customHeight="1">
      <c r="B581" s="49"/>
      <c r="C581" s="237" t="s">
        <v>1045</v>
      </c>
      <c r="D581" s="237" t="s">
        <v>190</v>
      </c>
      <c r="E581" s="238" t="s">
        <v>1046</v>
      </c>
      <c r="F581" s="239" t="s">
        <v>1047</v>
      </c>
      <c r="G581" s="240" t="s">
        <v>254</v>
      </c>
      <c r="H581" s="241">
        <v>50.182</v>
      </c>
      <c r="I581" s="242"/>
      <c r="J581" s="243">
        <f>ROUND(I581*H581,2)</f>
        <v>0</v>
      </c>
      <c r="K581" s="239" t="s">
        <v>194</v>
      </c>
      <c r="L581" s="75"/>
      <c r="M581" s="244" t="s">
        <v>34</v>
      </c>
      <c r="N581" s="245" t="s">
        <v>49</v>
      </c>
      <c r="O581" s="50"/>
      <c r="P581" s="246">
        <f>O581*H581</f>
        <v>0</v>
      </c>
      <c r="Q581" s="246">
        <v>0</v>
      </c>
      <c r="R581" s="246">
        <f>Q581*H581</f>
        <v>0</v>
      </c>
      <c r="S581" s="246">
        <v>0</v>
      </c>
      <c r="T581" s="247">
        <f>S581*H581</f>
        <v>0</v>
      </c>
      <c r="AR581" s="26" t="s">
        <v>204</v>
      </c>
      <c r="AT581" s="26" t="s">
        <v>190</v>
      </c>
      <c r="AU581" s="26" t="s">
        <v>113</v>
      </c>
      <c r="AY581" s="26" t="s">
        <v>187</v>
      </c>
      <c r="BE581" s="248">
        <f>IF(N581="základní",J581,0)</f>
        <v>0</v>
      </c>
      <c r="BF581" s="248">
        <f>IF(N581="snížená",J581,0)</f>
        <v>0</v>
      </c>
      <c r="BG581" s="248">
        <f>IF(N581="zákl. přenesená",J581,0)</f>
        <v>0</v>
      </c>
      <c r="BH581" s="248">
        <f>IF(N581="sníž. přenesená",J581,0)</f>
        <v>0</v>
      </c>
      <c r="BI581" s="248">
        <f>IF(N581="nulová",J581,0)</f>
        <v>0</v>
      </c>
      <c r="BJ581" s="26" t="s">
        <v>86</v>
      </c>
      <c r="BK581" s="248">
        <f>ROUND(I581*H581,2)</f>
        <v>0</v>
      </c>
      <c r="BL581" s="26" t="s">
        <v>204</v>
      </c>
      <c r="BM581" s="26" t="s">
        <v>1048</v>
      </c>
    </row>
    <row r="582" spans="2:47" s="1" customFormat="1" ht="13.5">
      <c r="B582" s="49"/>
      <c r="C582" s="77"/>
      <c r="D582" s="253" t="s">
        <v>237</v>
      </c>
      <c r="E582" s="77"/>
      <c r="F582" s="254" t="s">
        <v>1044</v>
      </c>
      <c r="G582" s="77"/>
      <c r="H582" s="77"/>
      <c r="I582" s="207"/>
      <c r="J582" s="77"/>
      <c r="K582" s="77"/>
      <c r="L582" s="75"/>
      <c r="M582" s="255"/>
      <c r="N582" s="50"/>
      <c r="O582" s="50"/>
      <c r="P582" s="50"/>
      <c r="Q582" s="50"/>
      <c r="R582" s="50"/>
      <c r="S582" s="50"/>
      <c r="T582" s="98"/>
      <c r="AT582" s="26" t="s">
        <v>237</v>
      </c>
      <c r="AU582" s="26" t="s">
        <v>113</v>
      </c>
    </row>
    <row r="583" spans="2:65" s="1" customFormat="1" ht="38.25" customHeight="1">
      <c r="B583" s="49"/>
      <c r="C583" s="237" t="s">
        <v>1049</v>
      </c>
      <c r="D583" s="237" t="s">
        <v>190</v>
      </c>
      <c r="E583" s="238" t="s">
        <v>1050</v>
      </c>
      <c r="F583" s="239" t="s">
        <v>1051</v>
      </c>
      <c r="G583" s="240" t="s">
        <v>254</v>
      </c>
      <c r="H583" s="241">
        <v>32.975</v>
      </c>
      <c r="I583" s="242"/>
      <c r="J583" s="243">
        <f>ROUND(I583*H583,2)</f>
        <v>0</v>
      </c>
      <c r="K583" s="239" t="s">
        <v>194</v>
      </c>
      <c r="L583" s="75"/>
      <c r="M583" s="244" t="s">
        <v>34</v>
      </c>
      <c r="N583" s="245" t="s">
        <v>49</v>
      </c>
      <c r="O583" s="50"/>
      <c r="P583" s="246">
        <f>O583*H583</f>
        <v>0</v>
      </c>
      <c r="Q583" s="246">
        <v>0</v>
      </c>
      <c r="R583" s="246">
        <f>Q583*H583</f>
        <v>0</v>
      </c>
      <c r="S583" s="246">
        <v>0</v>
      </c>
      <c r="T583" s="247">
        <f>S583*H583</f>
        <v>0</v>
      </c>
      <c r="AR583" s="26" t="s">
        <v>204</v>
      </c>
      <c r="AT583" s="26" t="s">
        <v>190</v>
      </c>
      <c r="AU583" s="26" t="s">
        <v>113</v>
      </c>
      <c r="AY583" s="26" t="s">
        <v>187</v>
      </c>
      <c r="BE583" s="248">
        <f>IF(N583="základní",J583,0)</f>
        <v>0</v>
      </c>
      <c r="BF583" s="248">
        <f>IF(N583="snížená",J583,0)</f>
        <v>0</v>
      </c>
      <c r="BG583" s="248">
        <f>IF(N583="zákl. přenesená",J583,0)</f>
        <v>0</v>
      </c>
      <c r="BH583" s="248">
        <f>IF(N583="sníž. přenesená",J583,0)</f>
        <v>0</v>
      </c>
      <c r="BI583" s="248">
        <f>IF(N583="nulová",J583,0)</f>
        <v>0</v>
      </c>
      <c r="BJ583" s="26" t="s">
        <v>86</v>
      </c>
      <c r="BK583" s="248">
        <f>ROUND(I583*H583,2)</f>
        <v>0</v>
      </c>
      <c r="BL583" s="26" t="s">
        <v>204</v>
      </c>
      <c r="BM583" s="26" t="s">
        <v>1052</v>
      </c>
    </row>
    <row r="584" spans="2:47" s="1" customFormat="1" ht="13.5">
      <c r="B584" s="49"/>
      <c r="C584" s="77"/>
      <c r="D584" s="253" t="s">
        <v>237</v>
      </c>
      <c r="E584" s="77"/>
      <c r="F584" s="254" t="s">
        <v>1044</v>
      </c>
      <c r="G584" s="77"/>
      <c r="H584" s="77"/>
      <c r="I584" s="207"/>
      <c r="J584" s="77"/>
      <c r="K584" s="77"/>
      <c r="L584" s="75"/>
      <c r="M584" s="255"/>
      <c r="N584" s="50"/>
      <c r="O584" s="50"/>
      <c r="P584" s="50"/>
      <c r="Q584" s="50"/>
      <c r="R584" s="50"/>
      <c r="S584" s="50"/>
      <c r="T584" s="98"/>
      <c r="AT584" s="26" t="s">
        <v>237</v>
      </c>
      <c r="AU584" s="26" t="s">
        <v>113</v>
      </c>
    </row>
    <row r="585" spans="2:65" s="1" customFormat="1" ht="38.25" customHeight="1">
      <c r="B585" s="49"/>
      <c r="C585" s="237" t="s">
        <v>1053</v>
      </c>
      <c r="D585" s="237" t="s">
        <v>190</v>
      </c>
      <c r="E585" s="238" t="s">
        <v>1054</v>
      </c>
      <c r="F585" s="239" t="s">
        <v>1055</v>
      </c>
      <c r="G585" s="240" t="s">
        <v>254</v>
      </c>
      <c r="H585" s="241">
        <v>50.182</v>
      </c>
      <c r="I585" s="242"/>
      <c r="J585" s="243">
        <f>ROUND(I585*H585,2)</f>
        <v>0</v>
      </c>
      <c r="K585" s="239" t="s">
        <v>194</v>
      </c>
      <c r="L585" s="75"/>
      <c r="M585" s="244" t="s">
        <v>34</v>
      </c>
      <c r="N585" s="245" t="s">
        <v>49</v>
      </c>
      <c r="O585" s="50"/>
      <c r="P585" s="246">
        <f>O585*H585</f>
        <v>0</v>
      </c>
      <c r="Q585" s="246">
        <v>0</v>
      </c>
      <c r="R585" s="246">
        <f>Q585*H585</f>
        <v>0</v>
      </c>
      <c r="S585" s="246">
        <v>0</v>
      </c>
      <c r="T585" s="247">
        <f>S585*H585</f>
        <v>0</v>
      </c>
      <c r="AR585" s="26" t="s">
        <v>204</v>
      </c>
      <c r="AT585" s="26" t="s">
        <v>190</v>
      </c>
      <c r="AU585" s="26" t="s">
        <v>113</v>
      </c>
      <c r="AY585" s="26" t="s">
        <v>187</v>
      </c>
      <c r="BE585" s="248">
        <f>IF(N585="základní",J585,0)</f>
        <v>0</v>
      </c>
      <c r="BF585" s="248">
        <f>IF(N585="snížená",J585,0)</f>
        <v>0</v>
      </c>
      <c r="BG585" s="248">
        <f>IF(N585="zákl. přenesená",J585,0)</f>
        <v>0</v>
      </c>
      <c r="BH585" s="248">
        <f>IF(N585="sníž. přenesená",J585,0)</f>
        <v>0</v>
      </c>
      <c r="BI585" s="248">
        <f>IF(N585="nulová",J585,0)</f>
        <v>0</v>
      </c>
      <c r="BJ585" s="26" t="s">
        <v>86</v>
      </c>
      <c r="BK585" s="248">
        <f>ROUND(I585*H585,2)</f>
        <v>0</v>
      </c>
      <c r="BL585" s="26" t="s">
        <v>204</v>
      </c>
      <c r="BM585" s="26" t="s">
        <v>1056</v>
      </c>
    </row>
    <row r="586" spans="2:47" s="1" customFormat="1" ht="13.5">
      <c r="B586" s="49"/>
      <c r="C586" s="77"/>
      <c r="D586" s="253" t="s">
        <v>237</v>
      </c>
      <c r="E586" s="77"/>
      <c r="F586" s="254" t="s">
        <v>1044</v>
      </c>
      <c r="G586" s="77"/>
      <c r="H586" s="77"/>
      <c r="I586" s="207"/>
      <c r="J586" s="77"/>
      <c r="K586" s="77"/>
      <c r="L586" s="75"/>
      <c r="M586" s="255"/>
      <c r="N586" s="50"/>
      <c r="O586" s="50"/>
      <c r="P586" s="50"/>
      <c r="Q586" s="50"/>
      <c r="R586" s="50"/>
      <c r="S586" s="50"/>
      <c r="T586" s="98"/>
      <c r="AT586" s="26" t="s">
        <v>237</v>
      </c>
      <c r="AU586" s="26" t="s">
        <v>113</v>
      </c>
    </row>
    <row r="587" spans="2:65" s="1" customFormat="1" ht="25.5" customHeight="1">
      <c r="B587" s="49"/>
      <c r="C587" s="237" t="s">
        <v>1057</v>
      </c>
      <c r="D587" s="237" t="s">
        <v>190</v>
      </c>
      <c r="E587" s="238" t="s">
        <v>1058</v>
      </c>
      <c r="F587" s="239" t="s">
        <v>1059</v>
      </c>
      <c r="G587" s="240" t="s">
        <v>254</v>
      </c>
      <c r="H587" s="241">
        <v>1.675</v>
      </c>
      <c r="I587" s="242"/>
      <c r="J587" s="243">
        <f>ROUND(I587*H587,2)</f>
        <v>0</v>
      </c>
      <c r="K587" s="239" t="s">
        <v>194</v>
      </c>
      <c r="L587" s="75"/>
      <c r="M587" s="244" t="s">
        <v>34</v>
      </c>
      <c r="N587" s="245" t="s">
        <v>49</v>
      </c>
      <c r="O587" s="50"/>
      <c r="P587" s="246">
        <f>O587*H587</f>
        <v>0</v>
      </c>
      <c r="Q587" s="246">
        <v>0.707</v>
      </c>
      <c r="R587" s="246">
        <f>Q587*H587</f>
        <v>1.1842249999999999</v>
      </c>
      <c r="S587" s="246">
        <v>0</v>
      </c>
      <c r="T587" s="247">
        <f>S587*H587</f>
        <v>0</v>
      </c>
      <c r="AR587" s="26" t="s">
        <v>204</v>
      </c>
      <c r="AT587" s="26" t="s">
        <v>190</v>
      </c>
      <c r="AU587" s="26" t="s">
        <v>113</v>
      </c>
      <c r="AY587" s="26" t="s">
        <v>187</v>
      </c>
      <c r="BE587" s="248">
        <f>IF(N587="základní",J587,0)</f>
        <v>0</v>
      </c>
      <c r="BF587" s="248">
        <f>IF(N587="snížená",J587,0)</f>
        <v>0</v>
      </c>
      <c r="BG587" s="248">
        <f>IF(N587="zákl. přenesená",J587,0)</f>
        <v>0</v>
      </c>
      <c r="BH587" s="248">
        <f>IF(N587="sníž. přenesená",J587,0)</f>
        <v>0</v>
      </c>
      <c r="BI587" s="248">
        <f>IF(N587="nulová",J587,0)</f>
        <v>0</v>
      </c>
      <c r="BJ587" s="26" t="s">
        <v>86</v>
      </c>
      <c r="BK587" s="248">
        <f>ROUND(I587*H587,2)</f>
        <v>0</v>
      </c>
      <c r="BL587" s="26" t="s">
        <v>204</v>
      </c>
      <c r="BM587" s="26" t="s">
        <v>1060</v>
      </c>
    </row>
    <row r="588" spans="2:47" s="1" customFormat="1" ht="13.5">
      <c r="B588" s="49"/>
      <c r="C588" s="77"/>
      <c r="D588" s="253" t="s">
        <v>237</v>
      </c>
      <c r="E588" s="77"/>
      <c r="F588" s="254" t="s">
        <v>1061</v>
      </c>
      <c r="G588" s="77"/>
      <c r="H588" s="77"/>
      <c r="I588" s="207"/>
      <c r="J588" s="77"/>
      <c r="K588" s="77"/>
      <c r="L588" s="75"/>
      <c r="M588" s="255"/>
      <c r="N588" s="50"/>
      <c r="O588" s="50"/>
      <c r="P588" s="50"/>
      <c r="Q588" s="50"/>
      <c r="R588" s="50"/>
      <c r="S588" s="50"/>
      <c r="T588" s="98"/>
      <c r="AT588" s="26" t="s">
        <v>237</v>
      </c>
      <c r="AU588" s="26" t="s">
        <v>113</v>
      </c>
    </row>
    <row r="589" spans="2:51" s="12" customFormat="1" ht="13.5">
      <c r="B589" s="256"/>
      <c r="C589" s="257"/>
      <c r="D589" s="253" t="s">
        <v>244</v>
      </c>
      <c r="E589" s="258" t="s">
        <v>34</v>
      </c>
      <c r="F589" s="259" t="s">
        <v>1018</v>
      </c>
      <c r="G589" s="257"/>
      <c r="H589" s="258" t="s">
        <v>34</v>
      </c>
      <c r="I589" s="260"/>
      <c r="J589" s="257"/>
      <c r="K589" s="257"/>
      <c r="L589" s="261"/>
      <c r="M589" s="262"/>
      <c r="N589" s="263"/>
      <c r="O589" s="263"/>
      <c r="P589" s="263"/>
      <c r="Q589" s="263"/>
      <c r="R589" s="263"/>
      <c r="S589" s="263"/>
      <c r="T589" s="264"/>
      <c r="AT589" s="265" t="s">
        <v>244</v>
      </c>
      <c r="AU589" s="265" t="s">
        <v>113</v>
      </c>
      <c r="AV589" s="12" t="s">
        <v>86</v>
      </c>
      <c r="AW589" s="12" t="s">
        <v>41</v>
      </c>
      <c r="AX589" s="12" t="s">
        <v>78</v>
      </c>
      <c r="AY589" s="265" t="s">
        <v>187</v>
      </c>
    </row>
    <row r="590" spans="2:51" s="13" customFormat="1" ht="13.5">
      <c r="B590" s="266"/>
      <c r="C590" s="267"/>
      <c r="D590" s="253" t="s">
        <v>244</v>
      </c>
      <c r="E590" s="268" t="s">
        <v>34</v>
      </c>
      <c r="F590" s="269" t="s">
        <v>1062</v>
      </c>
      <c r="G590" s="267"/>
      <c r="H590" s="270">
        <v>1.675</v>
      </c>
      <c r="I590" s="271"/>
      <c r="J590" s="267"/>
      <c r="K590" s="267"/>
      <c r="L590" s="272"/>
      <c r="M590" s="273"/>
      <c r="N590" s="274"/>
      <c r="O590" s="274"/>
      <c r="P590" s="274"/>
      <c r="Q590" s="274"/>
      <c r="R590" s="274"/>
      <c r="S590" s="274"/>
      <c r="T590" s="275"/>
      <c r="AT590" s="276" t="s">
        <v>244</v>
      </c>
      <c r="AU590" s="276" t="s">
        <v>113</v>
      </c>
      <c r="AV590" s="13" t="s">
        <v>88</v>
      </c>
      <c r="AW590" s="13" t="s">
        <v>41</v>
      </c>
      <c r="AX590" s="13" t="s">
        <v>86</v>
      </c>
      <c r="AY590" s="276" t="s">
        <v>187</v>
      </c>
    </row>
    <row r="591" spans="2:65" s="1" customFormat="1" ht="25.5" customHeight="1">
      <c r="B591" s="49"/>
      <c r="C591" s="237" t="s">
        <v>1063</v>
      </c>
      <c r="D591" s="237" t="s">
        <v>190</v>
      </c>
      <c r="E591" s="238" t="s">
        <v>1064</v>
      </c>
      <c r="F591" s="239" t="s">
        <v>1065</v>
      </c>
      <c r="G591" s="240" t="s">
        <v>254</v>
      </c>
      <c r="H591" s="241">
        <v>8.447</v>
      </c>
      <c r="I591" s="242"/>
      <c r="J591" s="243">
        <f>ROUND(I591*H591,2)</f>
        <v>0</v>
      </c>
      <c r="K591" s="239" t="s">
        <v>194</v>
      </c>
      <c r="L591" s="75"/>
      <c r="M591" s="244" t="s">
        <v>34</v>
      </c>
      <c r="N591" s="245" t="s">
        <v>49</v>
      </c>
      <c r="O591" s="50"/>
      <c r="P591" s="246">
        <f>O591*H591</f>
        <v>0</v>
      </c>
      <c r="Q591" s="246">
        <v>0.707</v>
      </c>
      <c r="R591" s="246">
        <f>Q591*H591</f>
        <v>5.972028999999999</v>
      </c>
      <c r="S591" s="246">
        <v>0</v>
      </c>
      <c r="T591" s="247">
        <f>S591*H591</f>
        <v>0</v>
      </c>
      <c r="AR591" s="26" t="s">
        <v>204</v>
      </c>
      <c r="AT591" s="26" t="s">
        <v>190</v>
      </c>
      <c r="AU591" s="26" t="s">
        <v>113</v>
      </c>
      <c r="AY591" s="26" t="s">
        <v>187</v>
      </c>
      <c r="BE591" s="248">
        <f>IF(N591="základní",J591,0)</f>
        <v>0</v>
      </c>
      <c r="BF591" s="248">
        <f>IF(N591="snížená",J591,0)</f>
        <v>0</v>
      </c>
      <c r="BG591" s="248">
        <f>IF(N591="zákl. přenesená",J591,0)</f>
        <v>0</v>
      </c>
      <c r="BH591" s="248">
        <f>IF(N591="sníž. přenesená",J591,0)</f>
        <v>0</v>
      </c>
      <c r="BI591" s="248">
        <f>IF(N591="nulová",J591,0)</f>
        <v>0</v>
      </c>
      <c r="BJ591" s="26" t="s">
        <v>86</v>
      </c>
      <c r="BK591" s="248">
        <f>ROUND(I591*H591,2)</f>
        <v>0</v>
      </c>
      <c r="BL591" s="26" t="s">
        <v>204</v>
      </c>
      <c r="BM591" s="26" t="s">
        <v>1066</v>
      </c>
    </row>
    <row r="592" spans="2:47" s="1" customFormat="1" ht="13.5">
      <c r="B592" s="49"/>
      <c r="C592" s="77"/>
      <c r="D592" s="253" t="s">
        <v>237</v>
      </c>
      <c r="E592" s="77"/>
      <c r="F592" s="254" t="s">
        <v>1061</v>
      </c>
      <c r="G592" s="77"/>
      <c r="H592" s="77"/>
      <c r="I592" s="207"/>
      <c r="J592" s="77"/>
      <c r="K592" s="77"/>
      <c r="L592" s="75"/>
      <c r="M592" s="255"/>
      <c r="N592" s="50"/>
      <c r="O592" s="50"/>
      <c r="P592" s="50"/>
      <c r="Q592" s="50"/>
      <c r="R592" s="50"/>
      <c r="S592" s="50"/>
      <c r="T592" s="98"/>
      <c r="AT592" s="26" t="s">
        <v>237</v>
      </c>
      <c r="AU592" s="26" t="s">
        <v>113</v>
      </c>
    </row>
    <row r="593" spans="2:51" s="12" customFormat="1" ht="13.5">
      <c r="B593" s="256"/>
      <c r="C593" s="257"/>
      <c r="D593" s="253" t="s">
        <v>244</v>
      </c>
      <c r="E593" s="258" t="s">
        <v>34</v>
      </c>
      <c r="F593" s="259" t="s">
        <v>1016</v>
      </c>
      <c r="G593" s="257"/>
      <c r="H593" s="258" t="s">
        <v>34</v>
      </c>
      <c r="I593" s="260"/>
      <c r="J593" s="257"/>
      <c r="K593" s="257"/>
      <c r="L593" s="261"/>
      <c r="M593" s="262"/>
      <c r="N593" s="263"/>
      <c r="O593" s="263"/>
      <c r="P593" s="263"/>
      <c r="Q593" s="263"/>
      <c r="R593" s="263"/>
      <c r="S593" s="263"/>
      <c r="T593" s="264"/>
      <c r="AT593" s="265" t="s">
        <v>244</v>
      </c>
      <c r="AU593" s="265" t="s">
        <v>113</v>
      </c>
      <c r="AV593" s="12" t="s">
        <v>86</v>
      </c>
      <c r="AW593" s="12" t="s">
        <v>41</v>
      </c>
      <c r="AX593" s="12" t="s">
        <v>78</v>
      </c>
      <c r="AY593" s="265" t="s">
        <v>187</v>
      </c>
    </row>
    <row r="594" spans="2:51" s="13" customFormat="1" ht="13.5">
      <c r="B594" s="266"/>
      <c r="C594" s="267"/>
      <c r="D594" s="253" t="s">
        <v>244</v>
      </c>
      <c r="E594" s="268" t="s">
        <v>34</v>
      </c>
      <c r="F594" s="269" t="s">
        <v>1067</v>
      </c>
      <c r="G594" s="267"/>
      <c r="H594" s="270">
        <v>1.328</v>
      </c>
      <c r="I594" s="271"/>
      <c r="J594" s="267"/>
      <c r="K594" s="267"/>
      <c r="L594" s="272"/>
      <c r="M594" s="273"/>
      <c r="N594" s="274"/>
      <c r="O594" s="274"/>
      <c r="P594" s="274"/>
      <c r="Q594" s="274"/>
      <c r="R594" s="274"/>
      <c r="S594" s="274"/>
      <c r="T594" s="275"/>
      <c r="AT594" s="276" t="s">
        <v>244</v>
      </c>
      <c r="AU594" s="276" t="s">
        <v>113</v>
      </c>
      <c r="AV594" s="13" t="s">
        <v>88</v>
      </c>
      <c r="AW594" s="13" t="s">
        <v>41</v>
      </c>
      <c r="AX594" s="13" t="s">
        <v>78</v>
      </c>
      <c r="AY594" s="276" t="s">
        <v>187</v>
      </c>
    </row>
    <row r="595" spans="2:51" s="12" customFormat="1" ht="13.5">
      <c r="B595" s="256"/>
      <c r="C595" s="257"/>
      <c r="D595" s="253" t="s">
        <v>244</v>
      </c>
      <c r="E595" s="258" t="s">
        <v>34</v>
      </c>
      <c r="F595" s="259" t="s">
        <v>1026</v>
      </c>
      <c r="G595" s="257"/>
      <c r="H595" s="258" t="s">
        <v>34</v>
      </c>
      <c r="I595" s="260"/>
      <c r="J595" s="257"/>
      <c r="K595" s="257"/>
      <c r="L595" s="261"/>
      <c r="M595" s="262"/>
      <c r="N595" s="263"/>
      <c r="O595" s="263"/>
      <c r="P595" s="263"/>
      <c r="Q595" s="263"/>
      <c r="R595" s="263"/>
      <c r="S595" s="263"/>
      <c r="T595" s="264"/>
      <c r="AT595" s="265" t="s">
        <v>244</v>
      </c>
      <c r="AU595" s="265" t="s">
        <v>113</v>
      </c>
      <c r="AV595" s="12" t="s">
        <v>86</v>
      </c>
      <c r="AW595" s="12" t="s">
        <v>41</v>
      </c>
      <c r="AX595" s="12" t="s">
        <v>78</v>
      </c>
      <c r="AY595" s="265" t="s">
        <v>187</v>
      </c>
    </row>
    <row r="596" spans="2:51" s="13" customFormat="1" ht="13.5">
      <c r="B596" s="266"/>
      <c r="C596" s="267"/>
      <c r="D596" s="253" t="s">
        <v>244</v>
      </c>
      <c r="E596" s="268" t="s">
        <v>34</v>
      </c>
      <c r="F596" s="269" t="s">
        <v>1068</v>
      </c>
      <c r="G596" s="267"/>
      <c r="H596" s="270">
        <v>3.69</v>
      </c>
      <c r="I596" s="271"/>
      <c r="J596" s="267"/>
      <c r="K596" s="267"/>
      <c r="L596" s="272"/>
      <c r="M596" s="273"/>
      <c r="N596" s="274"/>
      <c r="O596" s="274"/>
      <c r="P596" s="274"/>
      <c r="Q596" s="274"/>
      <c r="R596" s="274"/>
      <c r="S596" s="274"/>
      <c r="T596" s="275"/>
      <c r="AT596" s="276" t="s">
        <v>244</v>
      </c>
      <c r="AU596" s="276" t="s">
        <v>113</v>
      </c>
      <c r="AV596" s="13" t="s">
        <v>88</v>
      </c>
      <c r="AW596" s="13" t="s">
        <v>41</v>
      </c>
      <c r="AX596" s="13" t="s">
        <v>78</v>
      </c>
      <c r="AY596" s="276" t="s">
        <v>187</v>
      </c>
    </row>
    <row r="597" spans="2:51" s="12" customFormat="1" ht="13.5">
      <c r="B597" s="256"/>
      <c r="C597" s="257"/>
      <c r="D597" s="253" t="s">
        <v>244</v>
      </c>
      <c r="E597" s="258" t="s">
        <v>34</v>
      </c>
      <c r="F597" s="259" t="s">
        <v>1034</v>
      </c>
      <c r="G597" s="257"/>
      <c r="H597" s="258" t="s">
        <v>34</v>
      </c>
      <c r="I597" s="260"/>
      <c r="J597" s="257"/>
      <c r="K597" s="257"/>
      <c r="L597" s="261"/>
      <c r="M597" s="262"/>
      <c r="N597" s="263"/>
      <c r="O597" s="263"/>
      <c r="P597" s="263"/>
      <c r="Q597" s="263"/>
      <c r="R597" s="263"/>
      <c r="S597" s="263"/>
      <c r="T597" s="264"/>
      <c r="AT597" s="265" t="s">
        <v>244</v>
      </c>
      <c r="AU597" s="265" t="s">
        <v>113</v>
      </c>
      <c r="AV597" s="12" t="s">
        <v>86</v>
      </c>
      <c r="AW597" s="12" t="s">
        <v>41</v>
      </c>
      <c r="AX597" s="12" t="s">
        <v>78</v>
      </c>
      <c r="AY597" s="265" t="s">
        <v>187</v>
      </c>
    </row>
    <row r="598" spans="2:51" s="13" customFormat="1" ht="13.5">
      <c r="B598" s="266"/>
      <c r="C598" s="267"/>
      <c r="D598" s="253" t="s">
        <v>244</v>
      </c>
      <c r="E598" s="268" t="s">
        <v>34</v>
      </c>
      <c r="F598" s="269" t="s">
        <v>1069</v>
      </c>
      <c r="G598" s="267"/>
      <c r="H598" s="270">
        <v>3.429</v>
      </c>
      <c r="I598" s="271"/>
      <c r="J598" s="267"/>
      <c r="K598" s="267"/>
      <c r="L598" s="272"/>
      <c r="M598" s="273"/>
      <c r="N598" s="274"/>
      <c r="O598" s="274"/>
      <c r="P598" s="274"/>
      <c r="Q598" s="274"/>
      <c r="R598" s="274"/>
      <c r="S598" s="274"/>
      <c r="T598" s="275"/>
      <c r="AT598" s="276" t="s">
        <v>244</v>
      </c>
      <c r="AU598" s="276" t="s">
        <v>113</v>
      </c>
      <c r="AV598" s="13" t="s">
        <v>88</v>
      </c>
      <c r="AW598" s="13" t="s">
        <v>41</v>
      </c>
      <c r="AX598" s="13" t="s">
        <v>78</v>
      </c>
      <c r="AY598" s="276" t="s">
        <v>187</v>
      </c>
    </row>
    <row r="599" spans="2:51" s="14" customFormat="1" ht="13.5">
      <c r="B599" s="277"/>
      <c r="C599" s="278"/>
      <c r="D599" s="253" t="s">
        <v>244</v>
      </c>
      <c r="E599" s="279" t="s">
        <v>34</v>
      </c>
      <c r="F599" s="280" t="s">
        <v>251</v>
      </c>
      <c r="G599" s="278"/>
      <c r="H599" s="281">
        <v>8.447</v>
      </c>
      <c r="I599" s="282"/>
      <c r="J599" s="278"/>
      <c r="K599" s="278"/>
      <c r="L599" s="283"/>
      <c r="M599" s="284"/>
      <c r="N599" s="285"/>
      <c r="O599" s="285"/>
      <c r="P599" s="285"/>
      <c r="Q599" s="285"/>
      <c r="R599" s="285"/>
      <c r="S599" s="285"/>
      <c r="T599" s="286"/>
      <c r="AT599" s="287" t="s">
        <v>244</v>
      </c>
      <c r="AU599" s="287" t="s">
        <v>113</v>
      </c>
      <c r="AV599" s="14" t="s">
        <v>204</v>
      </c>
      <c r="AW599" s="14" t="s">
        <v>41</v>
      </c>
      <c r="AX599" s="14" t="s">
        <v>86</v>
      </c>
      <c r="AY599" s="287" t="s">
        <v>187</v>
      </c>
    </row>
    <row r="600" spans="2:65" s="1" customFormat="1" ht="25.5" customHeight="1">
      <c r="B600" s="49"/>
      <c r="C600" s="237" t="s">
        <v>1070</v>
      </c>
      <c r="D600" s="237" t="s">
        <v>190</v>
      </c>
      <c r="E600" s="238" t="s">
        <v>1071</v>
      </c>
      <c r="F600" s="239" t="s">
        <v>1072</v>
      </c>
      <c r="G600" s="240" t="s">
        <v>254</v>
      </c>
      <c r="H600" s="241">
        <v>68.718</v>
      </c>
      <c r="I600" s="242"/>
      <c r="J600" s="243">
        <f>ROUND(I600*H600,2)</f>
        <v>0</v>
      </c>
      <c r="K600" s="239" t="s">
        <v>194</v>
      </c>
      <c r="L600" s="75"/>
      <c r="M600" s="244" t="s">
        <v>34</v>
      </c>
      <c r="N600" s="245" t="s">
        <v>49</v>
      </c>
      <c r="O600" s="50"/>
      <c r="P600" s="246">
        <f>O600*H600</f>
        <v>0</v>
      </c>
      <c r="Q600" s="246">
        <v>0.707</v>
      </c>
      <c r="R600" s="246">
        <f>Q600*H600</f>
        <v>48.583626</v>
      </c>
      <c r="S600" s="246">
        <v>0</v>
      </c>
      <c r="T600" s="247">
        <f>S600*H600</f>
        <v>0</v>
      </c>
      <c r="AR600" s="26" t="s">
        <v>204</v>
      </c>
      <c r="AT600" s="26" t="s">
        <v>190</v>
      </c>
      <c r="AU600" s="26" t="s">
        <v>113</v>
      </c>
      <c r="AY600" s="26" t="s">
        <v>187</v>
      </c>
      <c r="BE600" s="248">
        <f>IF(N600="základní",J600,0)</f>
        <v>0</v>
      </c>
      <c r="BF600" s="248">
        <f>IF(N600="snížená",J600,0)</f>
        <v>0</v>
      </c>
      <c r="BG600" s="248">
        <f>IF(N600="zákl. přenesená",J600,0)</f>
        <v>0</v>
      </c>
      <c r="BH600" s="248">
        <f>IF(N600="sníž. přenesená",J600,0)</f>
        <v>0</v>
      </c>
      <c r="BI600" s="248">
        <f>IF(N600="nulová",J600,0)</f>
        <v>0</v>
      </c>
      <c r="BJ600" s="26" t="s">
        <v>86</v>
      </c>
      <c r="BK600" s="248">
        <f>ROUND(I600*H600,2)</f>
        <v>0</v>
      </c>
      <c r="BL600" s="26" t="s">
        <v>204</v>
      </c>
      <c r="BM600" s="26" t="s">
        <v>1073</v>
      </c>
    </row>
    <row r="601" spans="2:47" s="1" customFormat="1" ht="13.5">
      <c r="B601" s="49"/>
      <c r="C601" s="77"/>
      <c r="D601" s="253" t="s">
        <v>237</v>
      </c>
      <c r="E601" s="77"/>
      <c r="F601" s="254" t="s">
        <v>1061</v>
      </c>
      <c r="G601" s="77"/>
      <c r="H601" s="77"/>
      <c r="I601" s="207"/>
      <c r="J601" s="77"/>
      <c r="K601" s="77"/>
      <c r="L601" s="75"/>
      <c r="M601" s="255"/>
      <c r="N601" s="50"/>
      <c r="O601" s="50"/>
      <c r="P601" s="50"/>
      <c r="Q601" s="50"/>
      <c r="R601" s="50"/>
      <c r="S601" s="50"/>
      <c r="T601" s="98"/>
      <c r="AT601" s="26" t="s">
        <v>237</v>
      </c>
      <c r="AU601" s="26" t="s">
        <v>113</v>
      </c>
    </row>
    <row r="602" spans="2:51" s="12" customFormat="1" ht="13.5">
      <c r="B602" s="256"/>
      <c r="C602" s="257"/>
      <c r="D602" s="253" t="s">
        <v>244</v>
      </c>
      <c r="E602" s="258" t="s">
        <v>34</v>
      </c>
      <c r="F602" s="259" t="s">
        <v>983</v>
      </c>
      <c r="G602" s="257"/>
      <c r="H602" s="258" t="s">
        <v>34</v>
      </c>
      <c r="I602" s="260"/>
      <c r="J602" s="257"/>
      <c r="K602" s="257"/>
      <c r="L602" s="261"/>
      <c r="M602" s="262"/>
      <c r="N602" s="263"/>
      <c r="O602" s="263"/>
      <c r="P602" s="263"/>
      <c r="Q602" s="263"/>
      <c r="R602" s="263"/>
      <c r="S602" s="263"/>
      <c r="T602" s="264"/>
      <c r="AT602" s="265" t="s">
        <v>244</v>
      </c>
      <c r="AU602" s="265" t="s">
        <v>113</v>
      </c>
      <c r="AV602" s="12" t="s">
        <v>86</v>
      </c>
      <c r="AW602" s="12" t="s">
        <v>41</v>
      </c>
      <c r="AX602" s="12" t="s">
        <v>78</v>
      </c>
      <c r="AY602" s="265" t="s">
        <v>187</v>
      </c>
    </row>
    <row r="603" spans="2:51" s="13" customFormat="1" ht="13.5">
      <c r="B603" s="266"/>
      <c r="C603" s="267"/>
      <c r="D603" s="253" t="s">
        <v>244</v>
      </c>
      <c r="E603" s="268" t="s">
        <v>34</v>
      </c>
      <c r="F603" s="269" t="s">
        <v>1074</v>
      </c>
      <c r="G603" s="267"/>
      <c r="H603" s="270">
        <v>20.217</v>
      </c>
      <c r="I603" s="271"/>
      <c r="J603" s="267"/>
      <c r="K603" s="267"/>
      <c r="L603" s="272"/>
      <c r="M603" s="273"/>
      <c r="N603" s="274"/>
      <c r="O603" s="274"/>
      <c r="P603" s="274"/>
      <c r="Q603" s="274"/>
      <c r="R603" s="274"/>
      <c r="S603" s="274"/>
      <c r="T603" s="275"/>
      <c r="AT603" s="276" t="s">
        <v>244</v>
      </c>
      <c r="AU603" s="276" t="s">
        <v>113</v>
      </c>
      <c r="AV603" s="13" t="s">
        <v>88</v>
      </c>
      <c r="AW603" s="13" t="s">
        <v>41</v>
      </c>
      <c r="AX603" s="13" t="s">
        <v>78</v>
      </c>
      <c r="AY603" s="276" t="s">
        <v>187</v>
      </c>
    </row>
    <row r="604" spans="2:51" s="12" customFormat="1" ht="13.5">
      <c r="B604" s="256"/>
      <c r="C604" s="257"/>
      <c r="D604" s="253" t="s">
        <v>244</v>
      </c>
      <c r="E604" s="258" t="s">
        <v>34</v>
      </c>
      <c r="F604" s="259" t="s">
        <v>1022</v>
      </c>
      <c r="G604" s="257"/>
      <c r="H604" s="258" t="s">
        <v>34</v>
      </c>
      <c r="I604" s="260"/>
      <c r="J604" s="257"/>
      <c r="K604" s="257"/>
      <c r="L604" s="261"/>
      <c r="M604" s="262"/>
      <c r="N604" s="263"/>
      <c r="O604" s="263"/>
      <c r="P604" s="263"/>
      <c r="Q604" s="263"/>
      <c r="R604" s="263"/>
      <c r="S604" s="263"/>
      <c r="T604" s="264"/>
      <c r="AT604" s="265" t="s">
        <v>244</v>
      </c>
      <c r="AU604" s="265" t="s">
        <v>113</v>
      </c>
      <c r="AV604" s="12" t="s">
        <v>86</v>
      </c>
      <c r="AW604" s="12" t="s">
        <v>41</v>
      </c>
      <c r="AX604" s="12" t="s">
        <v>78</v>
      </c>
      <c r="AY604" s="265" t="s">
        <v>187</v>
      </c>
    </row>
    <row r="605" spans="2:51" s="13" customFormat="1" ht="13.5">
      <c r="B605" s="266"/>
      <c r="C605" s="267"/>
      <c r="D605" s="253" t="s">
        <v>244</v>
      </c>
      <c r="E605" s="268" t="s">
        <v>34</v>
      </c>
      <c r="F605" s="269" t="s">
        <v>1075</v>
      </c>
      <c r="G605" s="267"/>
      <c r="H605" s="270">
        <v>23.583</v>
      </c>
      <c r="I605" s="271"/>
      <c r="J605" s="267"/>
      <c r="K605" s="267"/>
      <c r="L605" s="272"/>
      <c r="M605" s="273"/>
      <c r="N605" s="274"/>
      <c r="O605" s="274"/>
      <c r="P605" s="274"/>
      <c r="Q605" s="274"/>
      <c r="R605" s="274"/>
      <c r="S605" s="274"/>
      <c r="T605" s="275"/>
      <c r="AT605" s="276" t="s">
        <v>244</v>
      </c>
      <c r="AU605" s="276" t="s">
        <v>113</v>
      </c>
      <c r="AV605" s="13" t="s">
        <v>88</v>
      </c>
      <c r="AW605" s="13" t="s">
        <v>41</v>
      </c>
      <c r="AX605" s="13" t="s">
        <v>78</v>
      </c>
      <c r="AY605" s="276" t="s">
        <v>187</v>
      </c>
    </row>
    <row r="606" spans="2:51" s="12" customFormat="1" ht="13.5">
      <c r="B606" s="256"/>
      <c r="C606" s="257"/>
      <c r="D606" s="253" t="s">
        <v>244</v>
      </c>
      <c r="E606" s="258" t="s">
        <v>34</v>
      </c>
      <c r="F606" s="259" t="s">
        <v>1030</v>
      </c>
      <c r="G606" s="257"/>
      <c r="H606" s="258" t="s">
        <v>34</v>
      </c>
      <c r="I606" s="260"/>
      <c r="J606" s="257"/>
      <c r="K606" s="257"/>
      <c r="L606" s="261"/>
      <c r="M606" s="262"/>
      <c r="N606" s="263"/>
      <c r="O606" s="263"/>
      <c r="P606" s="263"/>
      <c r="Q606" s="263"/>
      <c r="R606" s="263"/>
      <c r="S606" s="263"/>
      <c r="T606" s="264"/>
      <c r="AT606" s="265" t="s">
        <v>244</v>
      </c>
      <c r="AU606" s="265" t="s">
        <v>113</v>
      </c>
      <c r="AV606" s="12" t="s">
        <v>86</v>
      </c>
      <c r="AW606" s="12" t="s">
        <v>41</v>
      </c>
      <c r="AX606" s="12" t="s">
        <v>78</v>
      </c>
      <c r="AY606" s="265" t="s">
        <v>187</v>
      </c>
    </row>
    <row r="607" spans="2:51" s="13" customFormat="1" ht="13.5">
      <c r="B607" s="266"/>
      <c r="C607" s="267"/>
      <c r="D607" s="253" t="s">
        <v>244</v>
      </c>
      <c r="E607" s="268" t="s">
        <v>34</v>
      </c>
      <c r="F607" s="269" t="s">
        <v>1076</v>
      </c>
      <c r="G607" s="267"/>
      <c r="H607" s="270">
        <v>23.133</v>
      </c>
      <c r="I607" s="271"/>
      <c r="J607" s="267"/>
      <c r="K607" s="267"/>
      <c r="L607" s="272"/>
      <c r="M607" s="273"/>
      <c r="N607" s="274"/>
      <c r="O607" s="274"/>
      <c r="P607" s="274"/>
      <c r="Q607" s="274"/>
      <c r="R607" s="274"/>
      <c r="S607" s="274"/>
      <c r="T607" s="275"/>
      <c r="AT607" s="276" t="s">
        <v>244</v>
      </c>
      <c r="AU607" s="276" t="s">
        <v>113</v>
      </c>
      <c r="AV607" s="13" t="s">
        <v>88</v>
      </c>
      <c r="AW607" s="13" t="s">
        <v>41</v>
      </c>
      <c r="AX607" s="13" t="s">
        <v>78</v>
      </c>
      <c r="AY607" s="276" t="s">
        <v>187</v>
      </c>
    </row>
    <row r="608" spans="2:51" s="12" customFormat="1" ht="13.5">
      <c r="B608" s="256"/>
      <c r="C608" s="257"/>
      <c r="D608" s="253" t="s">
        <v>244</v>
      </c>
      <c r="E608" s="258" t="s">
        <v>34</v>
      </c>
      <c r="F608" s="259" t="s">
        <v>1032</v>
      </c>
      <c r="G608" s="257"/>
      <c r="H608" s="258" t="s">
        <v>34</v>
      </c>
      <c r="I608" s="260"/>
      <c r="J608" s="257"/>
      <c r="K608" s="257"/>
      <c r="L608" s="261"/>
      <c r="M608" s="262"/>
      <c r="N608" s="263"/>
      <c r="O608" s="263"/>
      <c r="P608" s="263"/>
      <c r="Q608" s="263"/>
      <c r="R608" s="263"/>
      <c r="S608" s="263"/>
      <c r="T608" s="264"/>
      <c r="AT608" s="265" t="s">
        <v>244</v>
      </c>
      <c r="AU608" s="265" t="s">
        <v>113</v>
      </c>
      <c r="AV608" s="12" t="s">
        <v>86</v>
      </c>
      <c r="AW608" s="12" t="s">
        <v>41</v>
      </c>
      <c r="AX608" s="12" t="s">
        <v>78</v>
      </c>
      <c r="AY608" s="265" t="s">
        <v>187</v>
      </c>
    </row>
    <row r="609" spans="2:51" s="13" customFormat="1" ht="13.5">
      <c r="B609" s="266"/>
      <c r="C609" s="267"/>
      <c r="D609" s="253" t="s">
        <v>244</v>
      </c>
      <c r="E609" s="268" t="s">
        <v>34</v>
      </c>
      <c r="F609" s="269" t="s">
        <v>1077</v>
      </c>
      <c r="G609" s="267"/>
      <c r="H609" s="270">
        <v>1.785</v>
      </c>
      <c r="I609" s="271"/>
      <c r="J609" s="267"/>
      <c r="K609" s="267"/>
      <c r="L609" s="272"/>
      <c r="M609" s="273"/>
      <c r="N609" s="274"/>
      <c r="O609" s="274"/>
      <c r="P609" s="274"/>
      <c r="Q609" s="274"/>
      <c r="R609" s="274"/>
      <c r="S609" s="274"/>
      <c r="T609" s="275"/>
      <c r="AT609" s="276" t="s">
        <v>244</v>
      </c>
      <c r="AU609" s="276" t="s">
        <v>113</v>
      </c>
      <c r="AV609" s="13" t="s">
        <v>88</v>
      </c>
      <c r="AW609" s="13" t="s">
        <v>41</v>
      </c>
      <c r="AX609" s="13" t="s">
        <v>78</v>
      </c>
      <c r="AY609" s="276" t="s">
        <v>187</v>
      </c>
    </row>
    <row r="610" spans="2:51" s="14" customFormat="1" ht="13.5">
      <c r="B610" s="277"/>
      <c r="C610" s="278"/>
      <c r="D610" s="253" t="s">
        <v>244</v>
      </c>
      <c r="E610" s="279" t="s">
        <v>34</v>
      </c>
      <c r="F610" s="280" t="s">
        <v>251</v>
      </c>
      <c r="G610" s="278"/>
      <c r="H610" s="281">
        <v>68.718</v>
      </c>
      <c r="I610" s="282"/>
      <c r="J610" s="278"/>
      <c r="K610" s="278"/>
      <c r="L610" s="283"/>
      <c r="M610" s="284"/>
      <c r="N610" s="285"/>
      <c r="O610" s="285"/>
      <c r="P610" s="285"/>
      <c r="Q610" s="285"/>
      <c r="R610" s="285"/>
      <c r="S610" s="285"/>
      <c r="T610" s="286"/>
      <c r="AT610" s="287" t="s">
        <v>244</v>
      </c>
      <c r="AU610" s="287" t="s">
        <v>113</v>
      </c>
      <c r="AV610" s="14" t="s">
        <v>204</v>
      </c>
      <c r="AW610" s="14" t="s">
        <v>41</v>
      </c>
      <c r="AX610" s="14" t="s">
        <v>86</v>
      </c>
      <c r="AY610" s="287" t="s">
        <v>187</v>
      </c>
    </row>
    <row r="611" spans="2:65" s="1" customFormat="1" ht="16.5" customHeight="1">
      <c r="B611" s="49"/>
      <c r="C611" s="237" t="s">
        <v>1078</v>
      </c>
      <c r="D611" s="237" t="s">
        <v>190</v>
      </c>
      <c r="E611" s="238" t="s">
        <v>1079</v>
      </c>
      <c r="F611" s="239" t="s">
        <v>1080</v>
      </c>
      <c r="G611" s="240" t="s">
        <v>326</v>
      </c>
      <c r="H611" s="241">
        <v>3.081</v>
      </c>
      <c r="I611" s="242"/>
      <c r="J611" s="243">
        <f>ROUND(I611*H611,2)</f>
        <v>0</v>
      </c>
      <c r="K611" s="239" t="s">
        <v>194</v>
      </c>
      <c r="L611" s="75"/>
      <c r="M611" s="244" t="s">
        <v>34</v>
      </c>
      <c r="N611" s="245" t="s">
        <v>49</v>
      </c>
      <c r="O611" s="50"/>
      <c r="P611" s="246">
        <f>O611*H611</f>
        <v>0</v>
      </c>
      <c r="Q611" s="246">
        <v>1.06277</v>
      </c>
      <c r="R611" s="246">
        <f>Q611*H611</f>
        <v>3.27439437</v>
      </c>
      <c r="S611" s="246">
        <v>0</v>
      </c>
      <c r="T611" s="247">
        <f>S611*H611</f>
        <v>0</v>
      </c>
      <c r="AR611" s="26" t="s">
        <v>204</v>
      </c>
      <c r="AT611" s="26" t="s">
        <v>190</v>
      </c>
      <c r="AU611" s="26" t="s">
        <v>113</v>
      </c>
      <c r="AY611" s="26" t="s">
        <v>187</v>
      </c>
      <c r="BE611" s="248">
        <f>IF(N611="základní",J611,0)</f>
        <v>0</v>
      </c>
      <c r="BF611" s="248">
        <f>IF(N611="snížená",J611,0)</f>
        <v>0</v>
      </c>
      <c r="BG611" s="248">
        <f>IF(N611="zákl. přenesená",J611,0)</f>
        <v>0</v>
      </c>
      <c r="BH611" s="248">
        <f>IF(N611="sníž. přenesená",J611,0)</f>
        <v>0</v>
      </c>
      <c r="BI611" s="248">
        <f>IF(N611="nulová",J611,0)</f>
        <v>0</v>
      </c>
      <c r="BJ611" s="26" t="s">
        <v>86</v>
      </c>
      <c r="BK611" s="248">
        <f>ROUND(I611*H611,2)</f>
        <v>0</v>
      </c>
      <c r="BL611" s="26" t="s">
        <v>204</v>
      </c>
      <c r="BM611" s="26" t="s">
        <v>1081</v>
      </c>
    </row>
    <row r="612" spans="2:51" s="12" customFormat="1" ht="13.5">
      <c r="B612" s="256"/>
      <c r="C612" s="257"/>
      <c r="D612" s="253" t="s">
        <v>244</v>
      </c>
      <c r="E612" s="258" t="s">
        <v>34</v>
      </c>
      <c r="F612" s="259" t="s">
        <v>975</v>
      </c>
      <c r="G612" s="257"/>
      <c r="H612" s="258" t="s">
        <v>34</v>
      </c>
      <c r="I612" s="260"/>
      <c r="J612" s="257"/>
      <c r="K612" s="257"/>
      <c r="L612" s="261"/>
      <c r="M612" s="262"/>
      <c r="N612" s="263"/>
      <c r="O612" s="263"/>
      <c r="P612" s="263"/>
      <c r="Q612" s="263"/>
      <c r="R612" s="263"/>
      <c r="S612" s="263"/>
      <c r="T612" s="264"/>
      <c r="AT612" s="265" t="s">
        <v>244</v>
      </c>
      <c r="AU612" s="265" t="s">
        <v>113</v>
      </c>
      <c r="AV612" s="12" t="s">
        <v>86</v>
      </c>
      <c r="AW612" s="12" t="s">
        <v>41</v>
      </c>
      <c r="AX612" s="12" t="s">
        <v>78</v>
      </c>
      <c r="AY612" s="265" t="s">
        <v>187</v>
      </c>
    </row>
    <row r="613" spans="2:51" s="13" customFormat="1" ht="13.5">
      <c r="B613" s="266"/>
      <c r="C613" s="267"/>
      <c r="D613" s="253" t="s">
        <v>244</v>
      </c>
      <c r="E613" s="268" t="s">
        <v>34</v>
      </c>
      <c r="F613" s="269" t="s">
        <v>1082</v>
      </c>
      <c r="G613" s="267"/>
      <c r="H613" s="270">
        <v>0.464</v>
      </c>
      <c r="I613" s="271"/>
      <c r="J613" s="267"/>
      <c r="K613" s="267"/>
      <c r="L613" s="272"/>
      <c r="M613" s="273"/>
      <c r="N613" s="274"/>
      <c r="O613" s="274"/>
      <c r="P613" s="274"/>
      <c r="Q613" s="274"/>
      <c r="R613" s="274"/>
      <c r="S613" s="274"/>
      <c r="T613" s="275"/>
      <c r="AT613" s="276" t="s">
        <v>244</v>
      </c>
      <c r="AU613" s="276" t="s">
        <v>113</v>
      </c>
      <c r="AV613" s="13" t="s">
        <v>88</v>
      </c>
      <c r="AW613" s="13" t="s">
        <v>41</v>
      </c>
      <c r="AX613" s="13" t="s">
        <v>78</v>
      </c>
      <c r="AY613" s="276" t="s">
        <v>187</v>
      </c>
    </row>
    <row r="614" spans="2:51" s="12" customFormat="1" ht="13.5">
      <c r="B614" s="256"/>
      <c r="C614" s="257"/>
      <c r="D614" s="253" t="s">
        <v>244</v>
      </c>
      <c r="E614" s="258" t="s">
        <v>34</v>
      </c>
      <c r="F614" s="259" t="s">
        <v>977</v>
      </c>
      <c r="G614" s="257"/>
      <c r="H614" s="258" t="s">
        <v>34</v>
      </c>
      <c r="I614" s="260"/>
      <c r="J614" s="257"/>
      <c r="K614" s="257"/>
      <c r="L614" s="261"/>
      <c r="M614" s="262"/>
      <c r="N614" s="263"/>
      <c r="O614" s="263"/>
      <c r="P614" s="263"/>
      <c r="Q614" s="263"/>
      <c r="R614" s="263"/>
      <c r="S614" s="263"/>
      <c r="T614" s="264"/>
      <c r="AT614" s="265" t="s">
        <v>244</v>
      </c>
      <c r="AU614" s="265" t="s">
        <v>113</v>
      </c>
      <c r="AV614" s="12" t="s">
        <v>86</v>
      </c>
      <c r="AW614" s="12" t="s">
        <v>41</v>
      </c>
      <c r="AX614" s="12" t="s">
        <v>78</v>
      </c>
      <c r="AY614" s="265" t="s">
        <v>187</v>
      </c>
    </row>
    <row r="615" spans="2:51" s="13" customFormat="1" ht="13.5">
      <c r="B615" s="266"/>
      <c r="C615" s="267"/>
      <c r="D615" s="253" t="s">
        <v>244</v>
      </c>
      <c r="E615" s="268" t="s">
        <v>34</v>
      </c>
      <c r="F615" s="269" t="s">
        <v>1083</v>
      </c>
      <c r="G615" s="267"/>
      <c r="H615" s="270">
        <v>0.072</v>
      </c>
      <c r="I615" s="271"/>
      <c r="J615" s="267"/>
      <c r="K615" s="267"/>
      <c r="L615" s="272"/>
      <c r="M615" s="273"/>
      <c r="N615" s="274"/>
      <c r="O615" s="274"/>
      <c r="P615" s="274"/>
      <c r="Q615" s="274"/>
      <c r="R615" s="274"/>
      <c r="S615" s="274"/>
      <c r="T615" s="275"/>
      <c r="AT615" s="276" t="s">
        <v>244</v>
      </c>
      <c r="AU615" s="276" t="s">
        <v>113</v>
      </c>
      <c r="AV615" s="13" t="s">
        <v>88</v>
      </c>
      <c r="AW615" s="13" t="s">
        <v>41</v>
      </c>
      <c r="AX615" s="13" t="s">
        <v>78</v>
      </c>
      <c r="AY615" s="276" t="s">
        <v>187</v>
      </c>
    </row>
    <row r="616" spans="2:51" s="12" customFormat="1" ht="13.5">
      <c r="B616" s="256"/>
      <c r="C616" s="257"/>
      <c r="D616" s="253" t="s">
        <v>244</v>
      </c>
      <c r="E616" s="258" t="s">
        <v>34</v>
      </c>
      <c r="F616" s="259" t="s">
        <v>983</v>
      </c>
      <c r="G616" s="257"/>
      <c r="H616" s="258" t="s">
        <v>34</v>
      </c>
      <c r="I616" s="260"/>
      <c r="J616" s="257"/>
      <c r="K616" s="257"/>
      <c r="L616" s="261"/>
      <c r="M616" s="262"/>
      <c r="N616" s="263"/>
      <c r="O616" s="263"/>
      <c r="P616" s="263"/>
      <c r="Q616" s="263"/>
      <c r="R616" s="263"/>
      <c r="S616" s="263"/>
      <c r="T616" s="264"/>
      <c r="AT616" s="265" t="s">
        <v>244</v>
      </c>
      <c r="AU616" s="265" t="s">
        <v>113</v>
      </c>
      <c r="AV616" s="12" t="s">
        <v>86</v>
      </c>
      <c r="AW616" s="12" t="s">
        <v>41</v>
      </c>
      <c r="AX616" s="12" t="s">
        <v>78</v>
      </c>
      <c r="AY616" s="265" t="s">
        <v>187</v>
      </c>
    </row>
    <row r="617" spans="2:51" s="13" customFormat="1" ht="13.5">
      <c r="B617" s="266"/>
      <c r="C617" s="267"/>
      <c r="D617" s="253" t="s">
        <v>244</v>
      </c>
      <c r="E617" s="268" t="s">
        <v>34</v>
      </c>
      <c r="F617" s="269" t="s">
        <v>1084</v>
      </c>
      <c r="G617" s="267"/>
      <c r="H617" s="270">
        <v>0.406</v>
      </c>
      <c r="I617" s="271"/>
      <c r="J617" s="267"/>
      <c r="K617" s="267"/>
      <c r="L617" s="272"/>
      <c r="M617" s="273"/>
      <c r="N617" s="274"/>
      <c r="O617" s="274"/>
      <c r="P617" s="274"/>
      <c r="Q617" s="274"/>
      <c r="R617" s="274"/>
      <c r="S617" s="274"/>
      <c r="T617" s="275"/>
      <c r="AT617" s="276" t="s">
        <v>244</v>
      </c>
      <c r="AU617" s="276" t="s">
        <v>113</v>
      </c>
      <c r="AV617" s="13" t="s">
        <v>88</v>
      </c>
      <c r="AW617" s="13" t="s">
        <v>41</v>
      </c>
      <c r="AX617" s="13" t="s">
        <v>78</v>
      </c>
      <c r="AY617" s="276" t="s">
        <v>187</v>
      </c>
    </row>
    <row r="618" spans="2:51" s="12" customFormat="1" ht="13.5">
      <c r="B618" s="256"/>
      <c r="C618" s="257"/>
      <c r="D618" s="253" t="s">
        <v>244</v>
      </c>
      <c r="E618" s="258" t="s">
        <v>34</v>
      </c>
      <c r="F618" s="259" t="s">
        <v>1016</v>
      </c>
      <c r="G618" s="257"/>
      <c r="H618" s="258" t="s">
        <v>34</v>
      </c>
      <c r="I618" s="260"/>
      <c r="J618" s="257"/>
      <c r="K618" s="257"/>
      <c r="L618" s="261"/>
      <c r="M618" s="262"/>
      <c r="N618" s="263"/>
      <c r="O618" s="263"/>
      <c r="P618" s="263"/>
      <c r="Q618" s="263"/>
      <c r="R618" s="263"/>
      <c r="S618" s="263"/>
      <c r="T618" s="264"/>
      <c r="AT618" s="265" t="s">
        <v>244</v>
      </c>
      <c r="AU618" s="265" t="s">
        <v>113</v>
      </c>
      <c r="AV618" s="12" t="s">
        <v>86</v>
      </c>
      <c r="AW618" s="12" t="s">
        <v>41</v>
      </c>
      <c r="AX618" s="12" t="s">
        <v>78</v>
      </c>
      <c r="AY618" s="265" t="s">
        <v>187</v>
      </c>
    </row>
    <row r="619" spans="2:51" s="13" customFormat="1" ht="13.5">
      <c r="B619" s="266"/>
      <c r="C619" s="267"/>
      <c r="D619" s="253" t="s">
        <v>244</v>
      </c>
      <c r="E619" s="268" t="s">
        <v>34</v>
      </c>
      <c r="F619" s="269" t="s">
        <v>1085</v>
      </c>
      <c r="G619" s="267"/>
      <c r="H619" s="270">
        <v>0.044</v>
      </c>
      <c r="I619" s="271"/>
      <c r="J619" s="267"/>
      <c r="K619" s="267"/>
      <c r="L619" s="272"/>
      <c r="M619" s="273"/>
      <c r="N619" s="274"/>
      <c r="O619" s="274"/>
      <c r="P619" s="274"/>
      <c r="Q619" s="274"/>
      <c r="R619" s="274"/>
      <c r="S619" s="274"/>
      <c r="T619" s="275"/>
      <c r="AT619" s="276" t="s">
        <v>244</v>
      </c>
      <c r="AU619" s="276" t="s">
        <v>113</v>
      </c>
      <c r="AV619" s="13" t="s">
        <v>88</v>
      </c>
      <c r="AW619" s="13" t="s">
        <v>41</v>
      </c>
      <c r="AX619" s="13" t="s">
        <v>78</v>
      </c>
      <c r="AY619" s="276" t="s">
        <v>187</v>
      </c>
    </row>
    <row r="620" spans="2:51" s="12" customFormat="1" ht="13.5">
      <c r="B620" s="256"/>
      <c r="C620" s="257"/>
      <c r="D620" s="253" t="s">
        <v>244</v>
      </c>
      <c r="E620" s="258" t="s">
        <v>34</v>
      </c>
      <c r="F620" s="259" t="s">
        <v>1018</v>
      </c>
      <c r="G620" s="257"/>
      <c r="H620" s="258" t="s">
        <v>34</v>
      </c>
      <c r="I620" s="260"/>
      <c r="J620" s="257"/>
      <c r="K620" s="257"/>
      <c r="L620" s="261"/>
      <c r="M620" s="262"/>
      <c r="N620" s="263"/>
      <c r="O620" s="263"/>
      <c r="P620" s="263"/>
      <c r="Q620" s="263"/>
      <c r="R620" s="263"/>
      <c r="S620" s="263"/>
      <c r="T620" s="264"/>
      <c r="AT620" s="265" t="s">
        <v>244</v>
      </c>
      <c r="AU620" s="265" t="s">
        <v>113</v>
      </c>
      <c r="AV620" s="12" t="s">
        <v>86</v>
      </c>
      <c r="AW620" s="12" t="s">
        <v>41</v>
      </c>
      <c r="AX620" s="12" t="s">
        <v>78</v>
      </c>
      <c r="AY620" s="265" t="s">
        <v>187</v>
      </c>
    </row>
    <row r="621" spans="2:51" s="13" customFormat="1" ht="13.5">
      <c r="B621" s="266"/>
      <c r="C621" s="267"/>
      <c r="D621" s="253" t="s">
        <v>244</v>
      </c>
      <c r="E621" s="268" t="s">
        <v>34</v>
      </c>
      <c r="F621" s="269" t="s">
        <v>1086</v>
      </c>
      <c r="G621" s="267"/>
      <c r="H621" s="270">
        <v>0.101</v>
      </c>
      <c r="I621" s="271"/>
      <c r="J621" s="267"/>
      <c r="K621" s="267"/>
      <c r="L621" s="272"/>
      <c r="M621" s="273"/>
      <c r="N621" s="274"/>
      <c r="O621" s="274"/>
      <c r="P621" s="274"/>
      <c r="Q621" s="274"/>
      <c r="R621" s="274"/>
      <c r="S621" s="274"/>
      <c r="T621" s="275"/>
      <c r="AT621" s="276" t="s">
        <v>244</v>
      </c>
      <c r="AU621" s="276" t="s">
        <v>113</v>
      </c>
      <c r="AV621" s="13" t="s">
        <v>88</v>
      </c>
      <c r="AW621" s="13" t="s">
        <v>41</v>
      </c>
      <c r="AX621" s="13" t="s">
        <v>78</v>
      </c>
      <c r="AY621" s="276" t="s">
        <v>187</v>
      </c>
    </row>
    <row r="622" spans="2:51" s="12" customFormat="1" ht="13.5">
      <c r="B622" s="256"/>
      <c r="C622" s="257"/>
      <c r="D622" s="253" t="s">
        <v>244</v>
      </c>
      <c r="E622" s="258" t="s">
        <v>34</v>
      </c>
      <c r="F622" s="259" t="s">
        <v>1020</v>
      </c>
      <c r="G622" s="257"/>
      <c r="H622" s="258" t="s">
        <v>34</v>
      </c>
      <c r="I622" s="260"/>
      <c r="J622" s="257"/>
      <c r="K622" s="257"/>
      <c r="L622" s="261"/>
      <c r="M622" s="262"/>
      <c r="N622" s="263"/>
      <c r="O622" s="263"/>
      <c r="P622" s="263"/>
      <c r="Q622" s="263"/>
      <c r="R622" s="263"/>
      <c r="S622" s="263"/>
      <c r="T622" s="264"/>
      <c r="AT622" s="265" t="s">
        <v>244</v>
      </c>
      <c r="AU622" s="265" t="s">
        <v>113</v>
      </c>
      <c r="AV622" s="12" t="s">
        <v>86</v>
      </c>
      <c r="AW622" s="12" t="s">
        <v>41</v>
      </c>
      <c r="AX622" s="12" t="s">
        <v>78</v>
      </c>
      <c r="AY622" s="265" t="s">
        <v>187</v>
      </c>
    </row>
    <row r="623" spans="2:51" s="13" customFormat="1" ht="13.5">
      <c r="B623" s="266"/>
      <c r="C623" s="267"/>
      <c r="D623" s="253" t="s">
        <v>244</v>
      </c>
      <c r="E623" s="268" t="s">
        <v>34</v>
      </c>
      <c r="F623" s="269" t="s">
        <v>1087</v>
      </c>
      <c r="G623" s="267"/>
      <c r="H623" s="270">
        <v>0.08</v>
      </c>
      <c r="I623" s="271"/>
      <c r="J623" s="267"/>
      <c r="K623" s="267"/>
      <c r="L623" s="272"/>
      <c r="M623" s="273"/>
      <c r="N623" s="274"/>
      <c r="O623" s="274"/>
      <c r="P623" s="274"/>
      <c r="Q623" s="274"/>
      <c r="R623" s="274"/>
      <c r="S623" s="274"/>
      <c r="T623" s="275"/>
      <c r="AT623" s="276" t="s">
        <v>244</v>
      </c>
      <c r="AU623" s="276" t="s">
        <v>113</v>
      </c>
      <c r="AV623" s="13" t="s">
        <v>88</v>
      </c>
      <c r="AW623" s="13" t="s">
        <v>41</v>
      </c>
      <c r="AX623" s="13" t="s">
        <v>78</v>
      </c>
      <c r="AY623" s="276" t="s">
        <v>187</v>
      </c>
    </row>
    <row r="624" spans="2:51" s="12" customFormat="1" ht="13.5">
      <c r="B624" s="256"/>
      <c r="C624" s="257"/>
      <c r="D624" s="253" t="s">
        <v>244</v>
      </c>
      <c r="E624" s="258" t="s">
        <v>34</v>
      </c>
      <c r="F624" s="259" t="s">
        <v>985</v>
      </c>
      <c r="G624" s="257"/>
      <c r="H624" s="258" t="s">
        <v>34</v>
      </c>
      <c r="I624" s="260"/>
      <c r="J624" s="257"/>
      <c r="K624" s="257"/>
      <c r="L624" s="261"/>
      <c r="M624" s="262"/>
      <c r="N624" s="263"/>
      <c r="O624" s="263"/>
      <c r="P624" s="263"/>
      <c r="Q624" s="263"/>
      <c r="R624" s="263"/>
      <c r="S624" s="263"/>
      <c r="T624" s="264"/>
      <c r="AT624" s="265" t="s">
        <v>244</v>
      </c>
      <c r="AU624" s="265" t="s">
        <v>113</v>
      </c>
      <c r="AV624" s="12" t="s">
        <v>86</v>
      </c>
      <c r="AW624" s="12" t="s">
        <v>41</v>
      </c>
      <c r="AX624" s="12" t="s">
        <v>78</v>
      </c>
      <c r="AY624" s="265" t="s">
        <v>187</v>
      </c>
    </row>
    <row r="625" spans="2:51" s="13" customFormat="1" ht="13.5">
      <c r="B625" s="266"/>
      <c r="C625" s="267"/>
      <c r="D625" s="253" t="s">
        <v>244</v>
      </c>
      <c r="E625" s="268" t="s">
        <v>34</v>
      </c>
      <c r="F625" s="269" t="s">
        <v>1088</v>
      </c>
      <c r="G625" s="267"/>
      <c r="H625" s="270">
        <v>0.13</v>
      </c>
      <c r="I625" s="271"/>
      <c r="J625" s="267"/>
      <c r="K625" s="267"/>
      <c r="L625" s="272"/>
      <c r="M625" s="273"/>
      <c r="N625" s="274"/>
      <c r="O625" s="274"/>
      <c r="P625" s="274"/>
      <c r="Q625" s="274"/>
      <c r="R625" s="274"/>
      <c r="S625" s="274"/>
      <c r="T625" s="275"/>
      <c r="AT625" s="276" t="s">
        <v>244</v>
      </c>
      <c r="AU625" s="276" t="s">
        <v>113</v>
      </c>
      <c r="AV625" s="13" t="s">
        <v>88</v>
      </c>
      <c r="AW625" s="13" t="s">
        <v>41</v>
      </c>
      <c r="AX625" s="13" t="s">
        <v>78</v>
      </c>
      <c r="AY625" s="276" t="s">
        <v>187</v>
      </c>
    </row>
    <row r="626" spans="2:51" s="12" customFormat="1" ht="13.5">
      <c r="B626" s="256"/>
      <c r="C626" s="257"/>
      <c r="D626" s="253" t="s">
        <v>244</v>
      </c>
      <c r="E626" s="258" t="s">
        <v>34</v>
      </c>
      <c r="F626" s="259" t="s">
        <v>987</v>
      </c>
      <c r="G626" s="257"/>
      <c r="H626" s="258" t="s">
        <v>34</v>
      </c>
      <c r="I626" s="260"/>
      <c r="J626" s="257"/>
      <c r="K626" s="257"/>
      <c r="L626" s="261"/>
      <c r="M626" s="262"/>
      <c r="N626" s="263"/>
      <c r="O626" s="263"/>
      <c r="P626" s="263"/>
      <c r="Q626" s="263"/>
      <c r="R626" s="263"/>
      <c r="S626" s="263"/>
      <c r="T626" s="264"/>
      <c r="AT626" s="265" t="s">
        <v>244</v>
      </c>
      <c r="AU626" s="265" t="s">
        <v>113</v>
      </c>
      <c r="AV626" s="12" t="s">
        <v>86</v>
      </c>
      <c r="AW626" s="12" t="s">
        <v>41</v>
      </c>
      <c r="AX626" s="12" t="s">
        <v>78</v>
      </c>
      <c r="AY626" s="265" t="s">
        <v>187</v>
      </c>
    </row>
    <row r="627" spans="2:51" s="13" customFormat="1" ht="13.5">
      <c r="B627" s="266"/>
      <c r="C627" s="267"/>
      <c r="D627" s="253" t="s">
        <v>244</v>
      </c>
      <c r="E627" s="268" t="s">
        <v>34</v>
      </c>
      <c r="F627" s="269" t="s">
        <v>1089</v>
      </c>
      <c r="G627" s="267"/>
      <c r="H627" s="270">
        <v>0.215</v>
      </c>
      <c r="I627" s="271"/>
      <c r="J627" s="267"/>
      <c r="K627" s="267"/>
      <c r="L627" s="272"/>
      <c r="M627" s="273"/>
      <c r="N627" s="274"/>
      <c r="O627" s="274"/>
      <c r="P627" s="274"/>
      <c r="Q627" s="274"/>
      <c r="R627" s="274"/>
      <c r="S627" s="274"/>
      <c r="T627" s="275"/>
      <c r="AT627" s="276" t="s">
        <v>244</v>
      </c>
      <c r="AU627" s="276" t="s">
        <v>113</v>
      </c>
      <c r="AV627" s="13" t="s">
        <v>88</v>
      </c>
      <c r="AW627" s="13" t="s">
        <v>41</v>
      </c>
      <c r="AX627" s="13" t="s">
        <v>78</v>
      </c>
      <c r="AY627" s="276" t="s">
        <v>187</v>
      </c>
    </row>
    <row r="628" spans="2:51" s="12" customFormat="1" ht="13.5">
      <c r="B628" s="256"/>
      <c r="C628" s="257"/>
      <c r="D628" s="253" t="s">
        <v>244</v>
      </c>
      <c r="E628" s="258" t="s">
        <v>34</v>
      </c>
      <c r="F628" s="259" t="s">
        <v>989</v>
      </c>
      <c r="G628" s="257"/>
      <c r="H628" s="258" t="s">
        <v>34</v>
      </c>
      <c r="I628" s="260"/>
      <c r="J628" s="257"/>
      <c r="K628" s="257"/>
      <c r="L628" s="261"/>
      <c r="M628" s="262"/>
      <c r="N628" s="263"/>
      <c r="O628" s="263"/>
      <c r="P628" s="263"/>
      <c r="Q628" s="263"/>
      <c r="R628" s="263"/>
      <c r="S628" s="263"/>
      <c r="T628" s="264"/>
      <c r="AT628" s="265" t="s">
        <v>244</v>
      </c>
      <c r="AU628" s="265" t="s">
        <v>113</v>
      </c>
      <c r="AV628" s="12" t="s">
        <v>86</v>
      </c>
      <c r="AW628" s="12" t="s">
        <v>41</v>
      </c>
      <c r="AX628" s="12" t="s">
        <v>78</v>
      </c>
      <c r="AY628" s="265" t="s">
        <v>187</v>
      </c>
    </row>
    <row r="629" spans="2:51" s="13" customFormat="1" ht="13.5">
      <c r="B629" s="266"/>
      <c r="C629" s="267"/>
      <c r="D629" s="253" t="s">
        <v>244</v>
      </c>
      <c r="E629" s="268" t="s">
        <v>34</v>
      </c>
      <c r="F629" s="269" t="s">
        <v>1090</v>
      </c>
      <c r="G629" s="267"/>
      <c r="H629" s="270">
        <v>0.082</v>
      </c>
      <c r="I629" s="271"/>
      <c r="J629" s="267"/>
      <c r="K629" s="267"/>
      <c r="L629" s="272"/>
      <c r="M629" s="273"/>
      <c r="N629" s="274"/>
      <c r="O629" s="274"/>
      <c r="P629" s="274"/>
      <c r="Q629" s="274"/>
      <c r="R629" s="274"/>
      <c r="S629" s="274"/>
      <c r="T629" s="275"/>
      <c r="AT629" s="276" t="s">
        <v>244</v>
      </c>
      <c r="AU629" s="276" t="s">
        <v>113</v>
      </c>
      <c r="AV629" s="13" t="s">
        <v>88</v>
      </c>
      <c r="AW629" s="13" t="s">
        <v>41</v>
      </c>
      <c r="AX629" s="13" t="s">
        <v>78</v>
      </c>
      <c r="AY629" s="276" t="s">
        <v>187</v>
      </c>
    </row>
    <row r="630" spans="2:51" s="12" customFormat="1" ht="13.5">
      <c r="B630" s="256"/>
      <c r="C630" s="257"/>
      <c r="D630" s="253" t="s">
        <v>244</v>
      </c>
      <c r="E630" s="258" t="s">
        <v>34</v>
      </c>
      <c r="F630" s="259" t="s">
        <v>991</v>
      </c>
      <c r="G630" s="257"/>
      <c r="H630" s="258" t="s">
        <v>34</v>
      </c>
      <c r="I630" s="260"/>
      <c r="J630" s="257"/>
      <c r="K630" s="257"/>
      <c r="L630" s="261"/>
      <c r="M630" s="262"/>
      <c r="N630" s="263"/>
      <c r="O630" s="263"/>
      <c r="P630" s="263"/>
      <c r="Q630" s="263"/>
      <c r="R630" s="263"/>
      <c r="S630" s="263"/>
      <c r="T630" s="264"/>
      <c r="AT630" s="265" t="s">
        <v>244</v>
      </c>
      <c r="AU630" s="265" t="s">
        <v>113</v>
      </c>
      <c r="AV630" s="12" t="s">
        <v>86</v>
      </c>
      <c r="AW630" s="12" t="s">
        <v>41</v>
      </c>
      <c r="AX630" s="12" t="s">
        <v>78</v>
      </c>
      <c r="AY630" s="265" t="s">
        <v>187</v>
      </c>
    </row>
    <row r="631" spans="2:51" s="13" customFormat="1" ht="13.5">
      <c r="B631" s="266"/>
      <c r="C631" s="267"/>
      <c r="D631" s="253" t="s">
        <v>244</v>
      </c>
      <c r="E631" s="268" t="s">
        <v>34</v>
      </c>
      <c r="F631" s="269" t="s">
        <v>1091</v>
      </c>
      <c r="G631" s="267"/>
      <c r="H631" s="270">
        <v>0.016</v>
      </c>
      <c r="I631" s="271"/>
      <c r="J631" s="267"/>
      <c r="K631" s="267"/>
      <c r="L631" s="272"/>
      <c r="M631" s="273"/>
      <c r="N631" s="274"/>
      <c r="O631" s="274"/>
      <c r="P631" s="274"/>
      <c r="Q631" s="274"/>
      <c r="R631" s="274"/>
      <c r="S631" s="274"/>
      <c r="T631" s="275"/>
      <c r="AT631" s="276" t="s">
        <v>244</v>
      </c>
      <c r="AU631" s="276" t="s">
        <v>113</v>
      </c>
      <c r="AV631" s="13" t="s">
        <v>88</v>
      </c>
      <c r="AW631" s="13" t="s">
        <v>41</v>
      </c>
      <c r="AX631" s="13" t="s">
        <v>78</v>
      </c>
      <c r="AY631" s="276" t="s">
        <v>187</v>
      </c>
    </row>
    <row r="632" spans="2:51" s="12" customFormat="1" ht="13.5">
      <c r="B632" s="256"/>
      <c r="C632" s="257"/>
      <c r="D632" s="253" t="s">
        <v>244</v>
      </c>
      <c r="E632" s="258" t="s">
        <v>34</v>
      </c>
      <c r="F632" s="259" t="s">
        <v>1022</v>
      </c>
      <c r="G632" s="257"/>
      <c r="H632" s="258" t="s">
        <v>34</v>
      </c>
      <c r="I632" s="260"/>
      <c r="J632" s="257"/>
      <c r="K632" s="257"/>
      <c r="L632" s="261"/>
      <c r="M632" s="262"/>
      <c r="N632" s="263"/>
      <c r="O632" s="263"/>
      <c r="P632" s="263"/>
      <c r="Q632" s="263"/>
      <c r="R632" s="263"/>
      <c r="S632" s="263"/>
      <c r="T632" s="264"/>
      <c r="AT632" s="265" t="s">
        <v>244</v>
      </c>
      <c r="AU632" s="265" t="s">
        <v>113</v>
      </c>
      <c r="AV632" s="12" t="s">
        <v>86</v>
      </c>
      <c r="AW632" s="12" t="s">
        <v>41</v>
      </c>
      <c r="AX632" s="12" t="s">
        <v>78</v>
      </c>
      <c r="AY632" s="265" t="s">
        <v>187</v>
      </c>
    </row>
    <row r="633" spans="2:51" s="13" customFormat="1" ht="13.5">
      <c r="B633" s="266"/>
      <c r="C633" s="267"/>
      <c r="D633" s="253" t="s">
        <v>244</v>
      </c>
      <c r="E633" s="268" t="s">
        <v>34</v>
      </c>
      <c r="F633" s="269" t="s">
        <v>1092</v>
      </c>
      <c r="G633" s="267"/>
      <c r="H633" s="270">
        <v>0.473</v>
      </c>
      <c r="I633" s="271"/>
      <c r="J633" s="267"/>
      <c r="K633" s="267"/>
      <c r="L633" s="272"/>
      <c r="M633" s="273"/>
      <c r="N633" s="274"/>
      <c r="O633" s="274"/>
      <c r="P633" s="274"/>
      <c r="Q633" s="274"/>
      <c r="R633" s="274"/>
      <c r="S633" s="274"/>
      <c r="T633" s="275"/>
      <c r="AT633" s="276" t="s">
        <v>244</v>
      </c>
      <c r="AU633" s="276" t="s">
        <v>113</v>
      </c>
      <c r="AV633" s="13" t="s">
        <v>88</v>
      </c>
      <c r="AW633" s="13" t="s">
        <v>41</v>
      </c>
      <c r="AX633" s="13" t="s">
        <v>78</v>
      </c>
      <c r="AY633" s="276" t="s">
        <v>187</v>
      </c>
    </row>
    <row r="634" spans="2:51" s="12" customFormat="1" ht="13.5">
      <c r="B634" s="256"/>
      <c r="C634" s="257"/>
      <c r="D634" s="253" t="s">
        <v>244</v>
      </c>
      <c r="E634" s="258" t="s">
        <v>34</v>
      </c>
      <c r="F634" s="259" t="s">
        <v>993</v>
      </c>
      <c r="G634" s="257"/>
      <c r="H634" s="258" t="s">
        <v>34</v>
      </c>
      <c r="I634" s="260"/>
      <c r="J634" s="257"/>
      <c r="K634" s="257"/>
      <c r="L634" s="261"/>
      <c r="M634" s="262"/>
      <c r="N634" s="263"/>
      <c r="O634" s="263"/>
      <c r="P634" s="263"/>
      <c r="Q634" s="263"/>
      <c r="R634" s="263"/>
      <c r="S634" s="263"/>
      <c r="T634" s="264"/>
      <c r="AT634" s="265" t="s">
        <v>244</v>
      </c>
      <c r="AU634" s="265" t="s">
        <v>113</v>
      </c>
      <c r="AV634" s="12" t="s">
        <v>86</v>
      </c>
      <c r="AW634" s="12" t="s">
        <v>41</v>
      </c>
      <c r="AX634" s="12" t="s">
        <v>78</v>
      </c>
      <c r="AY634" s="265" t="s">
        <v>187</v>
      </c>
    </row>
    <row r="635" spans="2:51" s="13" customFormat="1" ht="13.5">
      <c r="B635" s="266"/>
      <c r="C635" s="267"/>
      <c r="D635" s="253" t="s">
        <v>244</v>
      </c>
      <c r="E635" s="268" t="s">
        <v>34</v>
      </c>
      <c r="F635" s="269" t="s">
        <v>1093</v>
      </c>
      <c r="G635" s="267"/>
      <c r="H635" s="270">
        <v>0.006</v>
      </c>
      <c r="I635" s="271"/>
      <c r="J635" s="267"/>
      <c r="K635" s="267"/>
      <c r="L635" s="272"/>
      <c r="M635" s="273"/>
      <c r="N635" s="274"/>
      <c r="O635" s="274"/>
      <c r="P635" s="274"/>
      <c r="Q635" s="274"/>
      <c r="R635" s="274"/>
      <c r="S635" s="274"/>
      <c r="T635" s="275"/>
      <c r="AT635" s="276" t="s">
        <v>244</v>
      </c>
      <c r="AU635" s="276" t="s">
        <v>113</v>
      </c>
      <c r="AV635" s="13" t="s">
        <v>88</v>
      </c>
      <c r="AW635" s="13" t="s">
        <v>41</v>
      </c>
      <c r="AX635" s="13" t="s">
        <v>78</v>
      </c>
      <c r="AY635" s="276" t="s">
        <v>187</v>
      </c>
    </row>
    <row r="636" spans="2:51" s="13" customFormat="1" ht="13.5">
      <c r="B636" s="266"/>
      <c r="C636" s="267"/>
      <c r="D636" s="253" t="s">
        <v>244</v>
      </c>
      <c r="E636" s="268" t="s">
        <v>34</v>
      </c>
      <c r="F636" s="269" t="s">
        <v>1094</v>
      </c>
      <c r="G636" s="267"/>
      <c r="H636" s="270">
        <v>0.012</v>
      </c>
      <c r="I636" s="271"/>
      <c r="J636" s="267"/>
      <c r="K636" s="267"/>
      <c r="L636" s="272"/>
      <c r="M636" s="273"/>
      <c r="N636" s="274"/>
      <c r="O636" s="274"/>
      <c r="P636" s="274"/>
      <c r="Q636" s="274"/>
      <c r="R636" s="274"/>
      <c r="S636" s="274"/>
      <c r="T636" s="275"/>
      <c r="AT636" s="276" t="s">
        <v>244</v>
      </c>
      <c r="AU636" s="276" t="s">
        <v>113</v>
      </c>
      <c r="AV636" s="13" t="s">
        <v>88</v>
      </c>
      <c r="AW636" s="13" t="s">
        <v>41</v>
      </c>
      <c r="AX636" s="13" t="s">
        <v>78</v>
      </c>
      <c r="AY636" s="276" t="s">
        <v>187</v>
      </c>
    </row>
    <row r="637" spans="2:51" s="12" customFormat="1" ht="13.5">
      <c r="B637" s="256"/>
      <c r="C637" s="257"/>
      <c r="D637" s="253" t="s">
        <v>244</v>
      </c>
      <c r="E637" s="258" t="s">
        <v>34</v>
      </c>
      <c r="F637" s="259" t="s">
        <v>1024</v>
      </c>
      <c r="G637" s="257"/>
      <c r="H637" s="258" t="s">
        <v>34</v>
      </c>
      <c r="I637" s="260"/>
      <c r="J637" s="257"/>
      <c r="K637" s="257"/>
      <c r="L637" s="261"/>
      <c r="M637" s="262"/>
      <c r="N637" s="263"/>
      <c r="O637" s="263"/>
      <c r="P637" s="263"/>
      <c r="Q637" s="263"/>
      <c r="R637" s="263"/>
      <c r="S637" s="263"/>
      <c r="T637" s="264"/>
      <c r="AT637" s="265" t="s">
        <v>244</v>
      </c>
      <c r="AU637" s="265" t="s">
        <v>113</v>
      </c>
      <c r="AV637" s="12" t="s">
        <v>86</v>
      </c>
      <c r="AW637" s="12" t="s">
        <v>41</v>
      </c>
      <c r="AX637" s="12" t="s">
        <v>78</v>
      </c>
      <c r="AY637" s="265" t="s">
        <v>187</v>
      </c>
    </row>
    <row r="638" spans="2:51" s="13" customFormat="1" ht="13.5">
      <c r="B638" s="266"/>
      <c r="C638" s="267"/>
      <c r="D638" s="253" t="s">
        <v>244</v>
      </c>
      <c r="E638" s="268" t="s">
        <v>34</v>
      </c>
      <c r="F638" s="269" t="s">
        <v>1095</v>
      </c>
      <c r="G638" s="267"/>
      <c r="H638" s="270">
        <v>0.123</v>
      </c>
      <c r="I638" s="271"/>
      <c r="J638" s="267"/>
      <c r="K638" s="267"/>
      <c r="L638" s="272"/>
      <c r="M638" s="273"/>
      <c r="N638" s="274"/>
      <c r="O638" s="274"/>
      <c r="P638" s="274"/>
      <c r="Q638" s="274"/>
      <c r="R638" s="274"/>
      <c r="S638" s="274"/>
      <c r="T638" s="275"/>
      <c r="AT638" s="276" t="s">
        <v>244</v>
      </c>
      <c r="AU638" s="276" t="s">
        <v>113</v>
      </c>
      <c r="AV638" s="13" t="s">
        <v>88</v>
      </c>
      <c r="AW638" s="13" t="s">
        <v>41</v>
      </c>
      <c r="AX638" s="13" t="s">
        <v>78</v>
      </c>
      <c r="AY638" s="276" t="s">
        <v>187</v>
      </c>
    </row>
    <row r="639" spans="2:51" s="12" customFormat="1" ht="13.5">
      <c r="B639" s="256"/>
      <c r="C639" s="257"/>
      <c r="D639" s="253" t="s">
        <v>244</v>
      </c>
      <c r="E639" s="258" t="s">
        <v>34</v>
      </c>
      <c r="F639" s="259" t="s">
        <v>1026</v>
      </c>
      <c r="G639" s="257"/>
      <c r="H639" s="258" t="s">
        <v>34</v>
      </c>
      <c r="I639" s="260"/>
      <c r="J639" s="257"/>
      <c r="K639" s="257"/>
      <c r="L639" s="261"/>
      <c r="M639" s="262"/>
      <c r="N639" s="263"/>
      <c r="O639" s="263"/>
      <c r="P639" s="263"/>
      <c r="Q639" s="263"/>
      <c r="R639" s="263"/>
      <c r="S639" s="263"/>
      <c r="T639" s="264"/>
      <c r="AT639" s="265" t="s">
        <v>244</v>
      </c>
      <c r="AU639" s="265" t="s">
        <v>113</v>
      </c>
      <c r="AV639" s="12" t="s">
        <v>86</v>
      </c>
      <c r="AW639" s="12" t="s">
        <v>41</v>
      </c>
      <c r="AX639" s="12" t="s">
        <v>78</v>
      </c>
      <c r="AY639" s="265" t="s">
        <v>187</v>
      </c>
    </row>
    <row r="640" spans="2:51" s="13" customFormat="1" ht="13.5">
      <c r="B640" s="266"/>
      <c r="C640" s="267"/>
      <c r="D640" s="253" t="s">
        <v>244</v>
      </c>
      <c r="E640" s="268" t="s">
        <v>34</v>
      </c>
      <c r="F640" s="269" t="s">
        <v>1096</v>
      </c>
      <c r="G640" s="267"/>
      <c r="H640" s="270">
        <v>0.123</v>
      </c>
      <c r="I640" s="271"/>
      <c r="J640" s="267"/>
      <c r="K640" s="267"/>
      <c r="L640" s="272"/>
      <c r="M640" s="273"/>
      <c r="N640" s="274"/>
      <c r="O640" s="274"/>
      <c r="P640" s="274"/>
      <c r="Q640" s="274"/>
      <c r="R640" s="274"/>
      <c r="S640" s="274"/>
      <c r="T640" s="275"/>
      <c r="AT640" s="276" t="s">
        <v>244</v>
      </c>
      <c r="AU640" s="276" t="s">
        <v>113</v>
      </c>
      <c r="AV640" s="13" t="s">
        <v>88</v>
      </c>
      <c r="AW640" s="13" t="s">
        <v>41</v>
      </c>
      <c r="AX640" s="13" t="s">
        <v>78</v>
      </c>
      <c r="AY640" s="276" t="s">
        <v>187</v>
      </c>
    </row>
    <row r="641" spans="2:51" s="12" customFormat="1" ht="13.5">
      <c r="B641" s="256"/>
      <c r="C641" s="257"/>
      <c r="D641" s="253" t="s">
        <v>244</v>
      </c>
      <c r="E641" s="258" t="s">
        <v>34</v>
      </c>
      <c r="F641" s="259" t="s">
        <v>998</v>
      </c>
      <c r="G641" s="257"/>
      <c r="H641" s="258" t="s">
        <v>34</v>
      </c>
      <c r="I641" s="260"/>
      <c r="J641" s="257"/>
      <c r="K641" s="257"/>
      <c r="L641" s="261"/>
      <c r="M641" s="262"/>
      <c r="N641" s="263"/>
      <c r="O641" s="263"/>
      <c r="P641" s="263"/>
      <c r="Q641" s="263"/>
      <c r="R641" s="263"/>
      <c r="S641" s="263"/>
      <c r="T641" s="264"/>
      <c r="AT641" s="265" t="s">
        <v>244</v>
      </c>
      <c r="AU641" s="265" t="s">
        <v>113</v>
      </c>
      <c r="AV641" s="12" t="s">
        <v>86</v>
      </c>
      <c r="AW641" s="12" t="s">
        <v>41</v>
      </c>
      <c r="AX641" s="12" t="s">
        <v>78</v>
      </c>
      <c r="AY641" s="265" t="s">
        <v>187</v>
      </c>
    </row>
    <row r="642" spans="2:51" s="13" customFormat="1" ht="13.5">
      <c r="B642" s="266"/>
      <c r="C642" s="267"/>
      <c r="D642" s="253" t="s">
        <v>244</v>
      </c>
      <c r="E642" s="268" t="s">
        <v>34</v>
      </c>
      <c r="F642" s="269" t="s">
        <v>1097</v>
      </c>
      <c r="G642" s="267"/>
      <c r="H642" s="270">
        <v>0.012</v>
      </c>
      <c r="I642" s="271"/>
      <c r="J642" s="267"/>
      <c r="K642" s="267"/>
      <c r="L642" s="272"/>
      <c r="M642" s="273"/>
      <c r="N642" s="274"/>
      <c r="O642" s="274"/>
      <c r="P642" s="274"/>
      <c r="Q642" s="274"/>
      <c r="R642" s="274"/>
      <c r="S642" s="274"/>
      <c r="T642" s="275"/>
      <c r="AT642" s="276" t="s">
        <v>244</v>
      </c>
      <c r="AU642" s="276" t="s">
        <v>113</v>
      </c>
      <c r="AV642" s="13" t="s">
        <v>88</v>
      </c>
      <c r="AW642" s="13" t="s">
        <v>41</v>
      </c>
      <c r="AX642" s="13" t="s">
        <v>78</v>
      </c>
      <c r="AY642" s="276" t="s">
        <v>187</v>
      </c>
    </row>
    <row r="643" spans="2:51" s="12" customFormat="1" ht="13.5">
      <c r="B643" s="256"/>
      <c r="C643" s="257"/>
      <c r="D643" s="253" t="s">
        <v>244</v>
      </c>
      <c r="E643" s="258" t="s">
        <v>34</v>
      </c>
      <c r="F643" s="259" t="s">
        <v>1028</v>
      </c>
      <c r="G643" s="257"/>
      <c r="H643" s="258" t="s">
        <v>34</v>
      </c>
      <c r="I643" s="260"/>
      <c r="J643" s="257"/>
      <c r="K643" s="257"/>
      <c r="L643" s="261"/>
      <c r="M643" s="262"/>
      <c r="N643" s="263"/>
      <c r="O643" s="263"/>
      <c r="P643" s="263"/>
      <c r="Q643" s="263"/>
      <c r="R643" s="263"/>
      <c r="S643" s="263"/>
      <c r="T643" s="264"/>
      <c r="AT643" s="265" t="s">
        <v>244</v>
      </c>
      <c r="AU643" s="265" t="s">
        <v>113</v>
      </c>
      <c r="AV643" s="12" t="s">
        <v>86</v>
      </c>
      <c r="AW643" s="12" t="s">
        <v>41</v>
      </c>
      <c r="AX643" s="12" t="s">
        <v>78</v>
      </c>
      <c r="AY643" s="265" t="s">
        <v>187</v>
      </c>
    </row>
    <row r="644" spans="2:51" s="13" customFormat="1" ht="13.5">
      <c r="B644" s="266"/>
      <c r="C644" s="267"/>
      <c r="D644" s="253" t="s">
        <v>244</v>
      </c>
      <c r="E644" s="268" t="s">
        <v>34</v>
      </c>
      <c r="F644" s="269" t="s">
        <v>1098</v>
      </c>
      <c r="G644" s="267"/>
      <c r="H644" s="270">
        <v>0.057</v>
      </c>
      <c r="I644" s="271"/>
      <c r="J644" s="267"/>
      <c r="K644" s="267"/>
      <c r="L644" s="272"/>
      <c r="M644" s="273"/>
      <c r="N644" s="274"/>
      <c r="O644" s="274"/>
      <c r="P644" s="274"/>
      <c r="Q644" s="274"/>
      <c r="R644" s="274"/>
      <c r="S644" s="274"/>
      <c r="T644" s="275"/>
      <c r="AT644" s="276" t="s">
        <v>244</v>
      </c>
      <c r="AU644" s="276" t="s">
        <v>113</v>
      </c>
      <c r="AV644" s="13" t="s">
        <v>88</v>
      </c>
      <c r="AW644" s="13" t="s">
        <v>41</v>
      </c>
      <c r="AX644" s="13" t="s">
        <v>78</v>
      </c>
      <c r="AY644" s="276" t="s">
        <v>187</v>
      </c>
    </row>
    <row r="645" spans="2:51" s="12" customFormat="1" ht="13.5">
      <c r="B645" s="256"/>
      <c r="C645" s="257"/>
      <c r="D645" s="253" t="s">
        <v>244</v>
      </c>
      <c r="E645" s="258" t="s">
        <v>34</v>
      </c>
      <c r="F645" s="259" t="s">
        <v>1000</v>
      </c>
      <c r="G645" s="257"/>
      <c r="H645" s="258" t="s">
        <v>34</v>
      </c>
      <c r="I645" s="260"/>
      <c r="J645" s="257"/>
      <c r="K645" s="257"/>
      <c r="L645" s="261"/>
      <c r="M645" s="262"/>
      <c r="N645" s="263"/>
      <c r="O645" s="263"/>
      <c r="P645" s="263"/>
      <c r="Q645" s="263"/>
      <c r="R645" s="263"/>
      <c r="S645" s="263"/>
      <c r="T645" s="264"/>
      <c r="AT645" s="265" t="s">
        <v>244</v>
      </c>
      <c r="AU645" s="265" t="s">
        <v>113</v>
      </c>
      <c r="AV645" s="12" t="s">
        <v>86</v>
      </c>
      <c r="AW645" s="12" t="s">
        <v>41</v>
      </c>
      <c r="AX645" s="12" t="s">
        <v>78</v>
      </c>
      <c r="AY645" s="265" t="s">
        <v>187</v>
      </c>
    </row>
    <row r="646" spans="2:51" s="13" customFormat="1" ht="13.5">
      <c r="B646" s="266"/>
      <c r="C646" s="267"/>
      <c r="D646" s="253" t="s">
        <v>244</v>
      </c>
      <c r="E646" s="268" t="s">
        <v>34</v>
      </c>
      <c r="F646" s="269" t="s">
        <v>1099</v>
      </c>
      <c r="G646" s="267"/>
      <c r="H646" s="270">
        <v>0.118</v>
      </c>
      <c r="I646" s="271"/>
      <c r="J646" s="267"/>
      <c r="K646" s="267"/>
      <c r="L646" s="272"/>
      <c r="M646" s="273"/>
      <c r="N646" s="274"/>
      <c r="O646" s="274"/>
      <c r="P646" s="274"/>
      <c r="Q646" s="274"/>
      <c r="R646" s="274"/>
      <c r="S646" s="274"/>
      <c r="T646" s="275"/>
      <c r="AT646" s="276" t="s">
        <v>244</v>
      </c>
      <c r="AU646" s="276" t="s">
        <v>113</v>
      </c>
      <c r="AV646" s="13" t="s">
        <v>88</v>
      </c>
      <c r="AW646" s="13" t="s">
        <v>41</v>
      </c>
      <c r="AX646" s="13" t="s">
        <v>78</v>
      </c>
      <c r="AY646" s="276" t="s">
        <v>187</v>
      </c>
    </row>
    <row r="647" spans="2:51" s="12" customFormat="1" ht="13.5">
      <c r="B647" s="256"/>
      <c r="C647" s="257"/>
      <c r="D647" s="253" t="s">
        <v>244</v>
      </c>
      <c r="E647" s="258" t="s">
        <v>34</v>
      </c>
      <c r="F647" s="259" t="s">
        <v>1032</v>
      </c>
      <c r="G647" s="257"/>
      <c r="H647" s="258" t="s">
        <v>34</v>
      </c>
      <c r="I647" s="260"/>
      <c r="J647" s="257"/>
      <c r="K647" s="257"/>
      <c r="L647" s="261"/>
      <c r="M647" s="262"/>
      <c r="N647" s="263"/>
      <c r="O647" s="263"/>
      <c r="P647" s="263"/>
      <c r="Q647" s="263"/>
      <c r="R647" s="263"/>
      <c r="S647" s="263"/>
      <c r="T647" s="264"/>
      <c r="AT647" s="265" t="s">
        <v>244</v>
      </c>
      <c r="AU647" s="265" t="s">
        <v>113</v>
      </c>
      <c r="AV647" s="12" t="s">
        <v>86</v>
      </c>
      <c r="AW647" s="12" t="s">
        <v>41</v>
      </c>
      <c r="AX647" s="12" t="s">
        <v>78</v>
      </c>
      <c r="AY647" s="265" t="s">
        <v>187</v>
      </c>
    </row>
    <row r="648" spans="2:51" s="13" customFormat="1" ht="13.5">
      <c r="B648" s="266"/>
      <c r="C648" s="267"/>
      <c r="D648" s="253" t="s">
        <v>244</v>
      </c>
      <c r="E648" s="268" t="s">
        <v>34</v>
      </c>
      <c r="F648" s="269" t="s">
        <v>1100</v>
      </c>
      <c r="G648" s="267"/>
      <c r="H648" s="270">
        <v>0.036</v>
      </c>
      <c r="I648" s="271"/>
      <c r="J648" s="267"/>
      <c r="K648" s="267"/>
      <c r="L648" s="272"/>
      <c r="M648" s="273"/>
      <c r="N648" s="274"/>
      <c r="O648" s="274"/>
      <c r="P648" s="274"/>
      <c r="Q648" s="274"/>
      <c r="R648" s="274"/>
      <c r="S648" s="274"/>
      <c r="T648" s="275"/>
      <c r="AT648" s="276" t="s">
        <v>244</v>
      </c>
      <c r="AU648" s="276" t="s">
        <v>113</v>
      </c>
      <c r="AV648" s="13" t="s">
        <v>88</v>
      </c>
      <c r="AW648" s="13" t="s">
        <v>41</v>
      </c>
      <c r="AX648" s="13" t="s">
        <v>78</v>
      </c>
      <c r="AY648" s="276" t="s">
        <v>187</v>
      </c>
    </row>
    <row r="649" spans="2:51" s="12" customFormat="1" ht="13.5">
      <c r="B649" s="256"/>
      <c r="C649" s="257"/>
      <c r="D649" s="253" t="s">
        <v>244</v>
      </c>
      <c r="E649" s="258" t="s">
        <v>34</v>
      </c>
      <c r="F649" s="259" t="s">
        <v>1034</v>
      </c>
      <c r="G649" s="257"/>
      <c r="H649" s="258" t="s">
        <v>34</v>
      </c>
      <c r="I649" s="260"/>
      <c r="J649" s="257"/>
      <c r="K649" s="257"/>
      <c r="L649" s="261"/>
      <c r="M649" s="262"/>
      <c r="N649" s="263"/>
      <c r="O649" s="263"/>
      <c r="P649" s="263"/>
      <c r="Q649" s="263"/>
      <c r="R649" s="263"/>
      <c r="S649" s="263"/>
      <c r="T649" s="264"/>
      <c r="AT649" s="265" t="s">
        <v>244</v>
      </c>
      <c r="AU649" s="265" t="s">
        <v>113</v>
      </c>
      <c r="AV649" s="12" t="s">
        <v>86</v>
      </c>
      <c r="AW649" s="12" t="s">
        <v>41</v>
      </c>
      <c r="AX649" s="12" t="s">
        <v>78</v>
      </c>
      <c r="AY649" s="265" t="s">
        <v>187</v>
      </c>
    </row>
    <row r="650" spans="2:51" s="13" customFormat="1" ht="13.5">
      <c r="B650" s="266"/>
      <c r="C650" s="267"/>
      <c r="D650" s="253" t="s">
        <v>244</v>
      </c>
      <c r="E650" s="268" t="s">
        <v>34</v>
      </c>
      <c r="F650" s="269" t="s">
        <v>1101</v>
      </c>
      <c r="G650" s="267"/>
      <c r="H650" s="270">
        <v>0.052</v>
      </c>
      <c r="I650" s="271"/>
      <c r="J650" s="267"/>
      <c r="K650" s="267"/>
      <c r="L650" s="272"/>
      <c r="M650" s="273"/>
      <c r="N650" s="274"/>
      <c r="O650" s="274"/>
      <c r="P650" s="274"/>
      <c r="Q650" s="274"/>
      <c r="R650" s="274"/>
      <c r="S650" s="274"/>
      <c r="T650" s="275"/>
      <c r="AT650" s="276" t="s">
        <v>244</v>
      </c>
      <c r="AU650" s="276" t="s">
        <v>113</v>
      </c>
      <c r="AV650" s="13" t="s">
        <v>88</v>
      </c>
      <c r="AW650" s="13" t="s">
        <v>41</v>
      </c>
      <c r="AX650" s="13" t="s">
        <v>78</v>
      </c>
      <c r="AY650" s="276" t="s">
        <v>187</v>
      </c>
    </row>
    <row r="651" spans="2:51" s="12" customFormat="1" ht="13.5">
      <c r="B651" s="256"/>
      <c r="C651" s="257"/>
      <c r="D651" s="253" t="s">
        <v>244</v>
      </c>
      <c r="E651" s="258" t="s">
        <v>34</v>
      </c>
      <c r="F651" s="259" t="s">
        <v>1002</v>
      </c>
      <c r="G651" s="257"/>
      <c r="H651" s="258" t="s">
        <v>34</v>
      </c>
      <c r="I651" s="260"/>
      <c r="J651" s="257"/>
      <c r="K651" s="257"/>
      <c r="L651" s="261"/>
      <c r="M651" s="262"/>
      <c r="N651" s="263"/>
      <c r="O651" s="263"/>
      <c r="P651" s="263"/>
      <c r="Q651" s="263"/>
      <c r="R651" s="263"/>
      <c r="S651" s="263"/>
      <c r="T651" s="264"/>
      <c r="AT651" s="265" t="s">
        <v>244</v>
      </c>
      <c r="AU651" s="265" t="s">
        <v>113</v>
      </c>
      <c r="AV651" s="12" t="s">
        <v>86</v>
      </c>
      <c r="AW651" s="12" t="s">
        <v>41</v>
      </c>
      <c r="AX651" s="12" t="s">
        <v>78</v>
      </c>
      <c r="AY651" s="265" t="s">
        <v>187</v>
      </c>
    </row>
    <row r="652" spans="2:51" s="13" customFormat="1" ht="13.5">
      <c r="B652" s="266"/>
      <c r="C652" s="267"/>
      <c r="D652" s="253" t="s">
        <v>244</v>
      </c>
      <c r="E652" s="268" t="s">
        <v>34</v>
      </c>
      <c r="F652" s="269" t="s">
        <v>1102</v>
      </c>
      <c r="G652" s="267"/>
      <c r="H652" s="270">
        <v>0.023</v>
      </c>
      <c r="I652" s="271"/>
      <c r="J652" s="267"/>
      <c r="K652" s="267"/>
      <c r="L652" s="272"/>
      <c r="M652" s="273"/>
      <c r="N652" s="274"/>
      <c r="O652" s="274"/>
      <c r="P652" s="274"/>
      <c r="Q652" s="274"/>
      <c r="R652" s="274"/>
      <c r="S652" s="274"/>
      <c r="T652" s="275"/>
      <c r="AT652" s="276" t="s">
        <v>244</v>
      </c>
      <c r="AU652" s="276" t="s">
        <v>113</v>
      </c>
      <c r="AV652" s="13" t="s">
        <v>88</v>
      </c>
      <c r="AW652" s="13" t="s">
        <v>41</v>
      </c>
      <c r="AX652" s="13" t="s">
        <v>78</v>
      </c>
      <c r="AY652" s="276" t="s">
        <v>187</v>
      </c>
    </row>
    <row r="653" spans="2:51" s="12" customFormat="1" ht="13.5">
      <c r="B653" s="256"/>
      <c r="C653" s="257"/>
      <c r="D653" s="253" t="s">
        <v>244</v>
      </c>
      <c r="E653" s="258" t="s">
        <v>34</v>
      </c>
      <c r="F653" s="259" t="s">
        <v>1004</v>
      </c>
      <c r="G653" s="257"/>
      <c r="H653" s="258" t="s">
        <v>34</v>
      </c>
      <c r="I653" s="260"/>
      <c r="J653" s="257"/>
      <c r="K653" s="257"/>
      <c r="L653" s="261"/>
      <c r="M653" s="262"/>
      <c r="N653" s="263"/>
      <c r="O653" s="263"/>
      <c r="P653" s="263"/>
      <c r="Q653" s="263"/>
      <c r="R653" s="263"/>
      <c r="S653" s="263"/>
      <c r="T653" s="264"/>
      <c r="AT653" s="265" t="s">
        <v>244</v>
      </c>
      <c r="AU653" s="265" t="s">
        <v>113</v>
      </c>
      <c r="AV653" s="12" t="s">
        <v>86</v>
      </c>
      <c r="AW653" s="12" t="s">
        <v>41</v>
      </c>
      <c r="AX653" s="12" t="s">
        <v>78</v>
      </c>
      <c r="AY653" s="265" t="s">
        <v>187</v>
      </c>
    </row>
    <row r="654" spans="2:51" s="13" customFormat="1" ht="13.5">
      <c r="B654" s="266"/>
      <c r="C654" s="267"/>
      <c r="D654" s="253" t="s">
        <v>244</v>
      </c>
      <c r="E654" s="268" t="s">
        <v>34</v>
      </c>
      <c r="F654" s="269" t="s">
        <v>1103</v>
      </c>
      <c r="G654" s="267"/>
      <c r="H654" s="270">
        <v>0.011</v>
      </c>
      <c r="I654" s="271"/>
      <c r="J654" s="267"/>
      <c r="K654" s="267"/>
      <c r="L654" s="272"/>
      <c r="M654" s="273"/>
      <c r="N654" s="274"/>
      <c r="O654" s="274"/>
      <c r="P654" s="274"/>
      <c r="Q654" s="274"/>
      <c r="R654" s="274"/>
      <c r="S654" s="274"/>
      <c r="T654" s="275"/>
      <c r="AT654" s="276" t="s">
        <v>244</v>
      </c>
      <c r="AU654" s="276" t="s">
        <v>113</v>
      </c>
      <c r="AV654" s="13" t="s">
        <v>88</v>
      </c>
      <c r="AW654" s="13" t="s">
        <v>41</v>
      </c>
      <c r="AX654" s="13" t="s">
        <v>78</v>
      </c>
      <c r="AY654" s="276" t="s">
        <v>187</v>
      </c>
    </row>
    <row r="655" spans="2:51" s="13" customFormat="1" ht="13.5">
      <c r="B655" s="266"/>
      <c r="C655" s="267"/>
      <c r="D655" s="253" t="s">
        <v>244</v>
      </c>
      <c r="E655" s="268" t="s">
        <v>34</v>
      </c>
      <c r="F655" s="269" t="s">
        <v>1104</v>
      </c>
      <c r="G655" s="267"/>
      <c r="H655" s="270">
        <v>0.025</v>
      </c>
      <c r="I655" s="271"/>
      <c r="J655" s="267"/>
      <c r="K655" s="267"/>
      <c r="L655" s="272"/>
      <c r="M655" s="273"/>
      <c r="N655" s="274"/>
      <c r="O655" s="274"/>
      <c r="P655" s="274"/>
      <c r="Q655" s="274"/>
      <c r="R655" s="274"/>
      <c r="S655" s="274"/>
      <c r="T655" s="275"/>
      <c r="AT655" s="276" t="s">
        <v>244</v>
      </c>
      <c r="AU655" s="276" t="s">
        <v>113</v>
      </c>
      <c r="AV655" s="13" t="s">
        <v>88</v>
      </c>
      <c r="AW655" s="13" t="s">
        <v>41</v>
      </c>
      <c r="AX655" s="13" t="s">
        <v>78</v>
      </c>
      <c r="AY655" s="276" t="s">
        <v>187</v>
      </c>
    </row>
    <row r="656" spans="2:51" s="12" customFormat="1" ht="13.5">
      <c r="B656" s="256"/>
      <c r="C656" s="257"/>
      <c r="D656" s="253" t="s">
        <v>244</v>
      </c>
      <c r="E656" s="258" t="s">
        <v>34</v>
      </c>
      <c r="F656" s="259" t="s">
        <v>1036</v>
      </c>
      <c r="G656" s="257"/>
      <c r="H656" s="258" t="s">
        <v>34</v>
      </c>
      <c r="I656" s="260"/>
      <c r="J656" s="257"/>
      <c r="K656" s="257"/>
      <c r="L656" s="261"/>
      <c r="M656" s="262"/>
      <c r="N656" s="263"/>
      <c r="O656" s="263"/>
      <c r="P656" s="263"/>
      <c r="Q656" s="263"/>
      <c r="R656" s="263"/>
      <c r="S656" s="263"/>
      <c r="T656" s="264"/>
      <c r="AT656" s="265" t="s">
        <v>244</v>
      </c>
      <c r="AU656" s="265" t="s">
        <v>113</v>
      </c>
      <c r="AV656" s="12" t="s">
        <v>86</v>
      </c>
      <c r="AW656" s="12" t="s">
        <v>41</v>
      </c>
      <c r="AX656" s="12" t="s">
        <v>78</v>
      </c>
      <c r="AY656" s="265" t="s">
        <v>187</v>
      </c>
    </row>
    <row r="657" spans="2:51" s="13" customFormat="1" ht="13.5">
      <c r="B657" s="266"/>
      <c r="C657" s="267"/>
      <c r="D657" s="253" t="s">
        <v>244</v>
      </c>
      <c r="E657" s="268" t="s">
        <v>34</v>
      </c>
      <c r="F657" s="269" t="s">
        <v>1105</v>
      </c>
      <c r="G657" s="267"/>
      <c r="H657" s="270">
        <v>0.111</v>
      </c>
      <c r="I657" s="271"/>
      <c r="J657" s="267"/>
      <c r="K657" s="267"/>
      <c r="L657" s="272"/>
      <c r="M657" s="273"/>
      <c r="N657" s="274"/>
      <c r="O657" s="274"/>
      <c r="P657" s="274"/>
      <c r="Q657" s="274"/>
      <c r="R657" s="274"/>
      <c r="S657" s="274"/>
      <c r="T657" s="275"/>
      <c r="AT657" s="276" t="s">
        <v>244</v>
      </c>
      <c r="AU657" s="276" t="s">
        <v>113</v>
      </c>
      <c r="AV657" s="13" t="s">
        <v>88</v>
      </c>
      <c r="AW657" s="13" t="s">
        <v>41</v>
      </c>
      <c r="AX657" s="13" t="s">
        <v>78</v>
      </c>
      <c r="AY657" s="276" t="s">
        <v>187</v>
      </c>
    </row>
    <row r="658" spans="2:51" s="12" customFormat="1" ht="13.5">
      <c r="B658" s="256"/>
      <c r="C658" s="257"/>
      <c r="D658" s="253" t="s">
        <v>244</v>
      </c>
      <c r="E658" s="258" t="s">
        <v>34</v>
      </c>
      <c r="F658" s="259" t="s">
        <v>1006</v>
      </c>
      <c r="G658" s="257"/>
      <c r="H658" s="258" t="s">
        <v>34</v>
      </c>
      <c r="I658" s="260"/>
      <c r="J658" s="257"/>
      <c r="K658" s="257"/>
      <c r="L658" s="261"/>
      <c r="M658" s="262"/>
      <c r="N658" s="263"/>
      <c r="O658" s="263"/>
      <c r="P658" s="263"/>
      <c r="Q658" s="263"/>
      <c r="R658" s="263"/>
      <c r="S658" s="263"/>
      <c r="T658" s="264"/>
      <c r="AT658" s="265" t="s">
        <v>244</v>
      </c>
      <c r="AU658" s="265" t="s">
        <v>113</v>
      </c>
      <c r="AV658" s="12" t="s">
        <v>86</v>
      </c>
      <c r="AW658" s="12" t="s">
        <v>41</v>
      </c>
      <c r="AX658" s="12" t="s">
        <v>78</v>
      </c>
      <c r="AY658" s="265" t="s">
        <v>187</v>
      </c>
    </row>
    <row r="659" spans="2:51" s="13" customFormat="1" ht="13.5">
      <c r="B659" s="266"/>
      <c r="C659" s="267"/>
      <c r="D659" s="253" t="s">
        <v>244</v>
      </c>
      <c r="E659" s="268" t="s">
        <v>34</v>
      </c>
      <c r="F659" s="269" t="s">
        <v>1106</v>
      </c>
      <c r="G659" s="267"/>
      <c r="H659" s="270">
        <v>0.009</v>
      </c>
      <c r="I659" s="271"/>
      <c r="J659" s="267"/>
      <c r="K659" s="267"/>
      <c r="L659" s="272"/>
      <c r="M659" s="273"/>
      <c r="N659" s="274"/>
      <c r="O659" s="274"/>
      <c r="P659" s="274"/>
      <c r="Q659" s="274"/>
      <c r="R659" s="274"/>
      <c r="S659" s="274"/>
      <c r="T659" s="275"/>
      <c r="AT659" s="276" t="s">
        <v>244</v>
      </c>
      <c r="AU659" s="276" t="s">
        <v>113</v>
      </c>
      <c r="AV659" s="13" t="s">
        <v>88</v>
      </c>
      <c r="AW659" s="13" t="s">
        <v>41</v>
      </c>
      <c r="AX659" s="13" t="s">
        <v>78</v>
      </c>
      <c r="AY659" s="276" t="s">
        <v>187</v>
      </c>
    </row>
    <row r="660" spans="2:51" s="12" customFormat="1" ht="13.5">
      <c r="B660" s="256"/>
      <c r="C660" s="257"/>
      <c r="D660" s="253" t="s">
        <v>244</v>
      </c>
      <c r="E660" s="258" t="s">
        <v>34</v>
      </c>
      <c r="F660" s="259" t="s">
        <v>1038</v>
      </c>
      <c r="G660" s="257"/>
      <c r="H660" s="258" t="s">
        <v>34</v>
      </c>
      <c r="I660" s="260"/>
      <c r="J660" s="257"/>
      <c r="K660" s="257"/>
      <c r="L660" s="261"/>
      <c r="M660" s="262"/>
      <c r="N660" s="263"/>
      <c r="O660" s="263"/>
      <c r="P660" s="263"/>
      <c r="Q660" s="263"/>
      <c r="R660" s="263"/>
      <c r="S660" s="263"/>
      <c r="T660" s="264"/>
      <c r="AT660" s="265" t="s">
        <v>244</v>
      </c>
      <c r="AU660" s="265" t="s">
        <v>113</v>
      </c>
      <c r="AV660" s="12" t="s">
        <v>86</v>
      </c>
      <c r="AW660" s="12" t="s">
        <v>41</v>
      </c>
      <c r="AX660" s="12" t="s">
        <v>78</v>
      </c>
      <c r="AY660" s="265" t="s">
        <v>187</v>
      </c>
    </row>
    <row r="661" spans="2:51" s="13" customFormat="1" ht="13.5">
      <c r="B661" s="266"/>
      <c r="C661" s="267"/>
      <c r="D661" s="253" t="s">
        <v>244</v>
      </c>
      <c r="E661" s="268" t="s">
        <v>34</v>
      </c>
      <c r="F661" s="269" t="s">
        <v>1107</v>
      </c>
      <c r="G661" s="267"/>
      <c r="H661" s="270">
        <v>0.029</v>
      </c>
      <c r="I661" s="271"/>
      <c r="J661" s="267"/>
      <c r="K661" s="267"/>
      <c r="L661" s="272"/>
      <c r="M661" s="273"/>
      <c r="N661" s="274"/>
      <c r="O661" s="274"/>
      <c r="P661" s="274"/>
      <c r="Q661" s="274"/>
      <c r="R661" s="274"/>
      <c r="S661" s="274"/>
      <c r="T661" s="275"/>
      <c r="AT661" s="276" t="s">
        <v>244</v>
      </c>
      <c r="AU661" s="276" t="s">
        <v>113</v>
      </c>
      <c r="AV661" s="13" t="s">
        <v>88</v>
      </c>
      <c r="AW661" s="13" t="s">
        <v>41</v>
      </c>
      <c r="AX661" s="13" t="s">
        <v>78</v>
      </c>
      <c r="AY661" s="276" t="s">
        <v>187</v>
      </c>
    </row>
    <row r="662" spans="2:51" s="12" customFormat="1" ht="13.5">
      <c r="B662" s="256"/>
      <c r="C662" s="257"/>
      <c r="D662" s="253" t="s">
        <v>244</v>
      </c>
      <c r="E662" s="258" t="s">
        <v>34</v>
      </c>
      <c r="F662" s="259" t="s">
        <v>1008</v>
      </c>
      <c r="G662" s="257"/>
      <c r="H662" s="258" t="s">
        <v>34</v>
      </c>
      <c r="I662" s="260"/>
      <c r="J662" s="257"/>
      <c r="K662" s="257"/>
      <c r="L662" s="261"/>
      <c r="M662" s="262"/>
      <c r="N662" s="263"/>
      <c r="O662" s="263"/>
      <c r="P662" s="263"/>
      <c r="Q662" s="263"/>
      <c r="R662" s="263"/>
      <c r="S662" s="263"/>
      <c r="T662" s="264"/>
      <c r="AT662" s="265" t="s">
        <v>244</v>
      </c>
      <c r="AU662" s="265" t="s">
        <v>113</v>
      </c>
      <c r="AV662" s="12" t="s">
        <v>86</v>
      </c>
      <c r="AW662" s="12" t="s">
        <v>41</v>
      </c>
      <c r="AX662" s="12" t="s">
        <v>78</v>
      </c>
      <c r="AY662" s="265" t="s">
        <v>187</v>
      </c>
    </row>
    <row r="663" spans="2:51" s="13" customFormat="1" ht="13.5">
      <c r="B663" s="266"/>
      <c r="C663" s="267"/>
      <c r="D663" s="253" t="s">
        <v>244</v>
      </c>
      <c r="E663" s="268" t="s">
        <v>34</v>
      </c>
      <c r="F663" s="269" t="s">
        <v>1108</v>
      </c>
      <c r="G663" s="267"/>
      <c r="H663" s="270">
        <v>0.124</v>
      </c>
      <c r="I663" s="271"/>
      <c r="J663" s="267"/>
      <c r="K663" s="267"/>
      <c r="L663" s="272"/>
      <c r="M663" s="273"/>
      <c r="N663" s="274"/>
      <c r="O663" s="274"/>
      <c r="P663" s="274"/>
      <c r="Q663" s="274"/>
      <c r="R663" s="274"/>
      <c r="S663" s="274"/>
      <c r="T663" s="275"/>
      <c r="AT663" s="276" t="s">
        <v>244</v>
      </c>
      <c r="AU663" s="276" t="s">
        <v>113</v>
      </c>
      <c r="AV663" s="13" t="s">
        <v>88</v>
      </c>
      <c r="AW663" s="13" t="s">
        <v>41</v>
      </c>
      <c r="AX663" s="13" t="s">
        <v>78</v>
      </c>
      <c r="AY663" s="276" t="s">
        <v>187</v>
      </c>
    </row>
    <row r="664" spans="2:51" s="12" customFormat="1" ht="13.5">
      <c r="B664" s="256"/>
      <c r="C664" s="257"/>
      <c r="D664" s="253" t="s">
        <v>244</v>
      </c>
      <c r="E664" s="258" t="s">
        <v>34</v>
      </c>
      <c r="F664" s="259" t="s">
        <v>1010</v>
      </c>
      <c r="G664" s="257"/>
      <c r="H664" s="258" t="s">
        <v>34</v>
      </c>
      <c r="I664" s="260"/>
      <c r="J664" s="257"/>
      <c r="K664" s="257"/>
      <c r="L664" s="261"/>
      <c r="M664" s="262"/>
      <c r="N664" s="263"/>
      <c r="O664" s="263"/>
      <c r="P664" s="263"/>
      <c r="Q664" s="263"/>
      <c r="R664" s="263"/>
      <c r="S664" s="263"/>
      <c r="T664" s="264"/>
      <c r="AT664" s="265" t="s">
        <v>244</v>
      </c>
      <c r="AU664" s="265" t="s">
        <v>113</v>
      </c>
      <c r="AV664" s="12" t="s">
        <v>86</v>
      </c>
      <c r="AW664" s="12" t="s">
        <v>41</v>
      </c>
      <c r="AX664" s="12" t="s">
        <v>78</v>
      </c>
      <c r="AY664" s="265" t="s">
        <v>187</v>
      </c>
    </row>
    <row r="665" spans="2:51" s="13" customFormat="1" ht="13.5">
      <c r="B665" s="266"/>
      <c r="C665" s="267"/>
      <c r="D665" s="253" t="s">
        <v>244</v>
      </c>
      <c r="E665" s="268" t="s">
        <v>34</v>
      </c>
      <c r="F665" s="269" t="s">
        <v>1109</v>
      </c>
      <c r="G665" s="267"/>
      <c r="H665" s="270">
        <v>0.127</v>
      </c>
      <c r="I665" s="271"/>
      <c r="J665" s="267"/>
      <c r="K665" s="267"/>
      <c r="L665" s="272"/>
      <c r="M665" s="273"/>
      <c r="N665" s="274"/>
      <c r="O665" s="274"/>
      <c r="P665" s="274"/>
      <c r="Q665" s="274"/>
      <c r="R665" s="274"/>
      <c r="S665" s="274"/>
      <c r="T665" s="275"/>
      <c r="AT665" s="276" t="s">
        <v>244</v>
      </c>
      <c r="AU665" s="276" t="s">
        <v>113</v>
      </c>
      <c r="AV665" s="13" t="s">
        <v>88</v>
      </c>
      <c r="AW665" s="13" t="s">
        <v>41</v>
      </c>
      <c r="AX665" s="13" t="s">
        <v>78</v>
      </c>
      <c r="AY665" s="276" t="s">
        <v>187</v>
      </c>
    </row>
    <row r="666" spans="2:51" s="14" customFormat="1" ht="13.5">
      <c r="B666" s="277"/>
      <c r="C666" s="278"/>
      <c r="D666" s="253" t="s">
        <v>244</v>
      </c>
      <c r="E666" s="279" t="s">
        <v>34</v>
      </c>
      <c r="F666" s="280" t="s">
        <v>251</v>
      </c>
      <c r="G666" s="278"/>
      <c r="H666" s="281">
        <v>3.081</v>
      </c>
      <c r="I666" s="282"/>
      <c r="J666" s="278"/>
      <c r="K666" s="278"/>
      <c r="L666" s="283"/>
      <c r="M666" s="284"/>
      <c r="N666" s="285"/>
      <c r="O666" s="285"/>
      <c r="P666" s="285"/>
      <c r="Q666" s="285"/>
      <c r="R666" s="285"/>
      <c r="S666" s="285"/>
      <c r="T666" s="286"/>
      <c r="AT666" s="287" t="s">
        <v>244</v>
      </c>
      <c r="AU666" s="287" t="s">
        <v>113</v>
      </c>
      <c r="AV666" s="14" t="s">
        <v>204</v>
      </c>
      <c r="AW666" s="14" t="s">
        <v>41</v>
      </c>
      <c r="AX666" s="14" t="s">
        <v>86</v>
      </c>
      <c r="AY666" s="287" t="s">
        <v>187</v>
      </c>
    </row>
    <row r="667" spans="2:65" s="1" customFormat="1" ht="16.5" customHeight="1">
      <c r="B667" s="49"/>
      <c r="C667" s="237" t="s">
        <v>1110</v>
      </c>
      <c r="D667" s="237" t="s">
        <v>190</v>
      </c>
      <c r="E667" s="238" t="s">
        <v>1111</v>
      </c>
      <c r="F667" s="239" t="s">
        <v>1112</v>
      </c>
      <c r="G667" s="240" t="s">
        <v>235</v>
      </c>
      <c r="H667" s="241">
        <v>177</v>
      </c>
      <c r="I667" s="242"/>
      <c r="J667" s="243">
        <f>ROUND(I667*H667,2)</f>
        <v>0</v>
      </c>
      <c r="K667" s="239" t="s">
        <v>34</v>
      </c>
      <c r="L667" s="75"/>
      <c r="M667" s="244" t="s">
        <v>34</v>
      </c>
      <c r="N667" s="245" t="s">
        <v>49</v>
      </c>
      <c r="O667" s="50"/>
      <c r="P667" s="246">
        <f>O667*H667</f>
        <v>0</v>
      </c>
      <c r="Q667" s="246">
        <v>0</v>
      </c>
      <c r="R667" s="246">
        <f>Q667*H667</f>
        <v>0</v>
      </c>
      <c r="S667" s="246">
        <v>0</v>
      </c>
      <c r="T667" s="247">
        <f>S667*H667</f>
        <v>0</v>
      </c>
      <c r="AR667" s="26" t="s">
        <v>204</v>
      </c>
      <c r="AT667" s="26" t="s">
        <v>190</v>
      </c>
      <c r="AU667" s="26" t="s">
        <v>113</v>
      </c>
      <c r="AY667" s="26" t="s">
        <v>187</v>
      </c>
      <c r="BE667" s="248">
        <f>IF(N667="základní",J667,0)</f>
        <v>0</v>
      </c>
      <c r="BF667" s="248">
        <f>IF(N667="snížená",J667,0)</f>
        <v>0</v>
      </c>
      <c r="BG667" s="248">
        <f>IF(N667="zákl. přenesená",J667,0)</f>
        <v>0</v>
      </c>
      <c r="BH667" s="248">
        <f>IF(N667="sníž. přenesená",J667,0)</f>
        <v>0</v>
      </c>
      <c r="BI667" s="248">
        <f>IF(N667="nulová",J667,0)</f>
        <v>0</v>
      </c>
      <c r="BJ667" s="26" t="s">
        <v>86</v>
      </c>
      <c r="BK667" s="248">
        <f>ROUND(I667*H667,2)</f>
        <v>0</v>
      </c>
      <c r="BL667" s="26" t="s">
        <v>204</v>
      </c>
      <c r="BM667" s="26" t="s">
        <v>1113</v>
      </c>
    </row>
    <row r="668" spans="2:51" s="13" customFormat="1" ht="13.5">
      <c r="B668" s="266"/>
      <c r="C668" s="267"/>
      <c r="D668" s="253" t="s">
        <v>244</v>
      </c>
      <c r="E668" s="268" t="s">
        <v>34</v>
      </c>
      <c r="F668" s="269" t="s">
        <v>1114</v>
      </c>
      <c r="G668" s="267"/>
      <c r="H668" s="270">
        <v>177</v>
      </c>
      <c r="I668" s="271"/>
      <c r="J668" s="267"/>
      <c r="K668" s="267"/>
      <c r="L668" s="272"/>
      <c r="M668" s="273"/>
      <c r="N668" s="274"/>
      <c r="O668" s="274"/>
      <c r="P668" s="274"/>
      <c r="Q668" s="274"/>
      <c r="R668" s="274"/>
      <c r="S668" s="274"/>
      <c r="T668" s="275"/>
      <c r="AT668" s="276" t="s">
        <v>244</v>
      </c>
      <c r="AU668" s="276" t="s">
        <v>113</v>
      </c>
      <c r="AV668" s="13" t="s">
        <v>88</v>
      </c>
      <c r="AW668" s="13" t="s">
        <v>41</v>
      </c>
      <c r="AX668" s="13" t="s">
        <v>86</v>
      </c>
      <c r="AY668" s="276" t="s">
        <v>187</v>
      </c>
    </row>
    <row r="669" spans="2:65" s="1" customFormat="1" ht="16.5" customHeight="1">
      <c r="B669" s="49"/>
      <c r="C669" s="237" t="s">
        <v>1115</v>
      </c>
      <c r="D669" s="237" t="s">
        <v>190</v>
      </c>
      <c r="E669" s="238" t="s">
        <v>1116</v>
      </c>
      <c r="F669" s="239" t="s">
        <v>1117</v>
      </c>
      <c r="G669" s="240" t="s">
        <v>235</v>
      </c>
      <c r="H669" s="241">
        <v>44.79</v>
      </c>
      <c r="I669" s="242"/>
      <c r="J669" s="243">
        <f>ROUND(I669*H669,2)</f>
        <v>0</v>
      </c>
      <c r="K669" s="239" t="s">
        <v>194</v>
      </c>
      <c r="L669" s="75"/>
      <c r="M669" s="244" t="s">
        <v>34</v>
      </c>
      <c r="N669" s="245" t="s">
        <v>49</v>
      </c>
      <c r="O669" s="50"/>
      <c r="P669" s="246">
        <f>O669*H669</f>
        <v>0</v>
      </c>
      <c r="Q669" s="246">
        <v>0.0204</v>
      </c>
      <c r="R669" s="246">
        <f>Q669*H669</f>
        <v>0.9137160000000001</v>
      </c>
      <c r="S669" s="246">
        <v>0</v>
      </c>
      <c r="T669" s="247">
        <f>S669*H669</f>
        <v>0</v>
      </c>
      <c r="AR669" s="26" t="s">
        <v>204</v>
      </c>
      <c r="AT669" s="26" t="s">
        <v>190</v>
      </c>
      <c r="AU669" s="26" t="s">
        <v>113</v>
      </c>
      <c r="AY669" s="26" t="s">
        <v>187</v>
      </c>
      <c r="BE669" s="248">
        <f>IF(N669="základní",J669,0)</f>
        <v>0</v>
      </c>
      <c r="BF669" s="248">
        <f>IF(N669="snížená",J669,0)</f>
        <v>0</v>
      </c>
      <c r="BG669" s="248">
        <f>IF(N669="zákl. přenesená",J669,0)</f>
        <v>0</v>
      </c>
      <c r="BH669" s="248">
        <f>IF(N669="sníž. přenesená",J669,0)</f>
        <v>0</v>
      </c>
      <c r="BI669" s="248">
        <f>IF(N669="nulová",J669,0)</f>
        <v>0</v>
      </c>
      <c r="BJ669" s="26" t="s">
        <v>86</v>
      </c>
      <c r="BK669" s="248">
        <f>ROUND(I669*H669,2)</f>
        <v>0</v>
      </c>
      <c r="BL669" s="26" t="s">
        <v>204</v>
      </c>
      <c r="BM669" s="26" t="s">
        <v>1118</v>
      </c>
    </row>
    <row r="670" spans="2:51" s="12" customFormat="1" ht="13.5">
      <c r="B670" s="256"/>
      <c r="C670" s="257"/>
      <c r="D670" s="253" t="s">
        <v>244</v>
      </c>
      <c r="E670" s="258" t="s">
        <v>34</v>
      </c>
      <c r="F670" s="259" t="s">
        <v>1119</v>
      </c>
      <c r="G670" s="257"/>
      <c r="H670" s="258" t="s">
        <v>34</v>
      </c>
      <c r="I670" s="260"/>
      <c r="J670" s="257"/>
      <c r="K670" s="257"/>
      <c r="L670" s="261"/>
      <c r="M670" s="262"/>
      <c r="N670" s="263"/>
      <c r="O670" s="263"/>
      <c r="P670" s="263"/>
      <c r="Q670" s="263"/>
      <c r="R670" s="263"/>
      <c r="S670" s="263"/>
      <c r="T670" s="264"/>
      <c r="AT670" s="265" t="s">
        <v>244</v>
      </c>
      <c r="AU670" s="265" t="s">
        <v>113</v>
      </c>
      <c r="AV670" s="12" t="s">
        <v>86</v>
      </c>
      <c r="AW670" s="12" t="s">
        <v>41</v>
      </c>
      <c r="AX670" s="12" t="s">
        <v>78</v>
      </c>
      <c r="AY670" s="265" t="s">
        <v>187</v>
      </c>
    </row>
    <row r="671" spans="2:51" s="13" customFormat="1" ht="13.5">
      <c r="B671" s="266"/>
      <c r="C671" s="267"/>
      <c r="D671" s="253" t="s">
        <v>244</v>
      </c>
      <c r="E671" s="268" t="s">
        <v>34</v>
      </c>
      <c r="F671" s="269" t="s">
        <v>1120</v>
      </c>
      <c r="G671" s="267"/>
      <c r="H671" s="270">
        <v>13.67</v>
      </c>
      <c r="I671" s="271"/>
      <c r="J671" s="267"/>
      <c r="K671" s="267"/>
      <c r="L671" s="272"/>
      <c r="M671" s="273"/>
      <c r="N671" s="274"/>
      <c r="O671" s="274"/>
      <c r="P671" s="274"/>
      <c r="Q671" s="274"/>
      <c r="R671" s="274"/>
      <c r="S671" s="274"/>
      <c r="T671" s="275"/>
      <c r="AT671" s="276" t="s">
        <v>244</v>
      </c>
      <c r="AU671" s="276" t="s">
        <v>113</v>
      </c>
      <c r="AV671" s="13" t="s">
        <v>88</v>
      </c>
      <c r="AW671" s="13" t="s">
        <v>41</v>
      </c>
      <c r="AX671" s="13" t="s">
        <v>78</v>
      </c>
      <c r="AY671" s="276" t="s">
        <v>187</v>
      </c>
    </row>
    <row r="672" spans="2:51" s="12" customFormat="1" ht="13.5">
      <c r="B672" s="256"/>
      <c r="C672" s="257"/>
      <c r="D672" s="253" t="s">
        <v>244</v>
      </c>
      <c r="E672" s="258" t="s">
        <v>34</v>
      </c>
      <c r="F672" s="259" t="s">
        <v>1121</v>
      </c>
      <c r="G672" s="257"/>
      <c r="H672" s="258" t="s">
        <v>34</v>
      </c>
      <c r="I672" s="260"/>
      <c r="J672" s="257"/>
      <c r="K672" s="257"/>
      <c r="L672" s="261"/>
      <c r="M672" s="262"/>
      <c r="N672" s="263"/>
      <c r="O672" s="263"/>
      <c r="P672" s="263"/>
      <c r="Q672" s="263"/>
      <c r="R672" s="263"/>
      <c r="S672" s="263"/>
      <c r="T672" s="264"/>
      <c r="AT672" s="265" t="s">
        <v>244</v>
      </c>
      <c r="AU672" s="265" t="s">
        <v>113</v>
      </c>
      <c r="AV672" s="12" t="s">
        <v>86</v>
      </c>
      <c r="AW672" s="12" t="s">
        <v>41</v>
      </c>
      <c r="AX672" s="12" t="s">
        <v>78</v>
      </c>
      <c r="AY672" s="265" t="s">
        <v>187</v>
      </c>
    </row>
    <row r="673" spans="2:51" s="13" customFormat="1" ht="13.5">
      <c r="B673" s="266"/>
      <c r="C673" s="267"/>
      <c r="D673" s="253" t="s">
        <v>244</v>
      </c>
      <c r="E673" s="268" t="s">
        <v>34</v>
      </c>
      <c r="F673" s="269" t="s">
        <v>1122</v>
      </c>
      <c r="G673" s="267"/>
      <c r="H673" s="270">
        <v>5.77</v>
      </c>
      <c r="I673" s="271"/>
      <c r="J673" s="267"/>
      <c r="K673" s="267"/>
      <c r="L673" s="272"/>
      <c r="M673" s="273"/>
      <c r="N673" s="274"/>
      <c r="O673" s="274"/>
      <c r="P673" s="274"/>
      <c r="Q673" s="274"/>
      <c r="R673" s="274"/>
      <c r="S673" s="274"/>
      <c r="T673" s="275"/>
      <c r="AT673" s="276" t="s">
        <v>244</v>
      </c>
      <c r="AU673" s="276" t="s">
        <v>113</v>
      </c>
      <c r="AV673" s="13" t="s">
        <v>88</v>
      </c>
      <c r="AW673" s="13" t="s">
        <v>41</v>
      </c>
      <c r="AX673" s="13" t="s">
        <v>78</v>
      </c>
      <c r="AY673" s="276" t="s">
        <v>187</v>
      </c>
    </row>
    <row r="674" spans="2:51" s="12" customFormat="1" ht="13.5">
      <c r="B674" s="256"/>
      <c r="C674" s="257"/>
      <c r="D674" s="253" t="s">
        <v>244</v>
      </c>
      <c r="E674" s="258" t="s">
        <v>34</v>
      </c>
      <c r="F674" s="259" t="s">
        <v>991</v>
      </c>
      <c r="G674" s="257"/>
      <c r="H674" s="258" t="s">
        <v>34</v>
      </c>
      <c r="I674" s="260"/>
      <c r="J674" s="257"/>
      <c r="K674" s="257"/>
      <c r="L674" s="261"/>
      <c r="M674" s="262"/>
      <c r="N674" s="263"/>
      <c r="O674" s="263"/>
      <c r="P674" s="263"/>
      <c r="Q674" s="263"/>
      <c r="R674" s="263"/>
      <c r="S674" s="263"/>
      <c r="T674" s="264"/>
      <c r="AT674" s="265" t="s">
        <v>244</v>
      </c>
      <c r="AU674" s="265" t="s">
        <v>113</v>
      </c>
      <c r="AV674" s="12" t="s">
        <v>86</v>
      </c>
      <c r="AW674" s="12" t="s">
        <v>41</v>
      </c>
      <c r="AX674" s="12" t="s">
        <v>78</v>
      </c>
      <c r="AY674" s="265" t="s">
        <v>187</v>
      </c>
    </row>
    <row r="675" spans="2:51" s="13" customFormat="1" ht="13.5">
      <c r="B675" s="266"/>
      <c r="C675" s="267"/>
      <c r="D675" s="253" t="s">
        <v>244</v>
      </c>
      <c r="E675" s="268" t="s">
        <v>34</v>
      </c>
      <c r="F675" s="269" t="s">
        <v>317</v>
      </c>
      <c r="G675" s="267"/>
      <c r="H675" s="270">
        <v>12</v>
      </c>
      <c r="I675" s="271"/>
      <c r="J675" s="267"/>
      <c r="K675" s="267"/>
      <c r="L675" s="272"/>
      <c r="M675" s="273"/>
      <c r="N675" s="274"/>
      <c r="O675" s="274"/>
      <c r="P675" s="274"/>
      <c r="Q675" s="274"/>
      <c r="R675" s="274"/>
      <c r="S675" s="274"/>
      <c r="T675" s="275"/>
      <c r="AT675" s="276" t="s">
        <v>244</v>
      </c>
      <c r="AU675" s="276" t="s">
        <v>113</v>
      </c>
      <c r="AV675" s="13" t="s">
        <v>88</v>
      </c>
      <c r="AW675" s="13" t="s">
        <v>41</v>
      </c>
      <c r="AX675" s="13" t="s">
        <v>78</v>
      </c>
      <c r="AY675" s="276" t="s">
        <v>187</v>
      </c>
    </row>
    <row r="676" spans="2:51" s="12" customFormat="1" ht="13.5">
      <c r="B676" s="256"/>
      <c r="C676" s="257"/>
      <c r="D676" s="253" t="s">
        <v>244</v>
      </c>
      <c r="E676" s="258" t="s">
        <v>34</v>
      </c>
      <c r="F676" s="259" t="s">
        <v>996</v>
      </c>
      <c r="G676" s="257"/>
      <c r="H676" s="258" t="s">
        <v>34</v>
      </c>
      <c r="I676" s="260"/>
      <c r="J676" s="257"/>
      <c r="K676" s="257"/>
      <c r="L676" s="261"/>
      <c r="M676" s="262"/>
      <c r="N676" s="263"/>
      <c r="O676" s="263"/>
      <c r="P676" s="263"/>
      <c r="Q676" s="263"/>
      <c r="R676" s="263"/>
      <c r="S676" s="263"/>
      <c r="T676" s="264"/>
      <c r="AT676" s="265" t="s">
        <v>244</v>
      </c>
      <c r="AU676" s="265" t="s">
        <v>113</v>
      </c>
      <c r="AV676" s="12" t="s">
        <v>86</v>
      </c>
      <c r="AW676" s="12" t="s">
        <v>41</v>
      </c>
      <c r="AX676" s="12" t="s">
        <v>78</v>
      </c>
      <c r="AY676" s="265" t="s">
        <v>187</v>
      </c>
    </row>
    <row r="677" spans="2:51" s="13" customFormat="1" ht="13.5">
      <c r="B677" s="266"/>
      <c r="C677" s="267"/>
      <c r="D677" s="253" t="s">
        <v>244</v>
      </c>
      <c r="E677" s="268" t="s">
        <v>34</v>
      </c>
      <c r="F677" s="269" t="s">
        <v>1123</v>
      </c>
      <c r="G677" s="267"/>
      <c r="H677" s="270">
        <v>9.9</v>
      </c>
      <c r="I677" s="271"/>
      <c r="J677" s="267"/>
      <c r="K677" s="267"/>
      <c r="L677" s="272"/>
      <c r="M677" s="273"/>
      <c r="N677" s="274"/>
      <c r="O677" s="274"/>
      <c r="P677" s="274"/>
      <c r="Q677" s="274"/>
      <c r="R677" s="274"/>
      <c r="S677" s="274"/>
      <c r="T677" s="275"/>
      <c r="AT677" s="276" t="s">
        <v>244</v>
      </c>
      <c r="AU677" s="276" t="s">
        <v>113</v>
      </c>
      <c r="AV677" s="13" t="s">
        <v>88</v>
      </c>
      <c r="AW677" s="13" t="s">
        <v>41</v>
      </c>
      <c r="AX677" s="13" t="s">
        <v>78</v>
      </c>
      <c r="AY677" s="276" t="s">
        <v>187</v>
      </c>
    </row>
    <row r="678" spans="2:51" s="12" customFormat="1" ht="13.5">
      <c r="B678" s="256"/>
      <c r="C678" s="257"/>
      <c r="D678" s="253" t="s">
        <v>244</v>
      </c>
      <c r="E678" s="258" t="s">
        <v>34</v>
      </c>
      <c r="F678" s="259" t="s">
        <v>1124</v>
      </c>
      <c r="G678" s="257"/>
      <c r="H678" s="258" t="s">
        <v>34</v>
      </c>
      <c r="I678" s="260"/>
      <c r="J678" s="257"/>
      <c r="K678" s="257"/>
      <c r="L678" s="261"/>
      <c r="M678" s="262"/>
      <c r="N678" s="263"/>
      <c r="O678" s="263"/>
      <c r="P678" s="263"/>
      <c r="Q678" s="263"/>
      <c r="R678" s="263"/>
      <c r="S678" s="263"/>
      <c r="T678" s="264"/>
      <c r="AT678" s="265" t="s">
        <v>244</v>
      </c>
      <c r="AU678" s="265" t="s">
        <v>113</v>
      </c>
      <c r="AV678" s="12" t="s">
        <v>86</v>
      </c>
      <c r="AW678" s="12" t="s">
        <v>41</v>
      </c>
      <c r="AX678" s="12" t="s">
        <v>78</v>
      </c>
      <c r="AY678" s="265" t="s">
        <v>187</v>
      </c>
    </row>
    <row r="679" spans="2:51" s="13" customFormat="1" ht="13.5">
      <c r="B679" s="266"/>
      <c r="C679" s="267"/>
      <c r="D679" s="253" t="s">
        <v>244</v>
      </c>
      <c r="E679" s="268" t="s">
        <v>34</v>
      </c>
      <c r="F679" s="269" t="s">
        <v>1125</v>
      </c>
      <c r="G679" s="267"/>
      <c r="H679" s="270">
        <v>3.45</v>
      </c>
      <c r="I679" s="271"/>
      <c r="J679" s="267"/>
      <c r="K679" s="267"/>
      <c r="L679" s="272"/>
      <c r="M679" s="273"/>
      <c r="N679" s="274"/>
      <c r="O679" s="274"/>
      <c r="P679" s="274"/>
      <c r="Q679" s="274"/>
      <c r="R679" s="274"/>
      <c r="S679" s="274"/>
      <c r="T679" s="275"/>
      <c r="AT679" s="276" t="s">
        <v>244</v>
      </c>
      <c r="AU679" s="276" t="s">
        <v>113</v>
      </c>
      <c r="AV679" s="13" t="s">
        <v>88</v>
      </c>
      <c r="AW679" s="13" t="s">
        <v>41</v>
      </c>
      <c r="AX679" s="13" t="s">
        <v>78</v>
      </c>
      <c r="AY679" s="276" t="s">
        <v>187</v>
      </c>
    </row>
    <row r="680" spans="2:51" s="14" customFormat="1" ht="13.5">
      <c r="B680" s="277"/>
      <c r="C680" s="278"/>
      <c r="D680" s="253" t="s">
        <v>244</v>
      </c>
      <c r="E680" s="279" t="s">
        <v>34</v>
      </c>
      <c r="F680" s="280" t="s">
        <v>251</v>
      </c>
      <c r="G680" s="278"/>
      <c r="H680" s="281">
        <v>44.79</v>
      </c>
      <c r="I680" s="282"/>
      <c r="J680" s="278"/>
      <c r="K680" s="278"/>
      <c r="L680" s="283"/>
      <c r="M680" s="284"/>
      <c r="N680" s="285"/>
      <c r="O680" s="285"/>
      <c r="P680" s="285"/>
      <c r="Q680" s="285"/>
      <c r="R680" s="285"/>
      <c r="S680" s="285"/>
      <c r="T680" s="286"/>
      <c r="AT680" s="287" t="s">
        <v>244</v>
      </c>
      <c r="AU680" s="287" t="s">
        <v>113</v>
      </c>
      <c r="AV680" s="14" t="s">
        <v>204</v>
      </c>
      <c r="AW680" s="14" t="s">
        <v>41</v>
      </c>
      <c r="AX680" s="14" t="s">
        <v>86</v>
      </c>
      <c r="AY680" s="287" t="s">
        <v>187</v>
      </c>
    </row>
    <row r="681" spans="2:65" s="1" customFormat="1" ht="16.5" customHeight="1">
      <c r="B681" s="49"/>
      <c r="C681" s="237" t="s">
        <v>1126</v>
      </c>
      <c r="D681" s="237" t="s">
        <v>190</v>
      </c>
      <c r="E681" s="238" t="s">
        <v>1127</v>
      </c>
      <c r="F681" s="239" t="s">
        <v>1128</v>
      </c>
      <c r="G681" s="240" t="s">
        <v>235</v>
      </c>
      <c r="H681" s="241">
        <v>1057.42</v>
      </c>
      <c r="I681" s="242"/>
      <c r="J681" s="243">
        <f>ROUND(I681*H681,2)</f>
        <v>0</v>
      </c>
      <c r="K681" s="239" t="s">
        <v>194</v>
      </c>
      <c r="L681" s="75"/>
      <c r="M681" s="244" t="s">
        <v>34</v>
      </c>
      <c r="N681" s="245" t="s">
        <v>49</v>
      </c>
      <c r="O681" s="50"/>
      <c r="P681" s="246">
        <f>O681*H681</f>
        <v>0</v>
      </c>
      <c r="Q681" s="246">
        <v>0.00013</v>
      </c>
      <c r="R681" s="246">
        <f>Q681*H681</f>
        <v>0.1374646</v>
      </c>
      <c r="S681" s="246">
        <v>0</v>
      </c>
      <c r="T681" s="247">
        <f>S681*H681</f>
        <v>0</v>
      </c>
      <c r="AR681" s="26" t="s">
        <v>204</v>
      </c>
      <c r="AT681" s="26" t="s">
        <v>190</v>
      </c>
      <c r="AU681" s="26" t="s">
        <v>113</v>
      </c>
      <c r="AY681" s="26" t="s">
        <v>187</v>
      </c>
      <c r="BE681" s="248">
        <f>IF(N681="základní",J681,0)</f>
        <v>0</v>
      </c>
      <c r="BF681" s="248">
        <f>IF(N681="snížená",J681,0)</f>
        <v>0</v>
      </c>
      <c r="BG681" s="248">
        <f>IF(N681="zákl. přenesená",J681,0)</f>
        <v>0</v>
      </c>
      <c r="BH681" s="248">
        <f>IF(N681="sníž. přenesená",J681,0)</f>
        <v>0</v>
      </c>
      <c r="BI681" s="248">
        <f>IF(N681="nulová",J681,0)</f>
        <v>0</v>
      </c>
      <c r="BJ681" s="26" t="s">
        <v>86</v>
      </c>
      <c r="BK681" s="248">
        <f>ROUND(I681*H681,2)</f>
        <v>0</v>
      </c>
      <c r="BL681" s="26" t="s">
        <v>204</v>
      </c>
      <c r="BM681" s="26" t="s">
        <v>1129</v>
      </c>
    </row>
    <row r="682" spans="2:51" s="12" customFormat="1" ht="13.5">
      <c r="B682" s="256"/>
      <c r="C682" s="257"/>
      <c r="D682" s="253" t="s">
        <v>244</v>
      </c>
      <c r="E682" s="258" t="s">
        <v>34</v>
      </c>
      <c r="F682" s="259" t="s">
        <v>975</v>
      </c>
      <c r="G682" s="257"/>
      <c r="H682" s="258" t="s">
        <v>34</v>
      </c>
      <c r="I682" s="260"/>
      <c r="J682" s="257"/>
      <c r="K682" s="257"/>
      <c r="L682" s="261"/>
      <c r="M682" s="262"/>
      <c r="N682" s="263"/>
      <c r="O682" s="263"/>
      <c r="P682" s="263"/>
      <c r="Q682" s="263"/>
      <c r="R682" s="263"/>
      <c r="S682" s="263"/>
      <c r="T682" s="264"/>
      <c r="AT682" s="265" t="s">
        <v>244</v>
      </c>
      <c r="AU682" s="265" t="s">
        <v>113</v>
      </c>
      <c r="AV682" s="12" t="s">
        <v>86</v>
      </c>
      <c r="AW682" s="12" t="s">
        <v>41</v>
      </c>
      <c r="AX682" s="12" t="s">
        <v>78</v>
      </c>
      <c r="AY682" s="265" t="s">
        <v>187</v>
      </c>
    </row>
    <row r="683" spans="2:51" s="13" customFormat="1" ht="13.5">
      <c r="B683" s="266"/>
      <c r="C683" s="267"/>
      <c r="D683" s="253" t="s">
        <v>244</v>
      </c>
      <c r="E683" s="268" t="s">
        <v>34</v>
      </c>
      <c r="F683" s="269" t="s">
        <v>1130</v>
      </c>
      <c r="G683" s="267"/>
      <c r="H683" s="270">
        <v>154.1</v>
      </c>
      <c r="I683" s="271"/>
      <c r="J683" s="267"/>
      <c r="K683" s="267"/>
      <c r="L683" s="272"/>
      <c r="M683" s="273"/>
      <c r="N683" s="274"/>
      <c r="O683" s="274"/>
      <c r="P683" s="274"/>
      <c r="Q683" s="274"/>
      <c r="R683" s="274"/>
      <c r="S683" s="274"/>
      <c r="T683" s="275"/>
      <c r="AT683" s="276" t="s">
        <v>244</v>
      </c>
      <c r="AU683" s="276" t="s">
        <v>113</v>
      </c>
      <c r="AV683" s="13" t="s">
        <v>88</v>
      </c>
      <c r="AW683" s="13" t="s">
        <v>41</v>
      </c>
      <c r="AX683" s="13" t="s">
        <v>78</v>
      </c>
      <c r="AY683" s="276" t="s">
        <v>187</v>
      </c>
    </row>
    <row r="684" spans="2:51" s="12" customFormat="1" ht="13.5">
      <c r="B684" s="256"/>
      <c r="C684" s="257"/>
      <c r="D684" s="253" t="s">
        <v>244</v>
      </c>
      <c r="E684" s="258" t="s">
        <v>34</v>
      </c>
      <c r="F684" s="259" t="s">
        <v>977</v>
      </c>
      <c r="G684" s="257"/>
      <c r="H684" s="258" t="s">
        <v>34</v>
      </c>
      <c r="I684" s="260"/>
      <c r="J684" s="257"/>
      <c r="K684" s="257"/>
      <c r="L684" s="261"/>
      <c r="M684" s="262"/>
      <c r="N684" s="263"/>
      <c r="O684" s="263"/>
      <c r="P684" s="263"/>
      <c r="Q684" s="263"/>
      <c r="R684" s="263"/>
      <c r="S684" s="263"/>
      <c r="T684" s="264"/>
      <c r="AT684" s="265" t="s">
        <v>244</v>
      </c>
      <c r="AU684" s="265" t="s">
        <v>113</v>
      </c>
      <c r="AV684" s="12" t="s">
        <v>86</v>
      </c>
      <c r="AW684" s="12" t="s">
        <v>41</v>
      </c>
      <c r="AX684" s="12" t="s">
        <v>78</v>
      </c>
      <c r="AY684" s="265" t="s">
        <v>187</v>
      </c>
    </row>
    <row r="685" spans="2:51" s="13" customFormat="1" ht="13.5">
      <c r="B685" s="266"/>
      <c r="C685" s="267"/>
      <c r="D685" s="253" t="s">
        <v>244</v>
      </c>
      <c r="E685" s="268" t="s">
        <v>34</v>
      </c>
      <c r="F685" s="269" t="s">
        <v>1131</v>
      </c>
      <c r="G685" s="267"/>
      <c r="H685" s="270">
        <v>23.8</v>
      </c>
      <c r="I685" s="271"/>
      <c r="J685" s="267"/>
      <c r="K685" s="267"/>
      <c r="L685" s="272"/>
      <c r="M685" s="273"/>
      <c r="N685" s="274"/>
      <c r="O685" s="274"/>
      <c r="P685" s="274"/>
      <c r="Q685" s="274"/>
      <c r="R685" s="274"/>
      <c r="S685" s="274"/>
      <c r="T685" s="275"/>
      <c r="AT685" s="276" t="s">
        <v>244</v>
      </c>
      <c r="AU685" s="276" t="s">
        <v>113</v>
      </c>
      <c r="AV685" s="13" t="s">
        <v>88</v>
      </c>
      <c r="AW685" s="13" t="s">
        <v>41</v>
      </c>
      <c r="AX685" s="13" t="s">
        <v>78</v>
      </c>
      <c r="AY685" s="276" t="s">
        <v>187</v>
      </c>
    </row>
    <row r="686" spans="2:51" s="12" customFormat="1" ht="13.5">
      <c r="B686" s="256"/>
      <c r="C686" s="257"/>
      <c r="D686" s="253" t="s">
        <v>244</v>
      </c>
      <c r="E686" s="258" t="s">
        <v>34</v>
      </c>
      <c r="F686" s="259" t="s">
        <v>983</v>
      </c>
      <c r="G686" s="257"/>
      <c r="H686" s="258" t="s">
        <v>34</v>
      </c>
      <c r="I686" s="260"/>
      <c r="J686" s="257"/>
      <c r="K686" s="257"/>
      <c r="L686" s="261"/>
      <c r="M686" s="262"/>
      <c r="N686" s="263"/>
      <c r="O686" s="263"/>
      <c r="P686" s="263"/>
      <c r="Q686" s="263"/>
      <c r="R686" s="263"/>
      <c r="S686" s="263"/>
      <c r="T686" s="264"/>
      <c r="AT686" s="265" t="s">
        <v>244</v>
      </c>
      <c r="AU686" s="265" t="s">
        <v>113</v>
      </c>
      <c r="AV686" s="12" t="s">
        <v>86</v>
      </c>
      <c r="AW686" s="12" t="s">
        <v>41</v>
      </c>
      <c r="AX686" s="12" t="s">
        <v>78</v>
      </c>
      <c r="AY686" s="265" t="s">
        <v>187</v>
      </c>
    </row>
    <row r="687" spans="2:51" s="13" customFormat="1" ht="13.5">
      <c r="B687" s="266"/>
      <c r="C687" s="267"/>
      <c r="D687" s="253" t="s">
        <v>244</v>
      </c>
      <c r="E687" s="268" t="s">
        <v>34</v>
      </c>
      <c r="F687" s="269" t="s">
        <v>1132</v>
      </c>
      <c r="G687" s="267"/>
      <c r="H687" s="270">
        <v>134.78</v>
      </c>
      <c r="I687" s="271"/>
      <c r="J687" s="267"/>
      <c r="K687" s="267"/>
      <c r="L687" s="272"/>
      <c r="M687" s="273"/>
      <c r="N687" s="274"/>
      <c r="O687" s="274"/>
      <c r="P687" s="274"/>
      <c r="Q687" s="274"/>
      <c r="R687" s="274"/>
      <c r="S687" s="274"/>
      <c r="T687" s="275"/>
      <c r="AT687" s="276" t="s">
        <v>244</v>
      </c>
      <c r="AU687" s="276" t="s">
        <v>113</v>
      </c>
      <c r="AV687" s="13" t="s">
        <v>88</v>
      </c>
      <c r="AW687" s="13" t="s">
        <v>41</v>
      </c>
      <c r="AX687" s="13" t="s">
        <v>78</v>
      </c>
      <c r="AY687" s="276" t="s">
        <v>187</v>
      </c>
    </row>
    <row r="688" spans="2:51" s="12" customFormat="1" ht="13.5">
      <c r="B688" s="256"/>
      <c r="C688" s="257"/>
      <c r="D688" s="253" t="s">
        <v>244</v>
      </c>
      <c r="E688" s="258" t="s">
        <v>34</v>
      </c>
      <c r="F688" s="259" t="s">
        <v>1016</v>
      </c>
      <c r="G688" s="257"/>
      <c r="H688" s="258" t="s">
        <v>34</v>
      </c>
      <c r="I688" s="260"/>
      <c r="J688" s="257"/>
      <c r="K688" s="257"/>
      <c r="L688" s="261"/>
      <c r="M688" s="262"/>
      <c r="N688" s="263"/>
      <c r="O688" s="263"/>
      <c r="P688" s="263"/>
      <c r="Q688" s="263"/>
      <c r="R688" s="263"/>
      <c r="S688" s="263"/>
      <c r="T688" s="264"/>
      <c r="AT688" s="265" t="s">
        <v>244</v>
      </c>
      <c r="AU688" s="265" t="s">
        <v>113</v>
      </c>
      <c r="AV688" s="12" t="s">
        <v>86</v>
      </c>
      <c r="AW688" s="12" t="s">
        <v>41</v>
      </c>
      <c r="AX688" s="12" t="s">
        <v>78</v>
      </c>
      <c r="AY688" s="265" t="s">
        <v>187</v>
      </c>
    </row>
    <row r="689" spans="2:51" s="13" customFormat="1" ht="13.5">
      <c r="B689" s="266"/>
      <c r="C689" s="267"/>
      <c r="D689" s="253" t="s">
        <v>244</v>
      </c>
      <c r="E689" s="268" t="s">
        <v>34</v>
      </c>
      <c r="F689" s="269" t="s">
        <v>1133</v>
      </c>
      <c r="G689" s="267"/>
      <c r="H689" s="270">
        <v>14.75</v>
      </c>
      <c r="I689" s="271"/>
      <c r="J689" s="267"/>
      <c r="K689" s="267"/>
      <c r="L689" s="272"/>
      <c r="M689" s="273"/>
      <c r="N689" s="274"/>
      <c r="O689" s="274"/>
      <c r="P689" s="274"/>
      <c r="Q689" s="274"/>
      <c r="R689" s="274"/>
      <c r="S689" s="274"/>
      <c r="T689" s="275"/>
      <c r="AT689" s="276" t="s">
        <v>244</v>
      </c>
      <c r="AU689" s="276" t="s">
        <v>113</v>
      </c>
      <c r="AV689" s="13" t="s">
        <v>88</v>
      </c>
      <c r="AW689" s="13" t="s">
        <v>41</v>
      </c>
      <c r="AX689" s="13" t="s">
        <v>78</v>
      </c>
      <c r="AY689" s="276" t="s">
        <v>187</v>
      </c>
    </row>
    <row r="690" spans="2:51" s="12" customFormat="1" ht="13.5">
      <c r="B690" s="256"/>
      <c r="C690" s="257"/>
      <c r="D690" s="253" t="s">
        <v>244</v>
      </c>
      <c r="E690" s="258" t="s">
        <v>34</v>
      </c>
      <c r="F690" s="259" t="s">
        <v>1018</v>
      </c>
      <c r="G690" s="257"/>
      <c r="H690" s="258" t="s">
        <v>34</v>
      </c>
      <c r="I690" s="260"/>
      <c r="J690" s="257"/>
      <c r="K690" s="257"/>
      <c r="L690" s="261"/>
      <c r="M690" s="262"/>
      <c r="N690" s="263"/>
      <c r="O690" s="263"/>
      <c r="P690" s="263"/>
      <c r="Q690" s="263"/>
      <c r="R690" s="263"/>
      <c r="S690" s="263"/>
      <c r="T690" s="264"/>
      <c r="AT690" s="265" t="s">
        <v>244</v>
      </c>
      <c r="AU690" s="265" t="s">
        <v>113</v>
      </c>
      <c r="AV690" s="12" t="s">
        <v>86</v>
      </c>
      <c r="AW690" s="12" t="s">
        <v>41</v>
      </c>
      <c r="AX690" s="12" t="s">
        <v>78</v>
      </c>
      <c r="AY690" s="265" t="s">
        <v>187</v>
      </c>
    </row>
    <row r="691" spans="2:51" s="13" customFormat="1" ht="13.5">
      <c r="B691" s="266"/>
      <c r="C691" s="267"/>
      <c r="D691" s="253" t="s">
        <v>244</v>
      </c>
      <c r="E691" s="268" t="s">
        <v>34</v>
      </c>
      <c r="F691" s="269" t="s">
        <v>1134</v>
      </c>
      <c r="G691" s="267"/>
      <c r="H691" s="270">
        <v>33.5</v>
      </c>
      <c r="I691" s="271"/>
      <c r="J691" s="267"/>
      <c r="K691" s="267"/>
      <c r="L691" s="272"/>
      <c r="M691" s="273"/>
      <c r="N691" s="274"/>
      <c r="O691" s="274"/>
      <c r="P691" s="274"/>
      <c r="Q691" s="274"/>
      <c r="R691" s="274"/>
      <c r="S691" s="274"/>
      <c r="T691" s="275"/>
      <c r="AT691" s="276" t="s">
        <v>244</v>
      </c>
      <c r="AU691" s="276" t="s">
        <v>113</v>
      </c>
      <c r="AV691" s="13" t="s">
        <v>88</v>
      </c>
      <c r="AW691" s="13" t="s">
        <v>41</v>
      </c>
      <c r="AX691" s="13" t="s">
        <v>78</v>
      </c>
      <c r="AY691" s="276" t="s">
        <v>187</v>
      </c>
    </row>
    <row r="692" spans="2:51" s="12" customFormat="1" ht="13.5">
      <c r="B692" s="256"/>
      <c r="C692" s="257"/>
      <c r="D692" s="253" t="s">
        <v>244</v>
      </c>
      <c r="E692" s="258" t="s">
        <v>34</v>
      </c>
      <c r="F692" s="259" t="s">
        <v>1020</v>
      </c>
      <c r="G692" s="257"/>
      <c r="H692" s="258" t="s">
        <v>34</v>
      </c>
      <c r="I692" s="260"/>
      <c r="J692" s="257"/>
      <c r="K692" s="257"/>
      <c r="L692" s="261"/>
      <c r="M692" s="262"/>
      <c r="N692" s="263"/>
      <c r="O692" s="263"/>
      <c r="P692" s="263"/>
      <c r="Q692" s="263"/>
      <c r="R692" s="263"/>
      <c r="S692" s="263"/>
      <c r="T692" s="264"/>
      <c r="AT692" s="265" t="s">
        <v>244</v>
      </c>
      <c r="AU692" s="265" t="s">
        <v>113</v>
      </c>
      <c r="AV692" s="12" t="s">
        <v>86</v>
      </c>
      <c r="AW692" s="12" t="s">
        <v>41</v>
      </c>
      <c r="AX692" s="12" t="s">
        <v>78</v>
      </c>
      <c r="AY692" s="265" t="s">
        <v>187</v>
      </c>
    </row>
    <row r="693" spans="2:51" s="13" customFormat="1" ht="13.5">
      <c r="B693" s="266"/>
      <c r="C693" s="267"/>
      <c r="D693" s="253" t="s">
        <v>244</v>
      </c>
      <c r="E693" s="268" t="s">
        <v>34</v>
      </c>
      <c r="F693" s="269" t="s">
        <v>1135</v>
      </c>
      <c r="G693" s="267"/>
      <c r="H693" s="270">
        <v>26.57</v>
      </c>
      <c r="I693" s="271"/>
      <c r="J693" s="267"/>
      <c r="K693" s="267"/>
      <c r="L693" s="272"/>
      <c r="M693" s="273"/>
      <c r="N693" s="274"/>
      <c r="O693" s="274"/>
      <c r="P693" s="274"/>
      <c r="Q693" s="274"/>
      <c r="R693" s="274"/>
      <c r="S693" s="274"/>
      <c r="T693" s="275"/>
      <c r="AT693" s="276" t="s">
        <v>244</v>
      </c>
      <c r="AU693" s="276" t="s">
        <v>113</v>
      </c>
      <c r="AV693" s="13" t="s">
        <v>88</v>
      </c>
      <c r="AW693" s="13" t="s">
        <v>41</v>
      </c>
      <c r="AX693" s="13" t="s">
        <v>78</v>
      </c>
      <c r="AY693" s="276" t="s">
        <v>187</v>
      </c>
    </row>
    <row r="694" spans="2:51" s="12" customFormat="1" ht="13.5">
      <c r="B694" s="256"/>
      <c r="C694" s="257"/>
      <c r="D694" s="253" t="s">
        <v>244</v>
      </c>
      <c r="E694" s="258" t="s">
        <v>34</v>
      </c>
      <c r="F694" s="259" t="s">
        <v>985</v>
      </c>
      <c r="G694" s="257"/>
      <c r="H694" s="258" t="s">
        <v>34</v>
      </c>
      <c r="I694" s="260"/>
      <c r="J694" s="257"/>
      <c r="K694" s="257"/>
      <c r="L694" s="261"/>
      <c r="M694" s="262"/>
      <c r="N694" s="263"/>
      <c r="O694" s="263"/>
      <c r="P694" s="263"/>
      <c r="Q694" s="263"/>
      <c r="R694" s="263"/>
      <c r="S694" s="263"/>
      <c r="T694" s="264"/>
      <c r="AT694" s="265" t="s">
        <v>244</v>
      </c>
      <c r="AU694" s="265" t="s">
        <v>113</v>
      </c>
      <c r="AV694" s="12" t="s">
        <v>86</v>
      </c>
      <c r="AW694" s="12" t="s">
        <v>41</v>
      </c>
      <c r="AX694" s="12" t="s">
        <v>78</v>
      </c>
      <c r="AY694" s="265" t="s">
        <v>187</v>
      </c>
    </row>
    <row r="695" spans="2:51" s="13" customFormat="1" ht="13.5">
      <c r="B695" s="266"/>
      <c r="C695" s="267"/>
      <c r="D695" s="253" t="s">
        <v>244</v>
      </c>
      <c r="E695" s="268" t="s">
        <v>34</v>
      </c>
      <c r="F695" s="269" t="s">
        <v>1136</v>
      </c>
      <c r="G695" s="267"/>
      <c r="H695" s="270">
        <v>43.09</v>
      </c>
      <c r="I695" s="271"/>
      <c r="J695" s="267"/>
      <c r="K695" s="267"/>
      <c r="L695" s="272"/>
      <c r="M695" s="273"/>
      <c r="N695" s="274"/>
      <c r="O695" s="274"/>
      <c r="P695" s="274"/>
      <c r="Q695" s="274"/>
      <c r="R695" s="274"/>
      <c r="S695" s="274"/>
      <c r="T695" s="275"/>
      <c r="AT695" s="276" t="s">
        <v>244</v>
      </c>
      <c r="AU695" s="276" t="s">
        <v>113</v>
      </c>
      <c r="AV695" s="13" t="s">
        <v>88</v>
      </c>
      <c r="AW695" s="13" t="s">
        <v>41</v>
      </c>
      <c r="AX695" s="13" t="s">
        <v>78</v>
      </c>
      <c r="AY695" s="276" t="s">
        <v>187</v>
      </c>
    </row>
    <row r="696" spans="2:51" s="12" customFormat="1" ht="13.5">
      <c r="B696" s="256"/>
      <c r="C696" s="257"/>
      <c r="D696" s="253" t="s">
        <v>244</v>
      </c>
      <c r="E696" s="258" t="s">
        <v>34</v>
      </c>
      <c r="F696" s="259" t="s">
        <v>987</v>
      </c>
      <c r="G696" s="257"/>
      <c r="H696" s="258" t="s">
        <v>34</v>
      </c>
      <c r="I696" s="260"/>
      <c r="J696" s="257"/>
      <c r="K696" s="257"/>
      <c r="L696" s="261"/>
      <c r="M696" s="262"/>
      <c r="N696" s="263"/>
      <c r="O696" s="263"/>
      <c r="P696" s="263"/>
      <c r="Q696" s="263"/>
      <c r="R696" s="263"/>
      <c r="S696" s="263"/>
      <c r="T696" s="264"/>
      <c r="AT696" s="265" t="s">
        <v>244</v>
      </c>
      <c r="AU696" s="265" t="s">
        <v>113</v>
      </c>
      <c r="AV696" s="12" t="s">
        <v>86</v>
      </c>
      <c r="AW696" s="12" t="s">
        <v>41</v>
      </c>
      <c r="AX696" s="12" t="s">
        <v>78</v>
      </c>
      <c r="AY696" s="265" t="s">
        <v>187</v>
      </c>
    </row>
    <row r="697" spans="2:51" s="13" customFormat="1" ht="13.5">
      <c r="B697" s="266"/>
      <c r="C697" s="267"/>
      <c r="D697" s="253" t="s">
        <v>244</v>
      </c>
      <c r="E697" s="268" t="s">
        <v>34</v>
      </c>
      <c r="F697" s="269" t="s">
        <v>1137</v>
      </c>
      <c r="G697" s="267"/>
      <c r="H697" s="270">
        <v>71.41</v>
      </c>
      <c r="I697" s="271"/>
      <c r="J697" s="267"/>
      <c r="K697" s="267"/>
      <c r="L697" s="272"/>
      <c r="M697" s="273"/>
      <c r="N697" s="274"/>
      <c r="O697" s="274"/>
      <c r="P697" s="274"/>
      <c r="Q697" s="274"/>
      <c r="R697" s="274"/>
      <c r="S697" s="274"/>
      <c r="T697" s="275"/>
      <c r="AT697" s="276" t="s">
        <v>244</v>
      </c>
      <c r="AU697" s="276" t="s">
        <v>113</v>
      </c>
      <c r="AV697" s="13" t="s">
        <v>88</v>
      </c>
      <c r="AW697" s="13" t="s">
        <v>41</v>
      </c>
      <c r="AX697" s="13" t="s">
        <v>78</v>
      </c>
      <c r="AY697" s="276" t="s">
        <v>187</v>
      </c>
    </row>
    <row r="698" spans="2:51" s="12" customFormat="1" ht="13.5">
      <c r="B698" s="256"/>
      <c r="C698" s="257"/>
      <c r="D698" s="253" t="s">
        <v>244</v>
      </c>
      <c r="E698" s="258" t="s">
        <v>34</v>
      </c>
      <c r="F698" s="259" t="s">
        <v>989</v>
      </c>
      <c r="G698" s="257"/>
      <c r="H698" s="258" t="s">
        <v>34</v>
      </c>
      <c r="I698" s="260"/>
      <c r="J698" s="257"/>
      <c r="K698" s="257"/>
      <c r="L698" s="261"/>
      <c r="M698" s="262"/>
      <c r="N698" s="263"/>
      <c r="O698" s="263"/>
      <c r="P698" s="263"/>
      <c r="Q698" s="263"/>
      <c r="R698" s="263"/>
      <c r="S698" s="263"/>
      <c r="T698" s="264"/>
      <c r="AT698" s="265" t="s">
        <v>244</v>
      </c>
      <c r="AU698" s="265" t="s">
        <v>113</v>
      </c>
      <c r="AV698" s="12" t="s">
        <v>86</v>
      </c>
      <c r="AW698" s="12" t="s">
        <v>41</v>
      </c>
      <c r="AX698" s="12" t="s">
        <v>78</v>
      </c>
      <c r="AY698" s="265" t="s">
        <v>187</v>
      </c>
    </row>
    <row r="699" spans="2:51" s="13" customFormat="1" ht="13.5">
      <c r="B699" s="266"/>
      <c r="C699" s="267"/>
      <c r="D699" s="253" t="s">
        <v>244</v>
      </c>
      <c r="E699" s="268" t="s">
        <v>34</v>
      </c>
      <c r="F699" s="269" t="s">
        <v>1138</v>
      </c>
      <c r="G699" s="267"/>
      <c r="H699" s="270">
        <v>27.3</v>
      </c>
      <c r="I699" s="271"/>
      <c r="J699" s="267"/>
      <c r="K699" s="267"/>
      <c r="L699" s="272"/>
      <c r="M699" s="273"/>
      <c r="N699" s="274"/>
      <c r="O699" s="274"/>
      <c r="P699" s="274"/>
      <c r="Q699" s="274"/>
      <c r="R699" s="274"/>
      <c r="S699" s="274"/>
      <c r="T699" s="275"/>
      <c r="AT699" s="276" t="s">
        <v>244</v>
      </c>
      <c r="AU699" s="276" t="s">
        <v>113</v>
      </c>
      <c r="AV699" s="13" t="s">
        <v>88</v>
      </c>
      <c r="AW699" s="13" t="s">
        <v>41</v>
      </c>
      <c r="AX699" s="13" t="s">
        <v>78</v>
      </c>
      <c r="AY699" s="276" t="s">
        <v>187</v>
      </c>
    </row>
    <row r="700" spans="2:51" s="12" customFormat="1" ht="13.5">
      <c r="B700" s="256"/>
      <c r="C700" s="257"/>
      <c r="D700" s="253" t="s">
        <v>244</v>
      </c>
      <c r="E700" s="258" t="s">
        <v>34</v>
      </c>
      <c r="F700" s="259" t="s">
        <v>991</v>
      </c>
      <c r="G700" s="257"/>
      <c r="H700" s="258" t="s">
        <v>34</v>
      </c>
      <c r="I700" s="260"/>
      <c r="J700" s="257"/>
      <c r="K700" s="257"/>
      <c r="L700" s="261"/>
      <c r="M700" s="262"/>
      <c r="N700" s="263"/>
      <c r="O700" s="263"/>
      <c r="P700" s="263"/>
      <c r="Q700" s="263"/>
      <c r="R700" s="263"/>
      <c r="S700" s="263"/>
      <c r="T700" s="264"/>
      <c r="AT700" s="265" t="s">
        <v>244</v>
      </c>
      <c r="AU700" s="265" t="s">
        <v>113</v>
      </c>
      <c r="AV700" s="12" t="s">
        <v>86</v>
      </c>
      <c r="AW700" s="12" t="s">
        <v>41</v>
      </c>
      <c r="AX700" s="12" t="s">
        <v>78</v>
      </c>
      <c r="AY700" s="265" t="s">
        <v>187</v>
      </c>
    </row>
    <row r="701" spans="2:51" s="13" customFormat="1" ht="13.5">
      <c r="B701" s="266"/>
      <c r="C701" s="267"/>
      <c r="D701" s="253" t="s">
        <v>244</v>
      </c>
      <c r="E701" s="268" t="s">
        <v>34</v>
      </c>
      <c r="F701" s="269" t="s">
        <v>317</v>
      </c>
      <c r="G701" s="267"/>
      <c r="H701" s="270">
        <v>12</v>
      </c>
      <c r="I701" s="271"/>
      <c r="J701" s="267"/>
      <c r="K701" s="267"/>
      <c r="L701" s="272"/>
      <c r="M701" s="273"/>
      <c r="N701" s="274"/>
      <c r="O701" s="274"/>
      <c r="P701" s="274"/>
      <c r="Q701" s="274"/>
      <c r="R701" s="274"/>
      <c r="S701" s="274"/>
      <c r="T701" s="275"/>
      <c r="AT701" s="276" t="s">
        <v>244</v>
      </c>
      <c r="AU701" s="276" t="s">
        <v>113</v>
      </c>
      <c r="AV701" s="13" t="s">
        <v>88</v>
      </c>
      <c r="AW701" s="13" t="s">
        <v>41</v>
      </c>
      <c r="AX701" s="13" t="s">
        <v>78</v>
      </c>
      <c r="AY701" s="276" t="s">
        <v>187</v>
      </c>
    </row>
    <row r="702" spans="2:51" s="12" customFormat="1" ht="13.5">
      <c r="B702" s="256"/>
      <c r="C702" s="257"/>
      <c r="D702" s="253" t="s">
        <v>244</v>
      </c>
      <c r="E702" s="258" t="s">
        <v>34</v>
      </c>
      <c r="F702" s="259" t="s">
        <v>1022</v>
      </c>
      <c r="G702" s="257"/>
      <c r="H702" s="258" t="s">
        <v>34</v>
      </c>
      <c r="I702" s="260"/>
      <c r="J702" s="257"/>
      <c r="K702" s="257"/>
      <c r="L702" s="261"/>
      <c r="M702" s="262"/>
      <c r="N702" s="263"/>
      <c r="O702" s="263"/>
      <c r="P702" s="263"/>
      <c r="Q702" s="263"/>
      <c r="R702" s="263"/>
      <c r="S702" s="263"/>
      <c r="T702" s="264"/>
      <c r="AT702" s="265" t="s">
        <v>244</v>
      </c>
      <c r="AU702" s="265" t="s">
        <v>113</v>
      </c>
      <c r="AV702" s="12" t="s">
        <v>86</v>
      </c>
      <c r="AW702" s="12" t="s">
        <v>41</v>
      </c>
      <c r="AX702" s="12" t="s">
        <v>78</v>
      </c>
      <c r="AY702" s="265" t="s">
        <v>187</v>
      </c>
    </row>
    <row r="703" spans="2:51" s="13" customFormat="1" ht="13.5">
      <c r="B703" s="266"/>
      <c r="C703" s="267"/>
      <c r="D703" s="253" t="s">
        <v>244</v>
      </c>
      <c r="E703" s="268" t="s">
        <v>34</v>
      </c>
      <c r="F703" s="269" t="s">
        <v>1139</v>
      </c>
      <c r="G703" s="267"/>
      <c r="H703" s="270">
        <v>157.22</v>
      </c>
      <c r="I703" s="271"/>
      <c r="J703" s="267"/>
      <c r="K703" s="267"/>
      <c r="L703" s="272"/>
      <c r="M703" s="273"/>
      <c r="N703" s="274"/>
      <c r="O703" s="274"/>
      <c r="P703" s="274"/>
      <c r="Q703" s="274"/>
      <c r="R703" s="274"/>
      <c r="S703" s="274"/>
      <c r="T703" s="275"/>
      <c r="AT703" s="276" t="s">
        <v>244</v>
      </c>
      <c r="AU703" s="276" t="s">
        <v>113</v>
      </c>
      <c r="AV703" s="13" t="s">
        <v>88</v>
      </c>
      <c r="AW703" s="13" t="s">
        <v>41</v>
      </c>
      <c r="AX703" s="13" t="s">
        <v>78</v>
      </c>
      <c r="AY703" s="276" t="s">
        <v>187</v>
      </c>
    </row>
    <row r="704" spans="2:51" s="12" customFormat="1" ht="13.5">
      <c r="B704" s="256"/>
      <c r="C704" s="257"/>
      <c r="D704" s="253" t="s">
        <v>244</v>
      </c>
      <c r="E704" s="258" t="s">
        <v>34</v>
      </c>
      <c r="F704" s="259" t="s">
        <v>993</v>
      </c>
      <c r="G704" s="257"/>
      <c r="H704" s="258" t="s">
        <v>34</v>
      </c>
      <c r="I704" s="260"/>
      <c r="J704" s="257"/>
      <c r="K704" s="257"/>
      <c r="L704" s="261"/>
      <c r="M704" s="262"/>
      <c r="N704" s="263"/>
      <c r="O704" s="263"/>
      <c r="P704" s="263"/>
      <c r="Q704" s="263"/>
      <c r="R704" s="263"/>
      <c r="S704" s="263"/>
      <c r="T704" s="264"/>
      <c r="AT704" s="265" t="s">
        <v>244</v>
      </c>
      <c r="AU704" s="265" t="s">
        <v>113</v>
      </c>
      <c r="AV704" s="12" t="s">
        <v>86</v>
      </c>
      <c r="AW704" s="12" t="s">
        <v>41</v>
      </c>
      <c r="AX704" s="12" t="s">
        <v>78</v>
      </c>
      <c r="AY704" s="265" t="s">
        <v>187</v>
      </c>
    </row>
    <row r="705" spans="2:51" s="13" customFormat="1" ht="13.5">
      <c r="B705" s="266"/>
      <c r="C705" s="267"/>
      <c r="D705" s="253" t="s">
        <v>244</v>
      </c>
      <c r="E705" s="268" t="s">
        <v>34</v>
      </c>
      <c r="F705" s="269" t="s">
        <v>1140</v>
      </c>
      <c r="G705" s="267"/>
      <c r="H705" s="270">
        <v>8.2</v>
      </c>
      <c r="I705" s="271"/>
      <c r="J705" s="267"/>
      <c r="K705" s="267"/>
      <c r="L705" s="272"/>
      <c r="M705" s="273"/>
      <c r="N705" s="274"/>
      <c r="O705" s="274"/>
      <c r="P705" s="274"/>
      <c r="Q705" s="274"/>
      <c r="R705" s="274"/>
      <c r="S705" s="274"/>
      <c r="T705" s="275"/>
      <c r="AT705" s="276" t="s">
        <v>244</v>
      </c>
      <c r="AU705" s="276" t="s">
        <v>113</v>
      </c>
      <c r="AV705" s="13" t="s">
        <v>88</v>
      </c>
      <c r="AW705" s="13" t="s">
        <v>41</v>
      </c>
      <c r="AX705" s="13" t="s">
        <v>78</v>
      </c>
      <c r="AY705" s="276" t="s">
        <v>187</v>
      </c>
    </row>
    <row r="706" spans="2:51" s="12" customFormat="1" ht="13.5">
      <c r="B706" s="256"/>
      <c r="C706" s="257"/>
      <c r="D706" s="253" t="s">
        <v>244</v>
      </c>
      <c r="E706" s="258" t="s">
        <v>34</v>
      </c>
      <c r="F706" s="259" t="s">
        <v>1024</v>
      </c>
      <c r="G706" s="257"/>
      <c r="H706" s="258" t="s">
        <v>34</v>
      </c>
      <c r="I706" s="260"/>
      <c r="J706" s="257"/>
      <c r="K706" s="257"/>
      <c r="L706" s="261"/>
      <c r="M706" s="262"/>
      <c r="N706" s="263"/>
      <c r="O706" s="263"/>
      <c r="P706" s="263"/>
      <c r="Q706" s="263"/>
      <c r="R706" s="263"/>
      <c r="S706" s="263"/>
      <c r="T706" s="264"/>
      <c r="AT706" s="265" t="s">
        <v>244</v>
      </c>
      <c r="AU706" s="265" t="s">
        <v>113</v>
      </c>
      <c r="AV706" s="12" t="s">
        <v>86</v>
      </c>
      <c r="AW706" s="12" t="s">
        <v>41</v>
      </c>
      <c r="AX706" s="12" t="s">
        <v>78</v>
      </c>
      <c r="AY706" s="265" t="s">
        <v>187</v>
      </c>
    </row>
    <row r="707" spans="2:51" s="13" customFormat="1" ht="13.5">
      <c r="B707" s="266"/>
      <c r="C707" s="267"/>
      <c r="D707" s="253" t="s">
        <v>244</v>
      </c>
      <c r="E707" s="268" t="s">
        <v>34</v>
      </c>
      <c r="F707" s="269" t="s">
        <v>1141</v>
      </c>
      <c r="G707" s="267"/>
      <c r="H707" s="270">
        <v>40.87</v>
      </c>
      <c r="I707" s="271"/>
      <c r="J707" s="267"/>
      <c r="K707" s="267"/>
      <c r="L707" s="272"/>
      <c r="M707" s="273"/>
      <c r="N707" s="274"/>
      <c r="O707" s="274"/>
      <c r="P707" s="274"/>
      <c r="Q707" s="274"/>
      <c r="R707" s="274"/>
      <c r="S707" s="274"/>
      <c r="T707" s="275"/>
      <c r="AT707" s="276" t="s">
        <v>244</v>
      </c>
      <c r="AU707" s="276" t="s">
        <v>113</v>
      </c>
      <c r="AV707" s="13" t="s">
        <v>88</v>
      </c>
      <c r="AW707" s="13" t="s">
        <v>41</v>
      </c>
      <c r="AX707" s="13" t="s">
        <v>78</v>
      </c>
      <c r="AY707" s="276" t="s">
        <v>187</v>
      </c>
    </row>
    <row r="708" spans="2:51" s="12" customFormat="1" ht="13.5">
      <c r="B708" s="256"/>
      <c r="C708" s="257"/>
      <c r="D708" s="253" t="s">
        <v>244</v>
      </c>
      <c r="E708" s="258" t="s">
        <v>34</v>
      </c>
      <c r="F708" s="259" t="s">
        <v>1026</v>
      </c>
      <c r="G708" s="257"/>
      <c r="H708" s="258" t="s">
        <v>34</v>
      </c>
      <c r="I708" s="260"/>
      <c r="J708" s="257"/>
      <c r="K708" s="257"/>
      <c r="L708" s="261"/>
      <c r="M708" s="262"/>
      <c r="N708" s="263"/>
      <c r="O708" s="263"/>
      <c r="P708" s="263"/>
      <c r="Q708" s="263"/>
      <c r="R708" s="263"/>
      <c r="S708" s="263"/>
      <c r="T708" s="264"/>
      <c r="AT708" s="265" t="s">
        <v>244</v>
      </c>
      <c r="AU708" s="265" t="s">
        <v>113</v>
      </c>
      <c r="AV708" s="12" t="s">
        <v>86</v>
      </c>
      <c r="AW708" s="12" t="s">
        <v>41</v>
      </c>
      <c r="AX708" s="12" t="s">
        <v>78</v>
      </c>
      <c r="AY708" s="265" t="s">
        <v>187</v>
      </c>
    </row>
    <row r="709" spans="2:51" s="13" customFormat="1" ht="13.5">
      <c r="B709" s="266"/>
      <c r="C709" s="267"/>
      <c r="D709" s="253" t="s">
        <v>244</v>
      </c>
      <c r="E709" s="268" t="s">
        <v>34</v>
      </c>
      <c r="F709" s="269" t="s">
        <v>635</v>
      </c>
      <c r="G709" s="267"/>
      <c r="H709" s="270">
        <v>41</v>
      </c>
      <c r="I709" s="271"/>
      <c r="J709" s="267"/>
      <c r="K709" s="267"/>
      <c r="L709" s="272"/>
      <c r="M709" s="273"/>
      <c r="N709" s="274"/>
      <c r="O709" s="274"/>
      <c r="P709" s="274"/>
      <c r="Q709" s="274"/>
      <c r="R709" s="274"/>
      <c r="S709" s="274"/>
      <c r="T709" s="275"/>
      <c r="AT709" s="276" t="s">
        <v>244</v>
      </c>
      <c r="AU709" s="276" t="s">
        <v>113</v>
      </c>
      <c r="AV709" s="13" t="s">
        <v>88</v>
      </c>
      <c r="AW709" s="13" t="s">
        <v>41</v>
      </c>
      <c r="AX709" s="13" t="s">
        <v>78</v>
      </c>
      <c r="AY709" s="276" t="s">
        <v>187</v>
      </c>
    </row>
    <row r="710" spans="2:51" s="12" customFormat="1" ht="13.5">
      <c r="B710" s="256"/>
      <c r="C710" s="257"/>
      <c r="D710" s="253" t="s">
        <v>244</v>
      </c>
      <c r="E710" s="258" t="s">
        <v>34</v>
      </c>
      <c r="F710" s="259" t="s">
        <v>998</v>
      </c>
      <c r="G710" s="257"/>
      <c r="H710" s="258" t="s">
        <v>34</v>
      </c>
      <c r="I710" s="260"/>
      <c r="J710" s="257"/>
      <c r="K710" s="257"/>
      <c r="L710" s="261"/>
      <c r="M710" s="262"/>
      <c r="N710" s="263"/>
      <c r="O710" s="263"/>
      <c r="P710" s="263"/>
      <c r="Q710" s="263"/>
      <c r="R710" s="263"/>
      <c r="S710" s="263"/>
      <c r="T710" s="264"/>
      <c r="AT710" s="265" t="s">
        <v>244</v>
      </c>
      <c r="AU710" s="265" t="s">
        <v>113</v>
      </c>
      <c r="AV710" s="12" t="s">
        <v>86</v>
      </c>
      <c r="AW710" s="12" t="s">
        <v>41</v>
      </c>
      <c r="AX710" s="12" t="s">
        <v>78</v>
      </c>
      <c r="AY710" s="265" t="s">
        <v>187</v>
      </c>
    </row>
    <row r="711" spans="2:51" s="13" customFormat="1" ht="13.5">
      <c r="B711" s="266"/>
      <c r="C711" s="267"/>
      <c r="D711" s="253" t="s">
        <v>244</v>
      </c>
      <c r="E711" s="268" t="s">
        <v>34</v>
      </c>
      <c r="F711" s="269" t="s">
        <v>1142</v>
      </c>
      <c r="G711" s="267"/>
      <c r="H711" s="270">
        <v>3.9</v>
      </c>
      <c r="I711" s="271"/>
      <c r="J711" s="267"/>
      <c r="K711" s="267"/>
      <c r="L711" s="272"/>
      <c r="M711" s="273"/>
      <c r="N711" s="274"/>
      <c r="O711" s="274"/>
      <c r="P711" s="274"/>
      <c r="Q711" s="274"/>
      <c r="R711" s="274"/>
      <c r="S711" s="274"/>
      <c r="T711" s="275"/>
      <c r="AT711" s="276" t="s">
        <v>244</v>
      </c>
      <c r="AU711" s="276" t="s">
        <v>113</v>
      </c>
      <c r="AV711" s="13" t="s">
        <v>88</v>
      </c>
      <c r="AW711" s="13" t="s">
        <v>41</v>
      </c>
      <c r="AX711" s="13" t="s">
        <v>78</v>
      </c>
      <c r="AY711" s="276" t="s">
        <v>187</v>
      </c>
    </row>
    <row r="712" spans="2:51" s="12" customFormat="1" ht="13.5">
      <c r="B712" s="256"/>
      <c r="C712" s="257"/>
      <c r="D712" s="253" t="s">
        <v>244</v>
      </c>
      <c r="E712" s="258" t="s">
        <v>34</v>
      </c>
      <c r="F712" s="259" t="s">
        <v>1028</v>
      </c>
      <c r="G712" s="257"/>
      <c r="H712" s="258" t="s">
        <v>34</v>
      </c>
      <c r="I712" s="260"/>
      <c r="J712" s="257"/>
      <c r="K712" s="257"/>
      <c r="L712" s="261"/>
      <c r="M712" s="262"/>
      <c r="N712" s="263"/>
      <c r="O712" s="263"/>
      <c r="P712" s="263"/>
      <c r="Q712" s="263"/>
      <c r="R712" s="263"/>
      <c r="S712" s="263"/>
      <c r="T712" s="264"/>
      <c r="AT712" s="265" t="s">
        <v>244</v>
      </c>
      <c r="AU712" s="265" t="s">
        <v>113</v>
      </c>
      <c r="AV712" s="12" t="s">
        <v>86</v>
      </c>
      <c r="AW712" s="12" t="s">
        <v>41</v>
      </c>
      <c r="AX712" s="12" t="s">
        <v>78</v>
      </c>
      <c r="AY712" s="265" t="s">
        <v>187</v>
      </c>
    </row>
    <row r="713" spans="2:51" s="13" customFormat="1" ht="13.5">
      <c r="B713" s="266"/>
      <c r="C713" s="267"/>
      <c r="D713" s="253" t="s">
        <v>244</v>
      </c>
      <c r="E713" s="268" t="s">
        <v>34</v>
      </c>
      <c r="F713" s="269" t="s">
        <v>1143</v>
      </c>
      <c r="G713" s="267"/>
      <c r="H713" s="270">
        <v>19.02</v>
      </c>
      <c r="I713" s="271"/>
      <c r="J713" s="267"/>
      <c r="K713" s="267"/>
      <c r="L713" s="272"/>
      <c r="M713" s="273"/>
      <c r="N713" s="274"/>
      <c r="O713" s="274"/>
      <c r="P713" s="274"/>
      <c r="Q713" s="274"/>
      <c r="R713" s="274"/>
      <c r="S713" s="274"/>
      <c r="T713" s="275"/>
      <c r="AT713" s="276" t="s">
        <v>244</v>
      </c>
      <c r="AU713" s="276" t="s">
        <v>113</v>
      </c>
      <c r="AV713" s="13" t="s">
        <v>88</v>
      </c>
      <c r="AW713" s="13" t="s">
        <v>41</v>
      </c>
      <c r="AX713" s="13" t="s">
        <v>78</v>
      </c>
      <c r="AY713" s="276" t="s">
        <v>187</v>
      </c>
    </row>
    <row r="714" spans="2:51" s="12" customFormat="1" ht="13.5">
      <c r="B714" s="256"/>
      <c r="C714" s="257"/>
      <c r="D714" s="253" t="s">
        <v>244</v>
      </c>
      <c r="E714" s="258" t="s">
        <v>34</v>
      </c>
      <c r="F714" s="259" t="s">
        <v>1000</v>
      </c>
      <c r="G714" s="257"/>
      <c r="H714" s="258" t="s">
        <v>34</v>
      </c>
      <c r="I714" s="260"/>
      <c r="J714" s="257"/>
      <c r="K714" s="257"/>
      <c r="L714" s="261"/>
      <c r="M714" s="262"/>
      <c r="N714" s="263"/>
      <c r="O714" s="263"/>
      <c r="P714" s="263"/>
      <c r="Q714" s="263"/>
      <c r="R714" s="263"/>
      <c r="S714" s="263"/>
      <c r="T714" s="264"/>
      <c r="AT714" s="265" t="s">
        <v>244</v>
      </c>
      <c r="AU714" s="265" t="s">
        <v>113</v>
      </c>
      <c r="AV714" s="12" t="s">
        <v>86</v>
      </c>
      <c r="AW714" s="12" t="s">
        <v>41</v>
      </c>
      <c r="AX714" s="12" t="s">
        <v>78</v>
      </c>
      <c r="AY714" s="265" t="s">
        <v>187</v>
      </c>
    </row>
    <row r="715" spans="2:51" s="13" customFormat="1" ht="13.5">
      <c r="B715" s="266"/>
      <c r="C715" s="267"/>
      <c r="D715" s="253" t="s">
        <v>244</v>
      </c>
      <c r="E715" s="268" t="s">
        <v>34</v>
      </c>
      <c r="F715" s="269" t="s">
        <v>1144</v>
      </c>
      <c r="G715" s="267"/>
      <c r="H715" s="270">
        <v>39.26</v>
      </c>
      <c r="I715" s="271"/>
      <c r="J715" s="267"/>
      <c r="K715" s="267"/>
      <c r="L715" s="272"/>
      <c r="M715" s="273"/>
      <c r="N715" s="274"/>
      <c r="O715" s="274"/>
      <c r="P715" s="274"/>
      <c r="Q715" s="274"/>
      <c r="R715" s="274"/>
      <c r="S715" s="274"/>
      <c r="T715" s="275"/>
      <c r="AT715" s="276" t="s">
        <v>244</v>
      </c>
      <c r="AU715" s="276" t="s">
        <v>113</v>
      </c>
      <c r="AV715" s="13" t="s">
        <v>88</v>
      </c>
      <c r="AW715" s="13" t="s">
        <v>41</v>
      </c>
      <c r="AX715" s="13" t="s">
        <v>78</v>
      </c>
      <c r="AY715" s="276" t="s">
        <v>187</v>
      </c>
    </row>
    <row r="716" spans="2:51" s="12" customFormat="1" ht="13.5">
      <c r="B716" s="256"/>
      <c r="C716" s="257"/>
      <c r="D716" s="253" t="s">
        <v>244</v>
      </c>
      <c r="E716" s="258" t="s">
        <v>34</v>
      </c>
      <c r="F716" s="259" t="s">
        <v>1032</v>
      </c>
      <c r="G716" s="257"/>
      <c r="H716" s="258" t="s">
        <v>34</v>
      </c>
      <c r="I716" s="260"/>
      <c r="J716" s="257"/>
      <c r="K716" s="257"/>
      <c r="L716" s="261"/>
      <c r="M716" s="262"/>
      <c r="N716" s="263"/>
      <c r="O716" s="263"/>
      <c r="P716" s="263"/>
      <c r="Q716" s="263"/>
      <c r="R716" s="263"/>
      <c r="S716" s="263"/>
      <c r="T716" s="264"/>
      <c r="AT716" s="265" t="s">
        <v>244</v>
      </c>
      <c r="AU716" s="265" t="s">
        <v>113</v>
      </c>
      <c r="AV716" s="12" t="s">
        <v>86</v>
      </c>
      <c r="AW716" s="12" t="s">
        <v>41</v>
      </c>
      <c r="AX716" s="12" t="s">
        <v>78</v>
      </c>
      <c r="AY716" s="265" t="s">
        <v>187</v>
      </c>
    </row>
    <row r="717" spans="2:51" s="13" customFormat="1" ht="13.5">
      <c r="B717" s="266"/>
      <c r="C717" s="267"/>
      <c r="D717" s="253" t="s">
        <v>244</v>
      </c>
      <c r="E717" s="268" t="s">
        <v>34</v>
      </c>
      <c r="F717" s="269" t="s">
        <v>1145</v>
      </c>
      <c r="G717" s="267"/>
      <c r="H717" s="270">
        <v>11.9</v>
      </c>
      <c r="I717" s="271"/>
      <c r="J717" s="267"/>
      <c r="K717" s="267"/>
      <c r="L717" s="272"/>
      <c r="M717" s="273"/>
      <c r="N717" s="274"/>
      <c r="O717" s="274"/>
      <c r="P717" s="274"/>
      <c r="Q717" s="274"/>
      <c r="R717" s="274"/>
      <c r="S717" s="274"/>
      <c r="T717" s="275"/>
      <c r="AT717" s="276" t="s">
        <v>244</v>
      </c>
      <c r="AU717" s="276" t="s">
        <v>113</v>
      </c>
      <c r="AV717" s="13" t="s">
        <v>88</v>
      </c>
      <c r="AW717" s="13" t="s">
        <v>41</v>
      </c>
      <c r="AX717" s="13" t="s">
        <v>78</v>
      </c>
      <c r="AY717" s="276" t="s">
        <v>187</v>
      </c>
    </row>
    <row r="718" spans="2:51" s="12" customFormat="1" ht="13.5">
      <c r="B718" s="256"/>
      <c r="C718" s="257"/>
      <c r="D718" s="253" t="s">
        <v>244</v>
      </c>
      <c r="E718" s="258" t="s">
        <v>34</v>
      </c>
      <c r="F718" s="259" t="s">
        <v>1034</v>
      </c>
      <c r="G718" s="257"/>
      <c r="H718" s="258" t="s">
        <v>34</v>
      </c>
      <c r="I718" s="260"/>
      <c r="J718" s="257"/>
      <c r="K718" s="257"/>
      <c r="L718" s="261"/>
      <c r="M718" s="262"/>
      <c r="N718" s="263"/>
      <c r="O718" s="263"/>
      <c r="P718" s="263"/>
      <c r="Q718" s="263"/>
      <c r="R718" s="263"/>
      <c r="S718" s="263"/>
      <c r="T718" s="264"/>
      <c r="AT718" s="265" t="s">
        <v>244</v>
      </c>
      <c r="AU718" s="265" t="s">
        <v>113</v>
      </c>
      <c r="AV718" s="12" t="s">
        <v>86</v>
      </c>
      <c r="AW718" s="12" t="s">
        <v>41</v>
      </c>
      <c r="AX718" s="12" t="s">
        <v>78</v>
      </c>
      <c r="AY718" s="265" t="s">
        <v>187</v>
      </c>
    </row>
    <row r="719" spans="2:51" s="13" customFormat="1" ht="13.5">
      <c r="B719" s="266"/>
      <c r="C719" s="267"/>
      <c r="D719" s="253" t="s">
        <v>244</v>
      </c>
      <c r="E719" s="268" t="s">
        <v>34</v>
      </c>
      <c r="F719" s="269" t="s">
        <v>1146</v>
      </c>
      <c r="G719" s="267"/>
      <c r="H719" s="270">
        <v>38.1</v>
      </c>
      <c r="I719" s="271"/>
      <c r="J719" s="267"/>
      <c r="K719" s="267"/>
      <c r="L719" s="272"/>
      <c r="M719" s="273"/>
      <c r="N719" s="274"/>
      <c r="O719" s="274"/>
      <c r="P719" s="274"/>
      <c r="Q719" s="274"/>
      <c r="R719" s="274"/>
      <c r="S719" s="274"/>
      <c r="T719" s="275"/>
      <c r="AT719" s="276" t="s">
        <v>244</v>
      </c>
      <c r="AU719" s="276" t="s">
        <v>113</v>
      </c>
      <c r="AV719" s="13" t="s">
        <v>88</v>
      </c>
      <c r="AW719" s="13" t="s">
        <v>41</v>
      </c>
      <c r="AX719" s="13" t="s">
        <v>78</v>
      </c>
      <c r="AY719" s="276" t="s">
        <v>187</v>
      </c>
    </row>
    <row r="720" spans="2:51" s="12" customFormat="1" ht="13.5">
      <c r="B720" s="256"/>
      <c r="C720" s="257"/>
      <c r="D720" s="253" t="s">
        <v>244</v>
      </c>
      <c r="E720" s="258" t="s">
        <v>34</v>
      </c>
      <c r="F720" s="259" t="s">
        <v>1002</v>
      </c>
      <c r="G720" s="257"/>
      <c r="H720" s="258" t="s">
        <v>34</v>
      </c>
      <c r="I720" s="260"/>
      <c r="J720" s="257"/>
      <c r="K720" s="257"/>
      <c r="L720" s="261"/>
      <c r="M720" s="262"/>
      <c r="N720" s="263"/>
      <c r="O720" s="263"/>
      <c r="P720" s="263"/>
      <c r="Q720" s="263"/>
      <c r="R720" s="263"/>
      <c r="S720" s="263"/>
      <c r="T720" s="264"/>
      <c r="AT720" s="265" t="s">
        <v>244</v>
      </c>
      <c r="AU720" s="265" t="s">
        <v>113</v>
      </c>
      <c r="AV720" s="12" t="s">
        <v>86</v>
      </c>
      <c r="AW720" s="12" t="s">
        <v>41</v>
      </c>
      <c r="AX720" s="12" t="s">
        <v>78</v>
      </c>
      <c r="AY720" s="265" t="s">
        <v>187</v>
      </c>
    </row>
    <row r="721" spans="2:51" s="13" customFormat="1" ht="13.5">
      <c r="B721" s="266"/>
      <c r="C721" s="267"/>
      <c r="D721" s="253" t="s">
        <v>244</v>
      </c>
      <c r="E721" s="268" t="s">
        <v>34</v>
      </c>
      <c r="F721" s="269" t="s">
        <v>1147</v>
      </c>
      <c r="G721" s="267"/>
      <c r="H721" s="270">
        <v>7.5</v>
      </c>
      <c r="I721" s="271"/>
      <c r="J721" s="267"/>
      <c r="K721" s="267"/>
      <c r="L721" s="272"/>
      <c r="M721" s="273"/>
      <c r="N721" s="274"/>
      <c r="O721" s="274"/>
      <c r="P721" s="274"/>
      <c r="Q721" s="274"/>
      <c r="R721" s="274"/>
      <c r="S721" s="274"/>
      <c r="T721" s="275"/>
      <c r="AT721" s="276" t="s">
        <v>244</v>
      </c>
      <c r="AU721" s="276" t="s">
        <v>113</v>
      </c>
      <c r="AV721" s="13" t="s">
        <v>88</v>
      </c>
      <c r="AW721" s="13" t="s">
        <v>41</v>
      </c>
      <c r="AX721" s="13" t="s">
        <v>78</v>
      </c>
      <c r="AY721" s="276" t="s">
        <v>187</v>
      </c>
    </row>
    <row r="722" spans="2:51" s="12" customFormat="1" ht="13.5">
      <c r="B722" s="256"/>
      <c r="C722" s="257"/>
      <c r="D722" s="253" t="s">
        <v>244</v>
      </c>
      <c r="E722" s="258" t="s">
        <v>34</v>
      </c>
      <c r="F722" s="259" t="s">
        <v>1004</v>
      </c>
      <c r="G722" s="257"/>
      <c r="H722" s="258" t="s">
        <v>34</v>
      </c>
      <c r="I722" s="260"/>
      <c r="J722" s="257"/>
      <c r="K722" s="257"/>
      <c r="L722" s="261"/>
      <c r="M722" s="262"/>
      <c r="N722" s="263"/>
      <c r="O722" s="263"/>
      <c r="P722" s="263"/>
      <c r="Q722" s="263"/>
      <c r="R722" s="263"/>
      <c r="S722" s="263"/>
      <c r="T722" s="264"/>
      <c r="AT722" s="265" t="s">
        <v>244</v>
      </c>
      <c r="AU722" s="265" t="s">
        <v>113</v>
      </c>
      <c r="AV722" s="12" t="s">
        <v>86</v>
      </c>
      <c r="AW722" s="12" t="s">
        <v>41</v>
      </c>
      <c r="AX722" s="12" t="s">
        <v>78</v>
      </c>
      <c r="AY722" s="265" t="s">
        <v>187</v>
      </c>
    </row>
    <row r="723" spans="2:51" s="13" customFormat="1" ht="13.5">
      <c r="B723" s="266"/>
      <c r="C723" s="267"/>
      <c r="D723" s="253" t="s">
        <v>244</v>
      </c>
      <c r="E723" s="268" t="s">
        <v>34</v>
      </c>
      <c r="F723" s="269" t="s">
        <v>1148</v>
      </c>
      <c r="G723" s="267"/>
      <c r="H723" s="270">
        <v>16.4</v>
      </c>
      <c r="I723" s="271"/>
      <c r="J723" s="267"/>
      <c r="K723" s="267"/>
      <c r="L723" s="272"/>
      <c r="M723" s="273"/>
      <c r="N723" s="274"/>
      <c r="O723" s="274"/>
      <c r="P723" s="274"/>
      <c r="Q723" s="274"/>
      <c r="R723" s="274"/>
      <c r="S723" s="274"/>
      <c r="T723" s="275"/>
      <c r="AT723" s="276" t="s">
        <v>244</v>
      </c>
      <c r="AU723" s="276" t="s">
        <v>113</v>
      </c>
      <c r="AV723" s="13" t="s">
        <v>88</v>
      </c>
      <c r="AW723" s="13" t="s">
        <v>41</v>
      </c>
      <c r="AX723" s="13" t="s">
        <v>78</v>
      </c>
      <c r="AY723" s="276" t="s">
        <v>187</v>
      </c>
    </row>
    <row r="724" spans="2:51" s="12" customFormat="1" ht="13.5">
      <c r="B724" s="256"/>
      <c r="C724" s="257"/>
      <c r="D724" s="253" t="s">
        <v>244</v>
      </c>
      <c r="E724" s="258" t="s">
        <v>34</v>
      </c>
      <c r="F724" s="259" t="s">
        <v>1036</v>
      </c>
      <c r="G724" s="257"/>
      <c r="H724" s="258" t="s">
        <v>34</v>
      </c>
      <c r="I724" s="260"/>
      <c r="J724" s="257"/>
      <c r="K724" s="257"/>
      <c r="L724" s="261"/>
      <c r="M724" s="262"/>
      <c r="N724" s="263"/>
      <c r="O724" s="263"/>
      <c r="P724" s="263"/>
      <c r="Q724" s="263"/>
      <c r="R724" s="263"/>
      <c r="S724" s="263"/>
      <c r="T724" s="264"/>
      <c r="AT724" s="265" t="s">
        <v>244</v>
      </c>
      <c r="AU724" s="265" t="s">
        <v>113</v>
      </c>
      <c r="AV724" s="12" t="s">
        <v>86</v>
      </c>
      <c r="AW724" s="12" t="s">
        <v>41</v>
      </c>
      <c r="AX724" s="12" t="s">
        <v>78</v>
      </c>
      <c r="AY724" s="265" t="s">
        <v>187</v>
      </c>
    </row>
    <row r="725" spans="2:51" s="13" customFormat="1" ht="13.5">
      <c r="B725" s="266"/>
      <c r="C725" s="267"/>
      <c r="D725" s="253" t="s">
        <v>244</v>
      </c>
      <c r="E725" s="268" t="s">
        <v>34</v>
      </c>
      <c r="F725" s="269" t="s">
        <v>1149</v>
      </c>
      <c r="G725" s="267"/>
      <c r="H725" s="270">
        <v>36.9</v>
      </c>
      <c r="I725" s="271"/>
      <c r="J725" s="267"/>
      <c r="K725" s="267"/>
      <c r="L725" s="272"/>
      <c r="M725" s="273"/>
      <c r="N725" s="274"/>
      <c r="O725" s="274"/>
      <c r="P725" s="274"/>
      <c r="Q725" s="274"/>
      <c r="R725" s="274"/>
      <c r="S725" s="274"/>
      <c r="T725" s="275"/>
      <c r="AT725" s="276" t="s">
        <v>244</v>
      </c>
      <c r="AU725" s="276" t="s">
        <v>113</v>
      </c>
      <c r="AV725" s="13" t="s">
        <v>88</v>
      </c>
      <c r="AW725" s="13" t="s">
        <v>41</v>
      </c>
      <c r="AX725" s="13" t="s">
        <v>78</v>
      </c>
      <c r="AY725" s="276" t="s">
        <v>187</v>
      </c>
    </row>
    <row r="726" spans="2:51" s="12" customFormat="1" ht="13.5">
      <c r="B726" s="256"/>
      <c r="C726" s="257"/>
      <c r="D726" s="253" t="s">
        <v>244</v>
      </c>
      <c r="E726" s="258" t="s">
        <v>34</v>
      </c>
      <c r="F726" s="259" t="s">
        <v>1006</v>
      </c>
      <c r="G726" s="257"/>
      <c r="H726" s="258" t="s">
        <v>34</v>
      </c>
      <c r="I726" s="260"/>
      <c r="J726" s="257"/>
      <c r="K726" s="257"/>
      <c r="L726" s="261"/>
      <c r="M726" s="262"/>
      <c r="N726" s="263"/>
      <c r="O726" s="263"/>
      <c r="P726" s="263"/>
      <c r="Q726" s="263"/>
      <c r="R726" s="263"/>
      <c r="S726" s="263"/>
      <c r="T726" s="264"/>
      <c r="AT726" s="265" t="s">
        <v>244</v>
      </c>
      <c r="AU726" s="265" t="s">
        <v>113</v>
      </c>
      <c r="AV726" s="12" t="s">
        <v>86</v>
      </c>
      <c r="AW726" s="12" t="s">
        <v>41</v>
      </c>
      <c r="AX726" s="12" t="s">
        <v>78</v>
      </c>
      <c r="AY726" s="265" t="s">
        <v>187</v>
      </c>
    </row>
    <row r="727" spans="2:51" s="13" customFormat="1" ht="13.5">
      <c r="B727" s="266"/>
      <c r="C727" s="267"/>
      <c r="D727" s="253" t="s">
        <v>244</v>
      </c>
      <c r="E727" s="268" t="s">
        <v>34</v>
      </c>
      <c r="F727" s="269" t="s">
        <v>1150</v>
      </c>
      <c r="G727" s="267"/>
      <c r="H727" s="270">
        <v>2.9</v>
      </c>
      <c r="I727" s="271"/>
      <c r="J727" s="267"/>
      <c r="K727" s="267"/>
      <c r="L727" s="272"/>
      <c r="M727" s="273"/>
      <c r="N727" s="274"/>
      <c r="O727" s="274"/>
      <c r="P727" s="274"/>
      <c r="Q727" s="274"/>
      <c r="R727" s="274"/>
      <c r="S727" s="274"/>
      <c r="T727" s="275"/>
      <c r="AT727" s="276" t="s">
        <v>244</v>
      </c>
      <c r="AU727" s="276" t="s">
        <v>113</v>
      </c>
      <c r="AV727" s="13" t="s">
        <v>88</v>
      </c>
      <c r="AW727" s="13" t="s">
        <v>41</v>
      </c>
      <c r="AX727" s="13" t="s">
        <v>78</v>
      </c>
      <c r="AY727" s="276" t="s">
        <v>187</v>
      </c>
    </row>
    <row r="728" spans="2:51" s="12" customFormat="1" ht="13.5">
      <c r="B728" s="256"/>
      <c r="C728" s="257"/>
      <c r="D728" s="253" t="s">
        <v>244</v>
      </c>
      <c r="E728" s="258" t="s">
        <v>34</v>
      </c>
      <c r="F728" s="259" t="s">
        <v>1038</v>
      </c>
      <c r="G728" s="257"/>
      <c r="H728" s="258" t="s">
        <v>34</v>
      </c>
      <c r="I728" s="260"/>
      <c r="J728" s="257"/>
      <c r="K728" s="257"/>
      <c r="L728" s="261"/>
      <c r="M728" s="262"/>
      <c r="N728" s="263"/>
      <c r="O728" s="263"/>
      <c r="P728" s="263"/>
      <c r="Q728" s="263"/>
      <c r="R728" s="263"/>
      <c r="S728" s="263"/>
      <c r="T728" s="264"/>
      <c r="AT728" s="265" t="s">
        <v>244</v>
      </c>
      <c r="AU728" s="265" t="s">
        <v>113</v>
      </c>
      <c r="AV728" s="12" t="s">
        <v>86</v>
      </c>
      <c r="AW728" s="12" t="s">
        <v>41</v>
      </c>
      <c r="AX728" s="12" t="s">
        <v>78</v>
      </c>
      <c r="AY728" s="265" t="s">
        <v>187</v>
      </c>
    </row>
    <row r="729" spans="2:51" s="13" customFormat="1" ht="13.5">
      <c r="B729" s="266"/>
      <c r="C729" s="267"/>
      <c r="D729" s="253" t="s">
        <v>244</v>
      </c>
      <c r="E729" s="268" t="s">
        <v>34</v>
      </c>
      <c r="F729" s="269" t="s">
        <v>1151</v>
      </c>
      <c r="G729" s="267"/>
      <c r="H729" s="270">
        <v>9.65</v>
      </c>
      <c r="I729" s="271"/>
      <c r="J729" s="267"/>
      <c r="K729" s="267"/>
      <c r="L729" s="272"/>
      <c r="M729" s="273"/>
      <c r="N729" s="274"/>
      <c r="O729" s="274"/>
      <c r="P729" s="274"/>
      <c r="Q729" s="274"/>
      <c r="R729" s="274"/>
      <c r="S729" s="274"/>
      <c r="T729" s="275"/>
      <c r="AT729" s="276" t="s">
        <v>244</v>
      </c>
      <c r="AU729" s="276" t="s">
        <v>113</v>
      </c>
      <c r="AV729" s="13" t="s">
        <v>88</v>
      </c>
      <c r="AW729" s="13" t="s">
        <v>41</v>
      </c>
      <c r="AX729" s="13" t="s">
        <v>78</v>
      </c>
      <c r="AY729" s="276" t="s">
        <v>187</v>
      </c>
    </row>
    <row r="730" spans="2:51" s="12" customFormat="1" ht="13.5">
      <c r="B730" s="256"/>
      <c r="C730" s="257"/>
      <c r="D730" s="253" t="s">
        <v>244</v>
      </c>
      <c r="E730" s="258" t="s">
        <v>34</v>
      </c>
      <c r="F730" s="259" t="s">
        <v>1008</v>
      </c>
      <c r="G730" s="257"/>
      <c r="H730" s="258" t="s">
        <v>34</v>
      </c>
      <c r="I730" s="260"/>
      <c r="J730" s="257"/>
      <c r="K730" s="257"/>
      <c r="L730" s="261"/>
      <c r="M730" s="262"/>
      <c r="N730" s="263"/>
      <c r="O730" s="263"/>
      <c r="P730" s="263"/>
      <c r="Q730" s="263"/>
      <c r="R730" s="263"/>
      <c r="S730" s="263"/>
      <c r="T730" s="264"/>
      <c r="AT730" s="265" t="s">
        <v>244</v>
      </c>
      <c r="AU730" s="265" t="s">
        <v>113</v>
      </c>
      <c r="AV730" s="12" t="s">
        <v>86</v>
      </c>
      <c r="AW730" s="12" t="s">
        <v>41</v>
      </c>
      <c r="AX730" s="12" t="s">
        <v>78</v>
      </c>
      <c r="AY730" s="265" t="s">
        <v>187</v>
      </c>
    </row>
    <row r="731" spans="2:51" s="13" customFormat="1" ht="13.5">
      <c r="B731" s="266"/>
      <c r="C731" s="267"/>
      <c r="D731" s="253" t="s">
        <v>244</v>
      </c>
      <c r="E731" s="268" t="s">
        <v>34</v>
      </c>
      <c r="F731" s="269" t="s">
        <v>1152</v>
      </c>
      <c r="G731" s="267"/>
      <c r="H731" s="270">
        <v>41.1</v>
      </c>
      <c r="I731" s="271"/>
      <c r="J731" s="267"/>
      <c r="K731" s="267"/>
      <c r="L731" s="272"/>
      <c r="M731" s="273"/>
      <c r="N731" s="274"/>
      <c r="O731" s="274"/>
      <c r="P731" s="274"/>
      <c r="Q731" s="274"/>
      <c r="R731" s="274"/>
      <c r="S731" s="274"/>
      <c r="T731" s="275"/>
      <c r="AT731" s="276" t="s">
        <v>244</v>
      </c>
      <c r="AU731" s="276" t="s">
        <v>113</v>
      </c>
      <c r="AV731" s="13" t="s">
        <v>88</v>
      </c>
      <c r="AW731" s="13" t="s">
        <v>41</v>
      </c>
      <c r="AX731" s="13" t="s">
        <v>78</v>
      </c>
      <c r="AY731" s="276" t="s">
        <v>187</v>
      </c>
    </row>
    <row r="732" spans="2:51" s="12" customFormat="1" ht="13.5">
      <c r="B732" s="256"/>
      <c r="C732" s="257"/>
      <c r="D732" s="253" t="s">
        <v>244</v>
      </c>
      <c r="E732" s="258" t="s">
        <v>34</v>
      </c>
      <c r="F732" s="259" t="s">
        <v>1010</v>
      </c>
      <c r="G732" s="257"/>
      <c r="H732" s="258" t="s">
        <v>34</v>
      </c>
      <c r="I732" s="260"/>
      <c r="J732" s="257"/>
      <c r="K732" s="257"/>
      <c r="L732" s="261"/>
      <c r="M732" s="262"/>
      <c r="N732" s="263"/>
      <c r="O732" s="263"/>
      <c r="P732" s="263"/>
      <c r="Q732" s="263"/>
      <c r="R732" s="263"/>
      <c r="S732" s="263"/>
      <c r="T732" s="264"/>
      <c r="AT732" s="265" t="s">
        <v>244</v>
      </c>
      <c r="AU732" s="265" t="s">
        <v>113</v>
      </c>
      <c r="AV732" s="12" t="s">
        <v>86</v>
      </c>
      <c r="AW732" s="12" t="s">
        <v>41</v>
      </c>
      <c r="AX732" s="12" t="s">
        <v>78</v>
      </c>
      <c r="AY732" s="265" t="s">
        <v>187</v>
      </c>
    </row>
    <row r="733" spans="2:51" s="13" customFormat="1" ht="13.5">
      <c r="B733" s="266"/>
      <c r="C733" s="267"/>
      <c r="D733" s="253" t="s">
        <v>244</v>
      </c>
      <c r="E733" s="268" t="s">
        <v>34</v>
      </c>
      <c r="F733" s="269" t="s">
        <v>1153</v>
      </c>
      <c r="G733" s="267"/>
      <c r="H733" s="270">
        <v>42.2</v>
      </c>
      <c r="I733" s="271"/>
      <c r="J733" s="267"/>
      <c r="K733" s="267"/>
      <c r="L733" s="272"/>
      <c r="M733" s="273"/>
      <c r="N733" s="274"/>
      <c r="O733" s="274"/>
      <c r="P733" s="274"/>
      <c r="Q733" s="274"/>
      <c r="R733" s="274"/>
      <c r="S733" s="274"/>
      <c r="T733" s="275"/>
      <c r="AT733" s="276" t="s">
        <v>244</v>
      </c>
      <c r="AU733" s="276" t="s">
        <v>113</v>
      </c>
      <c r="AV733" s="13" t="s">
        <v>88</v>
      </c>
      <c r="AW733" s="13" t="s">
        <v>41</v>
      </c>
      <c r="AX733" s="13" t="s">
        <v>78</v>
      </c>
      <c r="AY733" s="276" t="s">
        <v>187</v>
      </c>
    </row>
    <row r="734" spans="2:51" s="14" customFormat="1" ht="13.5">
      <c r="B734" s="277"/>
      <c r="C734" s="278"/>
      <c r="D734" s="253" t="s">
        <v>244</v>
      </c>
      <c r="E734" s="279" t="s">
        <v>34</v>
      </c>
      <c r="F734" s="280" t="s">
        <v>251</v>
      </c>
      <c r="G734" s="278"/>
      <c r="H734" s="281">
        <v>1057.42</v>
      </c>
      <c r="I734" s="282"/>
      <c r="J734" s="278"/>
      <c r="K734" s="278"/>
      <c r="L734" s="283"/>
      <c r="M734" s="284"/>
      <c r="N734" s="285"/>
      <c r="O734" s="285"/>
      <c r="P734" s="285"/>
      <c r="Q734" s="285"/>
      <c r="R734" s="285"/>
      <c r="S734" s="285"/>
      <c r="T734" s="286"/>
      <c r="AT734" s="287" t="s">
        <v>244</v>
      </c>
      <c r="AU734" s="287" t="s">
        <v>113</v>
      </c>
      <c r="AV734" s="14" t="s">
        <v>204</v>
      </c>
      <c r="AW734" s="14" t="s">
        <v>41</v>
      </c>
      <c r="AX734" s="14" t="s">
        <v>86</v>
      </c>
      <c r="AY734" s="287" t="s">
        <v>187</v>
      </c>
    </row>
    <row r="735" spans="2:65" s="1" customFormat="1" ht="25.5" customHeight="1">
      <c r="B735" s="49"/>
      <c r="C735" s="237" t="s">
        <v>1154</v>
      </c>
      <c r="D735" s="237" t="s">
        <v>190</v>
      </c>
      <c r="E735" s="238" t="s">
        <v>1155</v>
      </c>
      <c r="F735" s="239" t="s">
        <v>1156</v>
      </c>
      <c r="G735" s="240" t="s">
        <v>393</v>
      </c>
      <c r="H735" s="241">
        <v>1268</v>
      </c>
      <c r="I735" s="242"/>
      <c r="J735" s="243">
        <f>ROUND(I735*H735,2)</f>
        <v>0</v>
      </c>
      <c r="K735" s="239" t="s">
        <v>194</v>
      </c>
      <c r="L735" s="75"/>
      <c r="M735" s="244" t="s">
        <v>34</v>
      </c>
      <c r="N735" s="245" t="s">
        <v>49</v>
      </c>
      <c r="O735" s="50"/>
      <c r="P735" s="246">
        <f>O735*H735</f>
        <v>0</v>
      </c>
      <c r="Q735" s="246">
        <v>6E-05</v>
      </c>
      <c r="R735" s="246">
        <f>Q735*H735</f>
        <v>0.07608000000000001</v>
      </c>
      <c r="S735" s="246">
        <v>0</v>
      </c>
      <c r="T735" s="247">
        <f>S735*H735</f>
        <v>0</v>
      </c>
      <c r="AR735" s="26" t="s">
        <v>204</v>
      </c>
      <c r="AT735" s="26" t="s">
        <v>190</v>
      </c>
      <c r="AU735" s="26" t="s">
        <v>113</v>
      </c>
      <c r="AY735" s="26" t="s">
        <v>187</v>
      </c>
      <c r="BE735" s="248">
        <f>IF(N735="základní",J735,0)</f>
        <v>0</v>
      </c>
      <c r="BF735" s="248">
        <f>IF(N735="snížená",J735,0)</f>
        <v>0</v>
      </c>
      <c r="BG735" s="248">
        <f>IF(N735="zákl. přenesená",J735,0)</f>
        <v>0</v>
      </c>
      <c r="BH735" s="248">
        <f>IF(N735="sníž. přenesená",J735,0)</f>
        <v>0</v>
      </c>
      <c r="BI735" s="248">
        <f>IF(N735="nulová",J735,0)</f>
        <v>0</v>
      </c>
      <c r="BJ735" s="26" t="s">
        <v>86</v>
      </c>
      <c r="BK735" s="248">
        <f>ROUND(I735*H735,2)</f>
        <v>0</v>
      </c>
      <c r="BL735" s="26" t="s">
        <v>204</v>
      </c>
      <c r="BM735" s="26" t="s">
        <v>1157</v>
      </c>
    </row>
    <row r="736" spans="2:63" s="11" customFormat="1" ht="29.85" customHeight="1">
      <c r="B736" s="221"/>
      <c r="C736" s="222"/>
      <c r="D736" s="223" t="s">
        <v>77</v>
      </c>
      <c r="E736" s="235" t="s">
        <v>229</v>
      </c>
      <c r="F736" s="235" t="s">
        <v>230</v>
      </c>
      <c r="G736" s="222"/>
      <c r="H736" s="222"/>
      <c r="I736" s="225"/>
      <c r="J736" s="236">
        <f>BK736</f>
        <v>0</v>
      </c>
      <c r="K736" s="222"/>
      <c r="L736" s="227"/>
      <c r="M736" s="228"/>
      <c r="N736" s="229"/>
      <c r="O736" s="229"/>
      <c r="P736" s="230">
        <f>P737</f>
        <v>0</v>
      </c>
      <c r="Q736" s="229"/>
      <c r="R736" s="230">
        <f>R737</f>
        <v>0.06612000000000001</v>
      </c>
      <c r="S736" s="229"/>
      <c r="T736" s="231">
        <f>T737</f>
        <v>0</v>
      </c>
      <c r="AR736" s="232" t="s">
        <v>86</v>
      </c>
      <c r="AT736" s="233" t="s">
        <v>77</v>
      </c>
      <c r="AU736" s="233" t="s">
        <v>86</v>
      </c>
      <c r="AY736" s="232" t="s">
        <v>187</v>
      </c>
      <c r="BK736" s="234">
        <f>BK737</f>
        <v>0</v>
      </c>
    </row>
    <row r="737" spans="2:63" s="11" customFormat="1" ht="14.85" customHeight="1">
      <c r="B737" s="221"/>
      <c r="C737" s="222"/>
      <c r="D737" s="223" t="s">
        <v>77</v>
      </c>
      <c r="E737" s="235" t="s">
        <v>1158</v>
      </c>
      <c r="F737" s="235" t="s">
        <v>1159</v>
      </c>
      <c r="G737" s="222"/>
      <c r="H737" s="222"/>
      <c r="I737" s="225"/>
      <c r="J737" s="236">
        <f>BK737</f>
        <v>0</v>
      </c>
      <c r="K737" s="222"/>
      <c r="L737" s="227"/>
      <c r="M737" s="228"/>
      <c r="N737" s="229"/>
      <c r="O737" s="229"/>
      <c r="P737" s="230">
        <f>SUM(P738:P837)</f>
        <v>0</v>
      </c>
      <c r="Q737" s="229"/>
      <c r="R737" s="230">
        <f>SUM(R738:R837)</f>
        <v>0.06612000000000001</v>
      </c>
      <c r="S737" s="229"/>
      <c r="T737" s="231">
        <f>SUM(T738:T837)</f>
        <v>0</v>
      </c>
      <c r="AR737" s="232" t="s">
        <v>86</v>
      </c>
      <c r="AT737" s="233" t="s">
        <v>77</v>
      </c>
      <c r="AU737" s="233" t="s">
        <v>88</v>
      </c>
      <c r="AY737" s="232" t="s">
        <v>187</v>
      </c>
      <c r="BK737" s="234">
        <f>SUM(BK738:BK837)</f>
        <v>0</v>
      </c>
    </row>
    <row r="738" spans="2:65" s="1" customFormat="1" ht="25.5" customHeight="1">
      <c r="B738" s="49"/>
      <c r="C738" s="237" t="s">
        <v>1160</v>
      </c>
      <c r="D738" s="237" t="s">
        <v>190</v>
      </c>
      <c r="E738" s="238" t="s">
        <v>1161</v>
      </c>
      <c r="F738" s="239" t="s">
        <v>1162</v>
      </c>
      <c r="G738" s="240" t="s">
        <v>235</v>
      </c>
      <c r="H738" s="241">
        <v>1653</v>
      </c>
      <c r="I738" s="242"/>
      <c r="J738" s="243">
        <f>ROUND(I738*H738,2)</f>
        <v>0</v>
      </c>
      <c r="K738" s="239" t="s">
        <v>194</v>
      </c>
      <c r="L738" s="75"/>
      <c r="M738" s="244" t="s">
        <v>34</v>
      </c>
      <c r="N738" s="245" t="s">
        <v>49</v>
      </c>
      <c r="O738" s="50"/>
      <c r="P738" s="246">
        <f>O738*H738</f>
        <v>0</v>
      </c>
      <c r="Q738" s="246">
        <v>4E-05</v>
      </c>
      <c r="R738" s="246">
        <f>Q738*H738</f>
        <v>0.06612000000000001</v>
      </c>
      <c r="S738" s="246">
        <v>0</v>
      </c>
      <c r="T738" s="247">
        <f>S738*H738</f>
        <v>0</v>
      </c>
      <c r="AR738" s="26" t="s">
        <v>204</v>
      </c>
      <c r="AT738" s="26" t="s">
        <v>190</v>
      </c>
      <c r="AU738" s="26" t="s">
        <v>113</v>
      </c>
      <c r="AY738" s="26" t="s">
        <v>187</v>
      </c>
      <c r="BE738" s="248">
        <f>IF(N738="základní",J738,0)</f>
        <v>0</v>
      </c>
      <c r="BF738" s="248">
        <f>IF(N738="snížená",J738,0)</f>
        <v>0</v>
      </c>
      <c r="BG738" s="248">
        <f>IF(N738="zákl. přenesená",J738,0)</f>
        <v>0</v>
      </c>
      <c r="BH738" s="248">
        <f>IF(N738="sníž. přenesená",J738,0)</f>
        <v>0</v>
      </c>
      <c r="BI738" s="248">
        <f>IF(N738="nulová",J738,0)</f>
        <v>0</v>
      </c>
      <c r="BJ738" s="26" t="s">
        <v>86</v>
      </c>
      <c r="BK738" s="248">
        <f>ROUND(I738*H738,2)</f>
        <v>0</v>
      </c>
      <c r="BL738" s="26" t="s">
        <v>204</v>
      </c>
      <c r="BM738" s="26" t="s">
        <v>1163</v>
      </c>
    </row>
    <row r="739" spans="2:47" s="1" customFormat="1" ht="13.5">
      <c r="B739" s="49"/>
      <c r="C739" s="77"/>
      <c r="D739" s="253" t="s">
        <v>237</v>
      </c>
      <c r="E739" s="77"/>
      <c r="F739" s="254" t="s">
        <v>1164</v>
      </c>
      <c r="G739" s="77"/>
      <c r="H739" s="77"/>
      <c r="I739" s="207"/>
      <c r="J739" s="77"/>
      <c r="K739" s="77"/>
      <c r="L739" s="75"/>
      <c r="M739" s="255"/>
      <c r="N739" s="50"/>
      <c r="O739" s="50"/>
      <c r="P739" s="50"/>
      <c r="Q739" s="50"/>
      <c r="R739" s="50"/>
      <c r="S739" s="50"/>
      <c r="T739" s="98"/>
      <c r="AT739" s="26" t="s">
        <v>237</v>
      </c>
      <c r="AU739" s="26" t="s">
        <v>113</v>
      </c>
    </row>
    <row r="740" spans="2:51" s="12" customFormat="1" ht="13.5">
      <c r="B740" s="256"/>
      <c r="C740" s="257"/>
      <c r="D740" s="253" t="s">
        <v>244</v>
      </c>
      <c r="E740" s="258" t="s">
        <v>34</v>
      </c>
      <c r="F740" s="259" t="s">
        <v>653</v>
      </c>
      <c r="G740" s="257"/>
      <c r="H740" s="258" t="s">
        <v>34</v>
      </c>
      <c r="I740" s="260"/>
      <c r="J740" s="257"/>
      <c r="K740" s="257"/>
      <c r="L740" s="261"/>
      <c r="M740" s="262"/>
      <c r="N740" s="263"/>
      <c r="O740" s="263"/>
      <c r="P740" s="263"/>
      <c r="Q740" s="263"/>
      <c r="R740" s="263"/>
      <c r="S740" s="263"/>
      <c r="T740" s="264"/>
      <c r="AT740" s="265" t="s">
        <v>244</v>
      </c>
      <c r="AU740" s="265" t="s">
        <v>113</v>
      </c>
      <c r="AV740" s="12" t="s">
        <v>86</v>
      </c>
      <c r="AW740" s="12" t="s">
        <v>41</v>
      </c>
      <c r="AX740" s="12" t="s">
        <v>78</v>
      </c>
      <c r="AY740" s="265" t="s">
        <v>187</v>
      </c>
    </row>
    <row r="741" spans="2:51" s="13" customFormat="1" ht="13.5">
      <c r="B741" s="266"/>
      <c r="C741" s="267"/>
      <c r="D741" s="253" t="s">
        <v>244</v>
      </c>
      <c r="E741" s="268" t="s">
        <v>34</v>
      </c>
      <c r="F741" s="269" t="s">
        <v>1165</v>
      </c>
      <c r="G741" s="267"/>
      <c r="H741" s="270">
        <v>17.6</v>
      </c>
      <c r="I741" s="271"/>
      <c r="J741" s="267"/>
      <c r="K741" s="267"/>
      <c r="L741" s="272"/>
      <c r="M741" s="273"/>
      <c r="N741" s="274"/>
      <c r="O741" s="274"/>
      <c r="P741" s="274"/>
      <c r="Q741" s="274"/>
      <c r="R741" s="274"/>
      <c r="S741" s="274"/>
      <c r="T741" s="275"/>
      <c r="AT741" s="276" t="s">
        <v>244</v>
      </c>
      <c r="AU741" s="276" t="s">
        <v>113</v>
      </c>
      <c r="AV741" s="13" t="s">
        <v>88</v>
      </c>
      <c r="AW741" s="13" t="s">
        <v>41</v>
      </c>
      <c r="AX741" s="13" t="s">
        <v>78</v>
      </c>
      <c r="AY741" s="276" t="s">
        <v>187</v>
      </c>
    </row>
    <row r="742" spans="2:51" s="13" customFormat="1" ht="13.5">
      <c r="B742" s="266"/>
      <c r="C742" s="267"/>
      <c r="D742" s="253" t="s">
        <v>244</v>
      </c>
      <c r="E742" s="268" t="s">
        <v>34</v>
      </c>
      <c r="F742" s="269" t="s">
        <v>1166</v>
      </c>
      <c r="G742" s="267"/>
      <c r="H742" s="270">
        <v>22.2</v>
      </c>
      <c r="I742" s="271"/>
      <c r="J742" s="267"/>
      <c r="K742" s="267"/>
      <c r="L742" s="272"/>
      <c r="M742" s="273"/>
      <c r="N742" s="274"/>
      <c r="O742" s="274"/>
      <c r="P742" s="274"/>
      <c r="Q742" s="274"/>
      <c r="R742" s="274"/>
      <c r="S742" s="274"/>
      <c r="T742" s="275"/>
      <c r="AT742" s="276" t="s">
        <v>244</v>
      </c>
      <c r="AU742" s="276" t="s">
        <v>113</v>
      </c>
      <c r="AV742" s="13" t="s">
        <v>88</v>
      </c>
      <c r="AW742" s="13" t="s">
        <v>41</v>
      </c>
      <c r="AX742" s="13" t="s">
        <v>78</v>
      </c>
      <c r="AY742" s="276" t="s">
        <v>187</v>
      </c>
    </row>
    <row r="743" spans="2:51" s="13" customFormat="1" ht="13.5">
      <c r="B743" s="266"/>
      <c r="C743" s="267"/>
      <c r="D743" s="253" t="s">
        <v>244</v>
      </c>
      <c r="E743" s="268" t="s">
        <v>34</v>
      </c>
      <c r="F743" s="269" t="s">
        <v>1167</v>
      </c>
      <c r="G743" s="267"/>
      <c r="H743" s="270">
        <v>6</v>
      </c>
      <c r="I743" s="271"/>
      <c r="J743" s="267"/>
      <c r="K743" s="267"/>
      <c r="L743" s="272"/>
      <c r="M743" s="273"/>
      <c r="N743" s="274"/>
      <c r="O743" s="274"/>
      <c r="P743" s="274"/>
      <c r="Q743" s="274"/>
      <c r="R743" s="274"/>
      <c r="S743" s="274"/>
      <c r="T743" s="275"/>
      <c r="AT743" s="276" t="s">
        <v>244</v>
      </c>
      <c r="AU743" s="276" t="s">
        <v>113</v>
      </c>
      <c r="AV743" s="13" t="s">
        <v>88</v>
      </c>
      <c r="AW743" s="13" t="s">
        <v>41</v>
      </c>
      <c r="AX743" s="13" t="s">
        <v>78</v>
      </c>
      <c r="AY743" s="276" t="s">
        <v>187</v>
      </c>
    </row>
    <row r="744" spans="2:51" s="13" customFormat="1" ht="13.5">
      <c r="B744" s="266"/>
      <c r="C744" s="267"/>
      <c r="D744" s="253" t="s">
        <v>244</v>
      </c>
      <c r="E744" s="268" t="s">
        <v>34</v>
      </c>
      <c r="F744" s="269" t="s">
        <v>1168</v>
      </c>
      <c r="G744" s="267"/>
      <c r="H744" s="270">
        <v>15.8</v>
      </c>
      <c r="I744" s="271"/>
      <c r="J744" s="267"/>
      <c r="K744" s="267"/>
      <c r="L744" s="272"/>
      <c r="M744" s="273"/>
      <c r="N744" s="274"/>
      <c r="O744" s="274"/>
      <c r="P744" s="274"/>
      <c r="Q744" s="274"/>
      <c r="R744" s="274"/>
      <c r="S744" s="274"/>
      <c r="T744" s="275"/>
      <c r="AT744" s="276" t="s">
        <v>244</v>
      </c>
      <c r="AU744" s="276" t="s">
        <v>113</v>
      </c>
      <c r="AV744" s="13" t="s">
        <v>88</v>
      </c>
      <c r="AW744" s="13" t="s">
        <v>41</v>
      </c>
      <c r="AX744" s="13" t="s">
        <v>78</v>
      </c>
      <c r="AY744" s="276" t="s">
        <v>187</v>
      </c>
    </row>
    <row r="745" spans="2:51" s="13" customFormat="1" ht="13.5">
      <c r="B745" s="266"/>
      <c r="C745" s="267"/>
      <c r="D745" s="253" t="s">
        <v>244</v>
      </c>
      <c r="E745" s="268" t="s">
        <v>34</v>
      </c>
      <c r="F745" s="269" t="s">
        <v>1169</v>
      </c>
      <c r="G745" s="267"/>
      <c r="H745" s="270">
        <v>27.3</v>
      </c>
      <c r="I745" s="271"/>
      <c r="J745" s="267"/>
      <c r="K745" s="267"/>
      <c r="L745" s="272"/>
      <c r="M745" s="273"/>
      <c r="N745" s="274"/>
      <c r="O745" s="274"/>
      <c r="P745" s="274"/>
      <c r="Q745" s="274"/>
      <c r="R745" s="274"/>
      <c r="S745" s="274"/>
      <c r="T745" s="275"/>
      <c r="AT745" s="276" t="s">
        <v>244</v>
      </c>
      <c r="AU745" s="276" t="s">
        <v>113</v>
      </c>
      <c r="AV745" s="13" t="s">
        <v>88</v>
      </c>
      <c r="AW745" s="13" t="s">
        <v>41</v>
      </c>
      <c r="AX745" s="13" t="s">
        <v>78</v>
      </c>
      <c r="AY745" s="276" t="s">
        <v>187</v>
      </c>
    </row>
    <row r="746" spans="2:51" s="13" customFormat="1" ht="13.5">
      <c r="B746" s="266"/>
      <c r="C746" s="267"/>
      <c r="D746" s="253" t="s">
        <v>244</v>
      </c>
      <c r="E746" s="268" t="s">
        <v>34</v>
      </c>
      <c r="F746" s="269" t="s">
        <v>1170</v>
      </c>
      <c r="G746" s="267"/>
      <c r="H746" s="270">
        <v>37.8</v>
      </c>
      <c r="I746" s="271"/>
      <c r="J746" s="267"/>
      <c r="K746" s="267"/>
      <c r="L746" s="272"/>
      <c r="M746" s="273"/>
      <c r="N746" s="274"/>
      <c r="O746" s="274"/>
      <c r="P746" s="274"/>
      <c r="Q746" s="274"/>
      <c r="R746" s="274"/>
      <c r="S746" s="274"/>
      <c r="T746" s="275"/>
      <c r="AT746" s="276" t="s">
        <v>244</v>
      </c>
      <c r="AU746" s="276" t="s">
        <v>113</v>
      </c>
      <c r="AV746" s="13" t="s">
        <v>88</v>
      </c>
      <c r="AW746" s="13" t="s">
        <v>41</v>
      </c>
      <c r="AX746" s="13" t="s">
        <v>78</v>
      </c>
      <c r="AY746" s="276" t="s">
        <v>187</v>
      </c>
    </row>
    <row r="747" spans="2:51" s="13" customFormat="1" ht="13.5">
      <c r="B747" s="266"/>
      <c r="C747" s="267"/>
      <c r="D747" s="253" t="s">
        <v>244</v>
      </c>
      <c r="E747" s="268" t="s">
        <v>34</v>
      </c>
      <c r="F747" s="269" t="s">
        <v>1171</v>
      </c>
      <c r="G747" s="267"/>
      <c r="H747" s="270">
        <v>6.6</v>
      </c>
      <c r="I747" s="271"/>
      <c r="J747" s="267"/>
      <c r="K747" s="267"/>
      <c r="L747" s="272"/>
      <c r="M747" s="273"/>
      <c r="N747" s="274"/>
      <c r="O747" s="274"/>
      <c r="P747" s="274"/>
      <c r="Q747" s="274"/>
      <c r="R747" s="274"/>
      <c r="S747" s="274"/>
      <c r="T747" s="275"/>
      <c r="AT747" s="276" t="s">
        <v>244</v>
      </c>
      <c r="AU747" s="276" t="s">
        <v>113</v>
      </c>
      <c r="AV747" s="13" t="s">
        <v>88</v>
      </c>
      <c r="AW747" s="13" t="s">
        <v>41</v>
      </c>
      <c r="AX747" s="13" t="s">
        <v>78</v>
      </c>
      <c r="AY747" s="276" t="s">
        <v>187</v>
      </c>
    </row>
    <row r="748" spans="2:51" s="13" customFormat="1" ht="13.5">
      <c r="B748" s="266"/>
      <c r="C748" s="267"/>
      <c r="D748" s="253" t="s">
        <v>244</v>
      </c>
      <c r="E748" s="268" t="s">
        <v>34</v>
      </c>
      <c r="F748" s="269" t="s">
        <v>1172</v>
      </c>
      <c r="G748" s="267"/>
      <c r="H748" s="270">
        <v>10.5</v>
      </c>
      <c r="I748" s="271"/>
      <c r="J748" s="267"/>
      <c r="K748" s="267"/>
      <c r="L748" s="272"/>
      <c r="M748" s="273"/>
      <c r="N748" s="274"/>
      <c r="O748" s="274"/>
      <c r="P748" s="274"/>
      <c r="Q748" s="274"/>
      <c r="R748" s="274"/>
      <c r="S748" s="274"/>
      <c r="T748" s="275"/>
      <c r="AT748" s="276" t="s">
        <v>244</v>
      </c>
      <c r="AU748" s="276" t="s">
        <v>113</v>
      </c>
      <c r="AV748" s="13" t="s">
        <v>88</v>
      </c>
      <c r="AW748" s="13" t="s">
        <v>41</v>
      </c>
      <c r="AX748" s="13" t="s">
        <v>78</v>
      </c>
      <c r="AY748" s="276" t="s">
        <v>187</v>
      </c>
    </row>
    <row r="749" spans="2:51" s="13" customFormat="1" ht="13.5">
      <c r="B749" s="266"/>
      <c r="C749" s="267"/>
      <c r="D749" s="253" t="s">
        <v>244</v>
      </c>
      <c r="E749" s="268" t="s">
        <v>34</v>
      </c>
      <c r="F749" s="269" t="s">
        <v>1173</v>
      </c>
      <c r="G749" s="267"/>
      <c r="H749" s="270">
        <v>16.9</v>
      </c>
      <c r="I749" s="271"/>
      <c r="J749" s="267"/>
      <c r="K749" s="267"/>
      <c r="L749" s="272"/>
      <c r="M749" s="273"/>
      <c r="N749" s="274"/>
      <c r="O749" s="274"/>
      <c r="P749" s="274"/>
      <c r="Q749" s="274"/>
      <c r="R749" s="274"/>
      <c r="S749" s="274"/>
      <c r="T749" s="275"/>
      <c r="AT749" s="276" t="s">
        <v>244</v>
      </c>
      <c r="AU749" s="276" t="s">
        <v>113</v>
      </c>
      <c r="AV749" s="13" t="s">
        <v>88</v>
      </c>
      <c r="AW749" s="13" t="s">
        <v>41</v>
      </c>
      <c r="AX749" s="13" t="s">
        <v>78</v>
      </c>
      <c r="AY749" s="276" t="s">
        <v>187</v>
      </c>
    </row>
    <row r="750" spans="2:51" s="15" customFormat="1" ht="13.5">
      <c r="B750" s="304"/>
      <c r="C750" s="305"/>
      <c r="D750" s="253" t="s">
        <v>244</v>
      </c>
      <c r="E750" s="306" t="s">
        <v>34</v>
      </c>
      <c r="F750" s="307" t="s">
        <v>1174</v>
      </c>
      <c r="G750" s="305"/>
      <c r="H750" s="308">
        <v>160.7</v>
      </c>
      <c r="I750" s="309"/>
      <c r="J750" s="305"/>
      <c r="K750" s="305"/>
      <c r="L750" s="310"/>
      <c r="M750" s="311"/>
      <c r="N750" s="312"/>
      <c r="O750" s="312"/>
      <c r="P750" s="312"/>
      <c r="Q750" s="312"/>
      <c r="R750" s="312"/>
      <c r="S750" s="312"/>
      <c r="T750" s="313"/>
      <c r="AT750" s="314" t="s">
        <v>244</v>
      </c>
      <c r="AU750" s="314" t="s">
        <v>113</v>
      </c>
      <c r="AV750" s="15" t="s">
        <v>113</v>
      </c>
      <c r="AW750" s="15" t="s">
        <v>41</v>
      </c>
      <c r="AX750" s="15" t="s">
        <v>78</v>
      </c>
      <c r="AY750" s="314" t="s">
        <v>187</v>
      </c>
    </row>
    <row r="751" spans="2:51" s="12" customFormat="1" ht="13.5">
      <c r="B751" s="256"/>
      <c r="C751" s="257"/>
      <c r="D751" s="253" t="s">
        <v>244</v>
      </c>
      <c r="E751" s="258" t="s">
        <v>34</v>
      </c>
      <c r="F751" s="259" t="s">
        <v>245</v>
      </c>
      <c r="G751" s="257"/>
      <c r="H751" s="258" t="s">
        <v>34</v>
      </c>
      <c r="I751" s="260"/>
      <c r="J751" s="257"/>
      <c r="K751" s="257"/>
      <c r="L751" s="261"/>
      <c r="M751" s="262"/>
      <c r="N751" s="263"/>
      <c r="O751" s="263"/>
      <c r="P751" s="263"/>
      <c r="Q751" s="263"/>
      <c r="R751" s="263"/>
      <c r="S751" s="263"/>
      <c r="T751" s="264"/>
      <c r="AT751" s="265" t="s">
        <v>244</v>
      </c>
      <c r="AU751" s="265" t="s">
        <v>113</v>
      </c>
      <c r="AV751" s="12" t="s">
        <v>86</v>
      </c>
      <c r="AW751" s="12" t="s">
        <v>41</v>
      </c>
      <c r="AX751" s="12" t="s">
        <v>78</v>
      </c>
      <c r="AY751" s="265" t="s">
        <v>187</v>
      </c>
    </row>
    <row r="752" spans="2:51" s="13" customFormat="1" ht="13.5">
      <c r="B752" s="266"/>
      <c r="C752" s="267"/>
      <c r="D752" s="253" t="s">
        <v>244</v>
      </c>
      <c r="E752" s="268" t="s">
        <v>34</v>
      </c>
      <c r="F752" s="269" t="s">
        <v>1175</v>
      </c>
      <c r="G752" s="267"/>
      <c r="H752" s="270">
        <v>41.1</v>
      </c>
      <c r="I752" s="271"/>
      <c r="J752" s="267"/>
      <c r="K752" s="267"/>
      <c r="L752" s="272"/>
      <c r="M752" s="273"/>
      <c r="N752" s="274"/>
      <c r="O752" s="274"/>
      <c r="P752" s="274"/>
      <c r="Q752" s="274"/>
      <c r="R752" s="274"/>
      <c r="S752" s="274"/>
      <c r="T752" s="275"/>
      <c r="AT752" s="276" t="s">
        <v>244</v>
      </c>
      <c r="AU752" s="276" t="s">
        <v>113</v>
      </c>
      <c r="AV752" s="13" t="s">
        <v>88</v>
      </c>
      <c r="AW752" s="13" t="s">
        <v>41</v>
      </c>
      <c r="AX752" s="13" t="s">
        <v>78</v>
      </c>
      <c r="AY752" s="276" t="s">
        <v>187</v>
      </c>
    </row>
    <row r="753" spans="2:51" s="13" customFormat="1" ht="13.5">
      <c r="B753" s="266"/>
      <c r="C753" s="267"/>
      <c r="D753" s="253" t="s">
        <v>244</v>
      </c>
      <c r="E753" s="268" t="s">
        <v>34</v>
      </c>
      <c r="F753" s="269" t="s">
        <v>1176</v>
      </c>
      <c r="G753" s="267"/>
      <c r="H753" s="270">
        <v>71.7</v>
      </c>
      <c r="I753" s="271"/>
      <c r="J753" s="267"/>
      <c r="K753" s="267"/>
      <c r="L753" s="272"/>
      <c r="M753" s="273"/>
      <c r="N753" s="274"/>
      <c r="O753" s="274"/>
      <c r="P753" s="274"/>
      <c r="Q753" s="274"/>
      <c r="R753" s="274"/>
      <c r="S753" s="274"/>
      <c r="T753" s="275"/>
      <c r="AT753" s="276" t="s">
        <v>244</v>
      </c>
      <c r="AU753" s="276" t="s">
        <v>113</v>
      </c>
      <c r="AV753" s="13" t="s">
        <v>88</v>
      </c>
      <c r="AW753" s="13" t="s">
        <v>41</v>
      </c>
      <c r="AX753" s="13" t="s">
        <v>78</v>
      </c>
      <c r="AY753" s="276" t="s">
        <v>187</v>
      </c>
    </row>
    <row r="754" spans="2:51" s="13" customFormat="1" ht="13.5">
      <c r="B754" s="266"/>
      <c r="C754" s="267"/>
      <c r="D754" s="253" t="s">
        <v>244</v>
      </c>
      <c r="E754" s="268" t="s">
        <v>34</v>
      </c>
      <c r="F754" s="269" t="s">
        <v>1177</v>
      </c>
      <c r="G754" s="267"/>
      <c r="H754" s="270">
        <v>59.3</v>
      </c>
      <c r="I754" s="271"/>
      <c r="J754" s="267"/>
      <c r="K754" s="267"/>
      <c r="L754" s="272"/>
      <c r="M754" s="273"/>
      <c r="N754" s="274"/>
      <c r="O754" s="274"/>
      <c r="P754" s="274"/>
      <c r="Q754" s="274"/>
      <c r="R754" s="274"/>
      <c r="S754" s="274"/>
      <c r="T754" s="275"/>
      <c r="AT754" s="276" t="s">
        <v>244</v>
      </c>
      <c r="AU754" s="276" t="s">
        <v>113</v>
      </c>
      <c r="AV754" s="13" t="s">
        <v>88</v>
      </c>
      <c r="AW754" s="13" t="s">
        <v>41</v>
      </c>
      <c r="AX754" s="13" t="s">
        <v>78</v>
      </c>
      <c r="AY754" s="276" t="s">
        <v>187</v>
      </c>
    </row>
    <row r="755" spans="2:51" s="13" customFormat="1" ht="13.5">
      <c r="B755" s="266"/>
      <c r="C755" s="267"/>
      <c r="D755" s="253" t="s">
        <v>244</v>
      </c>
      <c r="E755" s="268" t="s">
        <v>34</v>
      </c>
      <c r="F755" s="269" t="s">
        <v>1178</v>
      </c>
      <c r="G755" s="267"/>
      <c r="H755" s="270">
        <v>15.7</v>
      </c>
      <c r="I755" s="271"/>
      <c r="J755" s="267"/>
      <c r="K755" s="267"/>
      <c r="L755" s="272"/>
      <c r="M755" s="273"/>
      <c r="N755" s="274"/>
      <c r="O755" s="274"/>
      <c r="P755" s="274"/>
      <c r="Q755" s="274"/>
      <c r="R755" s="274"/>
      <c r="S755" s="274"/>
      <c r="T755" s="275"/>
      <c r="AT755" s="276" t="s">
        <v>244</v>
      </c>
      <c r="AU755" s="276" t="s">
        <v>113</v>
      </c>
      <c r="AV755" s="13" t="s">
        <v>88</v>
      </c>
      <c r="AW755" s="13" t="s">
        <v>41</v>
      </c>
      <c r="AX755" s="13" t="s">
        <v>78</v>
      </c>
      <c r="AY755" s="276" t="s">
        <v>187</v>
      </c>
    </row>
    <row r="756" spans="2:51" s="13" customFormat="1" ht="13.5">
      <c r="B756" s="266"/>
      <c r="C756" s="267"/>
      <c r="D756" s="253" t="s">
        <v>244</v>
      </c>
      <c r="E756" s="268" t="s">
        <v>34</v>
      </c>
      <c r="F756" s="269" t="s">
        <v>1179</v>
      </c>
      <c r="G756" s="267"/>
      <c r="H756" s="270">
        <v>33.3</v>
      </c>
      <c r="I756" s="271"/>
      <c r="J756" s="267"/>
      <c r="K756" s="267"/>
      <c r="L756" s="272"/>
      <c r="M756" s="273"/>
      <c r="N756" s="274"/>
      <c r="O756" s="274"/>
      <c r="P756" s="274"/>
      <c r="Q756" s="274"/>
      <c r="R756" s="274"/>
      <c r="S756" s="274"/>
      <c r="T756" s="275"/>
      <c r="AT756" s="276" t="s">
        <v>244</v>
      </c>
      <c r="AU756" s="276" t="s">
        <v>113</v>
      </c>
      <c r="AV756" s="13" t="s">
        <v>88</v>
      </c>
      <c r="AW756" s="13" t="s">
        <v>41</v>
      </c>
      <c r="AX756" s="13" t="s">
        <v>78</v>
      </c>
      <c r="AY756" s="276" t="s">
        <v>187</v>
      </c>
    </row>
    <row r="757" spans="2:51" s="13" customFormat="1" ht="13.5">
      <c r="B757" s="266"/>
      <c r="C757" s="267"/>
      <c r="D757" s="253" t="s">
        <v>244</v>
      </c>
      <c r="E757" s="268" t="s">
        <v>34</v>
      </c>
      <c r="F757" s="269" t="s">
        <v>1180</v>
      </c>
      <c r="G757" s="267"/>
      <c r="H757" s="270">
        <v>18.4</v>
      </c>
      <c r="I757" s="271"/>
      <c r="J757" s="267"/>
      <c r="K757" s="267"/>
      <c r="L757" s="272"/>
      <c r="M757" s="273"/>
      <c r="N757" s="274"/>
      <c r="O757" s="274"/>
      <c r="P757" s="274"/>
      <c r="Q757" s="274"/>
      <c r="R757" s="274"/>
      <c r="S757" s="274"/>
      <c r="T757" s="275"/>
      <c r="AT757" s="276" t="s">
        <v>244</v>
      </c>
      <c r="AU757" s="276" t="s">
        <v>113</v>
      </c>
      <c r="AV757" s="13" t="s">
        <v>88</v>
      </c>
      <c r="AW757" s="13" t="s">
        <v>41</v>
      </c>
      <c r="AX757" s="13" t="s">
        <v>78</v>
      </c>
      <c r="AY757" s="276" t="s">
        <v>187</v>
      </c>
    </row>
    <row r="758" spans="2:51" s="13" customFormat="1" ht="13.5">
      <c r="B758" s="266"/>
      <c r="C758" s="267"/>
      <c r="D758" s="253" t="s">
        <v>244</v>
      </c>
      <c r="E758" s="268" t="s">
        <v>34</v>
      </c>
      <c r="F758" s="269" t="s">
        <v>1181</v>
      </c>
      <c r="G758" s="267"/>
      <c r="H758" s="270">
        <v>3.6</v>
      </c>
      <c r="I758" s="271"/>
      <c r="J758" s="267"/>
      <c r="K758" s="267"/>
      <c r="L758" s="272"/>
      <c r="M758" s="273"/>
      <c r="N758" s="274"/>
      <c r="O758" s="274"/>
      <c r="P758" s="274"/>
      <c r="Q758" s="274"/>
      <c r="R758" s="274"/>
      <c r="S758" s="274"/>
      <c r="T758" s="275"/>
      <c r="AT758" s="276" t="s">
        <v>244</v>
      </c>
      <c r="AU758" s="276" t="s">
        <v>113</v>
      </c>
      <c r="AV758" s="13" t="s">
        <v>88</v>
      </c>
      <c r="AW758" s="13" t="s">
        <v>41</v>
      </c>
      <c r="AX758" s="13" t="s">
        <v>78</v>
      </c>
      <c r="AY758" s="276" t="s">
        <v>187</v>
      </c>
    </row>
    <row r="759" spans="2:51" s="13" customFormat="1" ht="13.5">
      <c r="B759" s="266"/>
      <c r="C759" s="267"/>
      <c r="D759" s="253" t="s">
        <v>244</v>
      </c>
      <c r="E759" s="268" t="s">
        <v>34</v>
      </c>
      <c r="F759" s="269" t="s">
        <v>1182</v>
      </c>
      <c r="G759" s="267"/>
      <c r="H759" s="270">
        <v>3.1</v>
      </c>
      <c r="I759" s="271"/>
      <c r="J759" s="267"/>
      <c r="K759" s="267"/>
      <c r="L759" s="272"/>
      <c r="M759" s="273"/>
      <c r="N759" s="274"/>
      <c r="O759" s="274"/>
      <c r="P759" s="274"/>
      <c r="Q759" s="274"/>
      <c r="R759" s="274"/>
      <c r="S759" s="274"/>
      <c r="T759" s="275"/>
      <c r="AT759" s="276" t="s">
        <v>244</v>
      </c>
      <c r="AU759" s="276" t="s">
        <v>113</v>
      </c>
      <c r="AV759" s="13" t="s">
        <v>88</v>
      </c>
      <c r="AW759" s="13" t="s">
        <v>41</v>
      </c>
      <c r="AX759" s="13" t="s">
        <v>78</v>
      </c>
      <c r="AY759" s="276" t="s">
        <v>187</v>
      </c>
    </row>
    <row r="760" spans="2:51" s="13" customFormat="1" ht="13.5">
      <c r="B760" s="266"/>
      <c r="C760" s="267"/>
      <c r="D760" s="253" t="s">
        <v>244</v>
      </c>
      <c r="E760" s="268" t="s">
        <v>34</v>
      </c>
      <c r="F760" s="269" t="s">
        <v>1183</v>
      </c>
      <c r="G760" s="267"/>
      <c r="H760" s="270">
        <v>8</v>
      </c>
      <c r="I760" s="271"/>
      <c r="J760" s="267"/>
      <c r="K760" s="267"/>
      <c r="L760" s="272"/>
      <c r="M760" s="273"/>
      <c r="N760" s="274"/>
      <c r="O760" s="274"/>
      <c r="P760" s="274"/>
      <c r="Q760" s="274"/>
      <c r="R760" s="274"/>
      <c r="S760" s="274"/>
      <c r="T760" s="275"/>
      <c r="AT760" s="276" t="s">
        <v>244</v>
      </c>
      <c r="AU760" s="276" t="s">
        <v>113</v>
      </c>
      <c r="AV760" s="13" t="s">
        <v>88</v>
      </c>
      <c r="AW760" s="13" t="s">
        <v>41</v>
      </c>
      <c r="AX760" s="13" t="s">
        <v>78</v>
      </c>
      <c r="AY760" s="276" t="s">
        <v>187</v>
      </c>
    </row>
    <row r="761" spans="2:51" s="13" customFormat="1" ht="13.5">
      <c r="B761" s="266"/>
      <c r="C761" s="267"/>
      <c r="D761" s="253" t="s">
        <v>244</v>
      </c>
      <c r="E761" s="268" t="s">
        <v>34</v>
      </c>
      <c r="F761" s="269" t="s">
        <v>1184</v>
      </c>
      <c r="G761" s="267"/>
      <c r="H761" s="270">
        <v>7.7</v>
      </c>
      <c r="I761" s="271"/>
      <c r="J761" s="267"/>
      <c r="K761" s="267"/>
      <c r="L761" s="272"/>
      <c r="M761" s="273"/>
      <c r="N761" s="274"/>
      <c r="O761" s="274"/>
      <c r="P761" s="274"/>
      <c r="Q761" s="274"/>
      <c r="R761" s="274"/>
      <c r="S761" s="274"/>
      <c r="T761" s="275"/>
      <c r="AT761" s="276" t="s">
        <v>244</v>
      </c>
      <c r="AU761" s="276" t="s">
        <v>113</v>
      </c>
      <c r="AV761" s="13" t="s">
        <v>88</v>
      </c>
      <c r="AW761" s="13" t="s">
        <v>41</v>
      </c>
      <c r="AX761" s="13" t="s">
        <v>78</v>
      </c>
      <c r="AY761" s="276" t="s">
        <v>187</v>
      </c>
    </row>
    <row r="762" spans="2:51" s="13" customFormat="1" ht="13.5">
      <c r="B762" s="266"/>
      <c r="C762" s="267"/>
      <c r="D762" s="253" t="s">
        <v>244</v>
      </c>
      <c r="E762" s="268" t="s">
        <v>34</v>
      </c>
      <c r="F762" s="269" t="s">
        <v>1185</v>
      </c>
      <c r="G762" s="267"/>
      <c r="H762" s="270">
        <v>3</v>
      </c>
      <c r="I762" s="271"/>
      <c r="J762" s="267"/>
      <c r="K762" s="267"/>
      <c r="L762" s="272"/>
      <c r="M762" s="273"/>
      <c r="N762" s="274"/>
      <c r="O762" s="274"/>
      <c r="P762" s="274"/>
      <c r="Q762" s="274"/>
      <c r="R762" s="274"/>
      <c r="S762" s="274"/>
      <c r="T762" s="275"/>
      <c r="AT762" s="276" t="s">
        <v>244</v>
      </c>
      <c r="AU762" s="276" t="s">
        <v>113</v>
      </c>
      <c r="AV762" s="13" t="s">
        <v>88</v>
      </c>
      <c r="AW762" s="13" t="s">
        <v>41</v>
      </c>
      <c r="AX762" s="13" t="s">
        <v>78</v>
      </c>
      <c r="AY762" s="276" t="s">
        <v>187</v>
      </c>
    </row>
    <row r="763" spans="2:51" s="13" customFormat="1" ht="13.5">
      <c r="B763" s="266"/>
      <c r="C763" s="267"/>
      <c r="D763" s="253" t="s">
        <v>244</v>
      </c>
      <c r="E763" s="268" t="s">
        <v>34</v>
      </c>
      <c r="F763" s="269" t="s">
        <v>1186</v>
      </c>
      <c r="G763" s="267"/>
      <c r="H763" s="270">
        <v>5.5</v>
      </c>
      <c r="I763" s="271"/>
      <c r="J763" s="267"/>
      <c r="K763" s="267"/>
      <c r="L763" s="272"/>
      <c r="M763" s="273"/>
      <c r="N763" s="274"/>
      <c r="O763" s="274"/>
      <c r="P763" s="274"/>
      <c r="Q763" s="274"/>
      <c r="R763" s="274"/>
      <c r="S763" s="274"/>
      <c r="T763" s="275"/>
      <c r="AT763" s="276" t="s">
        <v>244</v>
      </c>
      <c r="AU763" s="276" t="s">
        <v>113</v>
      </c>
      <c r="AV763" s="13" t="s">
        <v>88</v>
      </c>
      <c r="AW763" s="13" t="s">
        <v>41</v>
      </c>
      <c r="AX763" s="13" t="s">
        <v>78</v>
      </c>
      <c r="AY763" s="276" t="s">
        <v>187</v>
      </c>
    </row>
    <row r="764" spans="2:51" s="13" customFormat="1" ht="13.5">
      <c r="B764" s="266"/>
      <c r="C764" s="267"/>
      <c r="D764" s="253" t="s">
        <v>244</v>
      </c>
      <c r="E764" s="268" t="s">
        <v>34</v>
      </c>
      <c r="F764" s="269" t="s">
        <v>1187</v>
      </c>
      <c r="G764" s="267"/>
      <c r="H764" s="270">
        <v>3.7</v>
      </c>
      <c r="I764" s="271"/>
      <c r="J764" s="267"/>
      <c r="K764" s="267"/>
      <c r="L764" s="272"/>
      <c r="M764" s="273"/>
      <c r="N764" s="274"/>
      <c r="O764" s="274"/>
      <c r="P764" s="274"/>
      <c r="Q764" s="274"/>
      <c r="R764" s="274"/>
      <c r="S764" s="274"/>
      <c r="T764" s="275"/>
      <c r="AT764" s="276" t="s">
        <v>244</v>
      </c>
      <c r="AU764" s="276" t="s">
        <v>113</v>
      </c>
      <c r="AV764" s="13" t="s">
        <v>88</v>
      </c>
      <c r="AW764" s="13" t="s">
        <v>41</v>
      </c>
      <c r="AX764" s="13" t="s">
        <v>78</v>
      </c>
      <c r="AY764" s="276" t="s">
        <v>187</v>
      </c>
    </row>
    <row r="765" spans="2:51" s="13" customFormat="1" ht="13.5">
      <c r="B765" s="266"/>
      <c r="C765" s="267"/>
      <c r="D765" s="253" t="s">
        <v>244</v>
      </c>
      <c r="E765" s="268" t="s">
        <v>34</v>
      </c>
      <c r="F765" s="269" t="s">
        <v>1188</v>
      </c>
      <c r="G765" s="267"/>
      <c r="H765" s="270">
        <v>3.9</v>
      </c>
      <c r="I765" s="271"/>
      <c r="J765" s="267"/>
      <c r="K765" s="267"/>
      <c r="L765" s="272"/>
      <c r="M765" s="273"/>
      <c r="N765" s="274"/>
      <c r="O765" s="274"/>
      <c r="P765" s="274"/>
      <c r="Q765" s="274"/>
      <c r="R765" s="274"/>
      <c r="S765" s="274"/>
      <c r="T765" s="275"/>
      <c r="AT765" s="276" t="s">
        <v>244</v>
      </c>
      <c r="AU765" s="276" t="s">
        <v>113</v>
      </c>
      <c r="AV765" s="13" t="s">
        <v>88</v>
      </c>
      <c r="AW765" s="13" t="s">
        <v>41</v>
      </c>
      <c r="AX765" s="13" t="s">
        <v>78</v>
      </c>
      <c r="AY765" s="276" t="s">
        <v>187</v>
      </c>
    </row>
    <row r="766" spans="2:51" s="13" customFormat="1" ht="13.5">
      <c r="B766" s="266"/>
      <c r="C766" s="267"/>
      <c r="D766" s="253" t="s">
        <v>244</v>
      </c>
      <c r="E766" s="268" t="s">
        <v>34</v>
      </c>
      <c r="F766" s="269" t="s">
        <v>1189</v>
      </c>
      <c r="G766" s="267"/>
      <c r="H766" s="270">
        <v>8</v>
      </c>
      <c r="I766" s="271"/>
      <c r="J766" s="267"/>
      <c r="K766" s="267"/>
      <c r="L766" s="272"/>
      <c r="M766" s="273"/>
      <c r="N766" s="274"/>
      <c r="O766" s="274"/>
      <c r="P766" s="274"/>
      <c r="Q766" s="274"/>
      <c r="R766" s="274"/>
      <c r="S766" s="274"/>
      <c r="T766" s="275"/>
      <c r="AT766" s="276" t="s">
        <v>244</v>
      </c>
      <c r="AU766" s="276" t="s">
        <v>113</v>
      </c>
      <c r="AV766" s="13" t="s">
        <v>88</v>
      </c>
      <c r="AW766" s="13" t="s">
        <v>41</v>
      </c>
      <c r="AX766" s="13" t="s">
        <v>78</v>
      </c>
      <c r="AY766" s="276" t="s">
        <v>187</v>
      </c>
    </row>
    <row r="767" spans="2:51" s="13" customFormat="1" ht="13.5">
      <c r="B767" s="266"/>
      <c r="C767" s="267"/>
      <c r="D767" s="253" t="s">
        <v>244</v>
      </c>
      <c r="E767" s="268" t="s">
        <v>34</v>
      </c>
      <c r="F767" s="269" t="s">
        <v>1190</v>
      </c>
      <c r="G767" s="267"/>
      <c r="H767" s="270">
        <v>16.8</v>
      </c>
      <c r="I767" s="271"/>
      <c r="J767" s="267"/>
      <c r="K767" s="267"/>
      <c r="L767" s="272"/>
      <c r="M767" s="273"/>
      <c r="N767" s="274"/>
      <c r="O767" s="274"/>
      <c r="P767" s="274"/>
      <c r="Q767" s="274"/>
      <c r="R767" s="274"/>
      <c r="S767" s="274"/>
      <c r="T767" s="275"/>
      <c r="AT767" s="276" t="s">
        <v>244</v>
      </c>
      <c r="AU767" s="276" t="s">
        <v>113</v>
      </c>
      <c r="AV767" s="13" t="s">
        <v>88</v>
      </c>
      <c r="AW767" s="13" t="s">
        <v>41</v>
      </c>
      <c r="AX767" s="13" t="s">
        <v>78</v>
      </c>
      <c r="AY767" s="276" t="s">
        <v>187</v>
      </c>
    </row>
    <row r="768" spans="2:51" s="13" customFormat="1" ht="13.5">
      <c r="B768" s="266"/>
      <c r="C768" s="267"/>
      <c r="D768" s="253" t="s">
        <v>244</v>
      </c>
      <c r="E768" s="268" t="s">
        <v>34</v>
      </c>
      <c r="F768" s="269" t="s">
        <v>1191</v>
      </c>
      <c r="G768" s="267"/>
      <c r="H768" s="270">
        <v>23.8</v>
      </c>
      <c r="I768" s="271"/>
      <c r="J768" s="267"/>
      <c r="K768" s="267"/>
      <c r="L768" s="272"/>
      <c r="M768" s="273"/>
      <c r="N768" s="274"/>
      <c r="O768" s="274"/>
      <c r="P768" s="274"/>
      <c r="Q768" s="274"/>
      <c r="R768" s="274"/>
      <c r="S768" s="274"/>
      <c r="T768" s="275"/>
      <c r="AT768" s="276" t="s">
        <v>244</v>
      </c>
      <c r="AU768" s="276" t="s">
        <v>113</v>
      </c>
      <c r="AV768" s="13" t="s">
        <v>88</v>
      </c>
      <c r="AW768" s="13" t="s">
        <v>41</v>
      </c>
      <c r="AX768" s="13" t="s">
        <v>78</v>
      </c>
      <c r="AY768" s="276" t="s">
        <v>187</v>
      </c>
    </row>
    <row r="769" spans="2:51" s="13" customFormat="1" ht="13.5">
      <c r="B769" s="266"/>
      <c r="C769" s="267"/>
      <c r="D769" s="253" t="s">
        <v>244</v>
      </c>
      <c r="E769" s="268" t="s">
        <v>34</v>
      </c>
      <c r="F769" s="269" t="s">
        <v>1192</v>
      </c>
      <c r="G769" s="267"/>
      <c r="H769" s="270">
        <v>2.4</v>
      </c>
      <c r="I769" s="271"/>
      <c r="J769" s="267"/>
      <c r="K769" s="267"/>
      <c r="L769" s="272"/>
      <c r="M769" s="273"/>
      <c r="N769" s="274"/>
      <c r="O769" s="274"/>
      <c r="P769" s="274"/>
      <c r="Q769" s="274"/>
      <c r="R769" s="274"/>
      <c r="S769" s="274"/>
      <c r="T769" s="275"/>
      <c r="AT769" s="276" t="s">
        <v>244</v>
      </c>
      <c r="AU769" s="276" t="s">
        <v>113</v>
      </c>
      <c r="AV769" s="13" t="s">
        <v>88</v>
      </c>
      <c r="AW769" s="13" t="s">
        <v>41</v>
      </c>
      <c r="AX769" s="13" t="s">
        <v>78</v>
      </c>
      <c r="AY769" s="276" t="s">
        <v>187</v>
      </c>
    </row>
    <row r="770" spans="2:51" s="13" customFormat="1" ht="13.5">
      <c r="B770" s="266"/>
      <c r="C770" s="267"/>
      <c r="D770" s="253" t="s">
        <v>244</v>
      </c>
      <c r="E770" s="268" t="s">
        <v>34</v>
      </c>
      <c r="F770" s="269" t="s">
        <v>1193</v>
      </c>
      <c r="G770" s="267"/>
      <c r="H770" s="270">
        <v>33.1</v>
      </c>
      <c r="I770" s="271"/>
      <c r="J770" s="267"/>
      <c r="K770" s="267"/>
      <c r="L770" s="272"/>
      <c r="M770" s="273"/>
      <c r="N770" s="274"/>
      <c r="O770" s="274"/>
      <c r="P770" s="274"/>
      <c r="Q770" s="274"/>
      <c r="R770" s="274"/>
      <c r="S770" s="274"/>
      <c r="T770" s="275"/>
      <c r="AT770" s="276" t="s">
        <v>244</v>
      </c>
      <c r="AU770" s="276" t="s">
        <v>113</v>
      </c>
      <c r="AV770" s="13" t="s">
        <v>88</v>
      </c>
      <c r="AW770" s="13" t="s">
        <v>41</v>
      </c>
      <c r="AX770" s="13" t="s">
        <v>78</v>
      </c>
      <c r="AY770" s="276" t="s">
        <v>187</v>
      </c>
    </row>
    <row r="771" spans="2:51" s="13" customFormat="1" ht="13.5">
      <c r="B771" s="266"/>
      <c r="C771" s="267"/>
      <c r="D771" s="253" t="s">
        <v>244</v>
      </c>
      <c r="E771" s="268" t="s">
        <v>34</v>
      </c>
      <c r="F771" s="269" t="s">
        <v>1194</v>
      </c>
      <c r="G771" s="267"/>
      <c r="H771" s="270">
        <v>19.1</v>
      </c>
      <c r="I771" s="271"/>
      <c r="J771" s="267"/>
      <c r="K771" s="267"/>
      <c r="L771" s="272"/>
      <c r="M771" s="273"/>
      <c r="N771" s="274"/>
      <c r="O771" s="274"/>
      <c r="P771" s="274"/>
      <c r="Q771" s="274"/>
      <c r="R771" s="274"/>
      <c r="S771" s="274"/>
      <c r="T771" s="275"/>
      <c r="AT771" s="276" t="s">
        <v>244</v>
      </c>
      <c r="AU771" s="276" t="s">
        <v>113</v>
      </c>
      <c r="AV771" s="13" t="s">
        <v>88</v>
      </c>
      <c r="AW771" s="13" t="s">
        <v>41</v>
      </c>
      <c r="AX771" s="13" t="s">
        <v>78</v>
      </c>
      <c r="AY771" s="276" t="s">
        <v>187</v>
      </c>
    </row>
    <row r="772" spans="2:51" s="13" customFormat="1" ht="13.5">
      <c r="B772" s="266"/>
      <c r="C772" s="267"/>
      <c r="D772" s="253" t="s">
        <v>244</v>
      </c>
      <c r="E772" s="268" t="s">
        <v>34</v>
      </c>
      <c r="F772" s="269" t="s">
        <v>1195</v>
      </c>
      <c r="G772" s="267"/>
      <c r="H772" s="270">
        <v>4.3</v>
      </c>
      <c r="I772" s="271"/>
      <c r="J772" s="267"/>
      <c r="K772" s="267"/>
      <c r="L772" s="272"/>
      <c r="M772" s="273"/>
      <c r="N772" s="274"/>
      <c r="O772" s="274"/>
      <c r="P772" s="274"/>
      <c r="Q772" s="274"/>
      <c r="R772" s="274"/>
      <c r="S772" s="274"/>
      <c r="T772" s="275"/>
      <c r="AT772" s="276" t="s">
        <v>244</v>
      </c>
      <c r="AU772" s="276" t="s">
        <v>113</v>
      </c>
      <c r="AV772" s="13" t="s">
        <v>88</v>
      </c>
      <c r="AW772" s="13" t="s">
        <v>41</v>
      </c>
      <c r="AX772" s="13" t="s">
        <v>78</v>
      </c>
      <c r="AY772" s="276" t="s">
        <v>187</v>
      </c>
    </row>
    <row r="773" spans="2:51" s="13" customFormat="1" ht="13.5">
      <c r="B773" s="266"/>
      <c r="C773" s="267"/>
      <c r="D773" s="253" t="s">
        <v>244</v>
      </c>
      <c r="E773" s="268" t="s">
        <v>34</v>
      </c>
      <c r="F773" s="269" t="s">
        <v>1196</v>
      </c>
      <c r="G773" s="267"/>
      <c r="H773" s="270">
        <v>3.4</v>
      </c>
      <c r="I773" s="271"/>
      <c r="J773" s="267"/>
      <c r="K773" s="267"/>
      <c r="L773" s="272"/>
      <c r="M773" s="273"/>
      <c r="N773" s="274"/>
      <c r="O773" s="274"/>
      <c r="P773" s="274"/>
      <c r="Q773" s="274"/>
      <c r="R773" s="274"/>
      <c r="S773" s="274"/>
      <c r="T773" s="275"/>
      <c r="AT773" s="276" t="s">
        <v>244</v>
      </c>
      <c r="AU773" s="276" t="s">
        <v>113</v>
      </c>
      <c r="AV773" s="13" t="s">
        <v>88</v>
      </c>
      <c r="AW773" s="13" t="s">
        <v>41</v>
      </c>
      <c r="AX773" s="13" t="s">
        <v>78</v>
      </c>
      <c r="AY773" s="276" t="s">
        <v>187</v>
      </c>
    </row>
    <row r="774" spans="2:51" s="13" customFormat="1" ht="13.5">
      <c r="B774" s="266"/>
      <c r="C774" s="267"/>
      <c r="D774" s="253" t="s">
        <v>244</v>
      </c>
      <c r="E774" s="268" t="s">
        <v>34</v>
      </c>
      <c r="F774" s="269" t="s">
        <v>1197</v>
      </c>
      <c r="G774" s="267"/>
      <c r="H774" s="270">
        <v>3.1</v>
      </c>
      <c r="I774" s="271"/>
      <c r="J774" s="267"/>
      <c r="K774" s="267"/>
      <c r="L774" s="272"/>
      <c r="M774" s="273"/>
      <c r="N774" s="274"/>
      <c r="O774" s="274"/>
      <c r="P774" s="274"/>
      <c r="Q774" s="274"/>
      <c r="R774" s="274"/>
      <c r="S774" s="274"/>
      <c r="T774" s="275"/>
      <c r="AT774" s="276" t="s">
        <v>244</v>
      </c>
      <c r="AU774" s="276" t="s">
        <v>113</v>
      </c>
      <c r="AV774" s="13" t="s">
        <v>88</v>
      </c>
      <c r="AW774" s="13" t="s">
        <v>41</v>
      </c>
      <c r="AX774" s="13" t="s">
        <v>78</v>
      </c>
      <c r="AY774" s="276" t="s">
        <v>187</v>
      </c>
    </row>
    <row r="775" spans="2:51" s="15" customFormat="1" ht="13.5">
      <c r="B775" s="304"/>
      <c r="C775" s="305"/>
      <c r="D775" s="253" t="s">
        <v>244</v>
      </c>
      <c r="E775" s="306" t="s">
        <v>34</v>
      </c>
      <c r="F775" s="307" t="s">
        <v>1198</v>
      </c>
      <c r="G775" s="305"/>
      <c r="H775" s="308">
        <v>392</v>
      </c>
      <c r="I775" s="309"/>
      <c r="J775" s="305"/>
      <c r="K775" s="305"/>
      <c r="L775" s="310"/>
      <c r="M775" s="311"/>
      <c r="N775" s="312"/>
      <c r="O775" s="312"/>
      <c r="P775" s="312"/>
      <c r="Q775" s="312"/>
      <c r="R775" s="312"/>
      <c r="S775" s="312"/>
      <c r="T775" s="313"/>
      <c r="AT775" s="314" t="s">
        <v>244</v>
      </c>
      <c r="AU775" s="314" t="s">
        <v>113</v>
      </c>
      <c r="AV775" s="15" t="s">
        <v>113</v>
      </c>
      <c r="AW775" s="15" t="s">
        <v>41</v>
      </c>
      <c r="AX775" s="15" t="s">
        <v>78</v>
      </c>
      <c r="AY775" s="314" t="s">
        <v>187</v>
      </c>
    </row>
    <row r="776" spans="2:51" s="12" customFormat="1" ht="13.5">
      <c r="B776" s="256"/>
      <c r="C776" s="257"/>
      <c r="D776" s="253" t="s">
        <v>244</v>
      </c>
      <c r="E776" s="258" t="s">
        <v>34</v>
      </c>
      <c r="F776" s="259" t="s">
        <v>247</v>
      </c>
      <c r="G776" s="257"/>
      <c r="H776" s="258" t="s">
        <v>34</v>
      </c>
      <c r="I776" s="260"/>
      <c r="J776" s="257"/>
      <c r="K776" s="257"/>
      <c r="L776" s="261"/>
      <c r="M776" s="262"/>
      <c r="N776" s="263"/>
      <c r="O776" s="263"/>
      <c r="P776" s="263"/>
      <c r="Q776" s="263"/>
      <c r="R776" s="263"/>
      <c r="S776" s="263"/>
      <c r="T776" s="264"/>
      <c r="AT776" s="265" t="s">
        <v>244</v>
      </c>
      <c r="AU776" s="265" t="s">
        <v>113</v>
      </c>
      <c r="AV776" s="12" t="s">
        <v>86</v>
      </c>
      <c r="AW776" s="12" t="s">
        <v>41</v>
      </c>
      <c r="AX776" s="12" t="s">
        <v>78</v>
      </c>
      <c r="AY776" s="265" t="s">
        <v>187</v>
      </c>
    </row>
    <row r="777" spans="2:51" s="13" customFormat="1" ht="13.5">
      <c r="B777" s="266"/>
      <c r="C777" s="267"/>
      <c r="D777" s="253" t="s">
        <v>244</v>
      </c>
      <c r="E777" s="268" t="s">
        <v>34</v>
      </c>
      <c r="F777" s="269" t="s">
        <v>1199</v>
      </c>
      <c r="G777" s="267"/>
      <c r="H777" s="270">
        <v>255.7</v>
      </c>
      <c r="I777" s="271"/>
      <c r="J777" s="267"/>
      <c r="K777" s="267"/>
      <c r="L777" s="272"/>
      <c r="M777" s="273"/>
      <c r="N777" s="274"/>
      <c r="O777" s="274"/>
      <c r="P777" s="274"/>
      <c r="Q777" s="274"/>
      <c r="R777" s="274"/>
      <c r="S777" s="274"/>
      <c r="T777" s="275"/>
      <c r="AT777" s="276" t="s">
        <v>244</v>
      </c>
      <c r="AU777" s="276" t="s">
        <v>113</v>
      </c>
      <c r="AV777" s="13" t="s">
        <v>88</v>
      </c>
      <c r="AW777" s="13" t="s">
        <v>41</v>
      </c>
      <c r="AX777" s="13" t="s">
        <v>78</v>
      </c>
      <c r="AY777" s="276" t="s">
        <v>187</v>
      </c>
    </row>
    <row r="778" spans="2:51" s="13" customFormat="1" ht="13.5">
      <c r="B778" s="266"/>
      <c r="C778" s="267"/>
      <c r="D778" s="253" t="s">
        <v>244</v>
      </c>
      <c r="E778" s="268" t="s">
        <v>34</v>
      </c>
      <c r="F778" s="269" t="s">
        <v>1200</v>
      </c>
      <c r="G778" s="267"/>
      <c r="H778" s="270">
        <v>3.7</v>
      </c>
      <c r="I778" s="271"/>
      <c r="J778" s="267"/>
      <c r="K778" s="267"/>
      <c r="L778" s="272"/>
      <c r="M778" s="273"/>
      <c r="N778" s="274"/>
      <c r="O778" s="274"/>
      <c r="P778" s="274"/>
      <c r="Q778" s="274"/>
      <c r="R778" s="274"/>
      <c r="S778" s="274"/>
      <c r="T778" s="275"/>
      <c r="AT778" s="276" t="s">
        <v>244</v>
      </c>
      <c r="AU778" s="276" t="s">
        <v>113</v>
      </c>
      <c r="AV778" s="13" t="s">
        <v>88</v>
      </c>
      <c r="AW778" s="13" t="s">
        <v>41</v>
      </c>
      <c r="AX778" s="13" t="s">
        <v>78</v>
      </c>
      <c r="AY778" s="276" t="s">
        <v>187</v>
      </c>
    </row>
    <row r="779" spans="2:51" s="13" customFormat="1" ht="13.5">
      <c r="B779" s="266"/>
      <c r="C779" s="267"/>
      <c r="D779" s="253" t="s">
        <v>244</v>
      </c>
      <c r="E779" s="268" t="s">
        <v>34</v>
      </c>
      <c r="F779" s="269" t="s">
        <v>1201</v>
      </c>
      <c r="G779" s="267"/>
      <c r="H779" s="270">
        <v>2.1</v>
      </c>
      <c r="I779" s="271"/>
      <c r="J779" s="267"/>
      <c r="K779" s="267"/>
      <c r="L779" s="272"/>
      <c r="M779" s="273"/>
      <c r="N779" s="274"/>
      <c r="O779" s="274"/>
      <c r="P779" s="274"/>
      <c r="Q779" s="274"/>
      <c r="R779" s="274"/>
      <c r="S779" s="274"/>
      <c r="T779" s="275"/>
      <c r="AT779" s="276" t="s">
        <v>244</v>
      </c>
      <c r="AU779" s="276" t="s">
        <v>113</v>
      </c>
      <c r="AV779" s="13" t="s">
        <v>88</v>
      </c>
      <c r="AW779" s="13" t="s">
        <v>41</v>
      </c>
      <c r="AX779" s="13" t="s">
        <v>78</v>
      </c>
      <c r="AY779" s="276" t="s">
        <v>187</v>
      </c>
    </row>
    <row r="780" spans="2:51" s="13" customFormat="1" ht="13.5">
      <c r="B780" s="266"/>
      <c r="C780" s="267"/>
      <c r="D780" s="253" t="s">
        <v>244</v>
      </c>
      <c r="E780" s="268" t="s">
        <v>34</v>
      </c>
      <c r="F780" s="269" t="s">
        <v>1202</v>
      </c>
      <c r="G780" s="267"/>
      <c r="H780" s="270">
        <v>0.4</v>
      </c>
      <c r="I780" s="271"/>
      <c r="J780" s="267"/>
      <c r="K780" s="267"/>
      <c r="L780" s="272"/>
      <c r="M780" s="273"/>
      <c r="N780" s="274"/>
      <c r="O780" s="274"/>
      <c r="P780" s="274"/>
      <c r="Q780" s="274"/>
      <c r="R780" s="274"/>
      <c r="S780" s="274"/>
      <c r="T780" s="275"/>
      <c r="AT780" s="276" t="s">
        <v>244</v>
      </c>
      <c r="AU780" s="276" t="s">
        <v>113</v>
      </c>
      <c r="AV780" s="13" t="s">
        <v>88</v>
      </c>
      <c r="AW780" s="13" t="s">
        <v>41</v>
      </c>
      <c r="AX780" s="13" t="s">
        <v>78</v>
      </c>
      <c r="AY780" s="276" t="s">
        <v>187</v>
      </c>
    </row>
    <row r="781" spans="2:51" s="13" customFormat="1" ht="13.5">
      <c r="B781" s="266"/>
      <c r="C781" s="267"/>
      <c r="D781" s="253" t="s">
        <v>244</v>
      </c>
      <c r="E781" s="268" t="s">
        <v>34</v>
      </c>
      <c r="F781" s="269" t="s">
        <v>1203</v>
      </c>
      <c r="G781" s="267"/>
      <c r="H781" s="270">
        <v>3.3</v>
      </c>
      <c r="I781" s="271"/>
      <c r="J781" s="267"/>
      <c r="K781" s="267"/>
      <c r="L781" s="272"/>
      <c r="M781" s="273"/>
      <c r="N781" s="274"/>
      <c r="O781" s="274"/>
      <c r="P781" s="274"/>
      <c r="Q781" s="274"/>
      <c r="R781" s="274"/>
      <c r="S781" s="274"/>
      <c r="T781" s="275"/>
      <c r="AT781" s="276" t="s">
        <v>244</v>
      </c>
      <c r="AU781" s="276" t="s">
        <v>113</v>
      </c>
      <c r="AV781" s="13" t="s">
        <v>88</v>
      </c>
      <c r="AW781" s="13" t="s">
        <v>41</v>
      </c>
      <c r="AX781" s="13" t="s">
        <v>78</v>
      </c>
      <c r="AY781" s="276" t="s">
        <v>187</v>
      </c>
    </row>
    <row r="782" spans="2:51" s="13" customFormat="1" ht="13.5">
      <c r="B782" s="266"/>
      <c r="C782" s="267"/>
      <c r="D782" s="253" t="s">
        <v>244</v>
      </c>
      <c r="E782" s="268" t="s">
        <v>34</v>
      </c>
      <c r="F782" s="269" t="s">
        <v>1204</v>
      </c>
      <c r="G782" s="267"/>
      <c r="H782" s="270">
        <v>5.3</v>
      </c>
      <c r="I782" s="271"/>
      <c r="J782" s="267"/>
      <c r="K782" s="267"/>
      <c r="L782" s="272"/>
      <c r="M782" s="273"/>
      <c r="N782" s="274"/>
      <c r="O782" s="274"/>
      <c r="P782" s="274"/>
      <c r="Q782" s="274"/>
      <c r="R782" s="274"/>
      <c r="S782" s="274"/>
      <c r="T782" s="275"/>
      <c r="AT782" s="276" t="s">
        <v>244</v>
      </c>
      <c r="AU782" s="276" t="s">
        <v>113</v>
      </c>
      <c r="AV782" s="13" t="s">
        <v>88</v>
      </c>
      <c r="AW782" s="13" t="s">
        <v>41</v>
      </c>
      <c r="AX782" s="13" t="s">
        <v>78</v>
      </c>
      <c r="AY782" s="276" t="s">
        <v>187</v>
      </c>
    </row>
    <row r="783" spans="2:51" s="13" customFormat="1" ht="13.5">
      <c r="B783" s="266"/>
      <c r="C783" s="267"/>
      <c r="D783" s="253" t="s">
        <v>244</v>
      </c>
      <c r="E783" s="268" t="s">
        <v>34</v>
      </c>
      <c r="F783" s="269" t="s">
        <v>1205</v>
      </c>
      <c r="G783" s="267"/>
      <c r="H783" s="270">
        <v>3</v>
      </c>
      <c r="I783" s="271"/>
      <c r="J783" s="267"/>
      <c r="K783" s="267"/>
      <c r="L783" s="272"/>
      <c r="M783" s="273"/>
      <c r="N783" s="274"/>
      <c r="O783" s="274"/>
      <c r="P783" s="274"/>
      <c r="Q783" s="274"/>
      <c r="R783" s="274"/>
      <c r="S783" s="274"/>
      <c r="T783" s="275"/>
      <c r="AT783" s="276" t="s">
        <v>244</v>
      </c>
      <c r="AU783" s="276" t="s">
        <v>113</v>
      </c>
      <c r="AV783" s="13" t="s">
        <v>88</v>
      </c>
      <c r="AW783" s="13" t="s">
        <v>41</v>
      </c>
      <c r="AX783" s="13" t="s">
        <v>78</v>
      </c>
      <c r="AY783" s="276" t="s">
        <v>187</v>
      </c>
    </row>
    <row r="784" spans="2:51" s="13" customFormat="1" ht="13.5">
      <c r="B784" s="266"/>
      <c r="C784" s="267"/>
      <c r="D784" s="253" t="s">
        <v>244</v>
      </c>
      <c r="E784" s="268" t="s">
        <v>34</v>
      </c>
      <c r="F784" s="269" t="s">
        <v>1206</v>
      </c>
      <c r="G784" s="267"/>
      <c r="H784" s="270">
        <v>19.2</v>
      </c>
      <c r="I784" s="271"/>
      <c r="J784" s="267"/>
      <c r="K784" s="267"/>
      <c r="L784" s="272"/>
      <c r="M784" s="273"/>
      <c r="N784" s="274"/>
      <c r="O784" s="274"/>
      <c r="P784" s="274"/>
      <c r="Q784" s="274"/>
      <c r="R784" s="274"/>
      <c r="S784" s="274"/>
      <c r="T784" s="275"/>
      <c r="AT784" s="276" t="s">
        <v>244</v>
      </c>
      <c r="AU784" s="276" t="s">
        <v>113</v>
      </c>
      <c r="AV784" s="13" t="s">
        <v>88</v>
      </c>
      <c r="AW784" s="13" t="s">
        <v>41</v>
      </c>
      <c r="AX784" s="13" t="s">
        <v>78</v>
      </c>
      <c r="AY784" s="276" t="s">
        <v>187</v>
      </c>
    </row>
    <row r="785" spans="2:51" s="13" customFormat="1" ht="13.5">
      <c r="B785" s="266"/>
      <c r="C785" s="267"/>
      <c r="D785" s="253" t="s">
        <v>244</v>
      </c>
      <c r="E785" s="268" t="s">
        <v>34</v>
      </c>
      <c r="F785" s="269" t="s">
        <v>1207</v>
      </c>
      <c r="G785" s="267"/>
      <c r="H785" s="270">
        <v>8.5</v>
      </c>
      <c r="I785" s="271"/>
      <c r="J785" s="267"/>
      <c r="K785" s="267"/>
      <c r="L785" s="272"/>
      <c r="M785" s="273"/>
      <c r="N785" s="274"/>
      <c r="O785" s="274"/>
      <c r="P785" s="274"/>
      <c r="Q785" s="274"/>
      <c r="R785" s="274"/>
      <c r="S785" s="274"/>
      <c r="T785" s="275"/>
      <c r="AT785" s="276" t="s">
        <v>244</v>
      </c>
      <c r="AU785" s="276" t="s">
        <v>113</v>
      </c>
      <c r="AV785" s="13" t="s">
        <v>88</v>
      </c>
      <c r="AW785" s="13" t="s">
        <v>41</v>
      </c>
      <c r="AX785" s="13" t="s">
        <v>78</v>
      </c>
      <c r="AY785" s="276" t="s">
        <v>187</v>
      </c>
    </row>
    <row r="786" spans="2:51" s="13" customFormat="1" ht="13.5">
      <c r="B786" s="266"/>
      <c r="C786" s="267"/>
      <c r="D786" s="253" t="s">
        <v>244</v>
      </c>
      <c r="E786" s="268" t="s">
        <v>34</v>
      </c>
      <c r="F786" s="269" t="s">
        <v>1208</v>
      </c>
      <c r="G786" s="267"/>
      <c r="H786" s="270">
        <v>9.7</v>
      </c>
      <c r="I786" s="271"/>
      <c r="J786" s="267"/>
      <c r="K786" s="267"/>
      <c r="L786" s="272"/>
      <c r="M786" s="273"/>
      <c r="N786" s="274"/>
      <c r="O786" s="274"/>
      <c r="P786" s="274"/>
      <c r="Q786" s="274"/>
      <c r="R786" s="274"/>
      <c r="S786" s="274"/>
      <c r="T786" s="275"/>
      <c r="AT786" s="276" t="s">
        <v>244</v>
      </c>
      <c r="AU786" s="276" t="s">
        <v>113</v>
      </c>
      <c r="AV786" s="13" t="s">
        <v>88</v>
      </c>
      <c r="AW786" s="13" t="s">
        <v>41</v>
      </c>
      <c r="AX786" s="13" t="s">
        <v>78</v>
      </c>
      <c r="AY786" s="276" t="s">
        <v>187</v>
      </c>
    </row>
    <row r="787" spans="2:51" s="13" customFormat="1" ht="13.5">
      <c r="B787" s="266"/>
      <c r="C787" s="267"/>
      <c r="D787" s="253" t="s">
        <v>244</v>
      </c>
      <c r="E787" s="268" t="s">
        <v>34</v>
      </c>
      <c r="F787" s="269" t="s">
        <v>1209</v>
      </c>
      <c r="G787" s="267"/>
      <c r="H787" s="270">
        <v>25.2</v>
      </c>
      <c r="I787" s="271"/>
      <c r="J787" s="267"/>
      <c r="K787" s="267"/>
      <c r="L787" s="272"/>
      <c r="M787" s="273"/>
      <c r="N787" s="274"/>
      <c r="O787" s="274"/>
      <c r="P787" s="274"/>
      <c r="Q787" s="274"/>
      <c r="R787" s="274"/>
      <c r="S787" s="274"/>
      <c r="T787" s="275"/>
      <c r="AT787" s="276" t="s">
        <v>244</v>
      </c>
      <c r="AU787" s="276" t="s">
        <v>113</v>
      </c>
      <c r="AV787" s="13" t="s">
        <v>88</v>
      </c>
      <c r="AW787" s="13" t="s">
        <v>41</v>
      </c>
      <c r="AX787" s="13" t="s">
        <v>78</v>
      </c>
      <c r="AY787" s="276" t="s">
        <v>187</v>
      </c>
    </row>
    <row r="788" spans="2:51" s="13" customFormat="1" ht="13.5">
      <c r="B788" s="266"/>
      <c r="C788" s="267"/>
      <c r="D788" s="253" t="s">
        <v>244</v>
      </c>
      <c r="E788" s="268" t="s">
        <v>34</v>
      </c>
      <c r="F788" s="269" t="s">
        <v>1210</v>
      </c>
      <c r="G788" s="267"/>
      <c r="H788" s="270">
        <v>27.3</v>
      </c>
      <c r="I788" s="271"/>
      <c r="J788" s="267"/>
      <c r="K788" s="267"/>
      <c r="L788" s="272"/>
      <c r="M788" s="273"/>
      <c r="N788" s="274"/>
      <c r="O788" s="274"/>
      <c r="P788" s="274"/>
      <c r="Q788" s="274"/>
      <c r="R788" s="274"/>
      <c r="S788" s="274"/>
      <c r="T788" s="275"/>
      <c r="AT788" s="276" t="s">
        <v>244</v>
      </c>
      <c r="AU788" s="276" t="s">
        <v>113</v>
      </c>
      <c r="AV788" s="13" t="s">
        <v>88</v>
      </c>
      <c r="AW788" s="13" t="s">
        <v>41</v>
      </c>
      <c r="AX788" s="13" t="s">
        <v>78</v>
      </c>
      <c r="AY788" s="276" t="s">
        <v>187</v>
      </c>
    </row>
    <row r="789" spans="2:51" s="13" customFormat="1" ht="13.5">
      <c r="B789" s="266"/>
      <c r="C789" s="267"/>
      <c r="D789" s="253" t="s">
        <v>244</v>
      </c>
      <c r="E789" s="268" t="s">
        <v>34</v>
      </c>
      <c r="F789" s="269" t="s">
        <v>1211</v>
      </c>
      <c r="G789" s="267"/>
      <c r="H789" s="270">
        <v>28.7</v>
      </c>
      <c r="I789" s="271"/>
      <c r="J789" s="267"/>
      <c r="K789" s="267"/>
      <c r="L789" s="272"/>
      <c r="M789" s="273"/>
      <c r="N789" s="274"/>
      <c r="O789" s="274"/>
      <c r="P789" s="274"/>
      <c r="Q789" s="274"/>
      <c r="R789" s="274"/>
      <c r="S789" s="274"/>
      <c r="T789" s="275"/>
      <c r="AT789" s="276" t="s">
        <v>244</v>
      </c>
      <c r="AU789" s="276" t="s">
        <v>113</v>
      </c>
      <c r="AV789" s="13" t="s">
        <v>88</v>
      </c>
      <c r="AW789" s="13" t="s">
        <v>41</v>
      </c>
      <c r="AX789" s="13" t="s">
        <v>78</v>
      </c>
      <c r="AY789" s="276" t="s">
        <v>187</v>
      </c>
    </row>
    <row r="790" spans="2:51" s="15" customFormat="1" ht="13.5">
      <c r="B790" s="304"/>
      <c r="C790" s="305"/>
      <c r="D790" s="253" t="s">
        <v>244</v>
      </c>
      <c r="E790" s="306" t="s">
        <v>34</v>
      </c>
      <c r="F790" s="307" t="s">
        <v>1212</v>
      </c>
      <c r="G790" s="305"/>
      <c r="H790" s="308">
        <v>392.1</v>
      </c>
      <c r="I790" s="309"/>
      <c r="J790" s="305"/>
      <c r="K790" s="305"/>
      <c r="L790" s="310"/>
      <c r="M790" s="311"/>
      <c r="N790" s="312"/>
      <c r="O790" s="312"/>
      <c r="P790" s="312"/>
      <c r="Q790" s="312"/>
      <c r="R790" s="312"/>
      <c r="S790" s="312"/>
      <c r="T790" s="313"/>
      <c r="AT790" s="314" t="s">
        <v>244</v>
      </c>
      <c r="AU790" s="314" t="s">
        <v>113</v>
      </c>
      <c r="AV790" s="15" t="s">
        <v>113</v>
      </c>
      <c r="AW790" s="15" t="s">
        <v>41</v>
      </c>
      <c r="AX790" s="15" t="s">
        <v>78</v>
      </c>
      <c r="AY790" s="314" t="s">
        <v>187</v>
      </c>
    </row>
    <row r="791" spans="2:51" s="12" customFormat="1" ht="13.5">
      <c r="B791" s="256"/>
      <c r="C791" s="257"/>
      <c r="D791" s="253" t="s">
        <v>244</v>
      </c>
      <c r="E791" s="258" t="s">
        <v>34</v>
      </c>
      <c r="F791" s="259" t="s">
        <v>249</v>
      </c>
      <c r="G791" s="257"/>
      <c r="H791" s="258" t="s">
        <v>34</v>
      </c>
      <c r="I791" s="260"/>
      <c r="J791" s="257"/>
      <c r="K791" s="257"/>
      <c r="L791" s="261"/>
      <c r="M791" s="262"/>
      <c r="N791" s="263"/>
      <c r="O791" s="263"/>
      <c r="P791" s="263"/>
      <c r="Q791" s="263"/>
      <c r="R791" s="263"/>
      <c r="S791" s="263"/>
      <c r="T791" s="264"/>
      <c r="AT791" s="265" t="s">
        <v>244</v>
      </c>
      <c r="AU791" s="265" t="s">
        <v>113</v>
      </c>
      <c r="AV791" s="12" t="s">
        <v>86</v>
      </c>
      <c r="AW791" s="12" t="s">
        <v>41</v>
      </c>
      <c r="AX791" s="12" t="s">
        <v>78</v>
      </c>
      <c r="AY791" s="265" t="s">
        <v>187</v>
      </c>
    </row>
    <row r="792" spans="2:51" s="13" customFormat="1" ht="13.5">
      <c r="B792" s="266"/>
      <c r="C792" s="267"/>
      <c r="D792" s="253" t="s">
        <v>244</v>
      </c>
      <c r="E792" s="268" t="s">
        <v>34</v>
      </c>
      <c r="F792" s="269" t="s">
        <v>1213</v>
      </c>
      <c r="G792" s="267"/>
      <c r="H792" s="270">
        <v>108.8</v>
      </c>
      <c r="I792" s="271"/>
      <c r="J792" s="267"/>
      <c r="K792" s="267"/>
      <c r="L792" s="272"/>
      <c r="M792" s="273"/>
      <c r="N792" s="274"/>
      <c r="O792" s="274"/>
      <c r="P792" s="274"/>
      <c r="Q792" s="274"/>
      <c r="R792" s="274"/>
      <c r="S792" s="274"/>
      <c r="T792" s="275"/>
      <c r="AT792" s="276" t="s">
        <v>244</v>
      </c>
      <c r="AU792" s="276" t="s">
        <v>113</v>
      </c>
      <c r="AV792" s="13" t="s">
        <v>88</v>
      </c>
      <c r="AW792" s="13" t="s">
        <v>41</v>
      </c>
      <c r="AX792" s="13" t="s">
        <v>78</v>
      </c>
      <c r="AY792" s="276" t="s">
        <v>187</v>
      </c>
    </row>
    <row r="793" spans="2:51" s="13" customFormat="1" ht="13.5">
      <c r="B793" s="266"/>
      <c r="C793" s="267"/>
      <c r="D793" s="253" t="s">
        <v>244</v>
      </c>
      <c r="E793" s="268" t="s">
        <v>34</v>
      </c>
      <c r="F793" s="269" t="s">
        <v>1214</v>
      </c>
      <c r="G793" s="267"/>
      <c r="H793" s="270">
        <v>9.4</v>
      </c>
      <c r="I793" s="271"/>
      <c r="J793" s="267"/>
      <c r="K793" s="267"/>
      <c r="L793" s="272"/>
      <c r="M793" s="273"/>
      <c r="N793" s="274"/>
      <c r="O793" s="274"/>
      <c r="P793" s="274"/>
      <c r="Q793" s="274"/>
      <c r="R793" s="274"/>
      <c r="S793" s="274"/>
      <c r="T793" s="275"/>
      <c r="AT793" s="276" t="s">
        <v>244</v>
      </c>
      <c r="AU793" s="276" t="s">
        <v>113</v>
      </c>
      <c r="AV793" s="13" t="s">
        <v>88</v>
      </c>
      <c r="AW793" s="13" t="s">
        <v>41</v>
      </c>
      <c r="AX793" s="13" t="s">
        <v>78</v>
      </c>
      <c r="AY793" s="276" t="s">
        <v>187</v>
      </c>
    </row>
    <row r="794" spans="2:51" s="13" customFormat="1" ht="13.5">
      <c r="B794" s="266"/>
      <c r="C794" s="267"/>
      <c r="D794" s="253" t="s">
        <v>244</v>
      </c>
      <c r="E794" s="268" t="s">
        <v>34</v>
      </c>
      <c r="F794" s="269" t="s">
        <v>1215</v>
      </c>
      <c r="G794" s="267"/>
      <c r="H794" s="270">
        <v>39.7</v>
      </c>
      <c r="I794" s="271"/>
      <c r="J794" s="267"/>
      <c r="K794" s="267"/>
      <c r="L794" s="272"/>
      <c r="M794" s="273"/>
      <c r="N794" s="274"/>
      <c r="O794" s="274"/>
      <c r="P794" s="274"/>
      <c r="Q794" s="274"/>
      <c r="R794" s="274"/>
      <c r="S794" s="274"/>
      <c r="T794" s="275"/>
      <c r="AT794" s="276" t="s">
        <v>244</v>
      </c>
      <c r="AU794" s="276" t="s">
        <v>113</v>
      </c>
      <c r="AV794" s="13" t="s">
        <v>88</v>
      </c>
      <c r="AW794" s="13" t="s">
        <v>41</v>
      </c>
      <c r="AX794" s="13" t="s">
        <v>78</v>
      </c>
      <c r="AY794" s="276" t="s">
        <v>187</v>
      </c>
    </row>
    <row r="795" spans="2:51" s="13" customFormat="1" ht="13.5">
      <c r="B795" s="266"/>
      <c r="C795" s="267"/>
      <c r="D795" s="253" t="s">
        <v>244</v>
      </c>
      <c r="E795" s="268" t="s">
        <v>34</v>
      </c>
      <c r="F795" s="269" t="s">
        <v>1216</v>
      </c>
      <c r="G795" s="267"/>
      <c r="H795" s="270">
        <v>1.3</v>
      </c>
      <c r="I795" s="271"/>
      <c r="J795" s="267"/>
      <c r="K795" s="267"/>
      <c r="L795" s="272"/>
      <c r="M795" s="273"/>
      <c r="N795" s="274"/>
      <c r="O795" s="274"/>
      <c r="P795" s="274"/>
      <c r="Q795" s="274"/>
      <c r="R795" s="274"/>
      <c r="S795" s="274"/>
      <c r="T795" s="275"/>
      <c r="AT795" s="276" t="s">
        <v>244</v>
      </c>
      <c r="AU795" s="276" t="s">
        <v>113</v>
      </c>
      <c r="AV795" s="13" t="s">
        <v>88</v>
      </c>
      <c r="AW795" s="13" t="s">
        <v>41</v>
      </c>
      <c r="AX795" s="13" t="s">
        <v>78</v>
      </c>
      <c r="AY795" s="276" t="s">
        <v>187</v>
      </c>
    </row>
    <row r="796" spans="2:51" s="13" customFormat="1" ht="13.5">
      <c r="B796" s="266"/>
      <c r="C796" s="267"/>
      <c r="D796" s="253" t="s">
        <v>244</v>
      </c>
      <c r="E796" s="268" t="s">
        <v>34</v>
      </c>
      <c r="F796" s="269" t="s">
        <v>1217</v>
      </c>
      <c r="G796" s="267"/>
      <c r="H796" s="270">
        <v>0.8</v>
      </c>
      <c r="I796" s="271"/>
      <c r="J796" s="267"/>
      <c r="K796" s="267"/>
      <c r="L796" s="272"/>
      <c r="M796" s="273"/>
      <c r="N796" s="274"/>
      <c r="O796" s="274"/>
      <c r="P796" s="274"/>
      <c r="Q796" s="274"/>
      <c r="R796" s="274"/>
      <c r="S796" s="274"/>
      <c r="T796" s="275"/>
      <c r="AT796" s="276" t="s">
        <v>244</v>
      </c>
      <c r="AU796" s="276" t="s">
        <v>113</v>
      </c>
      <c r="AV796" s="13" t="s">
        <v>88</v>
      </c>
      <c r="AW796" s="13" t="s">
        <v>41</v>
      </c>
      <c r="AX796" s="13" t="s">
        <v>78</v>
      </c>
      <c r="AY796" s="276" t="s">
        <v>187</v>
      </c>
    </row>
    <row r="797" spans="2:51" s="13" customFormat="1" ht="13.5">
      <c r="B797" s="266"/>
      <c r="C797" s="267"/>
      <c r="D797" s="253" t="s">
        <v>244</v>
      </c>
      <c r="E797" s="268" t="s">
        <v>34</v>
      </c>
      <c r="F797" s="269" t="s">
        <v>1218</v>
      </c>
      <c r="G797" s="267"/>
      <c r="H797" s="270">
        <v>8.3</v>
      </c>
      <c r="I797" s="271"/>
      <c r="J797" s="267"/>
      <c r="K797" s="267"/>
      <c r="L797" s="272"/>
      <c r="M797" s="273"/>
      <c r="N797" s="274"/>
      <c r="O797" s="274"/>
      <c r="P797" s="274"/>
      <c r="Q797" s="274"/>
      <c r="R797" s="274"/>
      <c r="S797" s="274"/>
      <c r="T797" s="275"/>
      <c r="AT797" s="276" t="s">
        <v>244</v>
      </c>
      <c r="AU797" s="276" t="s">
        <v>113</v>
      </c>
      <c r="AV797" s="13" t="s">
        <v>88</v>
      </c>
      <c r="AW797" s="13" t="s">
        <v>41</v>
      </c>
      <c r="AX797" s="13" t="s">
        <v>78</v>
      </c>
      <c r="AY797" s="276" t="s">
        <v>187</v>
      </c>
    </row>
    <row r="798" spans="2:51" s="13" customFormat="1" ht="13.5">
      <c r="B798" s="266"/>
      <c r="C798" s="267"/>
      <c r="D798" s="253" t="s">
        <v>244</v>
      </c>
      <c r="E798" s="268" t="s">
        <v>34</v>
      </c>
      <c r="F798" s="269" t="s">
        <v>1219</v>
      </c>
      <c r="G798" s="267"/>
      <c r="H798" s="270">
        <v>4.1</v>
      </c>
      <c r="I798" s="271"/>
      <c r="J798" s="267"/>
      <c r="K798" s="267"/>
      <c r="L798" s="272"/>
      <c r="M798" s="273"/>
      <c r="N798" s="274"/>
      <c r="O798" s="274"/>
      <c r="P798" s="274"/>
      <c r="Q798" s="274"/>
      <c r="R798" s="274"/>
      <c r="S798" s="274"/>
      <c r="T798" s="275"/>
      <c r="AT798" s="276" t="s">
        <v>244</v>
      </c>
      <c r="AU798" s="276" t="s">
        <v>113</v>
      </c>
      <c r="AV798" s="13" t="s">
        <v>88</v>
      </c>
      <c r="AW798" s="13" t="s">
        <v>41</v>
      </c>
      <c r="AX798" s="13" t="s">
        <v>78</v>
      </c>
      <c r="AY798" s="276" t="s">
        <v>187</v>
      </c>
    </row>
    <row r="799" spans="2:51" s="13" customFormat="1" ht="13.5">
      <c r="B799" s="266"/>
      <c r="C799" s="267"/>
      <c r="D799" s="253" t="s">
        <v>244</v>
      </c>
      <c r="E799" s="268" t="s">
        <v>34</v>
      </c>
      <c r="F799" s="269" t="s">
        <v>1220</v>
      </c>
      <c r="G799" s="267"/>
      <c r="H799" s="270">
        <v>2.7</v>
      </c>
      <c r="I799" s="271"/>
      <c r="J799" s="267"/>
      <c r="K799" s="267"/>
      <c r="L799" s="272"/>
      <c r="M799" s="273"/>
      <c r="N799" s="274"/>
      <c r="O799" s="274"/>
      <c r="P799" s="274"/>
      <c r="Q799" s="274"/>
      <c r="R799" s="274"/>
      <c r="S799" s="274"/>
      <c r="T799" s="275"/>
      <c r="AT799" s="276" t="s">
        <v>244</v>
      </c>
      <c r="AU799" s="276" t="s">
        <v>113</v>
      </c>
      <c r="AV799" s="13" t="s">
        <v>88</v>
      </c>
      <c r="AW799" s="13" t="s">
        <v>41</v>
      </c>
      <c r="AX799" s="13" t="s">
        <v>78</v>
      </c>
      <c r="AY799" s="276" t="s">
        <v>187</v>
      </c>
    </row>
    <row r="800" spans="2:51" s="13" customFormat="1" ht="13.5">
      <c r="B800" s="266"/>
      <c r="C800" s="267"/>
      <c r="D800" s="253" t="s">
        <v>244</v>
      </c>
      <c r="E800" s="268" t="s">
        <v>34</v>
      </c>
      <c r="F800" s="269" t="s">
        <v>1221</v>
      </c>
      <c r="G800" s="267"/>
      <c r="H800" s="270">
        <v>2.7</v>
      </c>
      <c r="I800" s="271"/>
      <c r="J800" s="267"/>
      <c r="K800" s="267"/>
      <c r="L800" s="272"/>
      <c r="M800" s="273"/>
      <c r="N800" s="274"/>
      <c r="O800" s="274"/>
      <c r="P800" s="274"/>
      <c r="Q800" s="274"/>
      <c r="R800" s="274"/>
      <c r="S800" s="274"/>
      <c r="T800" s="275"/>
      <c r="AT800" s="276" t="s">
        <v>244</v>
      </c>
      <c r="AU800" s="276" t="s">
        <v>113</v>
      </c>
      <c r="AV800" s="13" t="s">
        <v>88</v>
      </c>
      <c r="AW800" s="13" t="s">
        <v>41</v>
      </c>
      <c r="AX800" s="13" t="s">
        <v>78</v>
      </c>
      <c r="AY800" s="276" t="s">
        <v>187</v>
      </c>
    </row>
    <row r="801" spans="2:51" s="13" customFormat="1" ht="13.5">
      <c r="B801" s="266"/>
      <c r="C801" s="267"/>
      <c r="D801" s="253" t="s">
        <v>244</v>
      </c>
      <c r="E801" s="268" t="s">
        <v>34</v>
      </c>
      <c r="F801" s="269" t="s">
        <v>1222</v>
      </c>
      <c r="G801" s="267"/>
      <c r="H801" s="270">
        <v>4.5</v>
      </c>
      <c r="I801" s="271"/>
      <c r="J801" s="267"/>
      <c r="K801" s="267"/>
      <c r="L801" s="272"/>
      <c r="M801" s="273"/>
      <c r="N801" s="274"/>
      <c r="O801" s="274"/>
      <c r="P801" s="274"/>
      <c r="Q801" s="274"/>
      <c r="R801" s="274"/>
      <c r="S801" s="274"/>
      <c r="T801" s="275"/>
      <c r="AT801" s="276" t="s">
        <v>244</v>
      </c>
      <c r="AU801" s="276" t="s">
        <v>113</v>
      </c>
      <c r="AV801" s="13" t="s">
        <v>88</v>
      </c>
      <c r="AW801" s="13" t="s">
        <v>41</v>
      </c>
      <c r="AX801" s="13" t="s">
        <v>78</v>
      </c>
      <c r="AY801" s="276" t="s">
        <v>187</v>
      </c>
    </row>
    <row r="802" spans="2:51" s="13" customFormat="1" ht="13.5">
      <c r="B802" s="266"/>
      <c r="C802" s="267"/>
      <c r="D802" s="253" t="s">
        <v>244</v>
      </c>
      <c r="E802" s="268" t="s">
        <v>34</v>
      </c>
      <c r="F802" s="269" t="s">
        <v>1223</v>
      </c>
      <c r="G802" s="267"/>
      <c r="H802" s="270">
        <v>15.4</v>
      </c>
      <c r="I802" s="271"/>
      <c r="J802" s="267"/>
      <c r="K802" s="267"/>
      <c r="L802" s="272"/>
      <c r="M802" s="273"/>
      <c r="N802" s="274"/>
      <c r="O802" s="274"/>
      <c r="P802" s="274"/>
      <c r="Q802" s="274"/>
      <c r="R802" s="274"/>
      <c r="S802" s="274"/>
      <c r="T802" s="275"/>
      <c r="AT802" s="276" t="s">
        <v>244</v>
      </c>
      <c r="AU802" s="276" t="s">
        <v>113</v>
      </c>
      <c r="AV802" s="13" t="s">
        <v>88</v>
      </c>
      <c r="AW802" s="13" t="s">
        <v>41</v>
      </c>
      <c r="AX802" s="13" t="s">
        <v>78</v>
      </c>
      <c r="AY802" s="276" t="s">
        <v>187</v>
      </c>
    </row>
    <row r="803" spans="2:51" s="13" customFormat="1" ht="13.5">
      <c r="B803" s="266"/>
      <c r="C803" s="267"/>
      <c r="D803" s="253" t="s">
        <v>244</v>
      </c>
      <c r="E803" s="268" t="s">
        <v>34</v>
      </c>
      <c r="F803" s="269" t="s">
        <v>1224</v>
      </c>
      <c r="G803" s="267"/>
      <c r="H803" s="270">
        <v>3.9</v>
      </c>
      <c r="I803" s="271"/>
      <c r="J803" s="267"/>
      <c r="K803" s="267"/>
      <c r="L803" s="272"/>
      <c r="M803" s="273"/>
      <c r="N803" s="274"/>
      <c r="O803" s="274"/>
      <c r="P803" s="274"/>
      <c r="Q803" s="274"/>
      <c r="R803" s="274"/>
      <c r="S803" s="274"/>
      <c r="T803" s="275"/>
      <c r="AT803" s="276" t="s">
        <v>244</v>
      </c>
      <c r="AU803" s="276" t="s">
        <v>113</v>
      </c>
      <c r="AV803" s="13" t="s">
        <v>88</v>
      </c>
      <c r="AW803" s="13" t="s">
        <v>41</v>
      </c>
      <c r="AX803" s="13" t="s">
        <v>78</v>
      </c>
      <c r="AY803" s="276" t="s">
        <v>187</v>
      </c>
    </row>
    <row r="804" spans="2:51" s="13" customFormat="1" ht="13.5">
      <c r="B804" s="266"/>
      <c r="C804" s="267"/>
      <c r="D804" s="253" t="s">
        <v>244</v>
      </c>
      <c r="E804" s="268" t="s">
        <v>34</v>
      </c>
      <c r="F804" s="269" t="s">
        <v>1225</v>
      </c>
      <c r="G804" s="267"/>
      <c r="H804" s="270">
        <v>10</v>
      </c>
      <c r="I804" s="271"/>
      <c r="J804" s="267"/>
      <c r="K804" s="267"/>
      <c r="L804" s="272"/>
      <c r="M804" s="273"/>
      <c r="N804" s="274"/>
      <c r="O804" s="274"/>
      <c r="P804" s="274"/>
      <c r="Q804" s="274"/>
      <c r="R804" s="274"/>
      <c r="S804" s="274"/>
      <c r="T804" s="275"/>
      <c r="AT804" s="276" t="s">
        <v>244</v>
      </c>
      <c r="AU804" s="276" t="s">
        <v>113</v>
      </c>
      <c r="AV804" s="13" t="s">
        <v>88</v>
      </c>
      <c r="AW804" s="13" t="s">
        <v>41</v>
      </c>
      <c r="AX804" s="13" t="s">
        <v>78</v>
      </c>
      <c r="AY804" s="276" t="s">
        <v>187</v>
      </c>
    </row>
    <row r="805" spans="2:51" s="13" customFormat="1" ht="13.5">
      <c r="B805" s="266"/>
      <c r="C805" s="267"/>
      <c r="D805" s="253" t="s">
        <v>244</v>
      </c>
      <c r="E805" s="268" t="s">
        <v>34</v>
      </c>
      <c r="F805" s="269" t="s">
        <v>1226</v>
      </c>
      <c r="G805" s="267"/>
      <c r="H805" s="270">
        <v>8.2</v>
      </c>
      <c r="I805" s="271"/>
      <c r="J805" s="267"/>
      <c r="K805" s="267"/>
      <c r="L805" s="272"/>
      <c r="M805" s="273"/>
      <c r="N805" s="274"/>
      <c r="O805" s="274"/>
      <c r="P805" s="274"/>
      <c r="Q805" s="274"/>
      <c r="R805" s="274"/>
      <c r="S805" s="274"/>
      <c r="T805" s="275"/>
      <c r="AT805" s="276" t="s">
        <v>244</v>
      </c>
      <c r="AU805" s="276" t="s">
        <v>113</v>
      </c>
      <c r="AV805" s="13" t="s">
        <v>88</v>
      </c>
      <c r="AW805" s="13" t="s">
        <v>41</v>
      </c>
      <c r="AX805" s="13" t="s">
        <v>78</v>
      </c>
      <c r="AY805" s="276" t="s">
        <v>187</v>
      </c>
    </row>
    <row r="806" spans="2:51" s="13" customFormat="1" ht="13.5">
      <c r="B806" s="266"/>
      <c r="C806" s="267"/>
      <c r="D806" s="253" t="s">
        <v>244</v>
      </c>
      <c r="E806" s="268" t="s">
        <v>34</v>
      </c>
      <c r="F806" s="269" t="s">
        <v>1227</v>
      </c>
      <c r="G806" s="267"/>
      <c r="H806" s="270">
        <v>97.3</v>
      </c>
      <c r="I806" s="271"/>
      <c r="J806" s="267"/>
      <c r="K806" s="267"/>
      <c r="L806" s="272"/>
      <c r="M806" s="273"/>
      <c r="N806" s="274"/>
      <c r="O806" s="274"/>
      <c r="P806" s="274"/>
      <c r="Q806" s="274"/>
      <c r="R806" s="274"/>
      <c r="S806" s="274"/>
      <c r="T806" s="275"/>
      <c r="AT806" s="276" t="s">
        <v>244</v>
      </c>
      <c r="AU806" s="276" t="s">
        <v>113</v>
      </c>
      <c r="AV806" s="13" t="s">
        <v>88</v>
      </c>
      <c r="AW806" s="13" t="s">
        <v>41</v>
      </c>
      <c r="AX806" s="13" t="s">
        <v>78</v>
      </c>
      <c r="AY806" s="276" t="s">
        <v>187</v>
      </c>
    </row>
    <row r="807" spans="2:51" s="13" customFormat="1" ht="13.5">
      <c r="B807" s="266"/>
      <c r="C807" s="267"/>
      <c r="D807" s="253" t="s">
        <v>244</v>
      </c>
      <c r="E807" s="268" t="s">
        <v>34</v>
      </c>
      <c r="F807" s="269" t="s">
        <v>1228</v>
      </c>
      <c r="G807" s="267"/>
      <c r="H807" s="270">
        <v>25.6</v>
      </c>
      <c r="I807" s="271"/>
      <c r="J807" s="267"/>
      <c r="K807" s="267"/>
      <c r="L807" s="272"/>
      <c r="M807" s="273"/>
      <c r="N807" s="274"/>
      <c r="O807" s="274"/>
      <c r="P807" s="274"/>
      <c r="Q807" s="274"/>
      <c r="R807" s="274"/>
      <c r="S807" s="274"/>
      <c r="T807" s="275"/>
      <c r="AT807" s="276" t="s">
        <v>244</v>
      </c>
      <c r="AU807" s="276" t="s">
        <v>113</v>
      </c>
      <c r="AV807" s="13" t="s">
        <v>88</v>
      </c>
      <c r="AW807" s="13" t="s">
        <v>41</v>
      </c>
      <c r="AX807" s="13" t="s">
        <v>78</v>
      </c>
      <c r="AY807" s="276" t="s">
        <v>187</v>
      </c>
    </row>
    <row r="808" spans="2:51" s="15" customFormat="1" ht="13.5">
      <c r="B808" s="304"/>
      <c r="C808" s="305"/>
      <c r="D808" s="253" t="s">
        <v>244</v>
      </c>
      <c r="E808" s="306" t="s">
        <v>34</v>
      </c>
      <c r="F808" s="307" t="s">
        <v>1229</v>
      </c>
      <c r="G808" s="305"/>
      <c r="H808" s="308">
        <v>342.7</v>
      </c>
      <c r="I808" s="309"/>
      <c r="J808" s="305"/>
      <c r="K808" s="305"/>
      <c r="L808" s="310"/>
      <c r="M808" s="311"/>
      <c r="N808" s="312"/>
      <c r="O808" s="312"/>
      <c r="P808" s="312"/>
      <c r="Q808" s="312"/>
      <c r="R808" s="312"/>
      <c r="S808" s="312"/>
      <c r="T808" s="313"/>
      <c r="AT808" s="314" t="s">
        <v>244</v>
      </c>
      <c r="AU808" s="314" t="s">
        <v>113</v>
      </c>
      <c r="AV808" s="15" t="s">
        <v>113</v>
      </c>
      <c r="AW808" s="15" t="s">
        <v>41</v>
      </c>
      <c r="AX808" s="15" t="s">
        <v>78</v>
      </c>
      <c r="AY808" s="314" t="s">
        <v>187</v>
      </c>
    </row>
    <row r="809" spans="2:51" s="12" customFormat="1" ht="13.5">
      <c r="B809" s="256"/>
      <c r="C809" s="257"/>
      <c r="D809" s="253" t="s">
        <v>244</v>
      </c>
      <c r="E809" s="258" t="s">
        <v>34</v>
      </c>
      <c r="F809" s="259" t="s">
        <v>269</v>
      </c>
      <c r="G809" s="257"/>
      <c r="H809" s="258" t="s">
        <v>34</v>
      </c>
      <c r="I809" s="260"/>
      <c r="J809" s="257"/>
      <c r="K809" s="257"/>
      <c r="L809" s="261"/>
      <c r="M809" s="262"/>
      <c r="N809" s="263"/>
      <c r="O809" s="263"/>
      <c r="P809" s="263"/>
      <c r="Q809" s="263"/>
      <c r="R809" s="263"/>
      <c r="S809" s="263"/>
      <c r="T809" s="264"/>
      <c r="AT809" s="265" t="s">
        <v>244</v>
      </c>
      <c r="AU809" s="265" t="s">
        <v>113</v>
      </c>
      <c r="AV809" s="12" t="s">
        <v>86</v>
      </c>
      <c r="AW809" s="12" t="s">
        <v>41</v>
      </c>
      <c r="AX809" s="12" t="s">
        <v>78</v>
      </c>
      <c r="AY809" s="265" t="s">
        <v>187</v>
      </c>
    </row>
    <row r="810" spans="2:51" s="13" customFormat="1" ht="13.5">
      <c r="B810" s="266"/>
      <c r="C810" s="267"/>
      <c r="D810" s="253" t="s">
        <v>244</v>
      </c>
      <c r="E810" s="268" t="s">
        <v>34</v>
      </c>
      <c r="F810" s="269" t="s">
        <v>1230</v>
      </c>
      <c r="G810" s="267"/>
      <c r="H810" s="270">
        <v>25.9</v>
      </c>
      <c r="I810" s="271"/>
      <c r="J810" s="267"/>
      <c r="K810" s="267"/>
      <c r="L810" s="272"/>
      <c r="M810" s="273"/>
      <c r="N810" s="274"/>
      <c r="O810" s="274"/>
      <c r="P810" s="274"/>
      <c r="Q810" s="274"/>
      <c r="R810" s="274"/>
      <c r="S810" s="274"/>
      <c r="T810" s="275"/>
      <c r="AT810" s="276" t="s">
        <v>244</v>
      </c>
      <c r="AU810" s="276" t="s">
        <v>113</v>
      </c>
      <c r="AV810" s="13" t="s">
        <v>88</v>
      </c>
      <c r="AW810" s="13" t="s">
        <v>41</v>
      </c>
      <c r="AX810" s="13" t="s">
        <v>78</v>
      </c>
      <c r="AY810" s="276" t="s">
        <v>187</v>
      </c>
    </row>
    <row r="811" spans="2:51" s="13" customFormat="1" ht="13.5">
      <c r="B811" s="266"/>
      <c r="C811" s="267"/>
      <c r="D811" s="253" t="s">
        <v>244</v>
      </c>
      <c r="E811" s="268" t="s">
        <v>34</v>
      </c>
      <c r="F811" s="269" t="s">
        <v>1231</v>
      </c>
      <c r="G811" s="267"/>
      <c r="H811" s="270">
        <v>4.6</v>
      </c>
      <c r="I811" s="271"/>
      <c r="J811" s="267"/>
      <c r="K811" s="267"/>
      <c r="L811" s="272"/>
      <c r="M811" s="273"/>
      <c r="N811" s="274"/>
      <c r="O811" s="274"/>
      <c r="P811" s="274"/>
      <c r="Q811" s="274"/>
      <c r="R811" s="274"/>
      <c r="S811" s="274"/>
      <c r="T811" s="275"/>
      <c r="AT811" s="276" t="s">
        <v>244</v>
      </c>
      <c r="AU811" s="276" t="s">
        <v>113</v>
      </c>
      <c r="AV811" s="13" t="s">
        <v>88</v>
      </c>
      <c r="AW811" s="13" t="s">
        <v>41</v>
      </c>
      <c r="AX811" s="13" t="s">
        <v>78</v>
      </c>
      <c r="AY811" s="276" t="s">
        <v>187</v>
      </c>
    </row>
    <row r="812" spans="2:51" s="13" customFormat="1" ht="13.5">
      <c r="B812" s="266"/>
      <c r="C812" s="267"/>
      <c r="D812" s="253" t="s">
        <v>244</v>
      </c>
      <c r="E812" s="268" t="s">
        <v>34</v>
      </c>
      <c r="F812" s="269" t="s">
        <v>1232</v>
      </c>
      <c r="G812" s="267"/>
      <c r="H812" s="270">
        <v>20.2</v>
      </c>
      <c r="I812" s="271"/>
      <c r="J812" s="267"/>
      <c r="K812" s="267"/>
      <c r="L812" s="272"/>
      <c r="M812" s="273"/>
      <c r="N812" s="274"/>
      <c r="O812" s="274"/>
      <c r="P812" s="274"/>
      <c r="Q812" s="274"/>
      <c r="R812" s="274"/>
      <c r="S812" s="274"/>
      <c r="T812" s="275"/>
      <c r="AT812" s="276" t="s">
        <v>244</v>
      </c>
      <c r="AU812" s="276" t="s">
        <v>113</v>
      </c>
      <c r="AV812" s="13" t="s">
        <v>88</v>
      </c>
      <c r="AW812" s="13" t="s">
        <v>41</v>
      </c>
      <c r="AX812" s="13" t="s">
        <v>78</v>
      </c>
      <c r="AY812" s="276" t="s">
        <v>187</v>
      </c>
    </row>
    <row r="813" spans="2:51" s="13" customFormat="1" ht="13.5">
      <c r="B813" s="266"/>
      <c r="C813" s="267"/>
      <c r="D813" s="253" t="s">
        <v>244</v>
      </c>
      <c r="E813" s="268" t="s">
        <v>34</v>
      </c>
      <c r="F813" s="269" t="s">
        <v>1233</v>
      </c>
      <c r="G813" s="267"/>
      <c r="H813" s="270">
        <v>13.9</v>
      </c>
      <c r="I813" s="271"/>
      <c r="J813" s="267"/>
      <c r="K813" s="267"/>
      <c r="L813" s="272"/>
      <c r="M813" s="273"/>
      <c r="N813" s="274"/>
      <c r="O813" s="274"/>
      <c r="P813" s="274"/>
      <c r="Q813" s="274"/>
      <c r="R813" s="274"/>
      <c r="S813" s="274"/>
      <c r="T813" s="275"/>
      <c r="AT813" s="276" t="s">
        <v>244</v>
      </c>
      <c r="AU813" s="276" t="s">
        <v>113</v>
      </c>
      <c r="AV813" s="13" t="s">
        <v>88</v>
      </c>
      <c r="AW813" s="13" t="s">
        <v>41</v>
      </c>
      <c r="AX813" s="13" t="s">
        <v>78</v>
      </c>
      <c r="AY813" s="276" t="s">
        <v>187</v>
      </c>
    </row>
    <row r="814" spans="2:51" s="13" customFormat="1" ht="13.5">
      <c r="B814" s="266"/>
      <c r="C814" s="267"/>
      <c r="D814" s="253" t="s">
        <v>244</v>
      </c>
      <c r="E814" s="268" t="s">
        <v>34</v>
      </c>
      <c r="F814" s="269" t="s">
        <v>1234</v>
      </c>
      <c r="G814" s="267"/>
      <c r="H814" s="270">
        <v>36.6</v>
      </c>
      <c r="I814" s="271"/>
      <c r="J814" s="267"/>
      <c r="K814" s="267"/>
      <c r="L814" s="272"/>
      <c r="M814" s="273"/>
      <c r="N814" s="274"/>
      <c r="O814" s="274"/>
      <c r="P814" s="274"/>
      <c r="Q814" s="274"/>
      <c r="R814" s="274"/>
      <c r="S814" s="274"/>
      <c r="T814" s="275"/>
      <c r="AT814" s="276" t="s">
        <v>244</v>
      </c>
      <c r="AU814" s="276" t="s">
        <v>113</v>
      </c>
      <c r="AV814" s="13" t="s">
        <v>88</v>
      </c>
      <c r="AW814" s="13" t="s">
        <v>41</v>
      </c>
      <c r="AX814" s="13" t="s">
        <v>78</v>
      </c>
      <c r="AY814" s="276" t="s">
        <v>187</v>
      </c>
    </row>
    <row r="815" spans="2:51" s="13" customFormat="1" ht="13.5">
      <c r="B815" s="266"/>
      <c r="C815" s="267"/>
      <c r="D815" s="253" t="s">
        <v>244</v>
      </c>
      <c r="E815" s="268" t="s">
        <v>34</v>
      </c>
      <c r="F815" s="269" t="s">
        <v>1235</v>
      </c>
      <c r="G815" s="267"/>
      <c r="H815" s="270">
        <v>38.1</v>
      </c>
      <c r="I815" s="271"/>
      <c r="J815" s="267"/>
      <c r="K815" s="267"/>
      <c r="L815" s="272"/>
      <c r="M815" s="273"/>
      <c r="N815" s="274"/>
      <c r="O815" s="274"/>
      <c r="P815" s="274"/>
      <c r="Q815" s="274"/>
      <c r="R815" s="274"/>
      <c r="S815" s="274"/>
      <c r="T815" s="275"/>
      <c r="AT815" s="276" t="s">
        <v>244</v>
      </c>
      <c r="AU815" s="276" t="s">
        <v>113</v>
      </c>
      <c r="AV815" s="13" t="s">
        <v>88</v>
      </c>
      <c r="AW815" s="13" t="s">
        <v>41</v>
      </c>
      <c r="AX815" s="13" t="s">
        <v>78</v>
      </c>
      <c r="AY815" s="276" t="s">
        <v>187</v>
      </c>
    </row>
    <row r="816" spans="2:51" s="13" customFormat="1" ht="13.5">
      <c r="B816" s="266"/>
      <c r="C816" s="267"/>
      <c r="D816" s="253" t="s">
        <v>244</v>
      </c>
      <c r="E816" s="268" t="s">
        <v>34</v>
      </c>
      <c r="F816" s="269" t="s">
        <v>1236</v>
      </c>
      <c r="G816" s="267"/>
      <c r="H816" s="270">
        <v>2.9</v>
      </c>
      <c r="I816" s="271"/>
      <c r="J816" s="267"/>
      <c r="K816" s="267"/>
      <c r="L816" s="272"/>
      <c r="M816" s="273"/>
      <c r="N816" s="274"/>
      <c r="O816" s="274"/>
      <c r="P816" s="274"/>
      <c r="Q816" s="274"/>
      <c r="R816" s="274"/>
      <c r="S816" s="274"/>
      <c r="T816" s="275"/>
      <c r="AT816" s="276" t="s">
        <v>244</v>
      </c>
      <c r="AU816" s="276" t="s">
        <v>113</v>
      </c>
      <c r="AV816" s="13" t="s">
        <v>88</v>
      </c>
      <c r="AW816" s="13" t="s">
        <v>41</v>
      </c>
      <c r="AX816" s="13" t="s">
        <v>78</v>
      </c>
      <c r="AY816" s="276" t="s">
        <v>187</v>
      </c>
    </row>
    <row r="817" spans="2:51" s="13" customFormat="1" ht="13.5">
      <c r="B817" s="266"/>
      <c r="C817" s="267"/>
      <c r="D817" s="253" t="s">
        <v>244</v>
      </c>
      <c r="E817" s="268" t="s">
        <v>34</v>
      </c>
      <c r="F817" s="269" t="s">
        <v>1237</v>
      </c>
      <c r="G817" s="267"/>
      <c r="H817" s="270">
        <v>5.9</v>
      </c>
      <c r="I817" s="271"/>
      <c r="J817" s="267"/>
      <c r="K817" s="267"/>
      <c r="L817" s="272"/>
      <c r="M817" s="273"/>
      <c r="N817" s="274"/>
      <c r="O817" s="274"/>
      <c r="P817" s="274"/>
      <c r="Q817" s="274"/>
      <c r="R817" s="274"/>
      <c r="S817" s="274"/>
      <c r="T817" s="275"/>
      <c r="AT817" s="276" t="s">
        <v>244</v>
      </c>
      <c r="AU817" s="276" t="s">
        <v>113</v>
      </c>
      <c r="AV817" s="13" t="s">
        <v>88</v>
      </c>
      <c r="AW817" s="13" t="s">
        <v>41</v>
      </c>
      <c r="AX817" s="13" t="s">
        <v>78</v>
      </c>
      <c r="AY817" s="276" t="s">
        <v>187</v>
      </c>
    </row>
    <row r="818" spans="2:51" s="13" customFormat="1" ht="13.5">
      <c r="B818" s="266"/>
      <c r="C818" s="267"/>
      <c r="D818" s="253" t="s">
        <v>244</v>
      </c>
      <c r="E818" s="268" t="s">
        <v>34</v>
      </c>
      <c r="F818" s="269" t="s">
        <v>1238</v>
      </c>
      <c r="G818" s="267"/>
      <c r="H818" s="270">
        <v>0.6</v>
      </c>
      <c r="I818" s="271"/>
      <c r="J818" s="267"/>
      <c r="K818" s="267"/>
      <c r="L818" s="272"/>
      <c r="M818" s="273"/>
      <c r="N818" s="274"/>
      <c r="O818" s="274"/>
      <c r="P818" s="274"/>
      <c r="Q818" s="274"/>
      <c r="R818" s="274"/>
      <c r="S818" s="274"/>
      <c r="T818" s="275"/>
      <c r="AT818" s="276" t="s">
        <v>244</v>
      </c>
      <c r="AU818" s="276" t="s">
        <v>113</v>
      </c>
      <c r="AV818" s="13" t="s">
        <v>88</v>
      </c>
      <c r="AW818" s="13" t="s">
        <v>41</v>
      </c>
      <c r="AX818" s="13" t="s">
        <v>78</v>
      </c>
      <c r="AY818" s="276" t="s">
        <v>187</v>
      </c>
    </row>
    <row r="819" spans="2:51" s="13" customFormat="1" ht="13.5">
      <c r="B819" s="266"/>
      <c r="C819" s="267"/>
      <c r="D819" s="253" t="s">
        <v>244</v>
      </c>
      <c r="E819" s="268" t="s">
        <v>34</v>
      </c>
      <c r="F819" s="269" t="s">
        <v>1239</v>
      </c>
      <c r="G819" s="267"/>
      <c r="H819" s="270">
        <v>1.6</v>
      </c>
      <c r="I819" s="271"/>
      <c r="J819" s="267"/>
      <c r="K819" s="267"/>
      <c r="L819" s="272"/>
      <c r="M819" s="273"/>
      <c r="N819" s="274"/>
      <c r="O819" s="274"/>
      <c r="P819" s="274"/>
      <c r="Q819" s="274"/>
      <c r="R819" s="274"/>
      <c r="S819" s="274"/>
      <c r="T819" s="275"/>
      <c r="AT819" s="276" t="s">
        <v>244</v>
      </c>
      <c r="AU819" s="276" t="s">
        <v>113</v>
      </c>
      <c r="AV819" s="13" t="s">
        <v>88</v>
      </c>
      <c r="AW819" s="13" t="s">
        <v>41</v>
      </c>
      <c r="AX819" s="13" t="s">
        <v>78</v>
      </c>
      <c r="AY819" s="276" t="s">
        <v>187</v>
      </c>
    </row>
    <row r="820" spans="2:51" s="13" customFormat="1" ht="13.5">
      <c r="B820" s="266"/>
      <c r="C820" s="267"/>
      <c r="D820" s="253" t="s">
        <v>244</v>
      </c>
      <c r="E820" s="268" t="s">
        <v>34</v>
      </c>
      <c r="F820" s="269" t="s">
        <v>1240</v>
      </c>
      <c r="G820" s="267"/>
      <c r="H820" s="270">
        <v>3</v>
      </c>
      <c r="I820" s="271"/>
      <c r="J820" s="267"/>
      <c r="K820" s="267"/>
      <c r="L820" s="272"/>
      <c r="M820" s="273"/>
      <c r="N820" s="274"/>
      <c r="O820" s="274"/>
      <c r="P820" s="274"/>
      <c r="Q820" s="274"/>
      <c r="R820" s="274"/>
      <c r="S820" s="274"/>
      <c r="T820" s="275"/>
      <c r="AT820" s="276" t="s">
        <v>244</v>
      </c>
      <c r="AU820" s="276" t="s">
        <v>113</v>
      </c>
      <c r="AV820" s="13" t="s">
        <v>88</v>
      </c>
      <c r="AW820" s="13" t="s">
        <v>41</v>
      </c>
      <c r="AX820" s="13" t="s">
        <v>78</v>
      </c>
      <c r="AY820" s="276" t="s">
        <v>187</v>
      </c>
    </row>
    <row r="821" spans="2:51" s="13" customFormat="1" ht="13.5">
      <c r="B821" s="266"/>
      <c r="C821" s="267"/>
      <c r="D821" s="253" t="s">
        <v>244</v>
      </c>
      <c r="E821" s="268" t="s">
        <v>34</v>
      </c>
      <c r="F821" s="269" t="s">
        <v>1241</v>
      </c>
      <c r="G821" s="267"/>
      <c r="H821" s="270">
        <v>4.6</v>
      </c>
      <c r="I821" s="271"/>
      <c r="J821" s="267"/>
      <c r="K821" s="267"/>
      <c r="L821" s="272"/>
      <c r="M821" s="273"/>
      <c r="N821" s="274"/>
      <c r="O821" s="274"/>
      <c r="P821" s="274"/>
      <c r="Q821" s="274"/>
      <c r="R821" s="274"/>
      <c r="S821" s="274"/>
      <c r="T821" s="275"/>
      <c r="AT821" s="276" t="s">
        <v>244</v>
      </c>
      <c r="AU821" s="276" t="s">
        <v>113</v>
      </c>
      <c r="AV821" s="13" t="s">
        <v>88</v>
      </c>
      <c r="AW821" s="13" t="s">
        <v>41</v>
      </c>
      <c r="AX821" s="13" t="s">
        <v>78</v>
      </c>
      <c r="AY821" s="276" t="s">
        <v>187</v>
      </c>
    </row>
    <row r="822" spans="2:51" s="13" customFormat="1" ht="13.5">
      <c r="B822" s="266"/>
      <c r="C822" s="267"/>
      <c r="D822" s="253" t="s">
        <v>244</v>
      </c>
      <c r="E822" s="268" t="s">
        <v>34</v>
      </c>
      <c r="F822" s="269" t="s">
        <v>1242</v>
      </c>
      <c r="G822" s="267"/>
      <c r="H822" s="270">
        <v>36.9</v>
      </c>
      <c r="I822" s="271"/>
      <c r="J822" s="267"/>
      <c r="K822" s="267"/>
      <c r="L822" s="272"/>
      <c r="M822" s="273"/>
      <c r="N822" s="274"/>
      <c r="O822" s="274"/>
      <c r="P822" s="274"/>
      <c r="Q822" s="274"/>
      <c r="R822" s="274"/>
      <c r="S822" s="274"/>
      <c r="T822" s="275"/>
      <c r="AT822" s="276" t="s">
        <v>244</v>
      </c>
      <c r="AU822" s="276" t="s">
        <v>113</v>
      </c>
      <c r="AV822" s="13" t="s">
        <v>88</v>
      </c>
      <c r="AW822" s="13" t="s">
        <v>41</v>
      </c>
      <c r="AX822" s="13" t="s">
        <v>78</v>
      </c>
      <c r="AY822" s="276" t="s">
        <v>187</v>
      </c>
    </row>
    <row r="823" spans="2:51" s="13" customFormat="1" ht="13.5">
      <c r="B823" s="266"/>
      <c r="C823" s="267"/>
      <c r="D823" s="253" t="s">
        <v>244</v>
      </c>
      <c r="E823" s="268" t="s">
        <v>34</v>
      </c>
      <c r="F823" s="269" t="s">
        <v>1243</v>
      </c>
      <c r="G823" s="267"/>
      <c r="H823" s="270">
        <v>18.3</v>
      </c>
      <c r="I823" s="271"/>
      <c r="J823" s="267"/>
      <c r="K823" s="267"/>
      <c r="L823" s="272"/>
      <c r="M823" s="273"/>
      <c r="N823" s="274"/>
      <c r="O823" s="274"/>
      <c r="P823" s="274"/>
      <c r="Q823" s="274"/>
      <c r="R823" s="274"/>
      <c r="S823" s="274"/>
      <c r="T823" s="275"/>
      <c r="AT823" s="276" t="s">
        <v>244</v>
      </c>
      <c r="AU823" s="276" t="s">
        <v>113</v>
      </c>
      <c r="AV823" s="13" t="s">
        <v>88</v>
      </c>
      <c r="AW823" s="13" t="s">
        <v>41</v>
      </c>
      <c r="AX823" s="13" t="s">
        <v>78</v>
      </c>
      <c r="AY823" s="276" t="s">
        <v>187</v>
      </c>
    </row>
    <row r="824" spans="2:51" s="13" customFormat="1" ht="13.5">
      <c r="B824" s="266"/>
      <c r="C824" s="267"/>
      <c r="D824" s="253" t="s">
        <v>244</v>
      </c>
      <c r="E824" s="268" t="s">
        <v>34</v>
      </c>
      <c r="F824" s="269" t="s">
        <v>1244</v>
      </c>
      <c r="G824" s="267"/>
      <c r="H824" s="270">
        <v>6.4</v>
      </c>
      <c r="I824" s="271"/>
      <c r="J824" s="267"/>
      <c r="K824" s="267"/>
      <c r="L824" s="272"/>
      <c r="M824" s="273"/>
      <c r="N824" s="274"/>
      <c r="O824" s="274"/>
      <c r="P824" s="274"/>
      <c r="Q824" s="274"/>
      <c r="R824" s="274"/>
      <c r="S824" s="274"/>
      <c r="T824" s="275"/>
      <c r="AT824" s="276" t="s">
        <v>244</v>
      </c>
      <c r="AU824" s="276" t="s">
        <v>113</v>
      </c>
      <c r="AV824" s="13" t="s">
        <v>88</v>
      </c>
      <c r="AW824" s="13" t="s">
        <v>41</v>
      </c>
      <c r="AX824" s="13" t="s">
        <v>78</v>
      </c>
      <c r="AY824" s="276" t="s">
        <v>187</v>
      </c>
    </row>
    <row r="825" spans="2:51" s="13" customFormat="1" ht="13.5">
      <c r="B825" s="266"/>
      <c r="C825" s="267"/>
      <c r="D825" s="253" t="s">
        <v>244</v>
      </c>
      <c r="E825" s="268" t="s">
        <v>34</v>
      </c>
      <c r="F825" s="269" t="s">
        <v>1245</v>
      </c>
      <c r="G825" s="267"/>
      <c r="H825" s="270">
        <v>11.9</v>
      </c>
      <c r="I825" s="271"/>
      <c r="J825" s="267"/>
      <c r="K825" s="267"/>
      <c r="L825" s="272"/>
      <c r="M825" s="273"/>
      <c r="N825" s="274"/>
      <c r="O825" s="274"/>
      <c r="P825" s="274"/>
      <c r="Q825" s="274"/>
      <c r="R825" s="274"/>
      <c r="S825" s="274"/>
      <c r="T825" s="275"/>
      <c r="AT825" s="276" t="s">
        <v>244</v>
      </c>
      <c r="AU825" s="276" t="s">
        <v>113</v>
      </c>
      <c r="AV825" s="13" t="s">
        <v>88</v>
      </c>
      <c r="AW825" s="13" t="s">
        <v>41</v>
      </c>
      <c r="AX825" s="13" t="s">
        <v>78</v>
      </c>
      <c r="AY825" s="276" t="s">
        <v>187</v>
      </c>
    </row>
    <row r="826" spans="2:51" s="13" customFormat="1" ht="13.5">
      <c r="B826" s="266"/>
      <c r="C826" s="267"/>
      <c r="D826" s="253" t="s">
        <v>244</v>
      </c>
      <c r="E826" s="268" t="s">
        <v>34</v>
      </c>
      <c r="F826" s="269" t="s">
        <v>1246</v>
      </c>
      <c r="G826" s="267"/>
      <c r="H826" s="270">
        <v>15.8</v>
      </c>
      <c r="I826" s="271"/>
      <c r="J826" s="267"/>
      <c r="K826" s="267"/>
      <c r="L826" s="272"/>
      <c r="M826" s="273"/>
      <c r="N826" s="274"/>
      <c r="O826" s="274"/>
      <c r="P826" s="274"/>
      <c r="Q826" s="274"/>
      <c r="R826" s="274"/>
      <c r="S826" s="274"/>
      <c r="T826" s="275"/>
      <c r="AT826" s="276" t="s">
        <v>244</v>
      </c>
      <c r="AU826" s="276" t="s">
        <v>113</v>
      </c>
      <c r="AV826" s="13" t="s">
        <v>88</v>
      </c>
      <c r="AW826" s="13" t="s">
        <v>41</v>
      </c>
      <c r="AX826" s="13" t="s">
        <v>78</v>
      </c>
      <c r="AY826" s="276" t="s">
        <v>187</v>
      </c>
    </row>
    <row r="827" spans="2:51" s="13" customFormat="1" ht="13.5">
      <c r="B827" s="266"/>
      <c r="C827" s="267"/>
      <c r="D827" s="253" t="s">
        <v>244</v>
      </c>
      <c r="E827" s="268" t="s">
        <v>34</v>
      </c>
      <c r="F827" s="269" t="s">
        <v>1247</v>
      </c>
      <c r="G827" s="267"/>
      <c r="H827" s="270">
        <v>8.7</v>
      </c>
      <c r="I827" s="271"/>
      <c r="J827" s="267"/>
      <c r="K827" s="267"/>
      <c r="L827" s="272"/>
      <c r="M827" s="273"/>
      <c r="N827" s="274"/>
      <c r="O827" s="274"/>
      <c r="P827" s="274"/>
      <c r="Q827" s="274"/>
      <c r="R827" s="274"/>
      <c r="S827" s="274"/>
      <c r="T827" s="275"/>
      <c r="AT827" s="276" t="s">
        <v>244</v>
      </c>
      <c r="AU827" s="276" t="s">
        <v>113</v>
      </c>
      <c r="AV827" s="13" t="s">
        <v>88</v>
      </c>
      <c r="AW827" s="13" t="s">
        <v>41</v>
      </c>
      <c r="AX827" s="13" t="s">
        <v>78</v>
      </c>
      <c r="AY827" s="276" t="s">
        <v>187</v>
      </c>
    </row>
    <row r="828" spans="2:51" s="13" customFormat="1" ht="13.5">
      <c r="B828" s="266"/>
      <c r="C828" s="267"/>
      <c r="D828" s="253" t="s">
        <v>244</v>
      </c>
      <c r="E828" s="268" t="s">
        <v>34</v>
      </c>
      <c r="F828" s="269" t="s">
        <v>1248</v>
      </c>
      <c r="G828" s="267"/>
      <c r="H828" s="270">
        <v>20.6</v>
      </c>
      <c r="I828" s="271"/>
      <c r="J828" s="267"/>
      <c r="K828" s="267"/>
      <c r="L828" s="272"/>
      <c r="M828" s="273"/>
      <c r="N828" s="274"/>
      <c r="O828" s="274"/>
      <c r="P828" s="274"/>
      <c r="Q828" s="274"/>
      <c r="R828" s="274"/>
      <c r="S828" s="274"/>
      <c r="T828" s="275"/>
      <c r="AT828" s="276" t="s">
        <v>244</v>
      </c>
      <c r="AU828" s="276" t="s">
        <v>113</v>
      </c>
      <c r="AV828" s="13" t="s">
        <v>88</v>
      </c>
      <c r="AW828" s="13" t="s">
        <v>41</v>
      </c>
      <c r="AX828" s="13" t="s">
        <v>78</v>
      </c>
      <c r="AY828" s="276" t="s">
        <v>187</v>
      </c>
    </row>
    <row r="829" spans="2:51" s="13" customFormat="1" ht="13.5">
      <c r="B829" s="266"/>
      <c r="C829" s="267"/>
      <c r="D829" s="253" t="s">
        <v>244</v>
      </c>
      <c r="E829" s="268" t="s">
        <v>34</v>
      </c>
      <c r="F829" s="269" t="s">
        <v>1249</v>
      </c>
      <c r="G829" s="267"/>
      <c r="H829" s="270">
        <v>5.7</v>
      </c>
      <c r="I829" s="271"/>
      <c r="J829" s="267"/>
      <c r="K829" s="267"/>
      <c r="L829" s="272"/>
      <c r="M829" s="273"/>
      <c r="N829" s="274"/>
      <c r="O829" s="274"/>
      <c r="P829" s="274"/>
      <c r="Q829" s="274"/>
      <c r="R829" s="274"/>
      <c r="S829" s="274"/>
      <c r="T829" s="275"/>
      <c r="AT829" s="276" t="s">
        <v>244</v>
      </c>
      <c r="AU829" s="276" t="s">
        <v>113</v>
      </c>
      <c r="AV829" s="13" t="s">
        <v>88</v>
      </c>
      <c r="AW829" s="13" t="s">
        <v>41</v>
      </c>
      <c r="AX829" s="13" t="s">
        <v>78</v>
      </c>
      <c r="AY829" s="276" t="s">
        <v>187</v>
      </c>
    </row>
    <row r="830" spans="2:51" s="15" customFormat="1" ht="13.5">
      <c r="B830" s="304"/>
      <c r="C830" s="305"/>
      <c r="D830" s="253" t="s">
        <v>244</v>
      </c>
      <c r="E830" s="306" t="s">
        <v>34</v>
      </c>
      <c r="F830" s="307" t="s">
        <v>1250</v>
      </c>
      <c r="G830" s="305"/>
      <c r="H830" s="308">
        <v>282.2</v>
      </c>
      <c r="I830" s="309"/>
      <c r="J830" s="305"/>
      <c r="K830" s="305"/>
      <c r="L830" s="310"/>
      <c r="M830" s="311"/>
      <c r="N830" s="312"/>
      <c r="O830" s="312"/>
      <c r="P830" s="312"/>
      <c r="Q830" s="312"/>
      <c r="R830" s="312"/>
      <c r="S830" s="312"/>
      <c r="T830" s="313"/>
      <c r="AT830" s="314" t="s">
        <v>244</v>
      </c>
      <c r="AU830" s="314" t="s">
        <v>113</v>
      </c>
      <c r="AV830" s="15" t="s">
        <v>113</v>
      </c>
      <c r="AW830" s="15" t="s">
        <v>41</v>
      </c>
      <c r="AX830" s="15" t="s">
        <v>78</v>
      </c>
      <c r="AY830" s="314" t="s">
        <v>187</v>
      </c>
    </row>
    <row r="831" spans="2:51" s="12" customFormat="1" ht="13.5">
      <c r="B831" s="256"/>
      <c r="C831" s="257"/>
      <c r="D831" s="253" t="s">
        <v>244</v>
      </c>
      <c r="E831" s="258" t="s">
        <v>34</v>
      </c>
      <c r="F831" s="259" t="s">
        <v>613</v>
      </c>
      <c r="G831" s="257"/>
      <c r="H831" s="258" t="s">
        <v>34</v>
      </c>
      <c r="I831" s="260"/>
      <c r="J831" s="257"/>
      <c r="K831" s="257"/>
      <c r="L831" s="261"/>
      <c r="M831" s="262"/>
      <c r="N831" s="263"/>
      <c r="O831" s="263"/>
      <c r="P831" s="263"/>
      <c r="Q831" s="263"/>
      <c r="R831" s="263"/>
      <c r="S831" s="263"/>
      <c r="T831" s="264"/>
      <c r="AT831" s="265" t="s">
        <v>244</v>
      </c>
      <c r="AU831" s="265" t="s">
        <v>113</v>
      </c>
      <c r="AV831" s="12" t="s">
        <v>86</v>
      </c>
      <c r="AW831" s="12" t="s">
        <v>41</v>
      </c>
      <c r="AX831" s="12" t="s">
        <v>78</v>
      </c>
      <c r="AY831" s="265" t="s">
        <v>187</v>
      </c>
    </row>
    <row r="832" spans="2:51" s="13" customFormat="1" ht="13.5">
      <c r="B832" s="266"/>
      <c r="C832" s="267"/>
      <c r="D832" s="253" t="s">
        <v>244</v>
      </c>
      <c r="E832" s="268" t="s">
        <v>34</v>
      </c>
      <c r="F832" s="269" t="s">
        <v>1251</v>
      </c>
      <c r="G832" s="267"/>
      <c r="H832" s="270">
        <v>9.7</v>
      </c>
      <c r="I832" s="271"/>
      <c r="J832" s="267"/>
      <c r="K832" s="267"/>
      <c r="L832" s="272"/>
      <c r="M832" s="273"/>
      <c r="N832" s="274"/>
      <c r="O832" s="274"/>
      <c r="P832" s="274"/>
      <c r="Q832" s="274"/>
      <c r="R832" s="274"/>
      <c r="S832" s="274"/>
      <c r="T832" s="275"/>
      <c r="AT832" s="276" t="s">
        <v>244</v>
      </c>
      <c r="AU832" s="276" t="s">
        <v>113</v>
      </c>
      <c r="AV832" s="13" t="s">
        <v>88</v>
      </c>
      <c r="AW832" s="13" t="s">
        <v>41</v>
      </c>
      <c r="AX832" s="13" t="s">
        <v>78</v>
      </c>
      <c r="AY832" s="276" t="s">
        <v>187</v>
      </c>
    </row>
    <row r="833" spans="2:51" s="13" customFormat="1" ht="13.5">
      <c r="B833" s="266"/>
      <c r="C833" s="267"/>
      <c r="D833" s="253" t="s">
        <v>244</v>
      </c>
      <c r="E833" s="268" t="s">
        <v>34</v>
      </c>
      <c r="F833" s="269" t="s">
        <v>1252</v>
      </c>
      <c r="G833" s="267"/>
      <c r="H833" s="270">
        <v>39.4</v>
      </c>
      <c r="I833" s="271"/>
      <c r="J833" s="267"/>
      <c r="K833" s="267"/>
      <c r="L833" s="272"/>
      <c r="M833" s="273"/>
      <c r="N833" s="274"/>
      <c r="O833" s="274"/>
      <c r="P833" s="274"/>
      <c r="Q833" s="274"/>
      <c r="R833" s="274"/>
      <c r="S833" s="274"/>
      <c r="T833" s="275"/>
      <c r="AT833" s="276" t="s">
        <v>244</v>
      </c>
      <c r="AU833" s="276" t="s">
        <v>113</v>
      </c>
      <c r="AV833" s="13" t="s">
        <v>88</v>
      </c>
      <c r="AW833" s="13" t="s">
        <v>41</v>
      </c>
      <c r="AX833" s="13" t="s">
        <v>78</v>
      </c>
      <c r="AY833" s="276" t="s">
        <v>187</v>
      </c>
    </row>
    <row r="834" spans="2:51" s="13" customFormat="1" ht="13.5">
      <c r="B834" s="266"/>
      <c r="C834" s="267"/>
      <c r="D834" s="253" t="s">
        <v>244</v>
      </c>
      <c r="E834" s="268" t="s">
        <v>34</v>
      </c>
      <c r="F834" s="269" t="s">
        <v>1253</v>
      </c>
      <c r="G834" s="267"/>
      <c r="H834" s="270">
        <v>32.5</v>
      </c>
      <c r="I834" s="271"/>
      <c r="J834" s="267"/>
      <c r="K834" s="267"/>
      <c r="L834" s="272"/>
      <c r="M834" s="273"/>
      <c r="N834" s="274"/>
      <c r="O834" s="274"/>
      <c r="P834" s="274"/>
      <c r="Q834" s="274"/>
      <c r="R834" s="274"/>
      <c r="S834" s="274"/>
      <c r="T834" s="275"/>
      <c r="AT834" s="276" t="s">
        <v>244</v>
      </c>
      <c r="AU834" s="276" t="s">
        <v>113</v>
      </c>
      <c r="AV834" s="13" t="s">
        <v>88</v>
      </c>
      <c r="AW834" s="13" t="s">
        <v>41</v>
      </c>
      <c r="AX834" s="13" t="s">
        <v>78</v>
      </c>
      <c r="AY834" s="276" t="s">
        <v>187</v>
      </c>
    </row>
    <row r="835" spans="2:51" s="13" customFormat="1" ht="13.5">
      <c r="B835" s="266"/>
      <c r="C835" s="267"/>
      <c r="D835" s="253" t="s">
        <v>244</v>
      </c>
      <c r="E835" s="268" t="s">
        <v>34</v>
      </c>
      <c r="F835" s="269" t="s">
        <v>1254</v>
      </c>
      <c r="G835" s="267"/>
      <c r="H835" s="270">
        <v>1.7</v>
      </c>
      <c r="I835" s="271"/>
      <c r="J835" s="267"/>
      <c r="K835" s="267"/>
      <c r="L835" s="272"/>
      <c r="M835" s="273"/>
      <c r="N835" s="274"/>
      <c r="O835" s="274"/>
      <c r="P835" s="274"/>
      <c r="Q835" s="274"/>
      <c r="R835" s="274"/>
      <c r="S835" s="274"/>
      <c r="T835" s="275"/>
      <c r="AT835" s="276" t="s">
        <v>244</v>
      </c>
      <c r="AU835" s="276" t="s">
        <v>113</v>
      </c>
      <c r="AV835" s="13" t="s">
        <v>88</v>
      </c>
      <c r="AW835" s="13" t="s">
        <v>41</v>
      </c>
      <c r="AX835" s="13" t="s">
        <v>78</v>
      </c>
      <c r="AY835" s="276" t="s">
        <v>187</v>
      </c>
    </row>
    <row r="836" spans="2:51" s="15" customFormat="1" ht="13.5">
      <c r="B836" s="304"/>
      <c r="C836" s="305"/>
      <c r="D836" s="253" t="s">
        <v>244</v>
      </c>
      <c r="E836" s="306" t="s">
        <v>34</v>
      </c>
      <c r="F836" s="307" t="s">
        <v>1255</v>
      </c>
      <c r="G836" s="305"/>
      <c r="H836" s="308">
        <v>83.3</v>
      </c>
      <c r="I836" s="309"/>
      <c r="J836" s="305"/>
      <c r="K836" s="305"/>
      <c r="L836" s="310"/>
      <c r="M836" s="311"/>
      <c r="N836" s="312"/>
      <c r="O836" s="312"/>
      <c r="P836" s="312"/>
      <c r="Q836" s="312"/>
      <c r="R836" s="312"/>
      <c r="S836" s="312"/>
      <c r="T836" s="313"/>
      <c r="AT836" s="314" t="s">
        <v>244</v>
      </c>
      <c r="AU836" s="314" t="s">
        <v>113</v>
      </c>
      <c r="AV836" s="15" t="s">
        <v>113</v>
      </c>
      <c r="AW836" s="15" t="s">
        <v>41</v>
      </c>
      <c r="AX836" s="15" t="s">
        <v>78</v>
      </c>
      <c r="AY836" s="314" t="s">
        <v>187</v>
      </c>
    </row>
    <row r="837" spans="2:51" s="14" customFormat="1" ht="13.5">
      <c r="B837" s="277"/>
      <c r="C837" s="278"/>
      <c r="D837" s="253" t="s">
        <v>244</v>
      </c>
      <c r="E837" s="279" t="s">
        <v>34</v>
      </c>
      <c r="F837" s="280" t="s">
        <v>251</v>
      </c>
      <c r="G837" s="278"/>
      <c r="H837" s="281">
        <v>1653</v>
      </c>
      <c r="I837" s="282"/>
      <c r="J837" s="278"/>
      <c r="K837" s="278"/>
      <c r="L837" s="283"/>
      <c r="M837" s="284"/>
      <c r="N837" s="285"/>
      <c r="O837" s="285"/>
      <c r="P837" s="285"/>
      <c r="Q837" s="285"/>
      <c r="R837" s="285"/>
      <c r="S837" s="285"/>
      <c r="T837" s="286"/>
      <c r="AT837" s="287" t="s">
        <v>244</v>
      </c>
      <c r="AU837" s="287" t="s">
        <v>113</v>
      </c>
      <c r="AV837" s="14" t="s">
        <v>204</v>
      </c>
      <c r="AW837" s="14" t="s">
        <v>41</v>
      </c>
      <c r="AX837" s="14" t="s">
        <v>86</v>
      </c>
      <c r="AY837" s="287" t="s">
        <v>187</v>
      </c>
    </row>
    <row r="838" spans="2:63" s="11" customFormat="1" ht="29.85" customHeight="1">
      <c r="B838" s="221"/>
      <c r="C838" s="222"/>
      <c r="D838" s="223" t="s">
        <v>77</v>
      </c>
      <c r="E838" s="235" t="s">
        <v>1256</v>
      </c>
      <c r="F838" s="235" t="s">
        <v>1257</v>
      </c>
      <c r="G838" s="222"/>
      <c r="H838" s="222"/>
      <c r="I838" s="225"/>
      <c r="J838" s="236">
        <f>BK838</f>
        <v>0</v>
      </c>
      <c r="K838" s="222"/>
      <c r="L838" s="227"/>
      <c r="M838" s="228"/>
      <c r="N838" s="229"/>
      <c r="O838" s="229"/>
      <c r="P838" s="230">
        <f>SUM(P839:P840)</f>
        <v>0</v>
      </c>
      <c r="Q838" s="229"/>
      <c r="R838" s="230">
        <f>SUM(R839:R840)</f>
        <v>0</v>
      </c>
      <c r="S838" s="229"/>
      <c r="T838" s="231">
        <f>SUM(T839:T840)</f>
        <v>0</v>
      </c>
      <c r="AR838" s="232" t="s">
        <v>86</v>
      </c>
      <c r="AT838" s="233" t="s">
        <v>77</v>
      </c>
      <c r="AU838" s="233" t="s">
        <v>86</v>
      </c>
      <c r="AY838" s="232" t="s">
        <v>187</v>
      </c>
      <c r="BK838" s="234">
        <f>SUM(BK839:BK840)</f>
        <v>0</v>
      </c>
    </row>
    <row r="839" spans="2:65" s="1" customFormat="1" ht="38.25" customHeight="1">
      <c r="B839" s="49"/>
      <c r="C839" s="237" t="s">
        <v>1258</v>
      </c>
      <c r="D839" s="237" t="s">
        <v>190</v>
      </c>
      <c r="E839" s="238" t="s">
        <v>1259</v>
      </c>
      <c r="F839" s="239" t="s">
        <v>1260</v>
      </c>
      <c r="G839" s="240" t="s">
        <v>326</v>
      </c>
      <c r="H839" s="241">
        <v>883.398</v>
      </c>
      <c r="I839" s="242"/>
      <c r="J839" s="243">
        <f>ROUND(I839*H839,2)</f>
        <v>0</v>
      </c>
      <c r="K839" s="239" t="s">
        <v>194</v>
      </c>
      <c r="L839" s="75"/>
      <c r="M839" s="244" t="s">
        <v>34</v>
      </c>
      <c r="N839" s="245" t="s">
        <v>49</v>
      </c>
      <c r="O839" s="50"/>
      <c r="P839" s="246">
        <f>O839*H839</f>
        <v>0</v>
      </c>
      <c r="Q839" s="246">
        <v>0</v>
      </c>
      <c r="R839" s="246">
        <f>Q839*H839</f>
        <v>0</v>
      </c>
      <c r="S839" s="246">
        <v>0</v>
      </c>
      <c r="T839" s="247">
        <f>S839*H839</f>
        <v>0</v>
      </c>
      <c r="AR839" s="26" t="s">
        <v>204</v>
      </c>
      <c r="AT839" s="26" t="s">
        <v>190</v>
      </c>
      <c r="AU839" s="26" t="s">
        <v>88</v>
      </c>
      <c r="AY839" s="26" t="s">
        <v>187</v>
      </c>
      <c r="BE839" s="248">
        <f>IF(N839="základní",J839,0)</f>
        <v>0</v>
      </c>
      <c r="BF839" s="248">
        <f>IF(N839="snížená",J839,0)</f>
        <v>0</v>
      </c>
      <c r="BG839" s="248">
        <f>IF(N839="zákl. přenesená",J839,0)</f>
        <v>0</v>
      </c>
      <c r="BH839" s="248">
        <f>IF(N839="sníž. přenesená",J839,0)</f>
        <v>0</v>
      </c>
      <c r="BI839" s="248">
        <f>IF(N839="nulová",J839,0)</f>
        <v>0</v>
      </c>
      <c r="BJ839" s="26" t="s">
        <v>86</v>
      </c>
      <c r="BK839" s="248">
        <f>ROUND(I839*H839,2)</f>
        <v>0</v>
      </c>
      <c r="BL839" s="26" t="s">
        <v>204</v>
      </c>
      <c r="BM839" s="26" t="s">
        <v>1261</v>
      </c>
    </row>
    <row r="840" spans="2:47" s="1" customFormat="1" ht="13.5">
      <c r="B840" s="49"/>
      <c r="C840" s="77"/>
      <c r="D840" s="253" t="s">
        <v>237</v>
      </c>
      <c r="E840" s="77"/>
      <c r="F840" s="254" t="s">
        <v>1262</v>
      </c>
      <c r="G840" s="77"/>
      <c r="H840" s="77"/>
      <c r="I840" s="207"/>
      <c r="J840" s="77"/>
      <c r="K840" s="77"/>
      <c r="L840" s="75"/>
      <c r="M840" s="255"/>
      <c r="N840" s="50"/>
      <c r="O840" s="50"/>
      <c r="P840" s="50"/>
      <c r="Q840" s="50"/>
      <c r="R840" s="50"/>
      <c r="S840" s="50"/>
      <c r="T840" s="98"/>
      <c r="AT840" s="26" t="s">
        <v>237</v>
      </c>
      <c r="AU840" s="26" t="s">
        <v>88</v>
      </c>
    </row>
    <row r="841" spans="2:63" s="11" customFormat="1" ht="37.4" customHeight="1">
      <c r="B841" s="221"/>
      <c r="C841" s="222"/>
      <c r="D841" s="223" t="s">
        <v>77</v>
      </c>
      <c r="E841" s="224" t="s">
        <v>360</v>
      </c>
      <c r="F841" s="224" t="s">
        <v>361</v>
      </c>
      <c r="G841" s="222"/>
      <c r="H841" s="222"/>
      <c r="I841" s="225"/>
      <c r="J841" s="226">
        <f>BK841</f>
        <v>0</v>
      </c>
      <c r="K841" s="222"/>
      <c r="L841" s="227"/>
      <c r="M841" s="228"/>
      <c r="N841" s="229"/>
      <c r="O841" s="229"/>
      <c r="P841" s="230">
        <f>P842+P884+P917+P1023+P1029+P1095+P1124+P1183+P1204+P1252+P1304+P1330+P1342+P1402+P1429+P1455</f>
        <v>0</v>
      </c>
      <c r="Q841" s="229"/>
      <c r="R841" s="230">
        <f>R842+R884+R917+R1023+R1029+R1095+R1124+R1183+R1204+R1252+R1304+R1330+R1342+R1402+R1429+R1455</f>
        <v>91.64196025000001</v>
      </c>
      <c r="S841" s="229"/>
      <c r="T841" s="231">
        <f>T842+T884+T917+T1023+T1029+T1095+T1124+T1183+T1204+T1252+T1304+T1330+T1342+T1402+T1429+T1455</f>
        <v>0</v>
      </c>
      <c r="AR841" s="232" t="s">
        <v>88</v>
      </c>
      <c r="AT841" s="233" t="s">
        <v>77</v>
      </c>
      <c r="AU841" s="233" t="s">
        <v>78</v>
      </c>
      <c r="AY841" s="232" t="s">
        <v>187</v>
      </c>
      <c r="BK841" s="234">
        <f>BK842+BK884+BK917+BK1023+BK1029+BK1095+BK1124+BK1183+BK1204+BK1252+BK1304+BK1330+BK1342+BK1402+BK1429+BK1455</f>
        <v>0</v>
      </c>
    </row>
    <row r="842" spans="2:63" s="11" customFormat="1" ht="19.9" customHeight="1">
      <c r="B842" s="221"/>
      <c r="C842" s="222"/>
      <c r="D842" s="223" t="s">
        <v>77</v>
      </c>
      <c r="E842" s="235" t="s">
        <v>1263</v>
      </c>
      <c r="F842" s="235" t="s">
        <v>1264</v>
      </c>
      <c r="G842" s="222"/>
      <c r="H842" s="222"/>
      <c r="I842" s="225"/>
      <c r="J842" s="236">
        <f>BK842</f>
        <v>0</v>
      </c>
      <c r="K842" s="222"/>
      <c r="L842" s="227"/>
      <c r="M842" s="228"/>
      <c r="N842" s="229"/>
      <c r="O842" s="229"/>
      <c r="P842" s="230">
        <f>SUM(P843:P883)</f>
        <v>0</v>
      </c>
      <c r="Q842" s="229"/>
      <c r="R842" s="230">
        <f>SUM(R843:R883)</f>
        <v>7.01216652</v>
      </c>
      <c r="S842" s="229"/>
      <c r="T842" s="231">
        <f>SUM(T843:T883)</f>
        <v>0</v>
      </c>
      <c r="AR842" s="232" t="s">
        <v>88</v>
      </c>
      <c r="AT842" s="233" t="s">
        <v>77</v>
      </c>
      <c r="AU842" s="233" t="s">
        <v>86</v>
      </c>
      <c r="AY842" s="232" t="s">
        <v>187</v>
      </c>
      <c r="BK842" s="234">
        <f>SUM(BK843:BK883)</f>
        <v>0</v>
      </c>
    </row>
    <row r="843" spans="2:65" s="1" customFormat="1" ht="25.5" customHeight="1">
      <c r="B843" s="49"/>
      <c r="C843" s="237" t="s">
        <v>1265</v>
      </c>
      <c r="D843" s="237" t="s">
        <v>190</v>
      </c>
      <c r="E843" s="238" t="s">
        <v>1266</v>
      </c>
      <c r="F843" s="239" t="s">
        <v>1267</v>
      </c>
      <c r="G843" s="240" t="s">
        <v>235</v>
      </c>
      <c r="H843" s="241">
        <v>97.904</v>
      </c>
      <c r="I843" s="242"/>
      <c r="J843" s="243">
        <f>ROUND(I843*H843,2)</f>
        <v>0</v>
      </c>
      <c r="K843" s="239" t="s">
        <v>194</v>
      </c>
      <c r="L843" s="75"/>
      <c r="M843" s="244" t="s">
        <v>34</v>
      </c>
      <c r="N843" s="245" t="s">
        <v>49</v>
      </c>
      <c r="O843" s="50"/>
      <c r="P843" s="246">
        <f>O843*H843</f>
        <v>0</v>
      </c>
      <c r="Q843" s="246">
        <v>0</v>
      </c>
      <c r="R843" s="246">
        <f>Q843*H843</f>
        <v>0</v>
      </c>
      <c r="S843" s="246">
        <v>0</v>
      </c>
      <c r="T843" s="247">
        <f>S843*H843</f>
        <v>0</v>
      </c>
      <c r="AR843" s="26" t="s">
        <v>338</v>
      </c>
      <c r="AT843" s="26" t="s">
        <v>190</v>
      </c>
      <c r="AU843" s="26" t="s">
        <v>88</v>
      </c>
      <c r="AY843" s="26" t="s">
        <v>187</v>
      </c>
      <c r="BE843" s="248">
        <f>IF(N843="základní",J843,0)</f>
        <v>0</v>
      </c>
      <c r="BF843" s="248">
        <f>IF(N843="snížená",J843,0)</f>
        <v>0</v>
      </c>
      <c r="BG843" s="248">
        <f>IF(N843="zákl. přenesená",J843,0)</f>
        <v>0</v>
      </c>
      <c r="BH843" s="248">
        <f>IF(N843="sníž. přenesená",J843,0)</f>
        <v>0</v>
      </c>
      <c r="BI843" s="248">
        <f>IF(N843="nulová",J843,0)</f>
        <v>0</v>
      </c>
      <c r="BJ843" s="26" t="s">
        <v>86</v>
      </c>
      <c r="BK843" s="248">
        <f>ROUND(I843*H843,2)</f>
        <v>0</v>
      </c>
      <c r="BL843" s="26" t="s">
        <v>338</v>
      </c>
      <c r="BM843" s="26" t="s">
        <v>1268</v>
      </c>
    </row>
    <row r="844" spans="2:47" s="1" customFormat="1" ht="13.5">
      <c r="B844" s="49"/>
      <c r="C844" s="77"/>
      <c r="D844" s="253" t="s">
        <v>237</v>
      </c>
      <c r="E844" s="77"/>
      <c r="F844" s="254" t="s">
        <v>1269</v>
      </c>
      <c r="G844" s="77"/>
      <c r="H844" s="77"/>
      <c r="I844" s="207"/>
      <c r="J844" s="77"/>
      <c r="K844" s="77"/>
      <c r="L844" s="75"/>
      <c r="M844" s="255"/>
      <c r="N844" s="50"/>
      <c r="O844" s="50"/>
      <c r="P844" s="50"/>
      <c r="Q844" s="50"/>
      <c r="R844" s="50"/>
      <c r="S844" s="50"/>
      <c r="T844" s="98"/>
      <c r="AT844" s="26" t="s">
        <v>237</v>
      </c>
      <c r="AU844" s="26" t="s">
        <v>88</v>
      </c>
    </row>
    <row r="845" spans="2:51" s="12" customFormat="1" ht="13.5">
      <c r="B845" s="256"/>
      <c r="C845" s="257"/>
      <c r="D845" s="253" t="s">
        <v>244</v>
      </c>
      <c r="E845" s="258" t="s">
        <v>34</v>
      </c>
      <c r="F845" s="259" t="s">
        <v>1270</v>
      </c>
      <c r="G845" s="257"/>
      <c r="H845" s="258" t="s">
        <v>34</v>
      </c>
      <c r="I845" s="260"/>
      <c r="J845" s="257"/>
      <c r="K845" s="257"/>
      <c r="L845" s="261"/>
      <c r="M845" s="262"/>
      <c r="N845" s="263"/>
      <c r="O845" s="263"/>
      <c r="P845" s="263"/>
      <c r="Q845" s="263"/>
      <c r="R845" s="263"/>
      <c r="S845" s="263"/>
      <c r="T845" s="264"/>
      <c r="AT845" s="265" t="s">
        <v>244</v>
      </c>
      <c r="AU845" s="265" t="s">
        <v>88</v>
      </c>
      <c r="AV845" s="12" t="s">
        <v>86</v>
      </c>
      <c r="AW845" s="12" t="s">
        <v>41</v>
      </c>
      <c r="AX845" s="12" t="s">
        <v>78</v>
      </c>
      <c r="AY845" s="265" t="s">
        <v>187</v>
      </c>
    </row>
    <row r="846" spans="2:51" s="13" customFormat="1" ht="13.5">
      <c r="B846" s="266"/>
      <c r="C846" s="267"/>
      <c r="D846" s="253" t="s">
        <v>244</v>
      </c>
      <c r="E846" s="268" t="s">
        <v>34</v>
      </c>
      <c r="F846" s="269" t="s">
        <v>491</v>
      </c>
      <c r="G846" s="267"/>
      <c r="H846" s="270">
        <v>34.56</v>
      </c>
      <c r="I846" s="271"/>
      <c r="J846" s="267"/>
      <c r="K846" s="267"/>
      <c r="L846" s="272"/>
      <c r="M846" s="273"/>
      <c r="N846" s="274"/>
      <c r="O846" s="274"/>
      <c r="P846" s="274"/>
      <c r="Q846" s="274"/>
      <c r="R846" s="274"/>
      <c r="S846" s="274"/>
      <c r="T846" s="275"/>
      <c r="AT846" s="276" t="s">
        <v>244</v>
      </c>
      <c r="AU846" s="276" t="s">
        <v>88</v>
      </c>
      <c r="AV846" s="13" t="s">
        <v>88</v>
      </c>
      <c r="AW846" s="13" t="s">
        <v>41</v>
      </c>
      <c r="AX846" s="13" t="s">
        <v>78</v>
      </c>
      <c r="AY846" s="276" t="s">
        <v>187</v>
      </c>
    </row>
    <row r="847" spans="2:51" s="13" customFormat="1" ht="13.5">
      <c r="B847" s="266"/>
      <c r="C847" s="267"/>
      <c r="D847" s="253" t="s">
        <v>244</v>
      </c>
      <c r="E847" s="268" t="s">
        <v>34</v>
      </c>
      <c r="F847" s="269" t="s">
        <v>492</v>
      </c>
      <c r="G847" s="267"/>
      <c r="H847" s="270">
        <v>63.344</v>
      </c>
      <c r="I847" s="271"/>
      <c r="J847" s="267"/>
      <c r="K847" s="267"/>
      <c r="L847" s="272"/>
      <c r="M847" s="273"/>
      <c r="N847" s="274"/>
      <c r="O847" s="274"/>
      <c r="P847" s="274"/>
      <c r="Q847" s="274"/>
      <c r="R847" s="274"/>
      <c r="S847" s="274"/>
      <c r="T847" s="275"/>
      <c r="AT847" s="276" t="s">
        <v>244</v>
      </c>
      <c r="AU847" s="276" t="s">
        <v>88</v>
      </c>
      <c r="AV847" s="13" t="s">
        <v>88</v>
      </c>
      <c r="AW847" s="13" t="s">
        <v>41</v>
      </c>
      <c r="AX847" s="13" t="s">
        <v>78</v>
      </c>
      <c r="AY847" s="276" t="s">
        <v>187</v>
      </c>
    </row>
    <row r="848" spans="2:51" s="14" customFormat="1" ht="13.5">
      <c r="B848" s="277"/>
      <c r="C848" s="278"/>
      <c r="D848" s="253" t="s">
        <v>244</v>
      </c>
      <c r="E848" s="279" t="s">
        <v>34</v>
      </c>
      <c r="F848" s="280" t="s">
        <v>251</v>
      </c>
      <c r="G848" s="278"/>
      <c r="H848" s="281">
        <v>97.904</v>
      </c>
      <c r="I848" s="282"/>
      <c r="J848" s="278"/>
      <c r="K848" s="278"/>
      <c r="L848" s="283"/>
      <c r="M848" s="284"/>
      <c r="N848" s="285"/>
      <c r="O848" s="285"/>
      <c r="P848" s="285"/>
      <c r="Q848" s="285"/>
      <c r="R848" s="285"/>
      <c r="S848" s="285"/>
      <c r="T848" s="286"/>
      <c r="AT848" s="287" t="s">
        <v>244</v>
      </c>
      <c r="AU848" s="287" t="s">
        <v>88</v>
      </c>
      <c r="AV848" s="14" t="s">
        <v>204</v>
      </c>
      <c r="AW848" s="14" t="s">
        <v>41</v>
      </c>
      <c r="AX848" s="14" t="s">
        <v>86</v>
      </c>
      <c r="AY848" s="287" t="s">
        <v>187</v>
      </c>
    </row>
    <row r="849" spans="2:65" s="1" customFormat="1" ht="16.5" customHeight="1">
      <c r="B849" s="49"/>
      <c r="C849" s="294" t="s">
        <v>231</v>
      </c>
      <c r="D849" s="294" t="s">
        <v>531</v>
      </c>
      <c r="E849" s="295" t="s">
        <v>1271</v>
      </c>
      <c r="F849" s="296" t="s">
        <v>1272</v>
      </c>
      <c r="G849" s="297" t="s">
        <v>1273</v>
      </c>
      <c r="H849" s="298">
        <v>161.542</v>
      </c>
      <c r="I849" s="299"/>
      <c r="J849" s="300">
        <f>ROUND(I849*H849,2)</f>
        <v>0</v>
      </c>
      <c r="K849" s="296" t="s">
        <v>194</v>
      </c>
      <c r="L849" s="301"/>
      <c r="M849" s="302" t="s">
        <v>34</v>
      </c>
      <c r="N849" s="303" t="s">
        <v>49</v>
      </c>
      <c r="O849" s="50"/>
      <c r="P849" s="246">
        <f>O849*H849</f>
        <v>0</v>
      </c>
      <c r="Q849" s="246">
        <v>0.001</v>
      </c>
      <c r="R849" s="246">
        <f>Q849*H849</f>
        <v>0.161542</v>
      </c>
      <c r="S849" s="246">
        <v>0</v>
      </c>
      <c r="T849" s="247">
        <f>S849*H849</f>
        <v>0</v>
      </c>
      <c r="AR849" s="26" t="s">
        <v>426</v>
      </c>
      <c r="AT849" s="26" t="s">
        <v>531</v>
      </c>
      <c r="AU849" s="26" t="s">
        <v>88</v>
      </c>
      <c r="AY849" s="26" t="s">
        <v>187</v>
      </c>
      <c r="BE849" s="248">
        <f>IF(N849="základní",J849,0)</f>
        <v>0</v>
      </c>
      <c r="BF849" s="248">
        <f>IF(N849="snížená",J849,0)</f>
        <v>0</v>
      </c>
      <c r="BG849" s="248">
        <f>IF(N849="zákl. přenesená",J849,0)</f>
        <v>0</v>
      </c>
      <c r="BH849" s="248">
        <f>IF(N849="sníž. přenesená",J849,0)</f>
        <v>0</v>
      </c>
      <c r="BI849" s="248">
        <f>IF(N849="nulová",J849,0)</f>
        <v>0</v>
      </c>
      <c r="BJ849" s="26" t="s">
        <v>86</v>
      </c>
      <c r="BK849" s="248">
        <f>ROUND(I849*H849,2)</f>
        <v>0</v>
      </c>
      <c r="BL849" s="26" t="s">
        <v>338</v>
      </c>
      <c r="BM849" s="26" t="s">
        <v>1274</v>
      </c>
    </row>
    <row r="850" spans="2:51" s="13" customFormat="1" ht="13.5">
      <c r="B850" s="266"/>
      <c r="C850" s="267"/>
      <c r="D850" s="253" t="s">
        <v>244</v>
      </c>
      <c r="E850" s="267"/>
      <c r="F850" s="269" t="s">
        <v>1275</v>
      </c>
      <c r="G850" s="267"/>
      <c r="H850" s="270">
        <v>161.542</v>
      </c>
      <c r="I850" s="271"/>
      <c r="J850" s="267"/>
      <c r="K850" s="267"/>
      <c r="L850" s="272"/>
      <c r="M850" s="273"/>
      <c r="N850" s="274"/>
      <c r="O850" s="274"/>
      <c r="P850" s="274"/>
      <c r="Q850" s="274"/>
      <c r="R850" s="274"/>
      <c r="S850" s="274"/>
      <c r="T850" s="275"/>
      <c r="AT850" s="276" t="s">
        <v>244</v>
      </c>
      <c r="AU850" s="276" t="s">
        <v>88</v>
      </c>
      <c r="AV850" s="13" t="s">
        <v>88</v>
      </c>
      <c r="AW850" s="13" t="s">
        <v>6</v>
      </c>
      <c r="AX850" s="13" t="s">
        <v>86</v>
      </c>
      <c r="AY850" s="276" t="s">
        <v>187</v>
      </c>
    </row>
    <row r="851" spans="2:65" s="1" customFormat="1" ht="25.5" customHeight="1">
      <c r="B851" s="49"/>
      <c r="C851" s="237" t="s">
        <v>1158</v>
      </c>
      <c r="D851" s="237" t="s">
        <v>190</v>
      </c>
      <c r="E851" s="238" t="s">
        <v>1276</v>
      </c>
      <c r="F851" s="239" t="s">
        <v>1277</v>
      </c>
      <c r="G851" s="240" t="s">
        <v>235</v>
      </c>
      <c r="H851" s="241">
        <v>19.44</v>
      </c>
      <c r="I851" s="242"/>
      <c r="J851" s="243">
        <f>ROUND(I851*H851,2)</f>
        <v>0</v>
      </c>
      <c r="K851" s="239" t="s">
        <v>194</v>
      </c>
      <c r="L851" s="75"/>
      <c r="M851" s="244" t="s">
        <v>34</v>
      </c>
      <c r="N851" s="245" t="s">
        <v>49</v>
      </c>
      <c r="O851" s="50"/>
      <c r="P851" s="246">
        <f>O851*H851</f>
        <v>0</v>
      </c>
      <c r="Q851" s="246">
        <v>0.0035</v>
      </c>
      <c r="R851" s="246">
        <f>Q851*H851</f>
        <v>0.06804</v>
      </c>
      <c r="S851" s="246">
        <v>0</v>
      </c>
      <c r="T851" s="247">
        <f>S851*H851</f>
        <v>0</v>
      </c>
      <c r="AR851" s="26" t="s">
        <v>338</v>
      </c>
      <c r="AT851" s="26" t="s">
        <v>190</v>
      </c>
      <c r="AU851" s="26" t="s">
        <v>88</v>
      </c>
      <c r="AY851" s="26" t="s">
        <v>187</v>
      </c>
      <c r="BE851" s="248">
        <f>IF(N851="základní",J851,0)</f>
        <v>0</v>
      </c>
      <c r="BF851" s="248">
        <f>IF(N851="snížená",J851,0)</f>
        <v>0</v>
      </c>
      <c r="BG851" s="248">
        <f>IF(N851="zákl. přenesená",J851,0)</f>
        <v>0</v>
      </c>
      <c r="BH851" s="248">
        <f>IF(N851="sníž. přenesená",J851,0)</f>
        <v>0</v>
      </c>
      <c r="BI851" s="248">
        <f>IF(N851="nulová",J851,0)</f>
        <v>0</v>
      </c>
      <c r="BJ851" s="26" t="s">
        <v>86</v>
      </c>
      <c r="BK851" s="248">
        <f>ROUND(I851*H851,2)</f>
        <v>0</v>
      </c>
      <c r="BL851" s="26" t="s">
        <v>338</v>
      </c>
      <c r="BM851" s="26" t="s">
        <v>1278</v>
      </c>
    </row>
    <row r="852" spans="2:51" s="12" customFormat="1" ht="13.5">
      <c r="B852" s="256"/>
      <c r="C852" s="257"/>
      <c r="D852" s="253" t="s">
        <v>244</v>
      </c>
      <c r="E852" s="258" t="s">
        <v>34</v>
      </c>
      <c r="F852" s="259" t="s">
        <v>1119</v>
      </c>
      <c r="G852" s="257"/>
      <c r="H852" s="258" t="s">
        <v>34</v>
      </c>
      <c r="I852" s="260"/>
      <c r="J852" s="257"/>
      <c r="K852" s="257"/>
      <c r="L852" s="261"/>
      <c r="M852" s="262"/>
      <c r="N852" s="263"/>
      <c r="O852" s="263"/>
      <c r="P852" s="263"/>
      <c r="Q852" s="263"/>
      <c r="R852" s="263"/>
      <c r="S852" s="263"/>
      <c r="T852" s="264"/>
      <c r="AT852" s="265" t="s">
        <v>244</v>
      </c>
      <c r="AU852" s="265" t="s">
        <v>88</v>
      </c>
      <c r="AV852" s="12" t="s">
        <v>86</v>
      </c>
      <c r="AW852" s="12" t="s">
        <v>41</v>
      </c>
      <c r="AX852" s="12" t="s">
        <v>78</v>
      </c>
      <c r="AY852" s="265" t="s">
        <v>187</v>
      </c>
    </row>
    <row r="853" spans="2:51" s="13" customFormat="1" ht="13.5">
      <c r="B853" s="266"/>
      <c r="C853" s="267"/>
      <c r="D853" s="253" t="s">
        <v>244</v>
      </c>
      <c r="E853" s="268" t="s">
        <v>34</v>
      </c>
      <c r="F853" s="269" t="s">
        <v>1120</v>
      </c>
      <c r="G853" s="267"/>
      <c r="H853" s="270">
        <v>13.67</v>
      </c>
      <c r="I853" s="271"/>
      <c r="J853" s="267"/>
      <c r="K853" s="267"/>
      <c r="L853" s="272"/>
      <c r="M853" s="273"/>
      <c r="N853" s="274"/>
      <c r="O853" s="274"/>
      <c r="P853" s="274"/>
      <c r="Q853" s="274"/>
      <c r="R853" s="274"/>
      <c r="S853" s="274"/>
      <c r="T853" s="275"/>
      <c r="AT853" s="276" t="s">
        <v>244</v>
      </c>
      <c r="AU853" s="276" t="s">
        <v>88</v>
      </c>
      <c r="AV853" s="13" t="s">
        <v>88</v>
      </c>
      <c r="AW853" s="13" t="s">
        <v>41</v>
      </c>
      <c r="AX853" s="13" t="s">
        <v>78</v>
      </c>
      <c r="AY853" s="276" t="s">
        <v>187</v>
      </c>
    </row>
    <row r="854" spans="2:51" s="12" customFormat="1" ht="13.5">
      <c r="B854" s="256"/>
      <c r="C854" s="257"/>
      <c r="D854" s="253" t="s">
        <v>244</v>
      </c>
      <c r="E854" s="258" t="s">
        <v>34</v>
      </c>
      <c r="F854" s="259" t="s">
        <v>1121</v>
      </c>
      <c r="G854" s="257"/>
      <c r="H854" s="258" t="s">
        <v>34</v>
      </c>
      <c r="I854" s="260"/>
      <c r="J854" s="257"/>
      <c r="K854" s="257"/>
      <c r="L854" s="261"/>
      <c r="M854" s="262"/>
      <c r="N854" s="263"/>
      <c r="O854" s="263"/>
      <c r="P854" s="263"/>
      <c r="Q854" s="263"/>
      <c r="R854" s="263"/>
      <c r="S854" s="263"/>
      <c r="T854" s="264"/>
      <c r="AT854" s="265" t="s">
        <v>244</v>
      </c>
      <c r="AU854" s="265" t="s">
        <v>88</v>
      </c>
      <c r="AV854" s="12" t="s">
        <v>86</v>
      </c>
      <c r="AW854" s="12" t="s">
        <v>41</v>
      </c>
      <c r="AX854" s="12" t="s">
        <v>78</v>
      </c>
      <c r="AY854" s="265" t="s">
        <v>187</v>
      </c>
    </row>
    <row r="855" spans="2:51" s="13" customFormat="1" ht="13.5">
      <c r="B855" s="266"/>
      <c r="C855" s="267"/>
      <c r="D855" s="253" t="s">
        <v>244</v>
      </c>
      <c r="E855" s="268" t="s">
        <v>34</v>
      </c>
      <c r="F855" s="269" t="s">
        <v>1122</v>
      </c>
      <c r="G855" s="267"/>
      <c r="H855" s="270">
        <v>5.77</v>
      </c>
      <c r="I855" s="271"/>
      <c r="J855" s="267"/>
      <c r="K855" s="267"/>
      <c r="L855" s="272"/>
      <c r="M855" s="273"/>
      <c r="N855" s="274"/>
      <c r="O855" s="274"/>
      <c r="P855" s="274"/>
      <c r="Q855" s="274"/>
      <c r="R855" s="274"/>
      <c r="S855" s="274"/>
      <c r="T855" s="275"/>
      <c r="AT855" s="276" t="s">
        <v>244</v>
      </c>
      <c r="AU855" s="276" t="s">
        <v>88</v>
      </c>
      <c r="AV855" s="13" t="s">
        <v>88</v>
      </c>
      <c r="AW855" s="13" t="s">
        <v>41</v>
      </c>
      <c r="AX855" s="13" t="s">
        <v>78</v>
      </c>
      <c r="AY855" s="276" t="s">
        <v>187</v>
      </c>
    </row>
    <row r="856" spans="2:51" s="14" customFormat="1" ht="13.5">
      <c r="B856" s="277"/>
      <c r="C856" s="278"/>
      <c r="D856" s="253" t="s">
        <v>244</v>
      </c>
      <c r="E856" s="279" t="s">
        <v>34</v>
      </c>
      <c r="F856" s="280" t="s">
        <v>251</v>
      </c>
      <c r="G856" s="278"/>
      <c r="H856" s="281">
        <v>19.44</v>
      </c>
      <c r="I856" s="282"/>
      <c r="J856" s="278"/>
      <c r="K856" s="278"/>
      <c r="L856" s="283"/>
      <c r="M856" s="284"/>
      <c r="N856" s="285"/>
      <c r="O856" s="285"/>
      <c r="P856" s="285"/>
      <c r="Q856" s="285"/>
      <c r="R856" s="285"/>
      <c r="S856" s="285"/>
      <c r="T856" s="286"/>
      <c r="AT856" s="287" t="s">
        <v>244</v>
      </c>
      <c r="AU856" s="287" t="s">
        <v>88</v>
      </c>
      <c r="AV856" s="14" t="s">
        <v>204</v>
      </c>
      <c r="AW856" s="14" t="s">
        <v>41</v>
      </c>
      <c r="AX856" s="14" t="s">
        <v>86</v>
      </c>
      <c r="AY856" s="287" t="s">
        <v>187</v>
      </c>
    </row>
    <row r="857" spans="2:65" s="1" customFormat="1" ht="38.25" customHeight="1">
      <c r="B857" s="49"/>
      <c r="C857" s="237" t="s">
        <v>239</v>
      </c>
      <c r="D857" s="237" t="s">
        <v>190</v>
      </c>
      <c r="E857" s="238" t="s">
        <v>1279</v>
      </c>
      <c r="F857" s="239" t="s">
        <v>1280</v>
      </c>
      <c r="G857" s="240" t="s">
        <v>235</v>
      </c>
      <c r="H857" s="241">
        <v>97.904</v>
      </c>
      <c r="I857" s="242"/>
      <c r="J857" s="243">
        <f>ROUND(I857*H857,2)</f>
        <v>0</v>
      </c>
      <c r="K857" s="239" t="s">
        <v>194</v>
      </c>
      <c r="L857" s="75"/>
      <c r="M857" s="244" t="s">
        <v>34</v>
      </c>
      <c r="N857" s="245" t="s">
        <v>49</v>
      </c>
      <c r="O857" s="50"/>
      <c r="P857" s="246">
        <f>O857*H857</f>
        <v>0</v>
      </c>
      <c r="Q857" s="246">
        <v>0.00068</v>
      </c>
      <c r="R857" s="246">
        <f>Q857*H857</f>
        <v>0.06657472</v>
      </c>
      <c r="S857" s="246">
        <v>0</v>
      </c>
      <c r="T857" s="247">
        <f>S857*H857</f>
        <v>0</v>
      </c>
      <c r="AR857" s="26" t="s">
        <v>338</v>
      </c>
      <c r="AT857" s="26" t="s">
        <v>190</v>
      </c>
      <c r="AU857" s="26" t="s">
        <v>88</v>
      </c>
      <c r="AY857" s="26" t="s">
        <v>187</v>
      </c>
      <c r="BE857" s="248">
        <f>IF(N857="základní",J857,0)</f>
        <v>0</v>
      </c>
      <c r="BF857" s="248">
        <f>IF(N857="snížená",J857,0)</f>
        <v>0</v>
      </c>
      <c r="BG857" s="248">
        <f>IF(N857="zákl. přenesená",J857,0)</f>
        <v>0</v>
      </c>
      <c r="BH857" s="248">
        <f>IF(N857="sníž. přenesená",J857,0)</f>
        <v>0</v>
      </c>
      <c r="BI857" s="248">
        <f>IF(N857="nulová",J857,0)</f>
        <v>0</v>
      </c>
      <c r="BJ857" s="26" t="s">
        <v>86</v>
      </c>
      <c r="BK857" s="248">
        <f>ROUND(I857*H857,2)</f>
        <v>0</v>
      </c>
      <c r="BL857" s="26" t="s">
        <v>338</v>
      </c>
      <c r="BM857" s="26" t="s">
        <v>1281</v>
      </c>
    </row>
    <row r="858" spans="2:51" s="12" customFormat="1" ht="13.5">
      <c r="B858" s="256"/>
      <c r="C858" s="257"/>
      <c r="D858" s="253" t="s">
        <v>244</v>
      </c>
      <c r="E858" s="258" t="s">
        <v>34</v>
      </c>
      <c r="F858" s="259" t="s">
        <v>1270</v>
      </c>
      <c r="G858" s="257"/>
      <c r="H858" s="258" t="s">
        <v>34</v>
      </c>
      <c r="I858" s="260"/>
      <c r="J858" s="257"/>
      <c r="K858" s="257"/>
      <c r="L858" s="261"/>
      <c r="M858" s="262"/>
      <c r="N858" s="263"/>
      <c r="O858" s="263"/>
      <c r="P858" s="263"/>
      <c r="Q858" s="263"/>
      <c r="R858" s="263"/>
      <c r="S858" s="263"/>
      <c r="T858" s="264"/>
      <c r="AT858" s="265" t="s">
        <v>244</v>
      </c>
      <c r="AU858" s="265" t="s">
        <v>88</v>
      </c>
      <c r="AV858" s="12" t="s">
        <v>86</v>
      </c>
      <c r="AW858" s="12" t="s">
        <v>41</v>
      </c>
      <c r="AX858" s="12" t="s">
        <v>78</v>
      </c>
      <c r="AY858" s="265" t="s">
        <v>187</v>
      </c>
    </row>
    <row r="859" spans="2:51" s="13" customFormat="1" ht="13.5">
      <c r="B859" s="266"/>
      <c r="C859" s="267"/>
      <c r="D859" s="253" t="s">
        <v>244</v>
      </c>
      <c r="E859" s="268" t="s">
        <v>34</v>
      </c>
      <c r="F859" s="269" t="s">
        <v>491</v>
      </c>
      <c r="G859" s="267"/>
      <c r="H859" s="270">
        <v>34.56</v>
      </c>
      <c r="I859" s="271"/>
      <c r="J859" s="267"/>
      <c r="K859" s="267"/>
      <c r="L859" s="272"/>
      <c r="M859" s="273"/>
      <c r="N859" s="274"/>
      <c r="O859" s="274"/>
      <c r="P859" s="274"/>
      <c r="Q859" s="274"/>
      <c r="R859" s="274"/>
      <c r="S859" s="274"/>
      <c r="T859" s="275"/>
      <c r="AT859" s="276" t="s">
        <v>244</v>
      </c>
      <c r="AU859" s="276" t="s">
        <v>88</v>
      </c>
      <c r="AV859" s="13" t="s">
        <v>88</v>
      </c>
      <c r="AW859" s="13" t="s">
        <v>41</v>
      </c>
      <c r="AX859" s="13" t="s">
        <v>78</v>
      </c>
      <c r="AY859" s="276" t="s">
        <v>187</v>
      </c>
    </row>
    <row r="860" spans="2:51" s="13" customFormat="1" ht="13.5">
      <c r="B860" s="266"/>
      <c r="C860" s="267"/>
      <c r="D860" s="253" t="s">
        <v>244</v>
      </c>
      <c r="E860" s="268" t="s">
        <v>34</v>
      </c>
      <c r="F860" s="269" t="s">
        <v>492</v>
      </c>
      <c r="G860" s="267"/>
      <c r="H860" s="270">
        <v>63.344</v>
      </c>
      <c r="I860" s="271"/>
      <c r="J860" s="267"/>
      <c r="K860" s="267"/>
      <c r="L860" s="272"/>
      <c r="M860" s="273"/>
      <c r="N860" s="274"/>
      <c r="O860" s="274"/>
      <c r="P860" s="274"/>
      <c r="Q860" s="274"/>
      <c r="R860" s="274"/>
      <c r="S860" s="274"/>
      <c r="T860" s="275"/>
      <c r="AT860" s="276" t="s">
        <v>244</v>
      </c>
      <c r="AU860" s="276" t="s">
        <v>88</v>
      </c>
      <c r="AV860" s="13" t="s">
        <v>88</v>
      </c>
      <c r="AW860" s="13" t="s">
        <v>41</v>
      </c>
      <c r="AX860" s="13" t="s">
        <v>78</v>
      </c>
      <c r="AY860" s="276" t="s">
        <v>187</v>
      </c>
    </row>
    <row r="861" spans="2:51" s="14" customFormat="1" ht="13.5">
      <c r="B861" s="277"/>
      <c r="C861" s="278"/>
      <c r="D861" s="253" t="s">
        <v>244</v>
      </c>
      <c r="E861" s="279" t="s">
        <v>34</v>
      </c>
      <c r="F861" s="280" t="s">
        <v>251</v>
      </c>
      <c r="G861" s="278"/>
      <c r="H861" s="281">
        <v>97.904</v>
      </c>
      <c r="I861" s="282"/>
      <c r="J861" s="278"/>
      <c r="K861" s="278"/>
      <c r="L861" s="283"/>
      <c r="M861" s="284"/>
      <c r="N861" s="285"/>
      <c r="O861" s="285"/>
      <c r="P861" s="285"/>
      <c r="Q861" s="285"/>
      <c r="R861" s="285"/>
      <c r="S861" s="285"/>
      <c r="T861" s="286"/>
      <c r="AT861" s="287" t="s">
        <v>244</v>
      </c>
      <c r="AU861" s="287" t="s">
        <v>88</v>
      </c>
      <c r="AV861" s="14" t="s">
        <v>204</v>
      </c>
      <c r="AW861" s="14" t="s">
        <v>41</v>
      </c>
      <c r="AX861" s="14" t="s">
        <v>86</v>
      </c>
      <c r="AY861" s="287" t="s">
        <v>187</v>
      </c>
    </row>
    <row r="862" spans="2:65" s="1" customFormat="1" ht="25.5" customHeight="1">
      <c r="B862" s="49"/>
      <c r="C862" s="237" t="s">
        <v>305</v>
      </c>
      <c r="D862" s="237" t="s">
        <v>190</v>
      </c>
      <c r="E862" s="238" t="s">
        <v>1282</v>
      </c>
      <c r="F862" s="239" t="s">
        <v>1283</v>
      </c>
      <c r="G862" s="240" t="s">
        <v>393</v>
      </c>
      <c r="H862" s="241">
        <v>61.19</v>
      </c>
      <c r="I862" s="242"/>
      <c r="J862" s="243">
        <f>ROUND(I862*H862,2)</f>
        <v>0</v>
      </c>
      <c r="K862" s="239" t="s">
        <v>194</v>
      </c>
      <c r="L862" s="75"/>
      <c r="M862" s="244" t="s">
        <v>34</v>
      </c>
      <c r="N862" s="245" t="s">
        <v>49</v>
      </c>
      <c r="O862" s="50"/>
      <c r="P862" s="246">
        <f>O862*H862</f>
        <v>0</v>
      </c>
      <c r="Q862" s="246">
        <v>0.00026</v>
      </c>
      <c r="R862" s="246">
        <f>Q862*H862</f>
        <v>0.015909399999999997</v>
      </c>
      <c r="S862" s="246">
        <v>0</v>
      </c>
      <c r="T862" s="247">
        <f>S862*H862</f>
        <v>0</v>
      </c>
      <c r="AR862" s="26" t="s">
        <v>338</v>
      </c>
      <c r="AT862" s="26" t="s">
        <v>190</v>
      </c>
      <c r="AU862" s="26" t="s">
        <v>88</v>
      </c>
      <c r="AY862" s="26" t="s">
        <v>187</v>
      </c>
      <c r="BE862" s="248">
        <f>IF(N862="základní",J862,0)</f>
        <v>0</v>
      </c>
      <c r="BF862" s="248">
        <f>IF(N862="snížená",J862,0)</f>
        <v>0</v>
      </c>
      <c r="BG862" s="248">
        <f>IF(N862="zákl. přenesená",J862,0)</f>
        <v>0</v>
      </c>
      <c r="BH862" s="248">
        <f>IF(N862="sníž. přenesená",J862,0)</f>
        <v>0</v>
      </c>
      <c r="BI862" s="248">
        <f>IF(N862="nulová",J862,0)</f>
        <v>0</v>
      </c>
      <c r="BJ862" s="26" t="s">
        <v>86</v>
      </c>
      <c r="BK862" s="248">
        <f>ROUND(I862*H862,2)</f>
        <v>0</v>
      </c>
      <c r="BL862" s="26" t="s">
        <v>338</v>
      </c>
      <c r="BM862" s="26" t="s">
        <v>1284</v>
      </c>
    </row>
    <row r="863" spans="2:51" s="12" customFormat="1" ht="13.5">
      <c r="B863" s="256"/>
      <c r="C863" s="257"/>
      <c r="D863" s="253" t="s">
        <v>244</v>
      </c>
      <c r="E863" s="258" t="s">
        <v>34</v>
      </c>
      <c r="F863" s="259" t="s">
        <v>1270</v>
      </c>
      <c r="G863" s="257"/>
      <c r="H863" s="258" t="s">
        <v>34</v>
      </c>
      <c r="I863" s="260"/>
      <c r="J863" s="257"/>
      <c r="K863" s="257"/>
      <c r="L863" s="261"/>
      <c r="M863" s="262"/>
      <c r="N863" s="263"/>
      <c r="O863" s="263"/>
      <c r="P863" s="263"/>
      <c r="Q863" s="263"/>
      <c r="R863" s="263"/>
      <c r="S863" s="263"/>
      <c r="T863" s="264"/>
      <c r="AT863" s="265" t="s">
        <v>244</v>
      </c>
      <c r="AU863" s="265" t="s">
        <v>88</v>
      </c>
      <c r="AV863" s="12" t="s">
        <v>86</v>
      </c>
      <c r="AW863" s="12" t="s">
        <v>41</v>
      </c>
      <c r="AX863" s="12" t="s">
        <v>78</v>
      </c>
      <c r="AY863" s="265" t="s">
        <v>187</v>
      </c>
    </row>
    <row r="864" spans="2:51" s="13" customFormat="1" ht="13.5">
      <c r="B864" s="266"/>
      <c r="C864" s="267"/>
      <c r="D864" s="253" t="s">
        <v>244</v>
      </c>
      <c r="E864" s="268" t="s">
        <v>34</v>
      </c>
      <c r="F864" s="269" t="s">
        <v>1285</v>
      </c>
      <c r="G864" s="267"/>
      <c r="H864" s="270">
        <v>21.6</v>
      </c>
      <c r="I864" s="271"/>
      <c r="J864" s="267"/>
      <c r="K864" s="267"/>
      <c r="L864" s="272"/>
      <c r="M864" s="273"/>
      <c r="N864" s="274"/>
      <c r="O864" s="274"/>
      <c r="P864" s="274"/>
      <c r="Q864" s="274"/>
      <c r="R864" s="274"/>
      <c r="S864" s="274"/>
      <c r="T864" s="275"/>
      <c r="AT864" s="276" t="s">
        <v>244</v>
      </c>
      <c r="AU864" s="276" t="s">
        <v>88</v>
      </c>
      <c r="AV864" s="13" t="s">
        <v>88</v>
      </c>
      <c r="AW864" s="13" t="s">
        <v>41</v>
      </c>
      <c r="AX864" s="13" t="s">
        <v>78</v>
      </c>
      <c r="AY864" s="276" t="s">
        <v>187</v>
      </c>
    </row>
    <row r="865" spans="2:51" s="13" customFormat="1" ht="13.5">
      <c r="B865" s="266"/>
      <c r="C865" s="267"/>
      <c r="D865" s="253" t="s">
        <v>244</v>
      </c>
      <c r="E865" s="268" t="s">
        <v>34</v>
      </c>
      <c r="F865" s="269" t="s">
        <v>1286</v>
      </c>
      <c r="G865" s="267"/>
      <c r="H865" s="270">
        <v>39.59</v>
      </c>
      <c r="I865" s="271"/>
      <c r="J865" s="267"/>
      <c r="K865" s="267"/>
      <c r="L865" s="272"/>
      <c r="M865" s="273"/>
      <c r="N865" s="274"/>
      <c r="O865" s="274"/>
      <c r="P865" s="274"/>
      <c r="Q865" s="274"/>
      <c r="R865" s="274"/>
      <c r="S865" s="274"/>
      <c r="T865" s="275"/>
      <c r="AT865" s="276" t="s">
        <v>244</v>
      </c>
      <c r="AU865" s="276" t="s">
        <v>88</v>
      </c>
      <c r="AV865" s="13" t="s">
        <v>88</v>
      </c>
      <c r="AW865" s="13" t="s">
        <v>41</v>
      </c>
      <c r="AX865" s="13" t="s">
        <v>78</v>
      </c>
      <c r="AY865" s="276" t="s">
        <v>187</v>
      </c>
    </row>
    <row r="866" spans="2:51" s="14" customFormat="1" ht="13.5">
      <c r="B866" s="277"/>
      <c r="C866" s="278"/>
      <c r="D866" s="253" t="s">
        <v>244</v>
      </c>
      <c r="E866" s="279" t="s">
        <v>34</v>
      </c>
      <c r="F866" s="280" t="s">
        <v>251</v>
      </c>
      <c r="G866" s="278"/>
      <c r="H866" s="281">
        <v>61.19</v>
      </c>
      <c r="I866" s="282"/>
      <c r="J866" s="278"/>
      <c r="K866" s="278"/>
      <c r="L866" s="283"/>
      <c r="M866" s="284"/>
      <c r="N866" s="285"/>
      <c r="O866" s="285"/>
      <c r="P866" s="285"/>
      <c r="Q866" s="285"/>
      <c r="R866" s="285"/>
      <c r="S866" s="285"/>
      <c r="T866" s="286"/>
      <c r="AT866" s="287" t="s">
        <v>244</v>
      </c>
      <c r="AU866" s="287" t="s">
        <v>88</v>
      </c>
      <c r="AV866" s="14" t="s">
        <v>204</v>
      </c>
      <c r="AW866" s="14" t="s">
        <v>41</v>
      </c>
      <c r="AX866" s="14" t="s">
        <v>86</v>
      </c>
      <c r="AY866" s="287" t="s">
        <v>187</v>
      </c>
    </row>
    <row r="867" spans="2:65" s="1" customFormat="1" ht="51" customHeight="1">
      <c r="B867" s="49"/>
      <c r="C867" s="237" t="s">
        <v>1287</v>
      </c>
      <c r="D867" s="237" t="s">
        <v>190</v>
      </c>
      <c r="E867" s="238" t="s">
        <v>1288</v>
      </c>
      <c r="F867" s="239" t="s">
        <v>1289</v>
      </c>
      <c r="G867" s="240" t="s">
        <v>235</v>
      </c>
      <c r="H867" s="241">
        <v>164.46</v>
      </c>
      <c r="I867" s="242"/>
      <c r="J867" s="243">
        <f>ROUND(I867*H867,2)</f>
        <v>0</v>
      </c>
      <c r="K867" s="239" t="s">
        <v>194</v>
      </c>
      <c r="L867" s="75"/>
      <c r="M867" s="244" t="s">
        <v>34</v>
      </c>
      <c r="N867" s="245" t="s">
        <v>49</v>
      </c>
      <c r="O867" s="50"/>
      <c r="P867" s="246">
        <f>O867*H867</f>
        <v>0</v>
      </c>
      <c r="Q867" s="246">
        <v>0.04074</v>
      </c>
      <c r="R867" s="246">
        <f>Q867*H867</f>
        <v>6.7001004</v>
      </c>
      <c r="S867" s="246">
        <v>0</v>
      </c>
      <c r="T867" s="247">
        <f>S867*H867</f>
        <v>0</v>
      </c>
      <c r="AR867" s="26" t="s">
        <v>338</v>
      </c>
      <c r="AT867" s="26" t="s">
        <v>190</v>
      </c>
      <c r="AU867" s="26" t="s">
        <v>88</v>
      </c>
      <c r="AY867" s="26" t="s">
        <v>187</v>
      </c>
      <c r="BE867" s="248">
        <f>IF(N867="základní",J867,0)</f>
        <v>0</v>
      </c>
      <c r="BF867" s="248">
        <f>IF(N867="snížená",J867,0)</f>
        <v>0</v>
      </c>
      <c r="BG867" s="248">
        <f>IF(N867="zákl. přenesená",J867,0)</f>
        <v>0</v>
      </c>
      <c r="BH867" s="248">
        <f>IF(N867="sníž. přenesená",J867,0)</f>
        <v>0</v>
      </c>
      <c r="BI867" s="248">
        <f>IF(N867="nulová",J867,0)</f>
        <v>0</v>
      </c>
      <c r="BJ867" s="26" t="s">
        <v>86</v>
      </c>
      <c r="BK867" s="248">
        <f>ROUND(I867*H867,2)</f>
        <v>0</v>
      </c>
      <c r="BL867" s="26" t="s">
        <v>338</v>
      </c>
      <c r="BM867" s="26" t="s">
        <v>1290</v>
      </c>
    </row>
    <row r="868" spans="2:47" s="1" customFormat="1" ht="13.5">
      <c r="B868" s="49"/>
      <c r="C868" s="77"/>
      <c r="D868" s="253" t="s">
        <v>237</v>
      </c>
      <c r="E868" s="77"/>
      <c r="F868" s="254" t="s">
        <v>1291</v>
      </c>
      <c r="G868" s="77"/>
      <c r="H868" s="77"/>
      <c r="I868" s="207"/>
      <c r="J868" s="77"/>
      <c r="K868" s="77"/>
      <c r="L868" s="75"/>
      <c r="M868" s="255"/>
      <c r="N868" s="50"/>
      <c r="O868" s="50"/>
      <c r="P868" s="50"/>
      <c r="Q868" s="50"/>
      <c r="R868" s="50"/>
      <c r="S868" s="50"/>
      <c r="T868" s="98"/>
      <c r="AT868" s="26" t="s">
        <v>237</v>
      </c>
      <c r="AU868" s="26" t="s">
        <v>88</v>
      </c>
    </row>
    <row r="869" spans="2:51" s="12" customFormat="1" ht="13.5">
      <c r="B869" s="256"/>
      <c r="C869" s="257"/>
      <c r="D869" s="253" t="s">
        <v>244</v>
      </c>
      <c r="E869" s="258" t="s">
        <v>34</v>
      </c>
      <c r="F869" s="259" t="s">
        <v>1292</v>
      </c>
      <c r="G869" s="257"/>
      <c r="H869" s="258" t="s">
        <v>34</v>
      </c>
      <c r="I869" s="260"/>
      <c r="J869" s="257"/>
      <c r="K869" s="257"/>
      <c r="L869" s="261"/>
      <c r="M869" s="262"/>
      <c r="N869" s="263"/>
      <c r="O869" s="263"/>
      <c r="P869" s="263"/>
      <c r="Q869" s="263"/>
      <c r="R869" s="263"/>
      <c r="S869" s="263"/>
      <c r="T869" s="264"/>
      <c r="AT869" s="265" t="s">
        <v>244</v>
      </c>
      <c r="AU869" s="265" t="s">
        <v>88</v>
      </c>
      <c r="AV869" s="12" t="s">
        <v>86</v>
      </c>
      <c r="AW869" s="12" t="s">
        <v>41</v>
      </c>
      <c r="AX869" s="12" t="s">
        <v>78</v>
      </c>
      <c r="AY869" s="265" t="s">
        <v>187</v>
      </c>
    </row>
    <row r="870" spans="2:51" s="12" customFormat="1" ht="13.5">
      <c r="B870" s="256"/>
      <c r="C870" s="257"/>
      <c r="D870" s="253" t="s">
        <v>244</v>
      </c>
      <c r="E870" s="258" t="s">
        <v>34</v>
      </c>
      <c r="F870" s="259" t="s">
        <v>1293</v>
      </c>
      <c r="G870" s="257"/>
      <c r="H870" s="258" t="s">
        <v>34</v>
      </c>
      <c r="I870" s="260"/>
      <c r="J870" s="257"/>
      <c r="K870" s="257"/>
      <c r="L870" s="261"/>
      <c r="M870" s="262"/>
      <c r="N870" s="263"/>
      <c r="O870" s="263"/>
      <c r="P870" s="263"/>
      <c r="Q870" s="263"/>
      <c r="R870" s="263"/>
      <c r="S870" s="263"/>
      <c r="T870" s="264"/>
      <c r="AT870" s="265" t="s">
        <v>244</v>
      </c>
      <c r="AU870" s="265" t="s">
        <v>88</v>
      </c>
      <c r="AV870" s="12" t="s">
        <v>86</v>
      </c>
      <c r="AW870" s="12" t="s">
        <v>41</v>
      </c>
      <c r="AX870" s="12" t="s">
        <v>78</v>
      </c>
      <c r="AY870" s="265" t="s">
        <v>187</v>
      </c>
    </row>
    <row r="871" spans="2:51" s="13" customFormat="1" ht="13.5">
      <c r="B871" s="266"/>
      <c r="C871" s="267"/>
      <c r="D871" s="253" t="s">
        <v>244</v>
      </c>
      <c r="E871" s="268" t="s">
        <v>34</v>
      </c>
      <c r="F871" s="269" t="s">
        <v>1294</v>
      </c>
      <c r="G871" s="267"/>
      <c r="H871" s="270">
        <v>17.06</v>
      </c>
      <c r="I871" s="271"/>
      <c r="J871" s="267"/>
      <c r="K871" s="267"/>
      <c r="L871" s="272"/>
      <c r="M871" s="273"/>
      <c r="N871" s="274"/>
      <c r="O871" s="274"/>
      <c r="P871" s="274"/>
      <c r="Q871" s="274"/>
      <c r="R871" s="274"/>
      <c r="S871" s="274"/>
      <c r="T871" s="275"/>
      <c r="AT871" s="276" t="s">
        <v>244</v>
      </c>
      <c r="AU871" s="276" t="s">
        <v>88</v>
      </c>
      <c r="AV871" s="13" t="s">
        <v>88</v>
      </c>
      <c r="AW871" s="13" t="s">
        <v>41</v>
      </c>
      <c r="AX871" s="13" t="s">
        <v>78</v>
      </c>
      <c r="AY871" s="276" t="s">
        <v>187</v>
      </c>
    </row>
    <row r="872" spans="2:51" s="13" customFormat="1" ht="13.5">
      <c r="B872" s="266"/>
      <c r="C872" s="267"/>
      <c r="D872" s="253" t="s">
        <v>244</v>
      </c>
      <c r="E872" s="268" t="s">
        <v>34</v>
      </c>
      <c r="F872" s="269" t="s">
        <v>1295</v>
      </c>
      <c r="G872" s="267"/>
      <c r="H872" s="270">
        <v>22.2</v>
      </c>
      <c r="I872" s="271"/>
      <c r="J872" s="267"/>
      <c r="K872" s="267"/>
      <c r="L872" s="272"/>
      <c r="M872" s="273"/>
      <c r="N872" s="274"/>
      <c r="O872" s="274"/>
      <c r="P872" s="274"/>
      <c r="Q872" s="274"/>
      <c r="R872" s="274"/>
      <c r="S872" s="274"/>
      <c r="T872" s="275"/>
      <c r="AT872" s="276" t="s">
        <v>244</v>
      </c>
      <c r="AU872" s="276" t="s">
        <v>88</v>
      </c>
      <c r="AV872" s="13" t="s">
        <v>88</v>
      </c>
      <c r="AW872" s="13" t="s">
        <v>41</v>
      </c>
      <c r="AX872" s="13" t="s">
        <v>78</v>
      </c>
      <c r="AY872" s="276" t="s">
        <v>187</v>
      </c>
    </row>
    <row r="873" spans="2:51" s="13" customFormat="1" ht="13.5">
      <c r="B873" s="266"/>
      <c r="C873" s="267"/>
      <c r="D873" s="253" t="s">
        <v>244</v>
      </c>
      <c r="E873" s="268" t="s">
        <v>34</v>
      </c>
      <c r="F873" s="269" t="s">
        <v>1296</v>
      </c>
      <c r="G873" s="267"/>
      <c r="H873" s="270">
        <v>6</v>
      </c>
      <c r="I873" s="271"/>
      <c r="J873" s="267"/>
      <c r="K873" s="267"/>
      <c r="L873" s="272"/>
      <c r="M873" s="273"/>
      <c r="N873" s="274"/>
      <c r="O873" s="274"/>
      <c r="P873" s="274"/>
      <c r="Q873" s="274"/>
      <c r="R873" s="274"/>
      <c r="S873" s="274"/>
      <c r="T873" s="275"/>
      <c r="AT873" s="276" t="s">
        <v>244</v>
      </c>
      <c r="AU873" s="276" t="s">
        <v>88</v>
      </c>
      <c r="AV873" s="13" t="s">
        <v>88</v>
      </c>
      <c r="AW873" s="13" t="s">
        <v>41</v>
      </c>
      <c r="AX873" s="13" t="s">
        <v>78</v>
      </c>
      <c r="AY873" s="276" t="s">
        <v>187</v>
      </c>
    </row>
    <row r="874" spans="2:51" s="13" customFormat="1" ht="13.5">
      <c r="B874" s="266"/>
      <c r="C874" s="267"/>
      <c r="D874" s="253" t="s">
        <v>244</v>
      </c>
      <c r="E874" s="268" t="s">
        <v>34</v>
      </c>
      <c r="F874" s="269" t="s">
        <v>1297</v>
      </c>
      <c r="G874" s="267"/>
      <c r="H874" s="270">
        <v>15.8</v>
      </c>
      <c r="I874" s="271"/>
      <c r="J874" s="267"/>
      <c r="K874" s="267"/>
      <c r="L874" s="272"/>
      <c r="M874" s="273"/>
      <c r="N874" s="274"/>
      <c r="O874" s="274"/>
      <c r="P874" s="274"/>
      <c r="Q874" s="274"/>
      <c r="R874" s="274"/>
      <c r="S874" s="274"/>
      <c r="T874" s="275"/>
      <c r="AT874" s="276" t="s">
        <v>244</v>
      </c>
      <c r="AU874" s="276" t="s">
        <v>88</v>
      </c>
      <c r="AV874" s="13" t="s">
        <v>88</v>
      </c>
      <c r="AW874" s="13" t="s">
        <v>41</v>
      </c>
      <c r="AX874" s="13" t="s">
        <v>78</v>
      </c>
      <c r="AY874" s="276" t="s">
        <v>187</v>
      </c>
    </row>
    <row r="875" spans="2:51" s="13" customFormat="1" ht="13.5">
      <c r="B875" s="266"/>
      <c r="C875" s="267"/>
      <c r="D875" s="253" t="s">
        <v>244</v>
      </c>
      <c r="E875" s="268" t="s">
        <v>34</v>
      </c>
      <c r="F875" s="269" t="s">
        <v>1298</v>
      </c>
      <c r="G875" s="267"/>
      <c r="H875" s="270">
        <v>27.3</v>
      </c>
      <c r="I875" s="271"/>
      <c r="J875" s="267"/>
      <c r="K875" s="267"/>
      <c r="L875" s="272"/>
      <c r="M875" s="273"/>
      <c r="N875" s="274"/>
      <c r="O875" s="274"/>
      <c r="P875" s="274"/>
      <c r="Q875" s="274"/>
      <c r="R875" s="274"/>
      <c r="S875" s="274"/>
      <c r="T875" s="275"/>
      <c r="AT875" s="276" t="s">
        <v>244</v>
      </c>
      <c r="AU875" s="276" t="s">
        <v>88</v>
      </c>
      <c r="AV875" s="13" t="s">
        <v>88</v>
      </c>
      <c r="AW875" s="13" t="s">
        <v>41</v>
      </c>
      <c r="AX875" s="13" t="s">
        <v>78</v>
      </c>
      <c r="AY875" s="276" t="s">
        <v>187</v>
      </c>
    </row>
    <row r="876" spans="2:51" s="13" customFormat="1" ht="13.5">
      <c r="B876" s="266"/>
      <c r="C876" s="267"/>
      <c r="D876" s="253" t="s">
        <v>244</v>
      </c>
      <c r="E876" s="268" t="s">
        <v>34</v>
      </c>
      <c r="F876" s="269" t="s">
        <v>1299</v>
      </c>
      <c r="G876" s="267"/>
      <c r="H876" s="270">
        <v>37.8</v>
      </c>
      <c r="I876" s="271"/>
      <c r="J876" s="267"/>
      <c r="K876" s="267"/>
      <c r="L876" s="272"/>
      <c r="M876" s="273"/>
      <c r="N876" s="274"/>
      <c r="O876" s="274"/>
      <c r="P876" s="274"/>
      <c r="Q876" s="274"/>
      <c r="R876" s="274"/>
      <c r="S876" s="274"/>
      <c r="T876" s="275"/>
      <c r="AT876" s="276" t="s">
        <v>244</v>
      </c>
      <c r="AU876" s="276" t="s">
        <v>88</v>
      </c>
      <c r="AV876" s="13" t="s">
        <v>88</v>
      </c>
      <c r="AW876" s="13" t="s">
        <v>41</v>
      </c>
      <c r="AX876" s="13" t="s">
        <v>78</v>
      </c>
      <c r="AY876" s="276" t="s">
        <v>187</v>
      </c>
    </row>
    <row r="877" spans="2:51" s="13" customFormat="1" ht="13.5">
      <c r="B877" s="266"/>
      <c r="C877" s="267"/>
      <c r="D877" s="253" t="s">
        <v>244</v>
      </c>
      <c r="E877" s="268" t="s">
        <v>34</v>
      </c>
      <c r="F877" s="269" t="s">
        <v>1300</v>
      </c>
      <c r="G877" s="267"/>
      <c r="H877" s="270">
        <v>6.6</v>
      </c>
      <c r="I877" s="271"/>
      <c r="J877" s="267"/>
      <c r="K877" s="267"/>
      <c r="L877" s="272"/>
      <c r="M877" s="273"/>
      <c r="N877" s="274"/>
      <c r="O877" s="274"/>
      <c r="P877" s="274"/>
      <c r="Q877" s="274"/>
      <c r="R877" s="274"/>
      <c r="S877" s="274"/>
      <c r="T877" s="275"/>
      <c r="AT877" s="276" t="s">
        <v>244</v>
      </c>
      <c r="AU877" s="276" t="s">
        <v>88</v>
      </c>
      <c r="AV877" s="13" t="s">
        <v>88</v>
      </c>
      <c r="AW877" s="13" t="s">
        <v>41</v>
      </c>
      <c r="AX877" s="13" t="s">
        <v>78</v>
      </c>
      <c r="AY877" s="276" t="s">
        <v>187</v>
      </c>
    </row>
    <row r="878" spans="2:51" s="13" customFormat="1" ht="13.5">
      <c r="B878" s="266"/>
      <c r="C878" s="267"/>
      <c r="D878" s="253" t="s">
        <v>244</v>
      </c>
      <c r="E878" s="268" t="s">
        <v>34</v>
      </c>
      <c r="F878" s="269" t="s">
        <v>1301</v>
      </c>
      <c r="G878" s="267"/>
      <c r="H878" s="270">
        <v>10.5</v>
      </c>
      <c r="I878" s="271"/>
      <c r="J878" s="267"/>
      <c r="K878" s="267"/>
      <c r="L878" s="272"/>
      <c r="M878" s="273"/>
      <c r="N878" s="274"/>
      <c r="O878" s="274"/>
      <c r="P878" s="274"/>
      <c r="Q878" s="274"/>
      <c r="R878" s="274"/>
      <c r="S878" s="274"/>
      <c r="T878" s="275"/>
      <c r="AT878" s="276" t="s">
        <v>244</v>
      </c>
      <c r="AU878" s="276" t="s">
        <v>88</v>
      </c>
      <c r="AV878" s="13" t="s">
        <v>88</v>
      </c>
      <c r="AW878" s="13" t="s">
        <v>41</v>
      </c>
      <c r="AX878" s="13" t="s">
        <v>78</v>
      </c>
      <c r="AY878" s="276" t="s">
        <v>187</v>
      </c>
    </row>
    <row r="879" spans="2:51" s="13" customFormat="1" ht="13.5">
      <c r="B879" s="266"/>
      <c r="C879" s="267"/>
      <c r="D879" s="253" t="s">
        <v>244</v>
      </c>
      <c r="E879" s="268" t="s">
        <v>34</v>
      </c>
      <c r="F879" s="269" t="s">
        <v>1302</v>
      </c>
      <c r="G879" s="267"/>
      <c r="H879" s="270">
        <v>16.9</v>
      </c>
      <c r="I879" s="271"/>
      <c r="J879" s="267"/>
      <c r="K879" s="267"/>
      <c r="L879" s="272"/>
      <c r="M879" s="273"/>
      <c r="N879" s="274"/>
      <c r="O879" s="274"/>
      <c r="P879" s="274"/>
      <c r="Q879" s="274"/>
      <c r="R879" s="274"/>
      <c r="S879" s="274"/>
      <c r="T879" s="275"/>
      <c r="AT879" s="276" t="s">
        <v>244</v>
      </c>
      <c r="AU879" s="276" t="s">
        <v>88</v>
      </c>
      <c r="AV879" s="13" t="s">
        <v>88</v>
      </c>
      <c r="AW879" s="13" t="s">
        <v>41</v>
      </c>
      <c r="AX879" s="13" t="s">
        <v>78</v>
      </c>
      <c r="AY879" s="276" t="s">
        <v>187</v>
      </c>
    </row>
    <row r="880" spans="2:51" s="13" customFormat="1" ht="13.5">
      <c r="B880" s="266"/>
      <c r="C880" s="267"/>
      <c r="D880" s="253" t="s">
        <v>244</v>
      </c>
      <c r="E880" s="268" t="s">
        <v>34</v>
      </c>
      <c r="F880" s="269" t="s">
        <v>1303</v>
      </c>
      <c r="G880" s="267"/>
      <c r="H880" s="270">
        <v>4.3</v>
      </c>
      <c r="I880" s="271"/>
      <c r="J880" s="267"/>
      <c r="K880" s="267"/>
      <c r="L880" s="272"/>
      <c r="M880" s="273"/>
      <c r="N880" s="274"/>
      <c r="O880" s="274"/>
      <c r="P880" s="274"/>
      <c r="Q880" s="274"/>
      <c r="R880" s="274"/>
      <c r="S880" s="274"/>
      <c r="T880" s="275"/>
      <c r="AT880" s="276" t="s">
        <v>244</v>
      </c>
      <c r="AU880" s="276" t="s">
        <v>88</v>
      </c>
      <c r="AV880" s="13" t="s">
        <v>88</v>
      </c>
      <c r="AW880" s="13" t="s">
        <v>41</v>
      </c>
      <c r="AX880" s="13" t="s">
        <v>78</v>
      </c>
      <c r="AY880" s="276" t="s">
        <v>187</v>
      </c>
    </row>
    <row r="881" spans="2:51" s="14" customFormat="1" ht="13.5">
      <c r="B881" s="277"/>
      <c r="C881" s="278"/>
      <c r="D881" s="253" t="s">
        <v>244</v>
      </c>
      <c r="E881" s="279" t="s">
        <v>34</v>
      </c>
      <c r="F881" s="280" t="s">
        <v>251</v>
      </c>
      <c r="G881" s="278"/>
      <c r="H881" s="281">
        <v>164.46</v>
      </c>
      <c r="I881" s="282"/>
      <c r="J881" s="278"/>
      <c r="K881" s="278"/>
      <c r="L881" s="283"/>
      <c r="M881" s="284"/>
      <c r="N881" s="285"/>
      <c r="O881" s="285"/>
      <c r="P881" s="285"/>
      <c r="Q881" s="285"/>
      <c r="R881" s="285"/>
      <c r="S881" s="285"/>
      <c r="T881" s="286"/>
      <c r="AT881" s="287" t="s">
        <v>244</v>
      </c>
      <c r="AU881" s="287" t="s">
        <v>88</v>
      </c>
      <c r="AV881" s="14" t="s">
        <v>204</v>
      </c>
      <c r="AW881" s="14" t="s">
        <v>41</v>
      </c>
      <c r="AX881" s="14" t="s">
        <v>86</v>
      </c>
      <c r="AY881" s="287" t="s">
        <v>187</v>
      </c>
    </row>
    <row r="882" spans="2:65" s="1" customFormat="1" ht="38.25" customHeight="1">
      <c r="B882" s="49"/>
      <c r="C882" s="237" t="s">
        <v>1304</v>
      </c>
      <c r="D882" s="237" t="s">
        <v>190</v>
      </c>
      <c r="E882" s="238" t="s">
        <v>1305</v>
      </c>
      <c r="F882" s="239" t="s">
        <v>1306</v>
      </c>
      <c r="G882" s="240" t="s">
        <v>326</v>
      </c>
      <c r="H882" s="241">
        <v>7.012</v>
      </c>
      <c r="I882" s="242"/>
      <c r="J882" s="243">
        <f>ROUND(I882*H882,2)</f>
        <v>0</v>
      </c>
      <c r="K882" s="239" t="s">
        <v>194</v>
      </c>
      <c r="L882" s="75"/>
      <c r="M882" s="244" t="s">
        <v>34</v>
      </c>
      <c r="N882" s="245" t="s">
        <v>49</v>
      </c>
      <c r="O882" s="50"/>
      <c r="P882" s="246">
        <f>O882*H882</f>
        <v>0</v>
      </c>
      <c r="Q882" s="246">
        <v>0</v>
      </c>
      <c r="R882" s="246">
        <f>Q882*H882</f>
        <v>0</v>
      </c>
      <c r="S882" s="246">
        <v>0</v>
      </c>
      <c r="T882" s="247">
        <f>S882*H882</f>
        <v>0</v>
      </c>
      <c r="AR882" s="26" t="s">
        <v>338</v>
      </c>
      <c r="AT882" s="26" t="s">
        <v>190</v>
      </c>
      <c r="AU882" s="26" t="s">
        <v>88</v>
      </c>
      <c r="AY882" s="26" t="s">
        <v>187</v>
      </c>
      <c r="BE882" s="248">
        <f>IF(N882="základní",J882,0)</f>
        <v>0</v>
      </c>
      <c r="BF882" s="248">
        <f>IF(N882="snížená",J882,0)</f>
        <v>0</v>
      </c>
      <c r="BG882" s="248">
        <f>IF(N882="zákl. přenesená",J882,0)</f>
        <v>0</v>
      </c>
      <c r="BH882" s="248">
        <f>IF(N882="sníž. přenesená",J882,0)</f>
        <v>0</v>
      </c>
      <c r="BI882" s="248">
        <f>IF(N882="nulová",J882,0)</f>
        <v>0</v>
      </c>
      <c r="BJ882" s="26" t="s">
        <v>86</v>
      </c>
      <c r="BK882" s="248">
        <f>ROUND(I882*H882,2)</f>
        <v>0</v>
      </c>
      <c r="BL882" s="26" t="s">
        <v>338</v>
      </c>
      <c r="BM882" s="26" t="s">
        <v>1307</v>
      </c>
    </row>
    <row r="883" spans="2:47" s="1" customFormat="1" ht="13.5">
      <c r="B883" s="49"/>
      <c r="C883" s="77"/>
      <c r="D883" s="253" t="s">
        <v>237</v>
      </c>
      <c r="E883" s="77"/>
      <c r="F883" s="254" t="s">
        <v>1308</v>
      </c>
      <c r="G883" s="77"/>
      <c r="H883" s="77"/>
      <c r="I883" s="207"/>
      <c r="J883" s="77"/>
      <c r="K883" s="77"/>
      <c r="L883" s="75"/>
      <c r="M883" s="255"/>
      <c r="N883" s="50"/>
      <c r="O883" s="50"/>
      <c r="P883" s="50"/>
      <c r="Q883" s="50"/>
      <c r="R883" s="50"/>
      <c r="S883" s="50"/>
      <c r="T883" s="98"/>
      <c r="AT883" s="26" t="s">
        <v>237</v>
      </c>
      <c r="AU883" s="26" t="s">
        <v>88</v>
      </c>
    </row>
    <row r="884" spans="2:63" s="11" customFormat="1" ht="29.85" customHeight="1">
      <c r="B884" s="221"/>
      <c r="C884" s="222"/>
      <c r="D884" s="223" t="s">
        <v>77</v>
      </c>
      <c r="E884" s="235" t="s">
        <v>1309</v>
      </c>
      <c r="F884" s="235" t="s">
        <v>1310</v>
      </c>
      <c r="G884" s="222"/>
      <c r="H884" s="222"/>
      <c r="I884" s="225"/>
      <c r="J884" s="236">
        <f>BK884</f>
        <v>0</v>
      </c>
      <c r="K884" s="222"/>
      <c r="L884" s="227"/>
      <c r="M884" s="228"/>
      <c r="N884" s="229"/>
      <c r="O884" s="229"/>
      <c r="P884" s="230">
        <f>SUM(P885:P916)</f>
        <v>0</v>
      </c>
      <c r="Q884" s="229"/>
      <c r="R884" s="230">
        <f>SUM(R885:R916)</f>
        <v>1.62858616</v>
      </c>
      <c r="S884" s="229"/>
      <c r="T884" s="231">
        <f>SUM(T885:T916)</f>
        <v>0</v>
      </c>
      <c r="AR884" s="232" t="s">
        <v>88</v>
      </c>
      <c r="AT884" s="233" t="s">
        <v>77</v>
      </c>
      <c r="AU884" s="233" t="s">
        <v>86</v>
      </c>
      <c r="AY884" s="232" t="s">
        <v>187</v>
      </c>
      <c r="BK884" s="234">
        <f>SUM(BK885:BK916)</f>
        <v>0</v>
      </c>
    </row>
    <row r="885" spans="2:65" s="1" customFormat="1" ht="25.5" customHeight="1">
      <c r="B885" s="49"/>
      <c r="C885" s="237" t="s">
        <v>1311</v>
      </c>
      <c r="D885" s="237" t="s">
        <v>190</v>
      </c>
      <c r="E885" s="238" t="s">
        <v>1312</v>
      </c>
      <c r="F885" s="239" t="s">
        <v>1313</v>
      </c>
      <c r="G885" s="240" t="s">
        <v>235</v>
      </c>
      <c r="H885" s="241">
        <v>26.46</v>
      </c>
      <c r="I885" s="242"/>
      <c r="J885" s="243">
        <f>ROUND(I885*H885,2)</f>
        <v>0</v>
      </c>
      <c r="K885" s="239" t="s">
        <v>194</v>
      </c>
      <c r="L885" s="75"/>
      <c r="M885" s="244" t="s">
        <v>34</v>
      </c>
      <c r="N885" s="245" t="s">
        <v>49</v>
      </c>
      <c r="O885" s="50"/>
      <c r="P885" s="246">
        <f>O885*H885</f>
        <v>0</v>
      </c>
      <c r="Q885" s="246">
        <v>0</v>
      </c>
      <c r="R885" s="246">
        <f>Q885*H885</f>
        <v>0</v>
      </c>
      <c r="S885" s="246">
        <v>0</v>
      </c>
      <c r="T885" s="247">
        <f>S885*H885</f>
        <v>0</v>
      </c>
      <c r="AR885" s="26" t="s">
        <v>338</v>
      </c>
      <c r="AT885" s="26" t="s">
        <v>190</v>
      </c>
      <c r="AU885" s="26" t="s">
        <v>88</v>
      </c>
      <c r="AY885" s="26" t="s">
        <v>187</v>
      </c>
      <c r="BE885" s="248">
        <f>IF(N885="základní",J885,0)</f>
        <v>0</v>
      </c>
      <c r="BF885" s="248">
        <f>IF(N885="snížená",J885,0)</f>
        <v>0</v>
      </c>
      <c r="BG885" s="248">
        <f>IF(N885="zákl. přenesená",J885,0)</f>
        <v>0</v>
      </c>
      <c r="BH885" s="248">
        <f>IF(N885="sníž. přenesená",J885,0)</f>
        <v>0</v>
      </c>
      <c r="BI885" s="248">
        <f>IF(N885="nulová",J885,0)</f>
        <v>0</v>
      </c>
      <c r="BJ885" s="26" t="s">
        <v>86</v>
      </c>
      <c r="BK885" s="248">
        <f>ROUND(I885*H885,2)</f>
        <v>0</v>
      </c>
      <c r="BL885" s="26" t="s">
        <v>338</v>
      </c>
      <c r="BM885" s="26" t="s">
        <v>1314</v>
      </c>
    </row>
    <row r="886" spans="2:47" s="1" customFormat="1" ht="13.5">
      <c r="B886" s="49"/>
      <c r="C886" s="77"/>
      <c r="D886" s="253" t="s">
        <v>237</v>
      </c>
      <c r="E886" s="77"/>
      <c r="F886" s="254" t="s">
        <v>1315</v>
      </c>
      <c r="G886" s="77"/>
      <c r="H886" s="77"/>
      <c r="I886" s="207"/>
      <c r="J886" s="77"/>
      <c r="K886" s="77"/>
      <c r="L886" s="75"/>
      <c r="M886" s="255"/>
      <c r="N886" s="50"/>
      <c r="O886" s="50"/>
      <c r="P886" s="50"/>
      <c r="Q886" s="50"/>
      <c r="R886" s="50"/>
      <c r="S886" s="50"/>
      <c r="T886" s="98"/>
      <c r="AT886" s="26" t="s">
        <v>237</v>
      </c>
      <c r="AU886" s="26" t="s">
        <v>88</v>
      </c>
    </row>
    <row r="887" spans="2:51" s="12" customFormat="1" ht="13.5">
      <c r="B887" s="256"/>
      <c r="C887" s="257"/>
      <c r="D887" s="253" t="s">
        <v>244</v>
      </c>
      <c r="E887" s="258" t="s">
        <v>34</v>
      </c>
      <c r="F887" s="259" t="s">
        <v>1316</v>
      </c>
      <c r="G887" s="257"/>
      <c r="H887" s="258" t="s">
        <v>34</v>
      </c>
      <c r="I887" s="260"/>
      <c r="J887" s="257"/>
      <c r="K887" s="257"/>
      <c r="L887" s="261"/>
      <c r="M887" s="262"/>
      <c r="N887" s="263"/>
      <c r="O887" s="263"/>
      <c r="P887" s="263"/>
      <c r="Q887" s="263"/>
      <c r="R887" s="263"/>
      <c r="S887" s="263"/>
      <c r="T887" s="264"/>
      <c r="AT887" s="265" t="s">
        <v>244</v>
      </c>
      <c r="AU887" s="265" t="s">
        <v>88</v>
      </c>
      <c r="AV887" s="12" t="s">
        <v>86</v>
      </c>
      <c r="AW887" s="12" t="s">
        <v>41</v>
      </c>
      <c r="AX887" s="12" t="s">
        <v>78</v>
      </c>
      <c r="AY887" s="265" t="s">
        <v>187</v>
      </c>
    </row>
    <row r="888" spans="2:51" s="13" customFormat="1" ht="13.5">
      <c r="B888" s="266"/>
      <c r="C888" s="267"/>
      <c r="D888" s="253" t="s">
        <v>244</v>
      </c>
      <c r="E888" s="268" t="s">
        <v>34</v>
      </c>
      <c r="F888" s="269" t="s">
        <v>1317</v>
      </c>
      <c r="G888" s="267"/>
      <c r="H888" s="270">
        <v>26.46</v>
      </c>
      <c r="I888" s="271"/>
      <c r="J888" s="267"/>
      <c r="K888" s="267"/>
      <c r="L888" s="272"/>
      <c r="M888" s="273"/>
      <c r="N888" s="274"/>
      <c r="O888" s="274"/>
      <c r="P888" s="274"/>
      <c r="Q888" s="274"/>
      <c r="R888" s="274"/>
      <c r="S888" s="274"/>
      <c r="T888" s="275"/>
      <c r="AT888" s="276" t="s">
        <v>244</v>
      </c>
      <c r="AU888" s="276" t="s">
        <v>88</v>
      </c>
      <c r="AV888" s="13" t="s">
        <v>88</v>
      </c>
      <c r="AW888" s="13" t="s">
        <v>41</v>
      </c>
      <c r="AX888" s="13" t="s">
        <v>86</v>
      </c>
      <c r="AY888" s="276" t="s">
        <v>187</v>
      </c>
    </row>
    <row r="889" spans="2:65" s="1" customFormat="1" ht="16.5" customHeight="1">
      <c r="B889" s="49"/>
      <c r="C889" s="294" t="s">
        <v>1318</v>
      </c>
      <c r="D889" s="294" t="s">
        <v>531</v>
      </c>
      <c r="E889" s="295" t="s">
        <v>1319</v>
      </c>
      <c r="F889" s="296" t="s">
        <v>1320</v>
      </c>
      <c r="G889" s="297" t="s">
        <v>326</v>
      </c>
      <c r="H889" s="298">
        <v>0.008</v>
      </c>
      <c r="I889" s="299"/>
      <c r="J889" s="300">
        <f>ROUND(I889*H889,2)</f>
        <v>0</v>
      </c>
      <c r="K889" s="296" t="s">
        <v>194</v>
      </c>
      <c r="L889" s="301"/>
      <c r="M889" s="302" t="s">
        <v>34</v>
      </c>
      <c r="N889" s="303" t="s">
        <v>49</v>
      </c>
      <c r="O889" s="50"/>
      <c r="P889" s="246">
        <f>O889*H889</f>
        <v>0</v>
      </c>
      <c r="Q889" s="246">
        <v>1</v>
      </c>
      <c r="R889" s="246">
        <f>Q889*H889</f>
        <v>0.008</v>
      </c>
      <c r="S889" s="246">
        <v>0</v>
      </c>
      <c r="T889" s="247">
        <f>S889*H889</f>
        <v>0</v>
      </c>
      <c r="AR889" s="26" t="s">
        <v>426</v>
      </c>
      <c r="AT889" s="26" t="s">
        <v>531</v>
      </c>
      <c r="AU889" s="26" t="s">
        <v>88</v>
      </c>
      <c r="AY889" s="26" t="s">
        <v>187</v>
      </c>
      <c r="BE889" s="248">
        <f>IF(N889="základní",J889,0)</f>
        <v>0</v>
      </c>
      <c r="BF889" s="248">
        <f>IF(N889="snížená",J889,0)</f>
        <v>0</v>
      </c>
      <c r="BG889" s="248">
        <f>IF(N889="zákl. přenesená",J889,0)</f>
        <v>0</v>
      </c>
      <c r="BH889" s="248">
        <f>IF(N889="sníž. přenesená",J889,0)</f>
        <v>0</v>
      </c>
      <c r="BI889" s="248">
        <f>IF(N889="nulová",J889,0)</f>
        <v>0</v>
      </c>
      <c r="BJ889" s="26" t="s">
        <v>86</v>
      </c>
      <c r="BK889" s="248">
        <f>ROUND(I889*H889,2)</f>
        <v>0</v>
      </c>
      <c r="BL889" s="26" t="s">
        <v>338</v>
      </c>
      <c r="BM889" s="26" t="s">
        <v>1321</v>
      </c>
    </row>
    <row r="890" spans="2:51" s="13" customFormat="1" ht="13.5">
      <c r="B890" s="266"/>
      <c r="C890" s="267"/>
      <c r="D890" s="253" t="s">
        <v>244</v>
      </c>
      <c r="E890" s="267"/>
      <c r="F890" s="269" t="s">
        <v>1322</v>
      </c>
      <c r="G890" s="267"/>
      <c r="H890" s="270">
        <v>0.008</v>
      </c>
      <c r="I890" s="271"/>
      <c r="J890" s="267"/>
      <c r="K890" s="267"/>
      <c r="L890" s="272"/>
      <c r="M890" s="273"/>
      <c r="N890" s="274"/>
      <c r="O890" s="274"/>
      <c r="P890" s="274"/>
      <c r="Q890" s="274"/>
      <c r="R890" s="274"/>
      <c r="S890" s="274"/>
      <c r="T890" s="275"/>
      <c r="AT890" s="276" t="s">
        <v>244</v>
      </c>
      <c r="AU890" s="276" t="s">
        <v>88</v>
      </c>
      <c r="AV890" s="13" t="s">
        <v>88</v>
      </c>
      <c r="AW890" s="13" t="s">
        <v>6</v>
      </c>
      <c r="AX890" s="13" t="s">
        <v>86</v>
      </c>
      <c r="AY890" s="276" t="s">
        <v>187</v>
      </c>
    </row>
    <row r="891" spans="2:65" s="1" customFormat="1" ht="25.5" customHeight="1">
      <c r="B891" s="49"/>
      <c r="C891" s="237" t="s">
        <v>1323</v>
      </c>
      <c r="D891" s="237" t="s">
        <v>190</v>
      </c>
      <c r="E891" s="238" t="s">
        <v>1324</v>
      </c>
      <c r="F891" s="239" t="s">
        <v>1325</v>
      </c>
      <c r="G891" s="240" t="s">
        <v>235</v>
      </c>
      <c r="H891" s="241">
        <v>79.38</v>
      </c>
      <c r="I891" s="242"/>
      <c r="J891" s="243">
        <f>ROUND(I891*H891,2)</f>
        <v>0</v>
      </c>
      <c r="K891" s="239" t="s">
        <v>194</v>
      </c>
      <c r="L891" s="75"/>
      <c r="M891" s="244" t="s">
        <v>34</v>
      </c>
      <c r="N891" s="245" t="s">
        <v>49</v>
      </c>
      <c r="O891" s="50"/>
      <c r="P891" s="246">
        <f>O891*H891</f>
        <v>0</v>
      </c>
      <c r="Q891" s="246">
        <v>0.00088</v>
      </c>
      <c r="R891" s="246">
        <f>Q891*H891</f>
        <v>0.0698544</v>
      </c>
      <c r="S891" s="246">
        <v>0</v>
      </c>
      <c r="T891" s="247">
        <f>S891*H891</f>
        <v>0</v>
      </c>
      <c r="AR891" s="26" t="s">
        <v>338</v>
      </c>
      <c r="AT891" s="26" t="s">
        <v>190</v>
      </c>
      <c r="AU891" s="26" t="s">
        <v>88</v>
      </c>
      <c r="AY891" s="26" t="s">
        <v>187</v>
      </c>
      <c r="BE891" s="248">
        <f>IF(N891="základní",J891,0)</f>
        <v>0</v>
      </c>
      <c r="BF891" s="248">
        <f>IF(N891="snížená",J891,0)</f>
        <v>0</v>
      </c>
      <c r="BG891" s="248">
        <f>IF(N891="zákl. přenesená",J891,0)</f>
        <v>0</v>
      </c>
      <c r="BH891" s="248">
        <f>IF(N891="sníž. přenesená",J891,0)</f>
        <v>0</v>
      </c>
      <c r="BI891" s="248">
        <f>IF(N891="nulová",J891,0)</f>
        <v>0</v>
      </c>
      <c r="BJ891" s="26" t="s">
        <v>86</v>
      </c>
      <c r="BK891" s="248">
        <f>ROUND(I891*H891,2)</f>
        <v>0</v>
      </c>
      <c r="BL891" s="26" t="s">
        <v>338</v>
      </c>
      <c r="BM891" s="26" t="s">
        <v>1326</v>
      </c>
    </row>
    <row r="892" spans="2:47" s="1" customFormat="1" ht="13.5">
      <c r="B892" s="49"/>
      <c r="C892" s="77"/>
      <c r="D892" s="253" t="s">
        <v>237</v>
      </c>
      <c r="E892" s="77"/>
      <c r="F892" s="254" t="s">
        <v>1327</v>
      </c>
      <c r="G892" s="77"/>
      <c r="H892" s="77"/>
      <c r="I892" s="207"/>
      <c r="J892" s="77"/>
      <c r="K892" s="77"/>
      <c r="L892" s="75"/>
      <c r="M892" s="255"/>
      <c r="N892" s="50"/>
      <c r="O892" s="50"/>
      <c r="P892" s="50"/>
      <c r="Q892" s="50"/>
      <c r="R892" s="50"/>
      <c r="S892" s="50"/>
      <c r="T892" s="98"/>
      <c r="AT892" s="26" t="s">
        <v>237</v>
      </c>
      <c r="AU892" s="26" t="s">
        <v>88</v>
      </c>
    </row>
    <row r="893" spans="2:51" s="12" customFormat="1" ht="13.5">
      <c r="B893" s="256"/>
      <c r="C893" s="257"/>
      <c r="D893" s="253" t="s">
        <v>244</v>
      </c>
      <c r="E893" s="258" t="s">
        <v>34</v>
      </c>
      <c r="F893" s="259" t="s">
        <v>1316</v>
      </c>
      <c r="G893" s="257"/>
      <c r="H893" s="258" t="s">
        <v>34</v>
      </c>
      <c r="I893" s="260"/>
      <c r="J893" s="257"/>
      <c r="K893" s="257"/>
      <c r="L893" s="261"/>
      <c r="M893" s="262"/>
      <c r="N893" s="263"/>
      <c r="O893" s="263"/>
      <c r="P893" s="263"/>
      <c r="Q893" s="263"/>
      <c r="R893" s="263"/>
      <c r="S893" s="263"/>
      <c r="T893" s="264"/>
      <c r="AT893" s="265" t="s">
        <v>244</v>
      </c>
      <c r="AU893" s="265" t="s">
        <v>88</v>
      </c>
      <c r="AV893" s="12" t="s">
        <v>86</v>
      </c>
      <c r="AW893" s="12" t="s">
        <v>41</v>
      </c>
      <c r="AX893" s="12" t="s">
        <v>78</v>
      </c>
      <c r="AY893" s="265" t="s">
        <v>187</v>
      </c>
    </row>
    <row r="894" spans="2:51" s="13" customFormat="1" ht="13.5">
      <c r="B894" s="266"/>
      <c r="C894" s="267"/>
      <c r="D894" s="253" t="s">
        <v>244</v>
      </c>
      <c r="E894" s="268" t="s">
        <v>34</v>
      </c>
      <c r="F894" s="269" t="s">
        <v>1328</v>
      </c>
      <c r="G894" s="267"/>
      <c r="H894" s="270">
        <v>79.38</v>
      </c>
      <c r="I894" s="271"/>
      <c r="J894" s="267"/>
      <c r="K894" s="267"/>
      <c r="L894" s="272"/>
      <c r="M894" s="273"/>
      <c r="N894" s="274"/>
      <c r="O894" s="274"/>
      <c r="P894" s="274"/>
      <c r="Q894" s="274"/>
      <c r="R894" s="274"/>
      <c r="S894" s="274"/>
      <c r="T894" s="275"/>
      <c r="AT894" s="276" t="s">
        <v>244</v>
      </c>
      <c r="AU894" s="276" t="s">
        <v>88</v>
      </c>
      <c r="AV894" s="13" t="s">
        <v>88</v>
      </c>
      <c r="AW894" s="13" t="s">
        <v>41</v>
      </c>
      <c r="AX894" s="13" t="s">
        <v>86</v>
      </c>
      <c r="AY894" s="276" t="s">
        <v>187</v>
      </c>
    </row>
    <row r="895" spans="2:65" s="1" customFormat="1" ht="16.5" customHeight="1">
      <c r="B895" s="49"/>
      <c r="C895" s="294" t="s">
        <v>1329</v>
      </c>
      <c r="D895" s="294" t="s">
        <v>531</v>
      </c>
      <c r="E895" s="295" t="s">
        <v>1330</v>
      </c>
      <c r="F895" s="296" t="s">
        <v>1331</v>
      </c>
      <c r="G895" s="297" t="s">
        <v>235</v>
      </c>
      <c r="H895" s="298">
        <v>91.287</v>
      </c>
      <c r="I895" s="299"/>
      <c r="J895" s="300">
        <f>ROUND(I895*H895,2)</f>
        <v>0</v>
      </c>
      <c r="K895" s="296" t="s">
        <v>194</v>
      </c>
      <c r="L895" s="301"/>
      <c r="M895" s="302" t="s">
        <v>34</v>
      </c>
      <c r="N895" s="303" t="s">
        <v>49</v>
      </c>
      <c r="O895" s="50"/>
      <c r="P895" s="246">
        <f>O895*H895</f>
        <v>0</v>
      </c>
      <c r="Q895" s="246">
        <v>0.00388</v>
      </c>
      <c r="R895" s="246">
        <f>Q895*H895</f>
        <v>0.35419356</v>
      </c>
      <c r="S895" s="246">
        <v>0</v>
      </c>
      <c r="T895" s="247">
        <f>S895*H895</f>
        <v>0</v>
      </c>
      <c r="AR895" s="26" t="s">
        <v>426</v>
      </c>
      <c r="AT895" s="26" t="s">
        <v>531</v>
      </c>
      <c r="AU895" s="26" t="s">
        <v>88</v>
      </c>
      <c r="AY895" s="26" t="s">
        <v>187</v>
      </c>
      <c r="BE895" s="248">
        <f>IF(N895="základní",J895,0)</f>
        <v>0</v>
      </c>
      <c r="BF895" s="248">
        <f>IF(N895="snížená",J895,0)</f>
        <v>0</v>
      </c>
      <c r="BG895" s="248">
        <f>IF(N895="zákl. přenesená",J895,0)</f>
        <v>0</v>
      </c>
      <c r="BH895" s="248">
        <f>IF(N895="sníž. přenesená",J895,0)</f>
        <v>0</v>
      </c>
      <c r="BI895" s="248">
        <f>IF(N895="nulová",J895,0)</f>
        <v>0</v>
      </c>
      <c r="BJ895" s="26" t="s">
        <v>86</v>
      </c>
      <c r="BK895" s="248">
        <f>ROUND(I895*H895,2)</f>
        <v>0</v>
      </c>
      <c r="BL895" s="26" t="s">
        <v>338</v>
      </c>
      <c r="BM895" s="26" t="s">
        <v>1332</v>
      </c>
    </row>
    <row r="896" spans="2:51" s="13" customFormat="1" ht="13.5">
      <c r="B896" s="266"/>
      <c r="C896" s="267"/>
      <c r="D896" s="253" t="s">
        <v>244</v>
      </c>
      <c r="E896" s="267"/>
      <c r="F896" s="269" t="s">
        <v>1333</v>
      </c>
      <c r="G896" s="267"/>
      <c r="H896" s="270">
        <v>91.287</v>
      </c>
      <c r="I896" s="271"/>
      <c r="J896" s="267"/>
      <c r="K896" s="267"/>
      <c r="L896" s="272"/>
      <c r="M896" s="273"/>
      <c r="N896" s="274"/>
      <c r="O896" s="274"/>
      <c r="P896" s="274"/>
      <c r="Q896" s="274"/>
      <c r="R896" s="274"/>
      <c r="S896" s="274"/>
      <c r="T896" s="275"/>
      <c r="AT896" s="276" t="s">
        <v>244</v>
      </c>
      <c r="AU896" s="276" t="s">
        <v>88</v>
      </c>
      <c r="AV896" s="13" t="s">
        <v>88</v>
      </c>
      <c r="AW896" s="13" t="s">
        <v>6</v>
      </c>
      <c r="AX896" s="13" t="s">
        <v>86</v>
      </c>
      <c r="AY896" s="276" t="s">
        <v>187</v>
      </c>
    </row>
    <row r="897" spans="2:65" s="1" customFormat="1" ht="25.5" customHeight="1">
      <c r="B897" s="49"/>
      <c r="C897" s="237" t="s">
        <v>1334</v>
      </c>
      <c r="D897" s="237" t="s">
        <v>190</v>
      </c>
      <c r="E897" s="238" t="s">
        <v>1335</v>
      </c>
      <c r="F897" s="239" t="s">
        <v>1336</v>
      </c>
      <c r="G897" s="240" t="s">
        <v>235</v>
      </c>
      <c r="H897" s="241">
        <v>494.437</v>
      </c>
      <c r="I897" s="242"/>
      <c r="J897" s="243">
        <f>ROUND(I897*H897,2)</f>
        <v>0</v>
      </c>
      <c r="K897" s="239" t="s">
        <v>194</v>
      </c>
      <c r="L897" s="75"/>
      <c r="M897" s="244" t="s">
        <v>34</v>
      </c>
      <c r="N897" s="245" t="s">
        <v>49</v>
      </c>
      <c r="O897" s="50"/>
      <c r="P897" s="246">
        <f>O897*H897</f>
        <v>0</v>
      </c>
      <c r="Q897" s="246">
        <v>0</v>
      </c>
      <c r="R897" s="246">
        <f>Q897*H897</f>
        <v>0</v>
      </c>
      <c r="S897" s="246">
        <v>0</v>
      </c>
      <c r="T897" s="247">
        <f>S897*H897</f>
        <v>0</v>
      </c>
      <c r="AR897" s="26" t="s">
        <v>338</v>
      </c>
      <c r="AT897" s="26" t="s">
        <v>190</v>
      </c>
      <c r="AU897" s="26" t="s">
        <v>88</v>
      </c>
      <c r="AY897" s="26" t="s">
        <v>187</v>
      </c>
      <c r="BE897" s="248">
        <f>IF(N897="základní",J897,0)</f>
        <v>0</v>
      </c>
      <c r="BF897" s="248">
        <f>IF(N897="snížená",J897,0)</f>
        <v>0</v>
      </c>
      <c r="BG897" s="248">
        <f>IF(N897="zákl. přenesená",J897,0)</f>
        <v>0</v>
      </c>
      <c r="BH897" s="248">
        <f>IF(N897="sníž. přenesená",J897,0)</f>
        <v>0</v>
      </c>
      <c r="BI897" s="248">
        <f>IF(N897="nulová",J897,0)</f>
        <v>0</v>
      </c>
      <c r="BJ897" s="26" t="s">
        <v>86</v>
      </c>
      <c r="BK897" s="248">
        <f>ROUND(I897*H897,2)</f>
        <v>0</v>
      </c>
      <c r="BL897" s="26" t="s">
        <v>338</v>
      </c>
      <c r="BM897" s="26" t="s">
        <v>1337</v>
      </c>
    </row>
    <row r="898" spans="2:47" s="1" customFormat="1" ht="13.5">
      <c r="B898" s="49"/>
      <c r="C898" s="77"/>
      <c r="D898" s="253" t="s">
        <v>237</v>
      </c>
      <c r="E898" s="77"/>
      <c r="F898" s="254" t="s">
        <v>1338</v>
      </c>
      <c r="G898" s="77"/>
      <c r="H898" s="77"/>
      <c r="I898" s="207"/>
      <c r="J898" s="77"/>
      <c r="K898" s="77"/>
      <c r="L898" s="75"/>
      <c r="M898" s="255"/>
      <c r="N898" s="50"/>
      <c r="O898" s="50"/>
      <c r="P898" s="50"/>
      <c r="Q898" s="50"/>
      <c r="R898" s="50"/>
      <c r="S898" s="50"/>
      <c r="T898" s="98"/>
      <c r="AT898" s="26" t="s">
        <v>237</v>
      </c>
      <c r="AU898" s="26" t="s">
        <v>88</v>
      </c>
    </row>
    <row r="899" spans="2:51" s="12" customFormat="1" ht="13.5">
      <c r="B899" s="256"/>
      <c r="C899" s="257"/>
      <c r="D899" s="253" t="s">
        <v>244</v>
      </c>
      <c r="E899" s="258" t="s">
        <v>34</v>
      </c>
      <c r="F899" s="259" t="s">
        <v>1339</v>
      </c>
      <c r="G899" s="257"/>
      <c r="H899" s="258" t="s">
        <v>34</v>
      </c>
      <c r="I899" s="260"/>
      <c r="J899" s="257"/>
      <c r="K899" s="257"/>
      <c r="L899" s="261"/>
      <c r="M899" s="262"/>
      <c r="N899" s="263"/>
      <c r="O899" s="263"/>
      <c r="P899" s="263"/>
      <c r="Q899" s="263"/>
      <c r="R899" s="263"/>
      <c r="S899" s="263"/>
      <c r="T899" s="264"/>
      <c r="AT899" s="265" t="s">
        <v>244</v>
      </c>
      <c r="AU899" s="265" t="s">
        <v>88</v>
      </c>
      <c r="AV899" s="12" t="s">
        <v>86</v>
      </c>
      <c r="AW899" s="12" t="s">
        <v>41</v>
      </c>
      <c r="AX899" s="12" t="s">
        <v>78</v>
      </c>
      <c r="AY899" s="265" t="s">
        <v>187</v>
      </c>
    </row>
    <row r="900" spans="2:51" s="13" customFormat="1" ht="13.5">
      <c r="B900" s="266"/>
      <c r="C900" s="267"/>
      <c r="D900" s="253" t="s">
        <v>244</v>
      </c>
      <c r="E900" s="268" t="s">
        <v>34</v>
      </c>
      <c r="F900" s="269" t="s">
        <v>1340</v>
      </c>
      <c r="G900" s="267"/>
      <c r="H900" s="270">
        <v>53.816</v>
      </c>
      <c r="I900" s="271"/>
      <c r="J900" s="267"/>
      <c r="K900" s="267"/>
      <c r="L900" s="272"/>
      <c r="M900" s="273"/>
      <c r="N900" s="274"/>
      <c r="O900" s="274"/>
      <c r="P900" s="274"/>
      <c r="Q900" s="274"/>
      <c r="R900" s="274"/>
      <c r="S900" s="274"/>
      <c r="T900" s="275"/>
      <c r="AT900" s="276" t="s">
        <v>244</v>
      </c>
      <c r="AU900" s="276" t="s">
        <v>88</v>
      </c>
      <c r="AV900" s="13" t="s">
        <v>88</v>
      </c>
      <c r="AW900" s="13" t="s">
        <v>41</v>
      </c>
      <c r="AX900" s="13" t="s">
        <v>78</v>
      </c>
      <c r="AY900" s="276" t="s">
        <v>187</v>
      </c>
    </row>
    <row r="901" spans="2:51" s="13" customFormat="1" ht="13.5">
      <c r="B901" s="266"/>
      <c r="C901" s="267"/>
      <c r="D901" s="253" t="s">
        <v>244</v>
      </c>
      <c r="E901" s="268" t="s">
        <v>34</v>
      </c>
      <c r="F901" s="269" t="s">
        <v>1341</v>
      </c>
      <c r="G901" s="267"/>
      <c r="H901" s="270">
        <v>73.586</v>
      </c>
      <c r="I901" s="271"/>
      <c r="J901" s="267"/>
      <c r="K901" s="267"/>
      <c r="L901" s="272"/>
      <c r="M901" s="273"/>
      <c r="N901" s="274"/>
      <c r="O901" s="274"/>
      <c r="P901" s="274"/>
      <c r="Q901" s="274"/>
      <c r="R901" s="274"/>
      <c r="S901" s="274"/>
      <c r="T901" s="275"/>
      <c r="AT901" s="276" t="s">
        <v>244</v>
      </c>
      <c r="AU901" s="276" t="s">
        <v>88</v>
      </c>
      <c r="AV901" s="13" t="s">
        <v>88</v>
      </c>
      <c r="AW901" s="13" t="s">
        <v>41</v>
      </c>
      <c r="AX901" s="13" t="s">
        <v>78</v>
      </c>
      <c r="AY901" s="276" t="s">
        <v>187</v>
      </c>
    </row>
    <row r="902" spans="2:51" s="13" customFormat="1" ht="13.5">
      <c r="B902" s="266"/>
      <c r="C902" s="267"/>
      <c r="D902" s="253" t="s">
        <v>244</v>
      </c>
      <c r="E902" s="268" t="s">
        <v>34</v>
      </c>
      <c r="F902" s="269" t="s">
        <v>1342</v>
      </c>
      <c r="G902" s="267"/>
      <c r="H902" s="270">
        <v>2.38</v>
      </c>
      <c r="I902" s="271"/>
      <c r="J902" s="267"/>
      <c r="K902" s="267"/>
      <c r="L902" s="272"/>
      <c r="M902" s="273"/>
      <c r="N902" s="274"/>
      <c r="O902" s="274"/>
      <c r="P902" s="274"/>
      <c r="Q902" s="274"/>
      <c r="R902" s="274"/>
      <c r="S902" s="274"/>
      <c r="T902" s="275"/>
      <c r="AT902" s="276" t="s">
        <v>244</v>
      </c>
      <c r="AU902" s="276" t="s">
        <v>88</v>
      </c>
      <c r="AV902" s="13" t="s">
        <v>88</v>
      </c>
      <c r="AW902" s="13" t="s">
        <v>41</v>
      </c>
      <c r="AX902" s="13" t="s">
        <v>78</v>
      </c>
      <c r="AY902" s="276" t="s">
        <v>187</v>
      </c>
    </row>
    <row r="903" spans="2:51" s="13" customFormat="1" ht="13.5">
      <c r="B903" s="266"/>
      <c r="C903" s="267"/>
      <c r="D903" s="253" t="s">
        <v>244</v>
      </c>
      <c r="E903" s="268" t="s">
        <v>34</v>
      </c>
      <c r="F903" s="269" t="s">
        <v>1343</v>
      </c>
      <c r="G903" s="267"/>
      <c r="H903" s="270">
        <v>-0.764</v>
      </c>
      <c r="I903" s="271"/>
      <c r="J903" s="267"/>
      <c r="K903" s="267"/>
      <c r="L903" s="272"/>
      <c r="M903" s="273"/>
      <c r="N903" s="274"/>
      <c r="O903" s="274"/>
      <c r="P903" s="274"/>
      <c r="Q903" s="274"/>
      <c r="R903" s="274"/>
      <c r="S903" s="274"/>
      <c r="T903" s="275"/>
      <c r="AT903" s="276" t="s">
        <v>244</v>
      </c>
      <c r="AU903" s="276" t="s">
        <v>88</v>
      </c>
      <c r="AV903" s="13" t="s">
        <v>88</v>
      </c>
      <c r="AW903" s="13" t="s">
        <v>41</v>
      </c>
      <c r="AX903" s="13" t="s">
        <v>78</v>
      </c>
      <c r="AY903" s="276" t="s">
        <v>187</v>
      </c>
    </row>
    <row r="904" spans="2:51" s="12" customFormat="1" ht="13.5">
      <c r="B904" s="256"/>
      <c r="C904" s="257"/>
      <c r="D904" s="253" t="s">
        <v>244</v>
      </c>
      <c r="E904" s="258" t="s">
        <v>34</v>
      </c>
      <c r="F904" s="259" t="s">
        <v>1344</v>
      </c>
      <c r="G904" s="257"/>
      <c r="H904" s="258" t="s">
        <v>34</v>
      </c>
      <c r="I904" s="260"/>
      <c r="J904" s="257"/>
      <c r="K904" s="257"/>
      <c r="L904" s="261"/>
      <c r="M904" s="262"/>
      <c r="N904" s="263"/>
      <c r="O904" s="263"/>
      <c r="P904" s="263"/>
      <c r="Q904" s="263"/>
      <c r="R904" s="263"/>
      <c r="S904" s="263"/>
      <c r="T904" s="264"/>
      <c r="AT904" s="265" t="s">
        <v>244</v>
      </c>
      <c r="AU904" s="265" t="s">
        <v>88</v>
      </c>
      <c r="AV904" s="12" t="s">
        <v>86</v>
      </c>
      <c r="AW904" s="12" t="s">
        <v>41</v>
      </c>
      <c r="AX904" s="12" t="s">
        <v>78</v>
      </c>
      <c r="AY904" s="265" t="s">
        <v>187</v>
      </c>
    </row>
    <row r="905" spans="2:51" s="13" customFormat="1" ht="13.5">
      <c r="B905" s="266"/>
      <c r="C905" s="267"/>
      <c r="D905" s="253" t="s">
        <v>244</v>
      </c>
      <c r="E905" s="268" t="s">
        <v>34</v>
      </c>
      <c r="F905" s="269" t="s">
        <v>1345</v>
      </c>
      <c r="G905" s="267"/>
      <c r="H905" s="270">
        <v>281.204</v>
      </c>
      <c r="I905" s="271"/>
      <c r="J905" s="267"/>
      <c r="K905" s="267"/>
      <c r="L905" s="272"/>
      <c r="M905" s="273"/>
      <c r="N905" s="274"/>
      <c r="O905" s="274"/>
      <c r="P905" s="274"/>
      <c r="Q905" s="274"/>
      <c r="R905" s="274"/>
      <c r="S905" s="274"/>
      <c r="T905" s="275"/>
      <c r="AT905" s="276" t="s">
        <v>244</v>
      </c>
      <c r="AU905" s="276" t="s">
        <v>88</v>
      </c>
      <c r="AV905" s="13" t="s">
        <v>88</v>
      </c>
      <c r="AW905" s="13" t="s">
        <v>41</v>
      </c>
      <c r="AX905" s="13" t="s">
        <v>78</v>
      </c>
      <c r="AY905" s="276" t="s">
        <v>187</v>
      </c>
    </row>
    <row r="906" spans="2:51" s="13" customFormat="1" ht="13.5">
      <c r="B906" s="266"/>
      <c r="C906" s="267"/>
      <c r="D906" s="253" t="s">
        <v>244</v>
      </c>
      <c r="E906" s="268" t="s">
        <v>34</v>
      </c>
      <c r="F906" s="269" t="s">
        <v>1346</v>
      </c>
      <c r="G906" s="267"/>
      <c r="H906" s="270">
        <v>-14.524</v>
      </c>
      <c r="I906" s="271"/>
      <c r="J906" s="267"/>
      <c r="K906" s="267"/>
      <c r="L906" s="272"/>
      <c r="M906" s="273"/>
      <c r="N906" s="274"/>
      <c r="O906" s="274"/>
      <c r="P906" s="274"/>
      <c r="Q906" s="274"/>
      <c r="R906" s="274"/>
      <c r="S906" s="274"/>
      <c r="T906" s="275"/>
      <c r="AT906" s="276" t="s">
        <v>244</v>
      </c>
      <c r="AU906" s="276" t="s">
        <v>88</v>
      </c>
      <c r="AV906" s="13" t="s">
        <v>88</v>
      </c>
      <c r="AW906" s="13" t="s">
        <v>41</v>
      </c>
      <c r="AX906" s="13" t="s">
        <v>78</v>
      </c>
      <c r="AY906" s="276" t="s">
        <v>187</v>
      </c>
    </row>
    <row r="907" spans="2:51" s="12" customFormat="1" ht="13.5">
      <c r="B907" s="256"/>
      <c r="C907" s="257"/>
      <c r="D907" s="253" t="s">
        <v>244</v>
      </c>
      <c r="E907" s="258" t="s">
        <v>34</v>
      </c>
      <c r="F907" s="259" t="s">
        <v>1347</v>
      </c>
      <c r="G907" s="257"/>
      <c r="H907" s="258" t="s">
        <v>34</v>
      </c>
      <c r="I907" s="260"/>
      <c r="J907" s="257"/>
      <c r="K907" s="257"/>
      <c r="L907" s="261"/>
      <c r="M907" s="262"/>
      <c r="N907" s="263"/>
      <c r="O907" s="263"/>
      <c r="P907" s="263"/>
      <c r="Q907" s="263"/>
      <c r="R907" s="263"/>
      <c r="S907" s="263"/>
      <c r="T907" s="264"/>
      <c r="AT907" s="265" t="s">
        <v>244</v>
      </c>
      <c r="AU907" s="265" t="s">
        <v>88</v>
      </c>
      <c r="AV907" s="12" t="s">
        <v>86</v>
      </c>
      <c r="AW907" s="12" t="s">
        <v>41</v>
      </c>
      <c r="AX907" s="12" t="s">
        <v>78</v>
      </c>
      <c r="AY907" s="265" t="s">
        <v>187</v>
      </c>
    </row>
    <row r="908" spans="2:51" s="13" customFormat="1" ht="13.5">
      <c r="B908" s="266"/>
      <c r="C908" s="267"/>
      <c r="D908" s="253" t="s">
        <v>244</v>
      </c>
      <c r="E908" s="268" t="s">
        <v>34</v>
      </c>
      <c r="F908" s="269" t="s">
        <v>1348</v>
      </c>
      <c r="G908" s="267"/>
      <c r="H908" s="270">
        <v>73.559</v>
      </c>
      <c r="I908" s="271"/>
      <c r="J908" s="267"/>
      <c r="K908" s="267"/>
      <c r="L908" s="272"/>
      <c r="M908" s="273"/>
      <c r="N908" s="274"/>
      <c r="O908" s="274"/>
      <c r="P908" s="274"/>
      <c r="Q908" s="274"/>
      <c r="R908" s="274"/>
      <c r="S908" s="274"/>
      <c r="T908" s="275"/>
      <c r="AT908" s="276" t="s">
        <v>244</v>
      </c>
      <c r="AU908" s="276" t="s">
        <v>88</v>
      </c>
      <c r="AV908" s="13" t="s">
        <v>88</v>
      </c>
      <c r="AW908" s="13" t="s">
        <v>41</v>
      </c>
      <c r="AX908" s="13" t="s">
        <v>78</v>
      </c>
      <c r="AY908" s="276" t="s">
        <v>187</v>
      </c>
    </row>
    <row r="909" spans="2:51" s="13" customFormat="1" ht="13.5">
      <c r="B909" s="266"/>
      <c r="C909" s="267"/>
      <c r="D909" s="253" t="s">
        <v>244</v>
      </c>
      <c r="E909" s="268" t="s">
        <v>34</v>
      </c>
      <c r="F909" s="269" t="s">
        <v>1349</v>
      </c>
      <c r="G909" s="267"/>
      <c r="H909" s="270">
        <v>-1.28</v>
      </c>
      <c r="I909" s="271"/>
      <c r="J909" s="267"/>
      <c r="K909" s="267"/>
      <c r="L909" s="272"/>
      <c r="M909" s="273"/>
      <c r="N909" s="274"/>
      <c r="O909" s="274"/>
      <c r="P909" s="274"/>
      <c r="Q909" s="274"/>
      <c r="R909" s="274"/>
      <c r="S909" s="274"/>
      <c r="T909" s="275"/>
      <c r="AT909" s="276" t="s">
        <v>244</v>
      </c>
      <c r="AU909" s="276" t="s">
        <v>88</v>
      </c>
      <c r="AV909" s="13" t="s">
        <v>88</v>
      </c>
      <c r="AW909" s="13" t="s">
        <v>41</v>
      </c>
      <c r="AX909" s="13" t="s">
        <v>78</v>
      </c>
      <c r="AY909" s="276" t="s">
        <v>187</v>
      </c>
    </row>
    <row r="910" spans="2:51" s="12" customFormat="1" ht="13.5">
      <c r="B910" s="256"/>
      <c r="C910" s="257"/>
      <c r="D910" s="253" t="s">
        <v>244</v>
      </c>
      <c r="E910" s="258" t="s">
        <v>34</v>
      </c>
      <c r="F910" s="259" t="s">
        <v>1316</v>
      </c>
      <c r="G910" s="257"/>
      <c r="H910" s="258" t="s">
        <v>34</v>
      </c>
      <c r="I910" s="260"/>
      <c r="J910" s="257"/>
      <c r="K910" s="257"/>
      <c r="L910" s="261"/>
      <c r="M910" s="262"/>
      <c r="N910" s="263"/>
      <c r="O910" s="263"/>
      <c r="P910" s="263"/>
      <c r="Q910" s="263"/>
      <c r="R910" s="263"/>
      <c r="S910" s="263"/>
      <c r="T910" s="264"/>
      <c r="AT910" s="265" t="s">
        <v>244</v>
      </c>
      <c r="AU910" s="265" t="s">
        <v>88</v>
      </c>
      <c r="AV910" s="12" t="s">
        <v>86</v>
      </c>
      <c r="AW910" s="12" t="s">
        <v>41</v>
      </c>
      <c r="AX910" s="12" t="s">
        <v>78</v>
      </c>
      <c r="AY910" s="265" t="s">
        <v>187</v>
      </c>
    </row>
    <row r="911" spans="2:51" s="13" customFormat="1" ht="13.5">
      <c r="B911" s="266"/>
      <c r="C911" s="267"/>
      <c r="D911" s="253" t="s">
        <v>244</v>
      </c>
      <c r="E911" s="268" t="s">
        <v>34</v>
      </c>
      <c r="F911" s="269" t="s">
        <v>1317</v>
      </c>
      <c r="G911" s="267"/>
      <c r="H911" s="270">
        <v>26.46</v>
      </c>
      <c r="I911" s="271"/>
      <c r="J911" s="267"/>
      <c r="K911" s="267"/>
      <c r="L911" s="272"/>
      <c r="M911" s="273"/>
      <c r="N911" s="274"/>
      <c r="O911" s="274"/>
      <c r="P911" s="274"/>
      <c r="Q911" s="274"/>
      <c r="R911" s="274"/>
      <c r="S911" s="274"/>
      <c r="T911" s="275"/>
      <c r="AT911" s="276" t="s">
        <v>244</v>
      </c>
      <c r="AU911" s="276" t="s">
        <v>88</v>
      </c>
      <c r="AV911" s="13" t="s">
        <v>88</v>
      </c>
      <c r="AW911" s="13" t="s">
        <v>41</v>
      </c>
      <c r="AX911" s="13" t="s">
        <v>78</v>
      </c>
      <c r="AY911" s="276" t="s">
        <v>187</v>
      </c>
    </row>
    <row r="912" spans="2:51" s="14" customFormat="1" ht="13.5">
      <c r="B912" s="277"/>
      <c r="C912" s="278"/>
      <c r="D912" s="253" t="s">
        <v>244</v>
      </c>
      <c r="E912" s="279" t="s">
        <v>34</v>
      </c>
      <c r="F912" s="280" t="s">
        <v>251</v>
      </c>
      <c r="G912" s="278"/>
      <c r="H912" s="281">
        <v>494.437</v>
      </c>
      <c r="I912" s="282"/>
      <c r="J912" s="278"/>
      <c r="K912" s="278"/>
      <c r="L912" s="283"/>
      <c r="M912" s="284"/>
      <c r="N912" s="285"/>
      <c r="O912" s="285"/>
      <c r="P912" s="285"/>
      <c r="Q912" s="285"/>
      <c r="R912" s="285"/>
      <c r="S912" s="285"/>
      <c r="T912" s="286"/>
      <c r="AT912" s="287" t="s">
        <v>244</v>
      </c>
      <c r="AU912" s="287" t="s">
        <v>88</v>
      </c>
      <c r="AV912" s="14" t="s">
        <v>204</v>
      </c>
      <c r="AW912" s="14" t="s">
        <v>41</v>
      </c>
      <c r="AX912" s="14" t="s">
        <v>86</v>
      </c>
      <c r="AY912" s="287" t="s">
        <v>187</v>
      </c>
    </row>
    <row r="913" spans="2:65" s="1" customFormat="1" ht="25.5" customHeight="1">
      <c r="B913" s="49"/>
      <c r="C913" s="294" t="s">
        <v>1350</v>
      </c>
      <c r="D913" s="294" t="s">
        <v>531</v>
      </c>
      <c r="E913" s="295" t="s">
        <v>1351</v>
      </c>
      <c r="F913" s="296" t="s">
        <v>1352</v>
      </c>
      <c r="G913" s="297" t="s">
        <v>235</v>
      </c>
      <c r="H913" s="298">
        <v>543.881</v>
      </c>
      <c r="I913" s="299"/>
      <c r="J913" s="300">
        <f>ROUND(I913*H913,2)</f>
        <v>0</v>
      </c>
      <c r="K913" s="296" t="s">
        <v>194</v>
      </c>
      <c r="L913" s="301"/>
      <c r="M913" s="302" t="s">
        <v>34</v>
      </c>
      <c r="N913" s="303" t="s">
        <v>49</v>
      </c>
      <c r="O913" s="50"/>
      <c r="P913" s="246">
        <f>O913*H913</f>
        <v>0</v>
      </c>
      <c r="Q913" s="246">
        <v>0.0022</v>
      </c>
      <c r="R913" s="246">
        <f>Q913*H913</f>
        <v>1.1965382</v>
      </c>
      <c r="S913" s="246">
        <v>0</v>
      </c>
      <c r="T913" s="247">
        <f>S913*H913</f>
        <v>0</v>
      </c>
      <c r="AR913" s="26" t="s">
        <v>426</v>
      </c>
      <c r="AT913" s="26" t="s">
        <v>531</v>
      </c>
      <c r="AU913" s="26" t="s">
        <v>88</v>
      </c>
      <c r="AY913" s="26" t="s">
        <v>187</v>
      </c>
      <c r="BE913" s="248">
        <f>IF(N913="základní",J913,0)</f>
        <v>0</v>
      </c>
      <c r="BF913" s="248">
        <f>IF(N913="snížená",J913,0)</f>
        <v>0</v>
      </c>
      <c r="BG913" s="248">
        <f>IF(N913="zákl. přenesená",J913,0)</f>
        <v>0</v>
      </c>
      <c r="BH913" s="248">
        <f>IF(N913="sníž. přenesená",J913,0)</f>
        <v>0</v>
      </c>
      <c r="BI913" s="248">
        <f>IF(N913="nulová",J913,0)</f>
        <v>0</v>
      </c>
      <c r="BJ913" s="26" t="s">
        <v>86</v>
      </c>
      <c r="BK913" s="248">
        <f>ROUND(I913*H913,2)</f>
        <v>0</v>
      </c>
      <c r="BL913" s="26" t="s">
        <v>338</v>
      </c>
      <c r="BM913" s="26" t="s">
        <v>1353</v>
      </c>
    </row>
    <row r="914" spans="2:51" s="13" customFormat="1" ht="13.5">
      <c r="B914" s="266"/>
      <c r="C914" s="267"/>
      <c r="D914" s="253" t="s">
        <v>244</v>
      </c>
      <c r="E914" s="267"/>
      <c r="F914" s="269" t="s">
        <v>1354</v>
      </c>
      <c r="G914" s="267"/>
      <c r="H914" s="270">
        <v>543.881</v>
      </c>
      <c r="I914" s="271"/>
      <c r="J914" s="267"/>
      <c r="K914" s="267"/>
      <c r="L914" s="272"/>
      <c r="M914" s="273"/>
      <c r="N914" s="274"/>
      <c r="O914" s="274"/>
      <c r="P914" s="274"/>
      <c r="Q914" s="274"/>
      <c r="R914" s="274"/>
      <c r="S914" s="274"/>
      <c r="T914" s="275"/>
      <c r="AT914" s="276" t="s">
        <v>244</v>
      </c>
      <c r="AU914" s="276" t="s">
        <v>88</v>
      </c>
      <c r="AV914" s="13" t="s">
        <v>88</v>
      </c>
      <c r="AW914" s="13" t="s">
        <v>6</v>
      </c>
      <c r="AX914" s="13" t="s">
        <v>86</v>
      </c>
      <c r="AY914" s="276" t="s">
        <v>187</v>
      </c>
    </row>
    <row r="915" spans="2:65" s="1" customFormat="1" ht="38.25" customHeight="1">
      <c r="B915" s="49"/>
      <c r="C915" s="237" t="s">
        <v>1355</v>
      </c>
      <c r="D915" s="237" t="s">
        <v>190</v>
      </c>
      <c r="E915" s="238" t="s">
        <v>1356</v>
      </c>
      <c r="F915" s="239" t="s">
        <v>1357</v>
      </c>
      <c r="G915" s="240" t="s">
        <v>326</v>
      </c>
      <c r="H915" s="241">
        <v>1.629</v>
      </c>
      <c r="I915" s="242"/>
      <c r="J915" s="243">
        <f>ROUND(I915*H915,2)</f>
        <v>0</v>
      </c>
      <c r="K915" s="239" t="s">
        <v>194</v>
      </c>
      <c r="L915" s="75"/>
      <c r="M915" s="244" t="s">
        <v>34</v>
      </c>
      <c r="N915" s="245" t="s">
        <v>49</v>
      </c>
      <c r="O915" s="50"/>
      <c r="P915" s="246">
        <f>O915*H915</f>
        <v>0</v>
      </c>
      <c r="Q915" s="246">
        <v>0</v>
      </c>
      <c r="R915" s="246">
        <f>Q915*H915</f>
        <v>0</v>
      </c>
      <c r="S915" s="246">
        <v>0</v>
      </c>
      <c r="T915" s="247">
        <f>S915*H915</f>
        <v>0</v>
      </c>
      <c r="AR915" s="26" t="s">
        <v>338</v>
      </c>
      <c r="AT915" s="26" t="s">
        <v>190</v>
      </c>
      <c r="AU915" s="26" t="s">
        <v>88</v>
      </c>
      <c r="AY915" s="26" t="s">
        <v>187</v>
      </c>
      <c r="BE915" s="248">
        <f>IF(N915="základní",J915,0)</f>
        <v>0</v>
      </c>
      <c r="BF915" s="248">
        <f>IF(N915="snížená",J915,0)</f>
        <v>0</v>
      </c>
      <c r="BG915" s="248">
        <f>IF(N915="zákl. přenesená",J915,0)</f>
        <v>0</v>
      </c>
      <c r="BH915" s="248">
        <f>IF(N915="sníž. přenesená",J915,0)</f>
        <v>0</v>
      </c>
      <c r="BI915" s="248">
        <f>IF(N915="nulová",J915,0)</f>
        <v>0</v>
      </c>
      <c r="BJ915" s="26" t="s">
        <v>86</v>
      </c>
      <c r="BK915" s="248">
        <f>ROUND(I915*H915,2)</f>
        <v>0</v>
      </c>
      <c r="BL915" s="26" t="s">
        <v>338</v>
      </c>
      <c r="BM915" s="26" t="s">
        <v>1358</v>
      </c>
    </row>
    <row r="916" spans="2:47" s="1" customFormat="1" ht="13.5">
      <c r="B916" s="49"/>
      <c r="C916" s="77"/>
      <c r="D916" s="253" t="s">
        <v>237</v>
      </c>
      <c r="E916" s="77"/>
      <c r="F916" s="254" t="s">
        <v>1359</v>
      </c>
      <c r="G916" s="77"/>
      <c r="H916" s="77"/>
      <c r="I916" s="207"/>
      <c r="J916" s="77"/>
      <c r="K916" s="77"/>
      <c r="L916" s="75"/>
      <c r="M916" s="255"/>
      <c r="N916" s="50"/>
      <c r="O916" s="50"/>
      <c r="P916" s="50"/>
      <c r="Q916" s="50"/>
      <c r="R916" s="50"/>
      <c r="S916" s="50"/>
      <c r="T916" s="98"/>
      <c r="AT916" s="26" t="s">
        <v>237</v>
      </c>
      <c r="AU916" s="26" t="s">
        <v>88</v>
      </c>
    </row>
    <row r="917" spans="2:63" s="11" customFormat="1" ht="29.85" customHeight="1">
      <c r="B917" s="221"/>
      <c r="C917" s="222"/>
      <c r="D917" s="223" t="s">
        <v>77</v>
      </c>
      <c r="E917" s="235" t="s">
        <v>1360</v>
      </c>
      <c r="F917" s="235" t="s">
        <v>1361</v>
      </c>
      <c r="G917" s="222"/>
      <c r="H917" s="222"/>
      <c r="I917" s="225"/>
      <c r="J917" s="236">
        <f>BK917</f>
        <v>0</v>
      </c>
      <c r="K917" s="222"/>
      <c r="L917" s="227"/>
      <c r="M917" s="228"/>
      <c r="N917" s="229"/>
      <c r="O917" s="229"/>
      <c r="P917" s="230">
        <f>SUM(P918:P1022)</f>
        <v>0</v>
      </c>
      <c r="Q917" s="229"/>
      <c r="R917" s="230">
        <f>SUM(R918:R1022)</f>
        <v>18.673255029999996</v>
      </c>
      <c r="S917" s="229"/>
      <c r="T917" s="231">
        <f>SUM(T918:T1022)</f>
        <v>0</v>
      </c>
      <c r="AR917" s="232" t="s">
        <v>88</v>
      </c>
      <c r="AT917" s="233" t="s">
        <v>77</v>
      </c>
      <c r="AU917" s="233" t="s">
        <v>86</v>
      </c>
      <c r="AY917" s="232" t="s">
        <v>187</v>
      </c>
      <c r="BK917" s="234">
        <f>SUM(BK918:BK1022)</f>
        <v>0</v>
      </c>
    </row>
    <row r="918" spans="2:65" s="1" customFormat="1" ht="25.5" customHeight="1">
      <c r="B918" s="49"/>
      <c r="C918" s="237" t="s">
        <v>1362</v>
      </c>
      <c r="D918" s="237" t="s">
        <v>190</v>
      </c>
      <c r="E918" s="238" t="s">
        <v>1363</v>
      </c>
      <c r="F918" s="239" t="s">
        <v>1364</v>
      </c>
      <c r="G918" s="240" t="s">
        <v>235</v>
      </c>
      <c r="H918" s="241">
        <v>903.97</v>
      </c>
      <c r="I918" s="242"/>
      <c r="J918" s="243">
        <f>ROUND(I918*H918,2)</f>
        <v>0</v>
      </c>
      <c r="K918" s="239" t="s">
        <v>194</v>
      </c>
      <c r="L918" s="75"/>
      <c r="M918" s="244" t="s">
        <v>34</v>
      </c>
      <c r="N918" s="245" t="s">
        <v>49</v>
      </c>
      <c r="O918" s="50"/>
      <c r="P918" s="246">
        <f>O918*H918</f>
        <v>0</v>
      </c>
      <c r="Q918" s="246">
        <v>0</v>
      </c>
      <c r="R918" s="246">
        <f>Q918*H918</f>
        <v>0</v>
      </c>
      <c r="S918" s="246">
        <v>0</v>
      </c>
      <c r="T918" s="247">
        <f>S918*H918</f>
        <v>0</v>
      </c>
      <c r="AR918" s="26" t="s">
        <v>338</v>
      </c>
      <c r="AT918" s="26" t="s">
        <v>190</v>
      </c>
      <c r="AU918" s="26" t="s">
        <v>88</v>
      </c>
      <c r="AY918" s="26" t="s">
        <v>187</v>
      </c>
      <c r="BE918" s="248">
        <f>IF(N918="základní",J918,0)</f>
        <v>0</v>
      </c>
      <c r="BF918" s="248">
        <f>IF(N918="snížená",J918,0)</f>
        <v>0</v>
      </c>
      <c r="BG918" s="248">
        <f>IF(N918="zákl. přenesená",J918,0)</f>
        <v>0</v>
      </c>
      <c r="BH918" s="248">
        <f>IF(N918="sníž. přenesená",J918,0)</f>
        <v>0</v>
      </c>
      <c r="BI918" s="248">
        <f>IF(N918="nulová",J918,0)</f>
        <v>0</v>
      </c>
      <c r="BJ918" s="26" t="s">
        <v>86</v>
      </c>
      <c r="BK918" s="248">
        <f>ROUND(I918*H918,2)</f>
        <v>0</v>
      </c>
      <c r="BL918" s="26" t="s">
        <v>338</v>
      </c>
      <c r="BM918" s="26" t="s">
        <v>1365</v>
      </c>
    </row>
    <row r="919" spans="2:47" s="1" customFormat="1" ht="13.5">
      <c r="B919" s="49"/>
      <c r="C919" s="77"/>
      <c r="D919" s="253" t="s">
        <v>237</v>
      </c>
      <c r="E919" s="77"/>
      <c r="F919" s="254" t="s">
        <v>1366</v>
      </c>
      <c r="G919" s="77"/>
      <c r="H919" s="77"/>
      <c r="I919" s="207"/>
      <c r="J919" s="77"/>
      <c r="K919" s="77"/>
      <c r="L919" s="75"/>
      <c r="M919" s="255"/>
      <c r="N919" s="50"/>
      <c r="O919" s="50"/>
      <c r="P919" s="50"/>
      <c r="Q919" s="50"/>
      <c r="R919" s="50"/>
      <c r="S919" s="50"/>
      <c r="T919" s="98"/>
      <c r="AT919" s="26" t="s">
        <v>237</v>
      </c>
      <c r="AU919" s="26" t="s">
        <v>88</v>
      </c>
    </row>
    <row r="920" spans="2:51" s="12" customFormat="1" ht="13.5">
      <c r="B920" s="256"/>
      <c r="C920" s="257"/>
      <c r="D920" s="253" t="s">
        <v>244</v>
      </c>
      <c r="E920" s="258" t="s">
        <v>34</v>
      </c>
      <c r="F920" s="259" t="s">
        <v>1367</v>
      </c>
      <c r="G920" s="257"/>
      <c r="H920" s="258" t="s">
        <v>34</v>
      </c>
      <c r="I920" s="260"/>
      <c r="J920" s="257"/>
      <c r="K920" s="257"/>
      <c r="L920" s="261"/>
      <c r="M920" s="262"/>
      <c r="N920" s="263"/>
      <c r="O920" s="263"/>
      <c r="P920" s="263"/>
      <c r="Q920" s="263"/>
      <c r="R920" s="263"/>
      <c r="S920" s="263"/>
      <c r="T920" s="264"/>
      <c r="AT920" s="265" t="s">
        <v>244</v>
      </c>
      <c r="AU920" s="265" t="s">
        <v>88</v>
      </c>
      <c r="AV920" s="12" t="s">
        <v>86</v>
      </c>
      <c r="AW920" s="12" t="s">
        <v>41</v>
      </c>
      <c r="AX920" s="12" t="s">
        <v>78</v>
      </c>
      <c r="AY920" s="265" t="s">
        <v>187</v>
      </c>
    </row>
    <row r="921" spans="2:51" s="12" customFormat="1" ht="13.5">
      <c r="B921" s="256"/>
      <c r="C921" s="257"/>
      <c r="D921" s="253" t="s">
        <v>244</v>
      </c>
      <c r="E921" s="258" t="s">
        <v>34</v>
      </c>
      <c r="F921" s="259" t="s">
        <v>983</v>
      </c>
      <c r="G921" s="257"/>
      <c r="H921" s="258" t="s">
        <v>34</v>
      </c>
      <c r="I921" s="260"/>
      <c r="J921" s="257"/>
      <c r="K921" s="257"/>
      <c r="L921" s="261"/>
      <c r="M921" s="262"/>
      <c r="N921" s="263"/>
      <c r="O921" s="263"/>
      <c r="P921" s="263"/>
      <c r="Q921" s="263"/>
      <c r="R921" s="263"/>
      <c r="S921" s="263"/>
      <c r="T921" s="264"/>
      <c r="AT921" s="265" t="s">
        <v>244</v>
      </c>
      <c r="AU921" s="265" t="s">
        <v>88</v>
      </c>
      <c r="AV921" s="12" t="s">
        <v>86</v>
      </c>
      <c r="AW921" s="12" t="s">
        <v>41</v>
      </c>
      <c r="AX921" s="12" t="s">
        <v>78</v>
      </c>
      <c r="AY921" s="265" t="s">
        <v>187</v>
      </c>
    </row>
    <row r="922" spans="2:51" s="13" customFormat="1" ht="13.5">
      <c r="B922" s="266"/>
      <c r="C922" s="267"/>
      <c r="D922" s="253" t="s">
        <v>244</v>
      </c>
      <c r="E922" s="268" t="s">
        <v>34</v>
      </c>
      <c r="F922" s="269" t="s">
        <v>1132</v>
      </c>
      <c r="G922" s="267"/>
      <c r="H922" s="270">
        <v>134.78</v>
      </c>
      <c r="I922" s="271"/>
      <c r="J922" s="267"/>
      <c r="K922" s="267"/>
      <c r="L922" s="272"/>
      <c r="M922" s="273"/>
      <c r="N922" s="274"/>
      <c r="O922" s="274"/>
      <c r="P922" s="274"/>
      <c r="Q922" s="274"/>
      <c r="R922" s="274"/>
      <c r="S922" s="274"/>
      <c r="T922" s="275"/>
      <c r="AT922" s="276" t="s">
        <v>244</v>
      </c>
      <c r="AU922" s="276" t="s">
        <v>88</v>
      </c>
      <c r="AV922" s="13" t="s">
        <v>88</v>
      </c>
      <c r="AW922" s="13" t="s">
        <v>41</v>
      </c>
      <c r="AX922" s="13" t="s">
        <v>78</v>
      </c>
      <c r="AY922" s="276" t="s">
        <v>187</v>
      </c>
    </row>
    <row r="923" spans="2:51" s="12" customFormat="1" ht="13.5">
      <c r="B923" s="256"/>
      <c r="C923" s="257"/>
      <c r="D923" s="253" t="s">
        <v>244</v>
      </c>
      <c r="E923" s="258" t="s">
        <v>34</v>
      </c>
      <c r="F923" s="259" t="s">
        <v>1016</v>
      </c>
      <c r="G923" s="257"/>
      <c r="H923" s="258" t="s">
        <v>34</v>
      </c>
      <c r="I923" s="260"/>
      <c r="J923" s="257"/>
      <c r="K923" s="257"/>
      <c r="L923" s="261"/>
      <c r="M923" s="262"/>
      <c r="N923" s="263"/>
      <c r="O923" s="263"/>
      <c r="P923" s="263"/>
      <c r="Q923" s="263"/>
      <c r="R923" s="263"/>
      <c r="S923" s="263"/>
      <c r="T923" s="264"/>
      <c r="AT923" s="265" t="s">
        <v>244</v>
      </c>
      <c r="AU923" s="265" t="s">
        <v>88</v>
      </c>
      <c r="AV923" s="12" t="s">
        <v>86</v>
      </c>
      <c r="AW923" s="12" t="s">
        <v>41</v>
      </c>
      <c r="AX923" s="12" t="s">
        <v>78</v>
      </c>
      <c r="AY923" s="265" t="s">
        <v>187</v>
      </c>
    </row>
    <row r="924" spans="2:51" s="13" customFormat="1" ht="13.5">
      <c r="B924" s="266"/>
      <c r="C924" s="267"/>
      <c r="D924" s="253" t="s">
        <v>244</v>
      </c>
      <c r="E924" s="268" t="s">
        <v>34</v>
      </c>
      <c r="F924" s="269" t="s">
        <v>1133</v>
      </c>
      <c r="G924" s="267"/>
      <c r="H924" s="270">
        <v>14.75</v>
      </c>
      <c r="I924" s="271"/>
      <c r="J924" s="267"/>
      <c r="K924" s="267"/>
      <c r="L924" s="272"/>
      <c r="M924" s="273"/>
      <c r="N924" s="274"/>
      <c r="O924" s="274"/>
      <c r="P924" s="274"/>
      <c r="Q924" s="274"/>
      <c r="R924" s="274"/>
      <c r="S924" s="274"/>
      <c r="T924" s="275"/>
      <c r="AT924" s="276" t="s">
        <v>244</v>
      </c>
      <c r="AU924" s="276" t="s">
        <v>88</v>
      </c>
      <c r="AV924" s="13" t="s">
        <v>88</v>
      </c>
      <c r="AW924" s="13" t="s">
        <v>41</v>
      </c>
      <c r="AX924" s="13" t="s">
        <v>78</v>
      </c>
      <c r="AY924" s="276" t="s">
        <v>187</v>
      </c>
    </row>
    <row r="925" spans="2:51" s="12" customFormat="1" ht="13.5">
      <c r="B925" s="256"/>
      <c r="C925" s="257"/>
      <c r="D925" s="253" t="s">
        <v>244</v>
      </c>
      <c r="E925" s="258" t="s">
        <v>34</v>
      </c>
      <c r="F925" s="259" t="s">
        <v>1018</v>
      </c>
      <c r="G925" s="257"/>
      <c r="H925" s="258" t="s">
        <v>34</v>
      </c>
      <c r="I925" s="260"/>
      <c r="J925" s="257"/>
      <c r="K925" s="257"/>
      <c r="L925" s="261"/>
      <c r="M925" s="262"/>
      <c r="N925" s="263"/>
      <c r="O925" s="263"/>
      <c r="P925" s="263"/>
      <c r="Q925" s="263"/>
      <c r="R925" s="263"/>
      <c r="S925" s="263"/>
      <c r="T925" s="264"/>
      <c r="AT925" s="265" t="s">
        <v>244</v>
      </c>
      <c r="AU925" s="265" t="s">
        <v>88</v>
      </c>
      <c r="AV925" s="12" t="s">
        <v>86</v>
      </c>
      <c r="AW925" s="12" t="s">
        <v>41</v>
      </c>
      <c r="AX925" s="12" t="s">
        <v>78</v>
      </c>
      <c r="AY925" s="265" t="s">
        <v>187</v>
      </c>
    </row>
    <row r="926" spans="2:51" s="13" customFormat="1" ht="13.5">
      <c r="B926" s="266"/>
      <c r="C926" s="267"/>
      <c r="D926" s="253" t="s">
        <v>244</v>
      </c>
      <c r="E926" s="268" t="s">
        <v>34</v>
      </c>
      <c r="F926" s="269" t="s">
        <v>1134</v>
      </c>
      <c r="G926" s="267"/>
      <c r="H926" s="270">
        <v>33.5</v>
      </c>
      <c r="I926" s="271"/>
      <c r="J926" s="267"/>
      <c r="K926" s="267"/>
      <c r="L926" s="272"/>
      <c r="M926" s="273"/>
      <c r="N926" s="274"/>
      <c r="O926" s="274"/>
      <c r="P926" s="274"/>
      <c r="Q926" s="274"/>
      <c r="R926" s="274"/>
      <c r="S926" s="274"/>
      <c r="T926" s="275"/>
      <c r="AT926" s="276" t="s">
        <v>244</v>
      </c>
      <c r="AU926" s="276" t="s">
        <v>88</v>
      </c>
      <c r="AV926" s="13" t="s">
        <v>88</v>
      </c>
      <c r="AW926" s="13" t="s">
        <v>41</v>
      </c>
      <c r="AX926" s="13" t="s">
        <v>78</v>
      </c>
      <c r="AY926" s="276" t="s">
        <v>187</v>
      </c>
    </row>
    <row r="927" spans="2:51" s="12" customFormat="1" ht="13.5">
      <c r="B927" s="256"/>
      <c r="C927" s="257"/>
      <c r="D927" s="253" t="s">
        <v>244</v>
      </c>
      <c r="E927" s="258" t="s">
        <v>34</v>
      </c>
      <c r="F927" s="259" t="s">
        <v>1020</v>
      </c>
      <c r="G927" s="257"/>
      <c r="H927" s="258" t="s">
        <v>34</v>
      </c>
      <c r="I927" s="260"/>
      <c r="J927" s="257"/>
      <c r="K927" s="257"/>
      <c r="L927" s="261"/>
      <c r="M927" s="262"/>
      <c r="N927" s="263"/>
      <c r="O927" s="263"/>
      <c r="P927" s="263"/>
      <c r="Q927" s="263"/>
      <c r="R927" s="263"/>
      <c r="S927" s="263"/>
      <c r="T927" s="264"/>
      <c r="AT927" s="265" t="s">
        <v>244</v>
      </c>
      <c r="AU927" s="265" t="s">
        <v>88</v>
      </c>
      <c r="AV927" s="12" t="s">
        <v>86</v>
      </c>
      <c r="AW927" s="12" t="s">
        <v>41</v>
      </c>
      <c r="AX927" s="12" t="s">
        <v>78</v>
      </c>
      <c r="AY927" s="265" t="s">
        <v>187</v>
      </c>
    </row>
    <row r="928" spans="2:51" s="13" customFormat="1" ht="13.5">
      <c r="B928" s="266"/>
      <c r="C928" s="267"/>
      <c r="D928" s="253" t="s">
        <v>244</v>
      </c>
      <c r="E928" s="268" t="s">
        <v>34</v>
      </c>
      <c r="F928" s="269" t="s">
        <v>1135</v>
      </c>
      <c r="G928" s="267"/>
      <c r="H928" s="270">
        <v>26.57</v>
      </c>
      <c r="I928" s="271"/>
      <c r="J928" s="267"/>
      <c r="K928" s="267"/>
      <c r="L928" s="272"/>
      <c r="M928" s="273"/>
      <c r="N928" s="274"/>
      <c r="O928" s="274"/>
      <c r="P928" s="274"/>
      <c r="Q928" s="274"/>
      <c r="R928" s="274"/>
      <c r="S928" s="274"/>
      <c r="T928" s="275"/>
      <c r="AT928" s="276" t="s">
        <v>244</v>
      </c>
      <c r="AU928" s="276" t="s">
        <v>88</v>
      </c>
      <c r="AV928" s="13" t="s">
        <v>88</v>
      </c>
      <c r="AW928" s="13" t="s">
        <v>41</v>
      </c>
      <c r="AX928" s="13" t="s">
        <v>78</v>
      </c>
      <c r="AY928" s="276" t="s">
        <v>187</v>
      </c>
    </row>
    <row r="929" spans="2:51" s="12" customFormat="1" ht="13.5">
      <c r="B929" s="256"/>
      <c r="C929" s="257"/>
      <c r="D929" s="253" t="s">
        <v>244</v>
      </c>
      <c r="E929" s="258" t="s">
        <v>34</v>
      </c>
      <c r="F929" s="259" t="s">
        <v>1020</v>
      </c>
      <c r="G929" s="257"/>
      <c r="H929" s="258" t="s">
        <v>34</v>
      </c>
      <c r="I929" s="260"/>
      <c r="J929" s="257"/>
      <c r="K929" s="257"/>
      <c r="L929" s="261"/>
      <c r="M929" s="262"/>
      <c r="N929" s="263"/>
      <c r="O929" s="263"/>
      <c r="P929" s="263"/>
      <c r="Q929" s="263"/>
      <c r="R929" s="263"/>
      <c r="S929" s="263"/>
      <c r="T929" s="264"/>
      <c r="AT929" s="265" t="s">
        <v>244</v>
      </c>
      <c r="AU929" s="265" t="s">
        <v>88</v>
      </c>
      <c r="AV929" s="12" t="s">
        <v>86</v>
      </c>
      <c r="AW929" s="12" t="s">
        <v>41</v>
      </c>
      <c r="AX929" s="12" t="s">
        <v>78</v>
      </c>
      <c r="AY929" s="265" t="s">
        <v>187</v>
      </c>
    </row>
    <row r="930" spans="2:51" s="13" customFormat="1" ht="13.5">
      <c r="B930" s="266"/>
      <c r="C930" s="267"/>
      <c r="D930" s="253" t="s">
        <v>244</v>
      </c>
      <c r="E930" s="268" t="s">
        <v>34</v>
      </c>
      <c r="F930" s="269" t="s">
        <v>1135</v>
      </c>
      <c r="G930" s="267"/>
      <c r="H930" s="270">
        <v>26.57</v>
      </c>
      <c r="I930" s="271"/>
      <c r="J930" s="267"/>
      <c r="K930" s="267"/>
      <c r="L930" s="272"/>
      <c r="M930" s="273"/>
      <c r="N930" s="274"/>
      <c r="O930" s="274"/>
      <c r="P930" s="274"/>
      <c r="Q930" s="274"/>
      <c r="R930" s="274"/>
      <c r="S930" s="274"/>
      <c r="T930" s="275"/>
      <c r="AT930" s="276" t="s">
        <v>244</v>
      </c>
      <c r="AU930" s="276" t="s">
        <v>88</v>
      </c>
      <c r="AV930" s="13" t="s">
        <v>88</v>
      </c>
      <c r="AW930" s="13" t="s">
        <v>41</v>
      </c>
      <c r="AX930" s="13" t="s">
        <v>78</v>
      </c>
      <c r="AY930" s="276" t="s">
        <v>187</v>
      </c>
    </row>
    <row r="931" spans="2:51" s="12" customFormat="1" ht="13.5">
      <c r="B931" s="256"/>
      <c r="C931" s="257"/>
      <c r="D931" s="253" t="s">
        <v>244</v>
      </c>
      <c r="E931" s="258" t="s">
        <v>34</v>
      </c>
      <c r="F931" s="259" t="s">
        <v>991</v>
      </c>
      <c r="G931" s="257"/>
      <c r="H931" s="258" t="s">
        <v>34</v>
      </c>
      <c r="I931" s="260"/>
      <c r="J931" s="257"/>
      <c r="K931" s="257"/>
      <c r="L931" s="261"/>
      <c r="M931" s="262"/>
      <c r="N931" s="263"/>
      <c r="O931" s="263"/>
      <c r="P931" s="263"/>
      <c r="Q931" s="263"/>
      <c r="R931" s="263"/>
      <c r="S931" s="263"/>
      <c r="T931" s="264"/>
      <c r="AT931" s="265" t="s">
        <v>244</v>
      </c>
      <c r="AU931" s="265" t="s">
        <v>88</v>
      </c>
      <c r="AV931" s="12" t="s">
        <v>86</v>
      </c>
      <c r="AW931" s="12" t="s">
        <v>41</v>
      </c>
      <c r="AX931" s="12" t="s">
        <v>78</v>
      </c>
      <c r="AY931" s="265" t="s">
        <v>187</v>
      </c>
    </row>
    <row r="932" spans="2:51" s="13" customFormat="1" ht="13.5">
      <c r="B932" s="266"/>
      <c r="C932" s="267"/>
      <c r="D932" s="253" t="s">
        <v>244</v>
      </c>
      <c r="E932" s="268" t="s">
        <v>34</v>
      </c>
      <c r="F932" s="269" t="s">
        <v>317</v>
      </c>
      <c r="G932" s="267"/>
      <c r="H932" s="270">
        <v>12</v>
      </c>
      <c r="I932" s="271"/>
      <c r="J932" s="267"/>
      <c r="K932" s="267"/>
      <c r="L932" s="272"/>
      <c r="M932" s="273"/>
      <c r="N932" s="274"/>
      <c r="O932" s="274"/>
      <c r="P932" s="274"/>
      <c r="Q932" s="274"/>
      <c r="R932" s="274"/>
      <c r="S932" s="274"/>
      <c r="T932" s="275"/>
      <c r="AT932" s="276" t="s">
        <v>244</v>
      </c>
      <c r="AU932" s="276" t="s">
        <v>88</v>
      </c>
      <c r="AV932" s="13" t="s">
        <v>88</v>
      </c>
      <c r="AW932" s="13" t="s">
        <v>41</v>
      </c>
      <c r="AX932" s="13" t="s">
        <v>78</v>
      </c>
      <c r="AY932" s="276" t="s">
        <v>187</v>
      </c>
    </row>
    <row r="933" spans="2:51" s="12" customFormat="1" ht="13.5">
      <c r="B933" s="256"/>
      <c r="C933" s="257"/>
      <c r="D933" s="253" t="s">
        <v>244</v>
      </c>
      <c r="E933" s="258" t="s">
        <v>34</v>
      </c>
      <c r="F933" s="259" t="s">
        <v>1022</v>
      </c>
      <c r="G933" s="257"/>
      <c r="H933" s="258" t="s">
        <v>34</v>
      </c>
      <c r="I933" s="260"/>
      <c r="J933" s="257"/>
      <c r="K933" s="257"/>
      <c r="L933" s="261"/>
      <c r="M933" s="262"/>
      <c r="N933" s="263"/>
      <c r="O933" s="263"/>
      <c r="P933" s="263"/>
      <c r="Q933" s="263"/>
      <c r="R933" s="263"/>
      <c r="S933" s="263"/>
      <c r="T933" s="264"/>
      <c r="AT933" s="265" t="s">
        <v>244</v>
      </c>
      <c r="AU933" s="265" t="s">
        <v>88</v>
      </c>
      <c r="AV933" s="12" t="s">
        <v>86</v>
      </c>
      <c r="AW933" s="12" t="s">
        <v>41</v>
      </c>
      <c r="AX933" s="12" t="s">
        <v>78</v>
      </c>
      <c r="AY933" s="265" t="s">
        <v>187</v>
      </c>
    </row>
    <row r="934" spans="2:51" s="13" customFormat="1" ht="13.5">
      <c r="B934" s="266"/>
      <c r="C934" s="267"/>
      <c r="D934" s="253" t="s">
        <v>244</v>
      </c>
      <c r="E934" s="268" t="s">
        <v>34</v>
      </c>
      <c r="F934" s="269" t="s">
        <v>1139</v>
      </c>
      <c r="G934" s="267"/>
      <c r="H934" s="270">
        <v>157.22</v>
      </c>
      <c r="I934" s="271"/>
      <c r="J934" s="267"/>
      <c r="K934" s="267"/>
      <c r="L934" s="272"/>
      <c r="M934" s="273"/>
      <c r="N934" s="274"/>
      <c r="O934" s="274"/>
      <c r="P934" s="274"/>
      <c r="Q934" s="274"/>
      <c r="R934" s="274"/>
      <c r="S934" s="274"/>
      <c r="T934" s="275"/>
      <c r="AT934" s="276" t="s">
        <v>244</v>
      </c>
      <c r="AU934" s="276" t="s">
        <v>88</v>
      </c>
      <c r="AV934" s="13" t="s">
        <v>88</v>
      </c>
      <c r="AW934" s="13" t="s">
        <v>41</v>
      </c>
      <c r="AX934" s="13" t="s">
        <v>78</v>
      </c>
      <c r="AY934" s="276" t="s">
        <v>187</v>
      </c>
    </row>
    <row r="935" spans="2:51" s="12" customFormat="1" ht="13.5">
      <c r="B935" s="256"/>
      <c r="C935" s="257"/>
      <c r="D935" s="253" t="s">
        <v>244</v>
      </c>
      <c r="E935" s="258" t="s">
        <v>34</v>
      </c>
      <c r="F935" s="259" t="s">
        <v>993</v>
      </c>
      <c r="G935" s="257"/>
      <c r="H935" s="258" t="s">
        <v>34</v>
      </c>
      <c r="I935" s="260"/>
      <c r="J935" s="257"/>
      <c r="K935" s="257"/>
      <c r="L935" s="261"/>
      <c r="M935" s="262"/>
      <c r="N935" s="263"/>
      <c r="O935" s="263"/>
      <c r="P935" s="263"/>
      <c r="Q935" s="263"/>
      <c r="R935" s="263"/>
      <c r="S935" s="263"/>
      <c r="T935" s="264"/>
      <c r="AT935" s="265" t="s">
        <v>244</v>
      </c>
      <c r="AU935" s="265" t="s">
        <v>88</v>
      </c>
      <c r="AV935" s="12" t="s">
        <v>86</v>
      </c>
      <c r="AW935" s="12" t="s">
        <v>41</v>
      </c>
      <c r="AX935" s="12" t="s">
        <v>78</v>
      </c>
      <c r="AY935" s="265" t="s">
        <v>187</v>
      </c>
    </row>
    <row r="936" spans="2:51" s="13" customFormat="1" ht="13.5">
      <c r="B936" s="266"/>
      <c r="C936" s="267"/>
      <c r="D936" s="253" t="s">
        <v>244</v>
      </c>
      <c r="E936" s="268" t="s">
        <v>34</v>
      </c>
      <c r="F936" s="269" t="s">
        <v>1368</v>
      </c>
      <c r="G936" s="267"/>
      <c r="H936" s="270">
        <v>4.1</v>
      </c>
      <c r="I936" s="271"/>
      <c r="J936" s="267"/>
      <c r="K936" s="267"/>
      <c r="L936" s="272"/>
      <c r="M936" s="273"/>
      <c r="N936" s="274"/>
      <c r="O936" s="274"/>
      <c r="P936" s="274"/>
      <c r="Q936" s="274"/>
      <c r="R936" s="274"/>
      <c r="S936" s="274"/>
      <c r="T936" s="275"/>
      <c r="AT936" s="276" t="s">
        <v>244</v>
      </c>
      <c r="AU936" s="276" t="s">
        <v>88</v>
      </c>
      <c r="AV936" s="13" t="s">
        <v>88</v>
      </c>
      <c r="AW936" s="13" t="s">
        <v>41</v>
      </c>
      <c r="AX936" s="13" t="s">
        <v>78</v>
      </c>
      <c r="AY936" s="276" t="s">
        <v>187</v>
      </c>
    </row>
    <row r="937" spans="2:51" s="12" customFormat="1" ht="13.5">
      <c r="B937" s="256"/>
      <c r="C937" s="257"/>
      <c r="D937" s="253" t="s">
        <v>244</v>
      </c>
      <c r="E937" s="258" t="s">
        <v>34</v>
      </c>
      <c r="F937" s="259" t="s">
        <v>996</v>
      </c>
      <c r="G937" s="257"/>
      <c r="H937" s="258" t="s">
        <v>34</v>
      </c>
      <c r="I937" s="260"/>
      <c r="J937" s="257"/>
      <c r="K937" s="257"/>
      <c r="L937" s="261"/>
      <c r="M937" s="262"/>
      <c r="N937" s="263"/>
      <c r="O937" s="263"/>
      <c r="P937" s="263"/>
      <c r="Q937" s="263"/>
      <c r="R937" s="263"/>
      <c r="S937" s="263"/>
      <c r="T937" s="264"/>
      <c r="AT937" s="265" t="s">
        <v>244</v>
      </c>
      <c r="AU937" s="265" t="s">
        <v>88</v>
      </c>
      <c r="AV937" s="12" t="s">
        <v>86</v>
      </c>
      <c r="AW937" s="12" t="s">
        <v>41</v>
      </c>
      <c r="AX937" s="12" t="s">
        <v>78</v>
      </c>
      <c r="AY937" s="265" t="s">
        <v>187</v>
      </c>
    </row>
    <row r="938" spans="2:51" s="13" customFormat="1" ht="13.5">
      <c r="B938" s="266"/>
      <c r="C938" s="267"/>
      <c r="D938" s="253" t="s">
        <v>244</v>
      </c>
      <c r="E938" s="268" t="s">
        <v>34</v>
      </c>
      <c r="F938" s="269" t="s">
        <v>1123</v>
      </c>
      <c r="G938" s="267"/>
      <c r="H938" s="270">
        <v>9.9</v>
      </c>
      <c r="I938" s="271"/>
      <c r="J938" s="267"/>
      <c r="K938" s="267"/>
      <c r="L938" s="272"/>
      <c r="M938" s="273"/>
      <c r="N938" s="274"/>
      <c r="O938" s="274"/>
      <c r="P938" s="274"/>
      <c r="Q938" s="274"/>
      <c r="R938" s="274"/>
      <c r="S938" s="274"/>
      <c r="T938" s="275"/>
      <c r="AT938" s="276" t="s">
        <v>244</v>
      </c>
      <c r="AU938" s="276" t="s">
        <v>88</v>
      </c>
      <c r="AV938" s="13" t="s">
        <v>88</v>
      </c>
      <c r="AW938" s="13" t="s">
        <v>41</v>
      </c>
      <c r="AX938" s="13" t="s">
        <v>78</v>
      </c>
      <c r="AY938" s="276" t="s">
        <v>187</v>
      </c>
    </row>
    <row r="939" spans="2:51" s="12" customFormat="1" ht="13.5">
      <c r="B939" s="256"/>
      <c r="C939" s="257"/>
      <c r="D939" s="253" t="s">
        <v>244</v>
      </c>
      <c r="E939" s="258" t="s">
        <v>34</v>
      </c>
      <c r="F939" s="259" t="s">
        <v>1024</v>
      </c>
      <c r="G939" s="257"/>
      <c r="H939" s="258" t="s">
        <v>34</v>
      </c>
      <c r="I939" s="260"/>
      <c r="J939" s="257"/>
      <c r="K939" s="257"/>
      <c r="L939" s="261"/>
      <c r="M939" s="262"/>
      <c r="N939" s="263"/>
      <c r="O939" s="263"/>
      <c r="P939" s="263"/>
      <c r="Q939" s="263"/>
      <c r="R939" s="263"/>
      <c r="S939" s="263"/>
      <c r="T939" s="264"/>
      <c r="AT939" s="265" t="s">
        <v>244</v>
      </c>
      <c r="AU939" s="265" t="s">
        <v>88</v>
      </c>
      <c r="AV939" s="12" t="s">
        <v>86</v>
      </c>
      <c r="AW939" s="12" t="s">
        <v>41</v>
      </c>
      <c r="AX939" s="12" t="s">
        <v>78</v>
      </c>
      <c r="AY939" s="265" t="s">
        <v>187</v>
      </c>
    </row>
    <row r="940" spans="2:51" s="13" customFormat="1" ht="13.5">
      <c r="B940" s="266"/>
      <c r="C940" s="267"/>
      <c r="D940" s="253" t="s">
        <v>244</v>
      </c>
      <c r="E940" s="268" t="s">
        <v>34</v>
      </c>
      <c r="F940" s="269" t="s">
        <v>1141</v>
      </c>
      <c r="G940" s="267"/>
      <c r="H940" s="270">
        <v>40.87</v>
      </c>
      <c r="I940" s="271"/>
      <c r="J940" s="267"/>
      <c r="K940" s="267"/>
      <c r="L940" s="272"/>
      <c r="M940" s="273"/>
      <c r="N940" s="274"/>
      <c r="O940" s="274"/>
      <c r="P940" s="274"/>
      <c r="Q940" s="274"/>
      <c r="R940" s="274"/>
      <c r="S940" s="274"/>
      <c r="T940" s="275"/>
      <c r="AT940" s="276" t="s">
        <v>244</v>
      </c>
      <c r="AU940" s="276" t="s">
        <v>88</v>
      </c>
      <c r="AV940" s="13" t="s">
        <v>88</v>
      </c>
      <c r="AW940" s="13" t="s">
        <v>41</v>
      </c>
      <c r="AX940" s="13" t="s">
        <v>78</v>
      </c>
      <c r="AY940" s="276" t="s">
        <v>187</v>
      </c>
    </row>
    <row r="941" spans="2:51" s="12" customFormat="1" ht="13.5">
      <c r="B941" s="256"/>
      <c r="C941" s="257"/>
      <c r="D941" s="253" t="s">
        <v>244</v>
      </c>
      <c r="E941" s="258" t="s">
        <v>34</v>
      </c>
      <c r="F941" s="259" t="s">
        <v>1026</v>
      </c>
      <c r="G941" s="257"/>
      <c r="H941" s="258" t="s">
        <v>34</v>
      </c>
      <c r="I941" s="260"/>
      <c r="J941" s="257"/>
      <c r="K941" s="257"/>
      <c r="L941" s="261"/>
      <c r="M941" s="262"/>
      <c r="N941" s="263"/>
      <c r="O941" s="263"/>
      <c r="P941" s="263"/>
      <c r="Q941" s="263"/>
      <c r="R941" s="263"/>
      <c r="S941" s="263"/>
      <c r="T941" s="264"/>
      <c r="AT941" s="265" t="s">
        <v>244</v>
      </c>
      <c r="AU941" s="265" t="s">
        <v>88</v>
      </c>
      <c r="AV941" s="12" t="s">
        <v>86</v>
      </c>
      <c r="AW941" s="12" t="s">
        <v>41</v>
      </c>
      <c r="AX941" s="12" t="s">
        <v>78</v>
      </c>
      <c r="AY941" s="265" t="s">
        <v>187</v>
      </c>
    </row>
    <row r="942" spans="2:51" s="13" customFormat="1" ht="13.5">
      <c r="B942" s="266"/>
      <c r="C942" s="267"/>
      <c r="D942" s="253" t="s">
        <v>244</v>
      </c>
      <c r="E942" s="268" t="s">
        <v>34</v>
      </c>
      <c r="F942" s="269" t="s">
        <v>635</v>
      </c>
      <c r="G942" s="267"/>
      <c r="H942" s="270">
        <v>41</v>
      </c>
      <c r="I942" s="271"/>
      <c r="J942" s="267"/>
      <c r="K942" s="267"/>
      <c r="L942" s="272"/>
      <c r="M942" s="273"/>
      <c r="N942" s="274"/>
      <c r="O942" s="274"/>
      <c r="P942" s="274"/>
      <c r="Q942" s="274"/>
      <c r="R942" s="274"/>
      <c r="S942" s="274"/>
      <c r="T942" s="275"/>
      <c r="AT942" s="276" t="s">
        <v>244</v>
      </c>
      <c r="AU942" s="276" t="s">
        <v>88</v>
      </c>
      <c r="AV942" s="13" t="s">
        <v>88</v>
      </c>
      <c r="AW942" s="13" t="s">
        <v>41</v>
      </c>
      <c r="AX942" s="13" t="s">
        <v>78</v>
      </c>
      <c r="AY942" s="276" t="s">
        <v>187</v>
      </c>
    </row>
    <row r="943" spans="2:51" s="12" customFormat="1" ht="13.5">
      <c r="B943" s="256"/>
      <c r="C943" s="257"/>
      <c r="D943" s="253" t="s">
        <v>244</v>
      </c>
      <c r="E943" s="258" t="s">
        <v>34</v>
      </c>
      <c r="F943" s="259" t="s">
        <v>998</v>
      </c>
      <c r="G943" s="257"/>
      <c r="H943" s="258" t="s">
        <v>34</v>
      </c>
      <c r="I943" s="260"/>
      <c r="J943" s="257"/>
      <c r="K943" s="257"/>
      <c r="L943" s="261"/>
      <c r="M943" s="262"/>
      <c r="N943" s="263"/>
      <c r="O943" s="263"/>
      <c r="P943" s="263"/>
      <c r="Q943" s="263"/>
      <c r="R943" s="263"/>
      <c r="S943" s="263"/>
      <c r="T943" s="264"/>
      <c r="AT943" s="265" t="s">
        <v>244</v>
      </c>
      <c r="AU943" s="265" t="s">
        <v>88</v>
      </c>
      <c r="AV943" s="12" t="s">
        <v>86</v>
      </c>
      <c r="AW943" s="12" t="s">
        <v>41</v>
      </c>
      <c r="AX943" s="12" t="s">
        <v>78</v>
      </c>
      <c r="AY943" s="265" t="s">
        <v>187</v>
      </c>
    </row>
    <row r="944" spans="2:51" s="13" customFormat="1" ht="13.5">
      <c r="B944" s="266"/>
      <c r="C944" s="267"/>
      <c r="D944" s="253" t="s">
        <v>244</v>
      </c>
      <c r="E944" s="268" t="s">
        <v>34</v>
      </c>
      <c r="F944" s="269" t="s">
        <v>1142</v>
      </c>
      <c r="G944" s="267"/>
      <c r="H944" s="270">
        <v>3.9</v>
      </c>
      <c r="I944" s="271"/>
      <c r="J944" s="267"/>
      <c r="K944" s="267"/>
      <c r="L944" s="272"/>
      <c r="M944" s="273"/>
      <c r="N944" s="274"/>
      <c r="O944" s="274"/>
      <c r="P944" s="274"/>
      <c r="Q944" s="274"/>
      <c r="R944" s="274"/>
      <c r="S944" s="274"/>
      <c r="T944" s="275"/>
      <c r="AT944" s="276" t="s">
        <v>244</v>
      </c>
      <c r="AU944" s="276" t="s">
        <v>88</v>
      </c>
      <c r="AV944" s="13" t="s">
        <v>88</v>
      </c>
      <c r="AW944" s="13" t="s">
        <v>41</v>
      </c>
      <c r="AX944" s="13" t="s">
        <v>78</v>
      </c>
      <c r="AY944" s="276" t="s">
        <v>187</v>
      </c>
    </row>
    <row r="945" spans="2:51" s="12" customFormat="1" ht="13.5">
      <c r="B945" s="256"/>
      <c r="C945" s="257"/>
      <c r="D945" s="253" t="s">
        <v>244</v>
      </c>
      <c r="E945" s="258" t="s">
        <v>34</v>
      </c>
      <c r="F945" s="259" t="s">
        <v>1028</v>
      </c>
      <c r="G945" s="257"/>
      <c r="H945" s="258" t="s">
        <v>34</v>
      </c>
      <c r="I945" s="260"/>
      <c r="J945" s="257"/>
      <c r="K945" s="257"/>
      <c r="L945" s="261"/>
      <c r="M945" s="262"/>
      <c r="N945" s="263"/>
      <c r="O945" s="263"/>
      <c r="P945" s="263"/>
      <c r="Q945" s="263"/>
      <c r="R945" s="263"/>
      <c r="S945" s="263"/>
      <c r="T945" s="264"/>
      <c r="AT945" s="265" t="s">
        <v>244</v>
      </c>
      <c r="AU945" s="265" t="s">
        <v>88</v>
      </c>
      <c r="AV945" s="12" t="s">
        <v>86</v>
      </c>
      <c r="AW945" s="12" t="s">
        <v>41</v>
      </c>
      <c r="AX945" s="12" t="s">
        <v>78</v>
      </c>
      <c r="AY945" s="265" t="s">
        <v>187</v>
      </c>
    </row>
    <row r="946" spans="2:51" s="13" customFormat="1" ht="13.5">
      <c r="B946" s="266"/>
      <c r="C946" s="267"/>
      <c r="D946" s="253" t="s">
        <v>244</v>
      </c>
      <c r="E946" s="268" t="s">
        <v>34</v>
      </c>
      <c r="F946" s="269" t="s">
        <v>1143</v>
      </c>
      <c r="G946" s="267"/>
      <c r="H946" s="270">
        <v>19.02</v>
      </c>
      <c r="I946" s="271"/>
      <c r="J946" s="267"/>
      <c r="K946" s="267"/>
      <c r="L946" s="272"/>
      <c r="M946" s="273"/>
      <c r="N946" s="274"/>
      <c r="O946" s="274"/>
      <c r="P946" s="274"/>
      <c r="Q946" s="274"/>
      <c r="R946" s="274"/>
      <c r="S946" s="274"/>
      <c r="T946" s="275"/>
      <c r="AT946" s="276" t="s">
        <v>244</v>
      </c>
      <c r="AU946" s="276" t="s">
        <v>88</v>
      </c>
      <c r="AV946" s="13" t="s">
        <v>88</v>
      </c>
      <c r="AW946" s="13" t="s">
        <v>41</v>
      </c>
      <c r="AX946" s="13" t="s">
        <v>78</v>
      </c>
      <c r="AY946" s="276" t="s">
        <v>187</v>
      </c>
    </row>
    <row r="947" spans="2:51" s="12" customFormat="1" ht="13.5">
      <c r="B947" s="256"/>
      <c r="C947" s="257"/>
      <c r="D947" s="253" t="s">
        <v>244</v>
      </c>
      <c r="E947" s="258" t="s">
        <v>34</v>
      </c>
      <c r="F947" s="259" t="s">
        <v>1030</v>
      </c>
      <c r="G947" s="257"/>
      <c r="H947" s="258" t="s">
        <v>34</v>
      </c>
      <c r="I947" s="260"/>
      <c r="J947" s="257"/>
      <c r="K947" s="257"/>
      <c r="L947" s="261"/>
      <c r="M947" s="262"/>
      <c r="N947" s="263"/>
      <c r="O947" s="263"/>
      <c r="P947" s="263"/>
      <c r="Q947" s="263"/>
      <c r="R947" s="263"/>
      <c r="S947" s="263"/>
      <c r="T947" s="264"/>
      <c r="AT947" s="265" t="s">
        <v>244</v>
      </c>
      <c r="AU947" s="265" t="s">
        <v>88</v>
      </c>
      <c r="AV947" s="12" t="s">
        <v>86</v>
      </c>
      <c r="AW947" s="12" t="s">
        <v>41</v>
      </c>
      <c r="AX947" s="12" t="s">
        <v>78</v>
      </c>
      <c r="AY947" s="265" t="s">
        <v>187</v>
      </c>
    </row>
    <row r="948" spans="2:51" s="13" customFormat="1" ht="13.5">
      <c r="B948" s="266"/>
      <c r="C948" s="267"/>
      <c r="D948" s="253" t="s">
        <v>244</v>
      </c>
      <c r="E948" s="268" t="s">
        <v>34</v>
      </c>
      <c r="F948" s="269" t="s">
        <v>1369</v>
      </c>
      <c r="G948" s="267"/>
      <c r="H948" s="270">
        <v>154.22</v>
      </c>
      <c r="I948" s="271"/>
      <c r="J948" s="267"/>
      <c r="K948" s="267"/>
      <c r="L948" s="272"/>
      <c r="M948" s="273"/>
      <c r="N948" s="274"/>
      <c r="O948" s="274"/>
      <c r="P948" s="274"/>
      <c r="Q948" s="274"/>
      <c r="R948" s="274"/>
      <c r="S948" s="274"/>
      <c r="T948" s="275"/>
      <c r="AT948" s="276" t="s">
        <v>244</v>
      </c>
      <c r="AU948" s="276" t="s">
        <v>88</v>
      </c>
      <c r="AV948" s="13" t="s">
        <v>88</v>
      </c>
      <c r="AW948" s="13" t="s">
        <v>41</v>
      </c>
      <c r="AX948" s="13" t="s">
        <v>78</v>
      </c>
      <c r="AY948" s="276" t="s">
        <v>187</v>
      </c>
    </row>
    <row r="949" spans="2:51" s="12" customFormat="1" ht="13.5">
      <c r="B949" s="256"/>
      <c r="C949" s="257"/>
      <c r="D949" s="253" t="s">
        <v>244</v>
      </c>
      <c r="E949" s="258" t="s">
        <v>34</v>
      </c>
      <c r="F949" s="259" t="s">
        <v>1032</v>
      </c>
      <c r="G949" s="257"/>
      <c r="H949" s="258" t="s">
        <v>34</v>
      </c>
      <c r="I949" s="260"/>
      <c r="J949" s="257"/>
      <c r="K949" s="257"/>
      <c r="L949" s="261"/>
      <c r="M949" s="262"/>
      <c r="N949" s="263"/>
      <c r="O949" s="263"/>
      <c r="P949" s="263"/>
      <c r="Q949" s="263"/>
      <c r="R949" s="263"/>
      <c r="S949" s="263"/>
      <c r="T949" s="264"/>
      <c r="AT949" s="265" t="s">
        <v>244</v>
      </c>
      <c r="AU949" s="265" t="s">
        <v>88</v>
      </c>
      <c r="AV949" s="12" t="s">
        <v>86</v>
      </c>
      <c r="AW949" s="12" t="s">
        <v>41</v>
      </c>
      <c r="AX949" s="12" t="s">
        <v>78</v>
      </c>
      <c r="AY949" s="265" t="s">
        <v>187</v>
      </c>
    </row>
    <row r="950" spans="2:51" s="13" customFormat="1" ht="13.5">
      <c r="B950" s="266"/>
      <c r="C950" s="267"/>
      <c r="D950" s="253" t="s">
        <v>244</v>
      </c>
      <c r="E950" s="268" t="s">
        <v>34</v>
      </c>
      <c r="F950" s="269" t="s">
        <v>1145</v>
      </c>
      <c r="G950" s="267"/>
      <c r="H950" s="270">
        <v>11.9</v>
      </c>
      <c r="I950" s="271"/>
      <c r="J950" s="267"/>
      <c r="K950" s="267"/>
      <c r="L950" s="272"/>
      <c r="M950" s="273"/>
      <c r="N950" s="274"/>
      <c r="O950" s="274"/>
      <c r="P950" s="274"/>
      <c r="Q950" s="274"/>
      <c r="R950" s="274"/>
      <c r="S950" s="274"/>
      <c r="T950" s="275"/>
      <c r="AT950" s="276" t="s">
        <v>244</v>
      </c>
      <c r="AU950" s="276" t="s">
        <v>88</v>
      </c>
      <c r="AV950" s="13" t="s">
        <v>88</v>
      </c>
      <c r="AW950" s="13" t="s">
        <v>41</v>
      </c>
      <c r="AX950" s="13" t="s">
        <v>78</v>
      </c>
      <c r="AY950" s="276" t="s">
        <v>187</v>
      </c>
    </row>
    <row r="951" spans="2:51" s="12" customFormat="1" ht="13.5">
      <c r="B951" s="256"/>
      <c r="C951" s="257"/>
      <c r="D951" s="253" t="s">
        <v>244</v>
      </c>
      <c r="E951" s="258" t="s">
        <v>34</v>
      </c>
      <c r="F951" s="259" t="s">
        <v>1034</v>
      </c>
      <c r="G951" s="257"/>
      <c r="H951" s="258" t="s">
        <v>34</v>
      </c>
      <c r="I951" s="260"/>
      <c r="J951" s="257"/>
      <c r="K951" s="257"/>
      <c r="L951" s="261"/>
      <c r="M951" s="262"/>
      <c r="N951" s="263"/>
      <c r="O951" s="263"/>
      <c r="P951" s="263"/>
      <c r="Q951" s="263"/>
      <c r="R951" s="263"/>
      <c r="S951" s="263"/>
      <c r="T951" s="264"/>
      <c r="AT951" s="265" t="s">
        <v>244</v>
      </c>
      <c r="AU951" s="265" t="s">
        <v>88</v>
      </c>
      <c r="AV951" s="12" t="s">
        <v>86</v>
      </c>
      <c r="AW951" s="12" t="s">
        <v>41</v>
      </c>
      <c r="AX951" s="12" t="s">
        <v>78</v>
      </c>
      <c r="AY951" s="265" t="s">
        <v>187</v>
      </c>
    </row>
    <row r="952" spans="2:51" s="13" customFormat="1" ht="13.5">
      <c r="B952" s="266"/>
      <c r="C952" s="267"/>
      <c r="D952" s="253" t="s">
        <v>244</v>
      </c>
      <c r="E952" s="268" t="s">
        <v>34</v>
      </c>
      <c r="F952" s="269" t="s">
        <v>1146</v>
      </c>
      <c r="G952" s="267"/>
      <c r="H952" s="270">
        <v>38.1</v>
      </c>
      <c r="I952" s="271"/>
      <c r="J952" s="267"/>
      <c r="K952" s="267"/>
      <c r="L952" s="272"/>
      <c r="M952" s="273"/>
      <c r="N952" s="274"/>
      <c r="O952" s="274"/>
      <c r="P952" s="274"/>
      <c r="Q952" s="274"/>
      <c r="R952" s="274"/>
      <c r="S952" s="274"/>
      <c r="T952" s="275"/>
      <c r="AT952" s="276" t="s">
        <v>244</v>
      </c>
      <c r="AU952" s="276" t="s">
        <v>88</v>
      </c>
      <c r="AV952" s="13" t="s">
        <v>88</v>
      </c>
      <c r="AW952" s="13" t="s">
        <v>41</v>
      </c>
      <c r="AX952" s="13" t="s">
        <v>78</v>
      </c>
      <c r="AY952" s="276" t="s">
        <v>187</v>
      </c>
    </row>
    <row r="953" spans="2:51" s="12" customFormat="1" ht="13.5">
      <c r="B953" s="256"/>
      <c r="C953" s="257"/>
      <c r="D953" s="253" t="s">
        <v>244</v>
      </c>
      <c r="E953" s="258" t="s">
        <v>34</v>
      </c>
      <c r="F953" s="259" t="s">
        <v>1002</v>
      </c>
      <c r="G953" s="257"/>
      <c r="H953" s="258" t="s">
        <v>34</v>
      </c>
      <c r="I953" s="260"/>
      <c r="J953" s="257"/>
      <c r="K953" s="257"/>
      <c r="L953" s="261"/>
      <c r="M953" s="262"/>
      <c r="N953" s="263"/>
      <c r="O953" s="263"/>
      <c r="P953" s="263"/>
      <c r="Q953" s="263"/>
      <c r="R953" s="263"/>
      <c r="S953" s="263"/>
      <c r="T953" s="264"/>
      <c r="AT953" s="265" t="s">
        <v>244</v>
      </c>
      <c r="AU953" s="265" t="s">
        <v>88</v>
      </c>
      <c r="AV953" s="12" t="s">
        <v>86</v>
      </c>
      <c r="AW953" s="12" t="s">
        <v>41</v>
      </c>
      <c r="AX953" s="12" t="s">
        <v>78</v>
      </c>
      <c r="AY953" s="265" t="s">
        <v>187</v>
      </c>
    </row>
    <row r="954" spans="2:51" s="13" customFormat="1" ht="13.5">
      <c r="B954" s="266"/>
      <c r="C954" s="267"/>
      <c r="D954" s="253" t="s">
        <v>244</v>
      </c>
      <c r="E954" s="268" t="s">
        <v>34</v>
      </c>
      <c r="F954" s="269" t="s">
        <v>1147</v>
      </c>
      <c r="G954" s="267"/>
      <c r="H954" s="270">
        <v>7.5</v>
      </c>
      <c r="I954" s="271"/>
      <c r="J954" s="267"/>
      <c r="K954" s="267"/>
      <c r="L954" s="272"/>
      <c r="M954" s="273"/>
      <c r="N954" s="274"/>
      <c r="O954" s="274"/>
      <c r="P954" s="274"/>
      <c r="Q954" s="274"/>
      <c r="R954" s="274"/>
      <c r="S954" s="274"/>
      <c r="T954" s="275"/>
      <c r="AT954" s="276" t="s">
        <v>244</v>
      </c>
      <c r="AU954" s="276" t="s">
        <v>88</v>
      </c>
      <c r="AV954" s="13" t="s">
        <v>88</v>
      </c>
      <c r="AW954" s="13" t="s">
        <v>41</v>
      </c>
      <c r="AX954" s="13" t="s">
        <v>78</v>
      </c>
      <c r="AY954" s="276" t="s">
        <v>187</v>
      </c>
    </row>
    <row r="955" spans="2:51" s="12" customFormat="1" ht="13.5">
      <c r="B955" s="256"/>
      <c r="C955" s="257"/>
      <c r="D955" s="253" t="s">
        <v>244</v>
      </c>
      <c r="E955" s="258" t="s">
        <v>34</v>
      </c>
      <c r="F955" s="259" t="s">
        <v>1004</v>
      </c>
      <c r="G955" s="257"/>
      <c r="H955" s="258" t="s">
        <v>34</v>
      </c>
      <c r="I955" s="260"/>
      <c r="J955" s="257"/>
      <c r="K955" s="257"/>
      <c r="L955" s="261"/>
      <c r="M955" s="262"/>
      <c r="N955" s="263"/>
      <c r="O955" s="263"/>
      <c r="P955" s="263"/>
      <c r="Q955" s="263"/>
      <c r="R955" s="263"/>
      <c r="S955" s="263"/>
      <c r="T955" s="264"/>
      <c r="AT955" s="265" t="s">
        <v>244</v>
      </c>
      <c r="AU955" s="265" t="s">
        <v>88</v>
      </c>
      <c r="AV955" s="12" t="s">
        <v>86</v>
      </c>
      <c r="AW955" s="12" t="s">
        <v>41</v>
      </c>
      <c r="AX955" s="12" t="s">
        <v>78</v>
      </c>
      <c r="AY955" s="265" t="s">
        <v>187</v>
      </c>
    </row>
    <row r="956" spans="2:51" s="13" customFormat="1" ht="13.5">
      <c r="B956" s="266"/>
      <c r="C956" s="267"/>
      <c r="D956" s="253" t="s">
        <v>244</v>
      </c>
      <c r="E956" s="268" t="s">
        <v>34</v>
      </c>
      <c r="F956" s="269" t="s">
        <v>1370</v>
      </c>
      <c r="G956" s="267"/>
      <c r="H956" s="270">
        <v>8.2</v>
      </c>
      <c r="I956" s="271"/>
      <c r="J956" s="267"/>
      <c r="K956" s="267"/>
      <c r="L956" s="272"/>
      <c r="M956" s="273"/>
      <c r="N956" s="274"/>
      <c r="O956" s="274"/>
      <c r="P956" s="274"/>
      <c r="Q956" s="274"/>
      <c r="R956" s="274"/>
      <c r="S956" s="274"/>
      <c r="T956" s="275"/>
      <c r="AT956" s="276" t="s">
        <v>244</v>
      </c>
      <c r="AU956" s="276" t="s">
        <v>88</v>
      </c>
      <c r="AV956" s="13" t="s">
        <v>88</v>
      </c>
      <c r="AW956" s="13" t="s">
        <v>41</v>
      </c>
      <c r="AX956" s="13" t="s">
        <v>78</v>
      </c>
      <c r="AY956" s="276" t="s">
        <v>187</v>
      </c>
    </row>
    <row r="957" spans="2:51" s="12" customFormat="1" ht="13.5">
      <c r="B957" s="256"/>
      <c r="C957" s="257"/>
      <c r="D957" s="253" t="s">
        <v>244</v>
      </c>
      <c r="E957" s="258" t="s">
        <v>34</v>
      </c>
      <c r="F957" s="259" t="s">
        <v>1036</v>
      </c>
      <c r="G957" s="257"/>
      <c r="H957" s="258" t="s">
        <v>34</v>
      </c>
      <c r="I957" s="260"/>
      <c r="J957" s="257"/>
      <c r="K957" s="257"/>
      <c r="L957" s="261"/>
      <c r="M957" s="262"/>
      <c r="N957" s="263"/>
      <c r="O957" s="263"/>
      <c r="P957" s="263"/>
      <c r="Q957" s="263"/>
      <c r="R957" s="263"/>
      <c r="S957" s="263"/>
      <c r="T957" s="264"/>
      <c r="AT957" s="265" t="s">
        <v>244</v>
      </c>
      <c r="AU957" s="265" t="s">
        <v>88</v>
      </c>
      <c r="AV957" s="12" t="s">
        <v>86</v>
      </c>
      <c r="AW957" s="12" t="s">
        <v>41</v>
      </c>
      <c r="AX957" s="12" t="s">
        <v>78</v>
      </c>
      <c r="AY957" s="265" t="s">
        <v>187</v>
      </c>
    </row>
    <row r="958" spans="2:51" s="13" customFormat="1" ht="13.5">
      <c r="B958" s="266"/>
      <c r="C958" s="267"/>
      <c r="D958" s="253" t="s">
        <v>244</v>
      </c>
      <c r="E958" s="268" t="s">
        <v>34</v>
      </c>
      <c r="F958" s="269" t="s">
        <v>1149</v>
      </c>
      <c r="G958" s="267"/>
      <c r="H958" s="270">
        <v>36.9</v>
      </c>
      <c r="I958" s="271"/>
      <c r="J958" s="267"/>
      <c r="K958" s="267"/>
      <c r="L958" s="272"/>
      <c r="M958" s="273"/>
      <c r="N958" s="274"/>
      <c r="O958" s="274"/>
      <c r="P958" s="274"/>
      <c r="Q958" s="274"/>
      <c r="R958" s="274"/>
      <c r="S958" s="274"/>
      <c r="T958" s="275"/>
      <c r="AT958" s="276" t="s">
        <v>244</v>
      </c>
      <c r="AU958" s="276" t="s">
        <v>88</v>
      </c>
      <c r="AV958" s="13" t="s">
        <v>88</v>
      </c>
      <c r="AW958" s="13" t="s">
        <v>41</v>
      </c>
      <c r="AX958" s="13" t="s">
        <v>78</v>
      </c>
      <c r="AY958" s="276" t="s">
        <v>187</v>
      </c>
    </row>
    <row r="959" spans="2:51" s="12" customFormat="1" ht="13.5">
      <c r="B959" s="256"/>
      <c r="C959" s="257"/>
      <c r="D959" s="253" t="s">
        <v>244</v>
      </c>
      <c r="E959" s="258" t="s">
        <v>34</v>
      </c>
      <c r="F959" s="259" t="s">
        <v>1006</v>
      </c>
      <c r="G959" s="257"/>
      <c r="H959" s="258" t="s">
        <v>34</v>
      </c>
      <c r="I959" s="260"/>
      <c r="J959" s="257"/>
      <c r="K959" s="257"/>
      <c r="L959" s="261"/>
      <c r="M959" s="262"/>
      <c r="N959" s="263"/>
      <c r="O959" s="263"/>
      <c r="P959" s="263"/>
      <c r="Q959" s="263"/>
      <c r="R959" s="263"/>
      <c r="S959" s="263"/>
      <c r="T959" s="264"/>
      <c r="AT959" s="265" t="s">
        <v>244</v>
      </c>
      <c r="AU959" s="265" t="s">
        <v>88</v>
      </c>
      <c r="AV959" s="12" t="s">
        <v>86</v>
      </c>
      <c r="AW959" s="12" t="s">
        <v>41</v>
      </c>
      <c r="AX959" s="12" t="s">
        <v>78</v>
      </c>
      <c r="AY959" s="265" t="s">
        <v>187</v>
      </c>
    </row>
    <row r="960" spans="2:51" s="13" customFormat="1" ht="13.5">
      <c r="B960" s="266"/>
      <c r="C960" s="267"/>
      <c r="D960" s="253" t="s">
        <v>244</v>
      </c>
      <c r="E960" s="268" t="s">
        <v>34</v>
      </c>
      <c r="F960" s="269" t="s">
        <v>1150</v>
      </c>
      <c r="G960" s="267"/>
      <c r="H960" s="270">
        <v>2.9</v>
      </c>
      <c r="I960" s="271"/>
      <c r="J960" s="267"/>
      <c r="K960" s="267"/>
      <c r="L960" s="272"/>
      <c r="M960" s="273"/>
      <c r="N960" s="274"/>
      <c r="O960" s="274"/>
      <c r="P960" s="274"/>
      <c r="Q960" s="274"/>
      <c r="R960" s="274"/>
      <c r="S960" s="274"/>
      <c r="T960" s="275"/>
      <c r="AT960" s="276" t="s">
        <v>244</v>
      </c>
      <c r="AU960" s="276" t="s">
        <v>88</v>
      </c>
      <c r="AV960" s="13" t="s">
        <v>88</v>
      </c>
      <c r="AW960" s="13" t="s">
        <v>41</v>
      </c>
      <c r="AX960" s="13" t="s">
        <v>78</v>
      </c>
      <c r="AY960" s="276" t="s">
        <v>187</v>
      </c>
    </row>
    <row r="961" spans="2:51" s="12" customFormat="1" ht="13.5">
      <c r="B961" s="256"/>
      <c r="C961" s="257"/>
      <c r="D961" s="253" t="s">
        <v>244</v>
      </c>
      <c r="E961" s="258" t="s">
        <v>34</v>
      </c>
      <c r="F961" s="259" t="s">
        <v>1038</v>
      </c>
      <c r="G961" s="257"/>
      <c r="H961" s="258" t="s">
        <v>34</v>
      </c>
      <c r="I961" s="260"/>
      <c r="J961" s="257"/>
      <c r="K961" s="257"/>
      <c r="L961" s="261"/>
      <c r="M961" s="262"/>
      <c r="N961" s="263"/>
      <c r="O961" s="263"/>
      <c r="P961" s="263"/>
      <c r="Q961" s="263"/>
      <c r="R961" s="263"/>
      <c r="S961" s="263"/>
      <c r="T961" s="264"/>
      <c r="AT961" s="265" t="s">
        <v>244</v>
      </c>
      <c r="AU961" s="265" t="s">
        <v>88</v>
      </c>
      <c r="AV961" s="12" t="s">
        <v>86</v>
      </c>
      <c r="AW961" s="12" t="s">
        <v>41</v>
      </c>
      <c r="AX961" s="12" t="s">
        <v>78</v>
      </c>
      <c r="AY961" s="265" t="s">
        <v>187</v>
      </c>
    </row>
    <row r="962" spans="2:51" s="13" customFormat="1" ht="13.5">
      <c r="B962" s="266"/>
      <c r="C962" s="267"/>
      <c r="D962" s="253" t="s">
        <v>244</v>
      </c>
      <c r="E962" s="268" t="s">
        <v>34</v>
      </c>
      <c r="F962" s="269" t="s">
        <v>1151</v>
      </c>
      <c r="G962" s="267"/>
      <c r="H962" s="270">
        <v>9.65</v>
      </c>
      <c r="I962" s="271"/>
      <c r="J962" s="267"/>
      <c r="K962" s="267"/>
      <c r="L962" s="272"/>
      <c r="M962" s="273"/>
      <c r="N962" s="274"/>
      <c r="O962" s="274"/>
      <c r="P962" s="274"/>
      <c r="Q962" s="274"/>
      <c r="R962" s="274"/>
      <c r="S962" s="274"/>
      <c r="T962" s="275"/>
      <c r="AT962" s="276" t="s">
        <v>244</v>
      </c>
      <c r="AU962" s="276" t="s">
        <v>88</v>
      </c>
      <c r="AV962" s="13" t="s">
        <v>88</v>
      </c>
      <c r="AW962" s="13" t="s">
        <v>41</v>
      </c>
      <c r="AX962" s="13" t="s">
        <v>78</v>
      </c>
      <c r="AY962" s="276" t="s">
        <v>187</v>
      </c>
    </row>
    <row r="963" spans="2:51" s="12" customFormat="1" ht="13.5">
      <c r="B963" s="256"/>
      <c r="C963" s="257"/>
      <c r="D963" s="253" t="s">
        <v>244</v>
      </c>
      <c r="E963" s="258" t="s">
        <v>34</v>
      </c>
      <c r="F963" s="259" t="s">
        <v>1008</v>
      </c>
      <c r="G963" s="257"/>
      <c r="H963" s="258" t="s">
        <v>34</v>
      </c>
      <c r="I963" s="260"/>
      <c r="J963" s="257"/>
      <c r="K963" s="257"/>
      <c r="L963" s="261"/>
      <c r="M963" s="262"/>
      <c r="N963" s="263"/>
      <c r="O963" s="263"/>
      <c r="P963" s="263"/>
      <c r="Q963" s="263"/>
      <c r="R963" s="263"/>
      <c r="S963" s="263"/>
      <c r="T963" s="264"/>
      <c r="AT963" s="265" t="s">
        <v>244</v>
      </c>
      <c r="AU963" s="265" t="s">
        <v>88</v>
      </c>
      <c r="AV963" s="12" t="s">
        <v>86</v>
      </c>
      <c r="AW963" s="12" t="s">
        <v>41</v>
      </c>
      <c r="AX963" s="12" t="s">
        <v>78</v>
      </c>
      <c r="AY963" s="265" t="s">
        <v>187</v>
      </c>
    </row>
    <row r="964" spans="2:51" s="13" customFormat="1" ht="13.5">
      <c r="B964" s="266"/>
      <c r="C964" s="267"/>
      <c r="D964" s="253" t="s">
        <v>244</v>
      </c>
      <c r="E964" s="268" t="s">
        <v>34</v>
      </c>
      <c r="F964" s="269" t="s">
        <v>1152</v>
      </c>
      <c r="G964" s="267"/>
      <c r="H964" s="270">
        <v>41.1</v>
      </c>
      <c r="I964" s="271"/>
      <c r="J964" s="267"/>
      <c r="K964" s="267"/>
      <c r="L964" s="272"/>
      <c r="M964" s="273"/>
      <c r="N964" s="274"/>
      <c r="O964" s="274"/>
      <c r="P964" s="274"/>
      <c r="Q964" s="274"/>
      <c r="R964" s="274"/>
      <c r="S964" s="274"/>
      <c r="T964" s="275"/>
      <c r="AT964" s="276" t="s">
        <v>244</v>
      </c>
      <c r="AU964" s="276" t="s">
        <v>88</v>
      </c>
      <c r="AV964" s="13" t="s">
        <v>88</v>
      </c>
      <c r="AW964" s="13" t="s">
        <v>41</v>
      </c>
      <c r="AX964" s="13" t="s">
        <v>78</v>
      </c>
      <c r="AY964" s="276" t="s">
        <v>187</v>
      </c>
    </row>
    <row r="965" spans="2:51" s="12" customFormat="1" ht="13.5">
      <c r="B965" s="256"/>
      <c r="C965" s="257"/>
      <c r="D965" s="253" t="s">
        <v>244</v>
      </c>
      <c r="E965" s="258" t="s">
        <v>34</v>
      </c>
      <c r="F965" s="259" t="s">
        <v>1010</v>
      </c>
      <c r="G965" s="257"/>
      <c r="H965" s="258" t="s">
        <v>34</v>
      </c>
      <c r="I965" s="260"/>
      <c r="J965" s="257"/>
      <c r="K965" s="257"/>
      <c r="L965" s="261"/>
      <c r="M965" s="262"/>
      <c r="N965" s="263"/>
      <c r="O965" s="263"/>
      <c r="P965" s="263"/>
      <c r="Q965" s="263"/>
      <c r="R965" s="263"/>
      <c r="S965" s="263"/>
      <c r="T965" s="264"/>
      <c r="AT965" s="265" t="s">
        <v>244</v>
      </c>
      <c r="AU965" s="265" t="s">
        <v>88</v>
      </c>
      <c r="AV965" s="12" t="s">
        <v>86</v>
      </c>
      <c r="AW965" s="12" t="s">
        <v>41</v>
      </c>
      <c r="AX965" s="12" t="s">
        <v>78</v>
      </c>
      <c r="AY965" s="265" t="s">
        <v>187</v>
      </c>
    </row>
    <row r="966" spans="2:51" s="13" customFormat="1" ht="13.5">
      <c r="B966" s="266"/>
      <c r="C966" s="267"/>
      <c r="D966" s="253" t="s">
        <v>244</v>
      </c>
      <c r="E966" s="268" t="s">
        <v>34</v>
      </c>
      <c r="F966" s="269" t="s">
        <v>1371</v>
      </c>
      <c r="G966" s="267"/>
      <c r="H966" s="270">
        <v>42.02</v>
      </c>
      <c r="I966" s="271"/>
      <c r="J966" s="267"/>
      <c r="K966" s="267"/>
      <c r="L966" s="272"/>
      <c r="M966" s="273"/>
      <c r="N966" s="274"/>
      <c r="O966" s="274"/>
      <c r="P966" s="274"/>
      <c r="Q966" s="274"/>
      <c r="R966" s="274"/>
      <c r="S966" s="274"/>
      <c r="T966" s="275"/>
      <c r="AT966" s="276" t="s">
        <v>244</v>
      </c>
      <c r="AU966" s="276" t="s">
        <v>88</v>
      </c>
      <c r="AV966" s="13" t="s">
        <v>88</v>
      </c>
      <c r="AW966" s="13" t="s">
        <v>41</v>
      </c>
      <c r="AX966" s="13" t="s">
        <v>78</v>
      </c>
      <c r="AY966" s="276" t="s">
        <v>187</v>
      </c>
    </row>
    <row r="967" spans="2:51" s="15" customFormat="1" ht="13.5">
      <c r="B967" s="304"/>
      <c r="C967" s="305"/>
      <c r="D967" s="253" t="s">
        <v>244</v>
      </c>
      <c r="E967" s="306" t="s">
        <v>34</v>
      </c>
      <c r="F967" s="307" t="s">
        <v>1372</v>
      </c>
      <c r="G967" s="305"/>
      <c r="H967" s="308">
        <v>876.67</v>
      </c>
      <c r="I967" s="309"/>
      <c r="J967" s="305"/>
      <c r="K967" s="305"/>
      <c r="L967" s="310"/>
      <c r="M967" s="311"/>
      <c r="N967" s="312"/>
      <c r="O967" s="312"/>
      <c r="P967" s="312"/>
      <c r="Q967" s="312"/>
      <c r="R967" s="312"/>
      <c r="S967" s="312"/>
      <c r="T967" s="313"/>
      <c r="AT967" s="314" t="s">
        <v>244</v>
      </c>
      <c r="AU967" s="314" t="s">
        <v>88</v>
      </c>
      <c r="AV967" s="15" t="s">
        <v>113</v>
      </c>
      <c r="AW967" s="15" t="s">
        <v>41</v>
      </c>
      <c r="AX967" s="15" t="s">
        <v>78</v>
      </c>
      <c r="AY967" s="314" t="s">
        <v>187</v>
      </c>
    </row>
    <row r="968" spans="2:51" s="12" customFormat="1" ht="13.5">
      <c r="B968" s="256"/>
      <c r="C968" s="257"/>
      <c r="D968" s="253" t="s">
        <v>244</v>
      </c>
      <c r="E968" s="258" t="s">
        <v>34</v>
      </c>
      <c r="F968" s="259" t="s">
        <v>1373</v>
      </c>
      <c r="G968" s="257"/>
      <c r="H968" s="258" t="s">
        <v>34</v>
      </c>
      <c r="I968" s="260"/>
      <c r="J968" s="257"/>
      <c r="K968" s="257"/>
      <c r="L968" s="261"/>
      <c r="M968" s="262"/>
      <c r="N968" s="263"/>
      <c r="O968" s="263"/>
      <c r="P968" s="263"/>
      <c r="Q968" s="263"/>
      <c r="R968" s="263"/>
      <c r="S968" s="263"/>
      <c r="T968" s="264"/>
      <c r="AT968" s="265" t="s">
        <v>244</v>
      </c>
      <c r="AU968" s="265" t="s">
        <v>88</v>
      </c>
      <c r="AV968" s="12" t="s">
        <v>86</v>
      </c>
      <c r="AW968" s="12" t="s">
        <v>41</v>
      </c>
      <c r="AX968" s="12" t="s">
        <v>78</v>
      </c>
      <c r="AY968" s="265" t="s">
        <v>187</v>
      </c>
    </row>
    <row r="969" spans="2:51" s="12" customFormat="1" ht="13.5">
      <c r="B969" s="256"/>
      <c r="C969" s="257"/>
      <c r="D969" s="253" t="s">
        <v>244</v>
      </c>
      <c r="E969" s="258" t="s">
        <v>34</v>
      </c>
      <c r="F969" s="259" t="s">
        <v>989</v>
      </c>
      <c r="G969" s="257"/>
      <c r="H969" s="258" t="s">
        <v>34</v>
      </c>
      <c r="I969" s="260"/>
      <c r="J969" s="257"/>
      <c r="K969" s="257"/>
      <c r="L969" s="261"/>
      <c r="M969" s="262"/>
      <c r="N969" s="263"/>
      <c r="O969" s="263"/>
      <c r="P969" s="263"/>
      <c r="Q969" s="263"/>
      <c r="R969" s="263"/>
      <c r="S969" s="263"/>
      <c r="T969" s="264"/>
      <c r="AT969" s="265" t="s">
        <v>244</v>
      </c>
      <c r="AU969" s="265" t="s">
        <v>88</v>
      </c>
      <c r="AV969" s="12" t="s">
        <v>86</v>
      </c>
      <c r="AW969" s="12" t="s">
        <v>41</v>
      </c>
      <c r="AX969" s="12" t="s">
        <v>78</v>
      </c>
      <c r="AY969" s="265" t="s">
        <v>187</v>
      </c>
    </row>
    <row r="970" spans="2:51" s="13" customFormat="1" ht="13.5">
      <c r="B970" s="266"/>
      <c r="C970" s="267"/>
      <c r="D970" s="253" t="s">
        <v>244</v>
      </c>
      <c r="E970" s="268" t="s">
        <v>34</v>
      </c>
      <c r="F970" s="269" t="s">
        <v>1138</v>
      </c>
      <c r="G970" s="267"/>
      <c r="H970" s="270">
        <v>27.3</v>
      </c>
      <c r="I970" s="271"/>
      <c r="J970" s="267"/>
      <c r="K970" s="267"/>
      <c r="L970" s="272"/>
      <c r="M970" s="273"/>
      <c r="N970" s="274"/>
      <c r="O970" s="274"/>
      <c r="P970" s="274"/>
      <c r="Q970" s="274"/>
      <c r="R970" s="274"/>
      <c r="S970" s="274"/>
      <c r="T970" s="275"/>
      <c r="AT970" s="276" t="s">
        <v>244</v>
      </c>
      <c r="AU970" s="276" t="s">
        <v>88</v>
      </c>
      <c r="AV970" s="13" t="s">
        <v>88</v>
      </c>
      <c r="AW970" s="13" t="s">
        <v>41</v>
      </c>
      <c r="AX970" s="13" t="s">
        <v>78</v>
      </c>
      <c r="AY970" s="276" t="s">
        <v>187</v>
      </c>
    </row>
    <row r="971" spans="2:51" s="15" customFormat="1" ht="13.5">
      <c r="B971" s="304"/>
      <c r="C971" s="305"/>
      <c r="D971" s="253" t="s">
        <v>244</v>
      </c>
      <c r="E971" s="306" t="s">
        <v>34</v>
      </c>
      <c r="F971" s="307" t="s">
        <v>1374</v>
      </c>
      <c r="G971" s="305"/>
      <c r="H971" s="308">
        <v>27.3</v>
      </c>
      <c r="I971" s="309"/>
      <c r="J971" s="305"/>
      <c r="K971" s="305"/>
      <c r="L971" s="310"/>
      <c r="M971" s="311"/>
      <c r="N971" s="312"/>
      <c r="O971" s="312"/>
      <c r="P971" s="312"/>
      <c r="Q971" s="312"/>
      <c r="R971" s="312"/>
      <c r="S971" s="312"/>
      <c r="T971" s="313"/>
      <c r="AT971" s="314" t="s">
        <v>244</v>
      </c>
      <c r="AU971" s="314" t="s">
        <v>88</v>
      </c>
      <c r="AV971" s="15" t="s">
        <v>113</v>
      </c>
      <c r="AW971" s="15" t="s">
        <v>41</v>
      </c>
      <c r="AX971" s="15" t="s">
        <v>78</v>
      </c>
      <c r="AY971" s="314" t="s">
        <v>187</v>
      </c>
    </row>
    <row r="972" spans="2:51" s="14" customFormat="1" ht="13.5">
      <c r="B972" s="277"/>
      <c r="C972" s="278"/>
      <c r="D972" s="253" t="s">
        <v>244</v>
      </c>
      <c r="E972" s="279" t="s">
        <v>34</v>
      </c>
      <c r="F972" s="280" t="s">
        <v>251</v>
      </c>
      <c r="G972" s="278"/>
      <c r="H972" s="281">
        <v>903.97</v>
      </c>
      <c r="I972" s="282"/>
      <c r="J972" s="278"/>
      <c r="K972" s="278"/>
      <c r="L972" s="283"/>
      <c r="M972" s="284"/>
      <c r="N972" s="285"/>
      <c r="O972" s="285"/>
      <c r="P972" s="285"/>
      <c r="Q972" s="285"/>
      <c r="R972" s="285"/>
      <c r="S972" s="285"/>
      <c r="T972" s="286"/>
      <c r="AT972" s="287" t="s">
        <v>244</v>
      </c>
      <c r="AU972" s="287" t="s">
        <v>88</v>
      </c>
      <c r="AV972" s="14" t="s">
        <v>204</v>
      </c>
      <c r="AW972" s="14" t="s">
        <v>41</v>
      </c>
      <c r="AX972" s="14" t="s">
        <v>86</v>
      </c>
      <c r="AY972" s="287" t="s">
        <v>187</v>
      </c>
    </row>
    <row r="973" spans="2:65" s="1" customFormat="1" ht="16.5" customHeight="1">
      <c r="B973" s="49"/>
      <c r="C973" s="294" t="s">
        <v>1375</v>
      </c>
      <c r="D973" s="294" t="s">
        <v>531</v>
      </c>
      <c r="E973" s="295" t="s">
        <v>1376</v>
      </c>
      <c r="F973" s="296" t="s">
        <v>1377</v>
      </c>
      <c r="G973" s="297" t="s">
        <v>235</v>
      </c>
      <c r="H973" s="298">
        <v>27.846</v>
      </c>
      <c r="I973" s="299"/>
      <c r="J973" s="300">
        <f>ROUND(I973*H973,2)</f>
        <v>0</v>
      </c>
      <c r="K973" s="296" t="s">
        <v>194</v>
      </c>
      <c r="L973" s="301"/>
      <c r="M973" s="302" t="s">
        <v>34</v>
      </c>
      <c r="N973" s="303" t="s">
        <v>49</v>
      </c>
      <c r="O973" s="50"/>
      <c r="P973" s="246">
        <f>O973*H973</f>
        <v>0</v>
      </c>
      <c r="Q973" s="246">
        <v>0.0045</v>
      </c>
      <c r="R973" s="246">
        <f>Q973*H973</f>
        <v>0.125307</v>
      </c>
      <c r="S973" s="246">
        <v>0</v>
      </c>
      <c r="T973" s="247">
        <f>S973*H973</f>
        <v>0</v>
      </c>
      <c r="AR973" s="26" t="s">
        <v>426</v>
      </c>
      <c r="AT973" s="26" t="s">
        <v>531</v>
      </c>
      <c r="AU973" s="26" t="s">
        <v>88</v>
      </c>
      <c r="AY973" s="26" t="s">
        <v>187</v>
      </c>
      <c r="BE973" s="248">
        <f>IF(N973="základní",J973,0)</f>
        <v>0</v>
      </c>
      <c r="BF973" s="248">
        <f>IF(N973="snížená",J973,0)</f>
        <v>0</v>
      </c>
      <c r="BG973" s="248">
        <f>IF(N973="zákl. přenesená",J973,0)</f>
        <v>0</v>
      </c>
      <c r="BH973" s="248">
        <f>IF(N973="sníž. přenesená",J973,0)</f>
        <v>0</v>
      </c>
      <c r="BI973" s="248">
        <f>IF(N973="nulová",J973,0)</f>
        <v>0</v>
      </c>
      <c r="BJ973" s="26" t="s">
        <v>86</v>
      </c>
      <c r="BK973" s="248">
        <f>ROUND(I973*H973,2)</f>
        <v>0</v>
      </c>
      <c r="BL973" s="26" t="s">
        <v>338</v>
      </c>
      <c r="BM973" s="26" t="s">
        <v>1378</v>
      </c>
    </row>
    <row r="974" spans="2:51" s="13" customFormat="1" ht="13.5">
      <c r="B974" s="266"/>
      <c r="C974" s="267"/>
      <c r="D974" s="253" t="s">
        <v>244</v>
      </c>
      <c r="E974" s="267"/>
      <c r="F974" s="269" t="s">
        <v>1379</v>
      </c>
      <c r="G974" s="267"/>
      <c r="H974" s="270">
        <v>27.846</v>
      </c>
      <c r="I974" s="271"/>
      <c r="J974" s="267"/>
      <c r="K974" s="267"/>
      <c r="L974" s="272"/>
      <c r="M974" s="273"/>
      <c r="N974" s="274"/>
      <c r="O974" s="274"/>
      <c r="P974" s="274"/>
      <c r="Q974" s="274"/>
      <c r="R974" s="274"/>
      <c r="S974" s="274"/>
      <c r="T974" s="275"/>
      <c r="AT974" s="276" t="s">
        <v>244</v>
      </c>
      <c r="AU974" s="276" t="s">
        <v>88</v>
      </c>
      <c r="AV974" s="13" t="s">
        <v>88</v>
      </c>
      <c r="AW974" s="13" t="s">
        <v>6</v>
      </c>
      <c r="AX974" s="13" t="s">
        <v>86</v>
      </c>
      <c r="AY974" s="276" t="s">
        <v>187</v>
      </c>
    </row>
    <row r="975" spans="2:65" s="1" customFormat="1" ht="16.5" customHeight="1">
      <c r="B975" s="49"/>
      <c r="C975" s="294" t="s">
        <v>1380</v>
      </c>
      <c r="D975" s="294" t="s">
        <v>531</v>
      </c>
      <c r="E975" s="295" t="s">
        <v>1381</v>
      </c>
      <c r="F975" s="296" t="s">
        <v>1382</v>
      </c>
      <c r="G975" s="297" t="s">
        <v>235</v>
      </c>
      <c r="H975" s="298">
        <v>894.203</v>
      </c>
      <c r="I975" s="299"/>
      <c r="J975" s="300">
        <f>ROUND(I975*H975,2)</f>
        <v>0</v>
      </c>
      <c r="K975" s="296" t="s">
        <v>34</v>
      </c>
      <c r="L975" s="301"/>
      <c r="M975" s="302" t="s">
        <v>34</v>
      </c>
      <c r="N975" s="303" t="s">
        <v>49</v>
      </c>
      <c r="O975" s="50"/>
      <c r="P975" s="246">
        <f>O975*H975</f>
        <v>0</v>
      </c>
      <c r="Q975" s="246">
        <v>0.00031</v>
      </c>
      <c r="R975" s="246">
        <f>Q975*H975</f>
        <v>0.27720293</v>
      </c>
      <c r="S975" s="246">
        <v>0</v>
      </c>
      <c r="T975" s="247">
        <f>S975*H975</f>
        <v>0</v>
      </c>
      <c r="AR975" s="26" t="s">
        <v>426</v>
      </c>
      <c r="AT975" s="26" t="s">
        <v>531</v>
      </c>
      <c r="AU975" s="26" t="s">
        <v>88</v>
      </c>
      <c r="AY975" s="26" t="s">
        <v>187</v>
      </c>
      <c r="BE975" s="248">
        <f>IF(N975="základní",J975,0)</f>
        <v>0</v>
      </c>
      <c r="BF975" s="248">
        <f>IF(N975="snížená",J975,0)</f>
        <v>0</v>
      </c>
      <c r="BG975" s="248">
        <f>IF(N975="zákl. přenesená",J975,0)</f>
        <v>0</v>
      </c>
      <c r="BH975" s="248">
        <f>IF(N975="sníž. přenesená",J975,0)</f>
        <v>0</v>
      </c>
      <c r="BI975" s="248">
        <f>IF(N975="nulová",J975,0)</f>
        <v>0</v>
      </c>
      <c r="BJ975" s="26" t="s">
        <v>86</v>
      </c>
      <c r="BK975" s="248">
        <f>ROUND(I975*H975,2)</f>
        <v>0</v>
      </c>
      <c r="BL975" s="26" t="s">
        <v>338</v>
      </c>
      <c r="BM975" s="26" t="s">
        <v>1383</v>
      </c>
    </row>
    <row r="976" spans="2:51" s="13" customFormat="1" ht="13.5">
      <c r="B976" s="266"/>
      <c r="C976" s="267"/>
      <c r="D976" s="253" t="s">
        <v>244</v>
      </c>
      <c r="E976" s="267"/>
      <c r="F976" s="269" t="s">
        <v>1384</v>
      </c>
      <c r="G976" s="267"/>
      <c r="H976" s="270">
        <v>894.203</v>
      </c>
      <c r="I976" s="271"/>
      <c r="J976" s="267"/>
      <c r="K976" s="267"/>
      <c r="L976" s="272"/>
      <c r="M976" s="273"/>
      <c r="N976" s="274"/>
      <c r="O976" s="274"/>
      <c r="P976" s="274"/>
      <c r="Q976" s="274"/>
      <c r="R976" s="274"/>
      <c r="S976" s="274"/>
      <c r="T976" s="275"/>
      <c r="AT976" s="276" t="s">
        <v>244</v>
      </c>
      <c r="AU976" s="276" t="s">
        <v>88</v>
      </c>
      <c r="AV976" s="13" t="s">
        <v>88</v>
      </c>
      <c r="AW976" s="13" t="s">
        <v>6</v>
      </c>
      <c r="AX976" s="13" t="s">
        <v>86</v>
      </c>
      <c r="AY976" s="276" t="s">
        <v>187</v>
      </c>
    </row>
    <row r="977" spans="2:65" s="1" customFormat="1" ht="25.5" customHeight="1">
      <c r="B977" s="49"/>
      <c r="C977" s="237" t="s">
        <v>1385</v>
      </c>
      <c r="D977" s="237" t="s">
        <v>190</v>
      </c>
      <c r="E977" s="238" t="s">
        <v>1386</v>
      </c>
      <c r="F977" s="239" t="s">
        <v>1387</v>
      </c>
      <c r="G977" s="240" t="s">
        <v>235</v>
      </c>
      <c r="H977" s="241">
        <v>52.6</v>
      </c>
      <c r="I977" s="242"/>
      <c r="J977" s="243">
        <f>ROUND(I977*H977,2)</f>
        <v>0</v>
      </c>
      <c r="K977" s="239" t="s">
        <v>194</v>
      </c>
      <c r="L977" s="75"/>
      <c r="M977" s="244" t="s">
        <v>34</v>
      </c>
      <c r="N977" s="245" t="s">
        <v>49</v>
      </c>
      <c r="O977" s="50"/>
      <c r="P977" s="246">
        <f>O977*H977</f>
        <v>0</v>
      </c>
      <c r="Q977" s="246">
        <v>0.006</v>
      </c>
      <c r="R977" s="246">
        <f>Q977*H977</f>
        <v>0.3156</v>
      </c>
      <c r="S977" s="246">
        <v>0</v>
      </c>
      <c r="T977" s="247">
        <f>S977*H977</f>
        <v>0</v>
      </c>
      <c r="AR977" s="26" t="s">
        <v>338</v>
      </c>
      <c r="AT977" s="26" t="s">
        <v>190</v>
      </c>
      <c r="AU977" s="26" t="s">
        <v>88</v>
      </c>
      <c r="AY977" s="26" t="s">
        <v>187</v>
      </c>
      <c r="BE977" s="248">
        <f>IF(N977="základní",J977,0)</f>
        <v>0</v>
      </c>
      <c r="BF977" s="248">
        <f>IF(N977="snížená",J977,0)</f>
        <v>0</v>
      </c>
      <c r="BG977" s="248">
        <f>IF(N977="zákl. přenesená",J977,0)</f>
        <v>0</v>
      </c>
      <c r="BH977" s="248">
        <f>IF(N977="sníž. přenesená",J977,0)</f>
        <v>0</v>
      </c>
      <c r="BI977" s="248">
        <f>IF(N977="nulová",J977,0)</f>
        <v>0</v>
      </c>
      <c r="BJ977" s="26" t="s">
        <v>86</v>
      </c>
      <c r="BK977" s="248">
        <f>ROUND(I977*H977,2)</f>
        <v>0</v>
      </c>
      <c r="BL977" s="26" t="s">
        <v>338</v>
      </c>
      <c r="BM977" s="26" t="s">
        <v>1388</v>
      </c>
    </row>
    <row r="978" spans="2:47" s="1" customFormat="1" ht="13.5">
      <c r="B978" s="49"/>
      <c r="C978" s="77"/>
      <c r="D978" s="253" t="s">
        <v>237</v>
      </c>
      <c r="E978" s="77"/>
      <c r="F978" s="254" t="s">
        <v>1389</v>
      </c>
      <c r="G978" s="77"/>
      <c r="H978" s="77"/>
      <c r="I978" s="207"/>
      <c r="J978" s="77"/>
      <c r="K978" s="77"/>
      <c r="L978" s="75"/>
      <c r="M978" s="255"/>
      <c r="N978" s="50"/>
      <c r="O978" s="50"/>
      <c r="P978" s="50"/>
      <c r="Q978" s="50"/>
      <c r="R978" s="50"/>
      <c r="S978" s="50"/>
      <c r="T978" s="98"/>
      <c r="AT978" s="26" t="s">
        <v>237</v>
      </c>
      <c r="AU978" s="26" t="s">
        <v>88</v>
      </c>
    </row>
    <row r="979" spans="2:51" s="13" customFormat="1" ht="13.5">
      <c r="B979" s="266"/>
      <c r="C979" s="267"/>
      <c r="D979" s="253" t="s">
        <v>244</v>
      </c>
      <c r="E979" s="268" t="s">
        <v>34</v>
      </c>
      <c r="F979" s="269" t="s">
        <v>1390</v>
      </c>
      <c r="G979" s="267"/>
      <c r="H979" s="270">
        <v>35</v>
      </c>
      <c r="I979" s="271"/>
      <c r="J979" s="267"/>
      <c r="K979" s="267"/>
      <c r="L979" s="272"/>
      <c r="M979" s="273"/>
      <c r="N979" s="274"/>
      <c r="O979" s="274"/>
      <c r="P979" s="274"/>
      <c r="Q979" s="274"/>
      <c r="R979" s="274"/>
      <c r="S979" s="274"/>
      <c r="T979" s="275"/>
      <c r="AT979" s="276" t="s">
        <v>244</v>
      </c>
      <c r="AU979" s="276" t="s">
        <v>88</v>
      </c>
      <c r="AV979" s="13" t="s">
        <v>88</v>
      </c>
      <c r="AW979" s="13" t="s">
        <v>41</v>
      </c>
      <c r="AX979" s="13" t="s">
        <v>78</v>
      </c>
      <c r="AY979" s="276" t="s">
        <v>187</v>
      </c>
    </row>
    <row r="980" spans="2:51" s="13" customFormat="1" ht="13.5">
      <c r="B980" s="266"/>
      <c r="C980" s="267"/>
      <c r="D980" s="253" t="s">
        <v>244</v>
      </c>
      <c r="E980" s="268" t="s">
        <v>34</v>
      </c>
      <c r="F980" s="269" t="s">
        <v>1391</v>
      </c>
      <c r="G980" s="267"/>
      <c r="H980" s="270">
        <v>13.6</v>
      </c>
      <c r="I980" s="271"/>
      <c r="J980" s="267"/>
      <c r="K980" s="267"/>
      <c r="L980" s="272"/>
      <c r="M980" s="273"/>
      <c r="N980" s="274"/>
      <c r="O980" s="274"/>
      <c r="P980" s="274"/>
      <c r="Q980" s="274"/>
      <c r="R980" s="274"/>
      <c r="S980" s="274"/>
      <c r="T980" s="275"/>
      <c r="AT980" s="276" t="s">
        <v>244</v>
      </c>
      <c r="AU980" s="276" t="s">
        <v>88</v>
      </c>
      <c r="AV980" s="13" t="s">
        <v>88</v>
      </c>
      <c r="AW980" s="13" t="s">
        <v>41</v>
      </c>
      <c r="AX980" s="13" t="s">
        <v>78</v>
      </c>
      <c r="AY980" s="276" t="s">
        <v>187</v>
      </c>
    </row>
    <row r="981" spans="2:51" s="13" customFormat="1" ht="13.5">
      <c r="B981" s="266"/>
      <c r="C981" s="267"/>
      <c r="D981" s="253" t="s">
        <v>244</v>
      </c>
      <c r="E981" s="268" t="s">
        <v>34</v>
      </c>
      <c r="F981" s="269" t="s">
        <v>1392</v>
      </c>
      <c r="G981" s="267"/>
      <c r="H981" s="270">
        <v>4</v>
      </c>
      <c r="I981" s="271"/>
      <c r="J981" s="267"/>
      <c r="K981" s="267"/>
      <c r="L981" s="272"/>
      <c r="M981" s="273"/>
      <c r="N981" s="274"/>
      <c r="O981" s="274"/>
      <c r="P981" s="274"/>
      <c r="Q981" s="274"/>
      <c r="R981" s="274"/>
      <c r="S981" s="274"/>
      <c r="T981" s="275"/>
      <c r="AT981" s="276" t="s">
        <v>244</v>
      </c>
      <c r="AU981" s="276" t="s">
        <v>88</v>
      </c>
      <c r="AV981" s="13" t="s">
        <v>88</v>
      </c>
      <c r="AW981" s="13" t="s">
        <v>41</v>
      </c>
      <c r="AX981" s="13" t="s">
        <v>78</v>
      </c>
      <c r="AY981" s="276" t="s">
        <v>187</v>
      </c>
    </row>
    <row r="982" spans="2:51" s="14" customFormat="1" ht="13.5">
      <c r="B982" s="277"/>
      <c r="C982" s="278"/>
      <c r="D982" s="253" t="s">
        <v>244</v>
      </c>
      <c r="E982" s="279" t="s">
        <v>34</v>
      </c>
      <c r="F982" s="280" t="s">
        <v>251</v>
      </c>
      <c r="G982" s="278"/>
      <c r="H982" s="281">
        <v>52.6</v>
      </c>
      <c r="I982" s="282"/>
      <c r="J982" s="278"/>
      <c r="K982" s="278"/>
      <c r="L982" s="283"/>
      <c r="M982" s="284"/>
      <c r="N982" s="285"/>
      <c r="O982" s="285"/>
      <c r="P982" s="285"/>
      <c r="Q982" s="285"/>
      <c r="R982" s="285"/>
      <c r="S982" s="285"/>
      <c r="T982" s="286"/>
      <c r="AT982" s="287" t="s">
        <v>244</v>
      </c>
      <c r="AU982" s="287" t="s">
        <v>88</v>
      </c>
      <c r="AV982" s="14" t="s">
        <v>204</v>
      </c>
      <c r="AW982" s="14" t="s">
        <v>41</v>
      </c>
      <c r="AX982" s="14" t="s">
        <v>86</v>
      </c>
      <c r="AY982" s="287" t="s">
        <v>187</v>
      </c>
    </row>
    <row r="983" spans="2:65" s="1" customFormat="1" ht="16.5" customHeight="1">
      <c r="B983" s="49"/>
      <c r="C983" s="294" t="s">
        <v>1393</v>
      </c>
      <c r="D983" s="294" t="s">
        <v>531</v>
      </c>
      <c r="E983" s="295" t="s">
        <v>1394</v>
      </c>
      <c r="F983" s="296" t="s">
        <v>1395</v>
      </c>
      <c r="G983" s="297" t="s">
        <v>235</v>
      </c>
      <c r="H983" s="298">
        <v>35.7</v>
      </c>
      <c r="I983" s="299"/>
      <c r="J983" s="300">
        <f>ROUND(I983*H983,2)</f>
        <v>0</v>
      </c>
      <c r="K983" s="296" t="s">
        <v>194</v>
      </c>
      <c r="L983" s="301"/>
      <c r="M983" s="302" t="s">
        <v>34</v>
      </c>
      <c r="N983" s="303" t="s">
        <v>49</v>
      </c>
      <c r="O983" s="50"/>
      <c r="P983" s="246">
        <f>O983*H983</f>
        <v>0</v>
      </c>
      <c r="Q983" s="246">
        <v>0.0036</v>
      </c>
      <c r="R983" s="246">
        <f>Q983*H983</f>
        <v>0.12852</v>
      </c>
      <c r="S983" s="246">
        <v>0</v>
      </c>
      <c r="T983" s="247">
        <f>S983*H983</f>
        <v>0</v>
      </c>
      <c r="AR983" s="26" t="s">
        <v>426</v>
      </c>
      <c r="AT983" s="26" t="s">
        <v>531</v>
      </c>
      <c r="AU983" s="26" t="s">
        <v>88</v>
      </c>
      <c r="AY983" s="26" t="s">
        <v>187</v>
      </c>
      <c r="BE983" s="248">
        <f>IF(N983="základní",J983,0)</f>
        <v>0</v>
      </c>
      <c r="BF983" s="248">
        <f>IF(N983="snížená",J983,0)</f>
        <v>0</v>
      </c>
      <c r="BG983" s="248">
        <f>IF(N983="zákl. přenesená",J983,0)</f>
        <v>0</v>
      </c>
      <c r="BH983" s="248">
        <f>IF(N983="sníž. přenesená",J983,0)</f>
        <v>0</v>
      </c>
      <c r="BI983" s="248">
        <f>IF(N983="nulová",J983,0)</f>
        <v>0</v>
      </c>
      <c r="BJ983" s="26" t="s">
        <v>86</v>
      </c>
      <c r="BK983" s="248">
        <f>ROUND(I983*H983,2)</f>
        <v>0</v>
      </c>
      <c r="BL983" s="26" t="s">
        <v>338</v>
      </c>
      <c r="BM983" s="26" t="s">
        <v>1396</v>
      </c>
    </row>
    <row r="984" spans="2:51" s="13" customFormat="1" ht="13.5">
      <c r="B984" s="266"/>
      <c r="C984" s="267"/>
      <c r="D984" s="253" t="s">
        <v>244</v>
      </c>
      <c r="E984" s="267"/>
      <c r="F984" s="269" t="s">
        <v>1397</v>
      </c>
      <c r="G984" s="267"/>
      <c r="H984" s="270">
        <v>35.7</v>
      </c>
      <c r="I984" s="271"/>
      <c r="J984" s="267"/>
      <c r="K984" s="267"/>
      <c r="L984" s="272"/>
      <c r="M984" s="273"/>
      <c r="N984" s="274"/>
      <c r="O984" s="274"/>
      <c r="P984" s="274"/>
      <c r="Q984" s="274"/>
      <c r="R984" s="274"/>
      <c r="S984" s="274"/>
      <c r="T984" s="275"/>
      <c r="AT984" s="276" t="s">
        <v>244</v>
      </c>
      <c r="AU984" s="276" t="s">
        <v>88</v>
      </c>
      <c r="AV984" s="13" t="s">
        <v>88</v>
      </c>
      <c r="AW984" s="13" t="s">
        <v>6</v>
      </c>
      <c r="AX984" s="13" t="s">
        <v>86</v>
      </c>
      <c r="AY984" s="276" t="s">
        <v>187</v>
      </c>
    </row>
    <row r="985" spans="2:65" s="1" customFormat="1" ht="16.5" customHeight="1">
      <c r="B985" s="49"/>
      <c r="C985" s="294" t="s">
        <v>1398</v>
      </c>
      <c r="D985" s="294" t="s">
        <v>531</v>
      </c>
      <c r="E985" s="295" t="s">
        <v>1399</v>
      </c>
      <c r="F985" s="296" t="s">
        <v>1400</v>
      </c>
      <c r="G985" s="297" t="s">
        <v>235</v>
      </c>
      <c r="H985" s="298">
        <v>4.08</v>
      </c>
      <c r="I985" s="299"/>
      <c r="J985" s="300">
        <f>ROUND(I985*H985,2)</f>
        <v>0</v>
      </c>
      <c r="K985" s="296" t="s">
        <v>194</v>
      </c>
      <c r="L985" s="301"/>
      <c r="M985" s="302" t="s">
        <v>34</v>
      </c>
      <c r="N985" s="303" t="s">
        <v>49</v>
      </c>
      <c r="O985" s="50"/>
      <c r="P985" s="246">
        <f>O985*H985</f>
        <v>0</v>
      </c>
      <c r="Q985" s="246">
        <v>0.0018</v>
      </c>
      <c r="R985" s="246">
        <f>Q985*H985</f>
        <v>0.007344</v>
      </c>
      <c r="S985" s="246">
        <v>0</v>
      </c>
      <c r="T985" s="247">
        <f>S985*H985</f>
        <v>0</v>
      </c>
      <c r="AR985" s="26" t="s">
        <v>426</v>
      </c>
      <c r="AT985" s="26" t="s">
        <v>531</v>
      </c>
      <c r="AU985" s="26" t="s">
        <v>88</v>
      </c>
      <c r="AY985" s="26" t="s">
        <v>187</v>
      </c>
      <c r="BE985" s="248">
        <f>IF(N985="základní",J985,0)</f>
        <v>0</v>
      </c>
      <c r="BF985" s="248">
        <f>IF(N985="snížená",J985,0)</f>
        <v>0</v>
      </c>
      <c r="BG985" s="248">
        <f>IF(N985="zákl. přenesená",J985,0)</f>
        <v>0</v>
      </c>
      <c r="BH985" s="248">
        <f>IF(N985="sníž. přenesená",J985,0)</f>
        <v>0</v>
      </c>
      <c r="BI985" s="248">
        <f>IF(N985="nulová",J985,0)</f>
        <v>0</v>
      </c>
      <c r="BJ985" s="26" t="s">
        <v>86</v>
      </c>
      <c r="BK985" s="248">
        <f>ROUND(I985*H985,2)</f>
        <v>0</v>
      </c>
      <c r="BL985" s="26" t="s">
        <v>338</v>
      </c>
      <c r="BM985" s="26" t="s">
        <v>1401</v>
      </c>
    </row>
    <row r="986" spans="2:51" s="13" customFormat="1" ht="13.5">
      <c r="B986" s="266"/>
      <c r="C986" s="267"/>
      <c r="D986" s="253" t="s">
        <v>244</v>
      </c>
      <c r="E986" s="267"/>
      <c r="F986" s="269" t="s">
        <v>1402</v>
      </c>
      <c r="G986" s="267"/>
      <c r="H986" s="270">
        <v>4.08</v>
      </c>
      <c r="I986" s="271"/>
      <c r="J986" s="267"/>
      <c r="K986" s="267"/>
      <c r="L986" s="272"/>
      <c r="M986" s="273"/>
      <c r="N986" s="274"/>
      <c r="O986" s="274"/>
      <c r="P986" s="274"/>
      <c r="Q986" s="274"/>
      <c r="R986" s="274"/>
      <c r="S986" s="274"/>
      <c r="T986" s="275"/>
      <c r="AT986" s="276" t="s">
        <v>244</v>
      </c>
      <c r="AU986" s="276" t="s">
        <v>88</v>
      </c>
      <c r="AV986" s="13" t="s">
        <v>88</v>
      </c>
      <c r="AW986" s="13" t="s">
        <v>6</v>
      </c>
      <c r="AX986" s="13" t="s">
        <v>86</v>
      </c>
      <c r="AY986" s="276" t="s">
        <v>187</v>
      </c>
    </row>
    <row r="987" spans="2:65" s="1" customFormat="1" ht="16.5" customHeight="1">
      <c r="B987" s="49"/>
      <c r="C987" s="294" t="s">
        <v>1403</v>
      </c>
      <c r="D987" s="294" t="s">
        <v>531</v>
      </c>
      <c r="E987" s="295" t="s">
        <v>1404</v>
      </c>
      <c r="F987" s="296" t="s">
        <v>1405</v>
      </c>
      <c r="G987" s="297" t="s">
        <v>235</v>
      </c>
      <c r="H987" s="298">
        <v>13.872</v>
      </c>
      <c r="I987" s="299"/>
      <c r="J987" s="300">
        <f>ROUND(I987*H987,2)</f>
        <v>0</v>
      </c>
      <c r="K987" s="296" t="s">
        <v>194</v>
      </c>
      <c r="L987" s="301"/>
      <c r="M987" s="302" t="s">
        <v>34</v>
      </c>
      <c r="N987" s="303" t="s">
        <v>49</v>
      </c>
      <c r="O987" s="50"/>
      <c r="P987" s="246">
        <f>O987*H987</f>
        <v>0</v>
      </c>
      <c r="Q987" s="246">
        <v>0.0048</v>
      </c>
      <c r="R987" s="246">
        <f>Q987*H987</f>
        <v>0.0665856</v>
      </c>
      <c r="S987" s="246">
        <v>0</v>
      </c>
      <c r="T987" s="247">
        <f>S987*H987</f>
        <v>0</v>
      </c>
      <c r="AR987" s="26" t="s">
        <v>426</v>
      </c>
      <c r="AT987" s="26" t="s">
        <v>531</v>
      </c>
      <c r="AU987" s="26" t="s">
        <v>88</v>
      </c>
      <c r="AY987" s="26" t="s">
        <v>187</v>
      </c>
      <c r="BE987" s="248">
        <f>IF(N987="základní",J987,0)</f>
        <v>0</v>
      </c>
      <c r="BF987" s="248">
        <f>IF(N987="snížená",J987,0)</f>
        <v>0</v>
      </c>
      <c r="BG987" s="248">
        <f>IF(N987="zákl. přenesená",J987,0)</f>
        <v>0</v>
      </c>
      <c r="BH987" s="248">
        <f>IF(N987="sníž. přenesená",J987,0)</f>
        <v>0</v>
      </c>
      <c r="BI987" s="248">
        <f>IF(N987="nulová",J987,0)</f>
        <v>0</v>
      </c>
      <c r="BJ987" s="26" t="s">
        <v>86</v>
      </c>
      <c r="BK987" s="248">
        <f>ROUND(I987*H987,2)</f>
        <v>0</v>
      </c>
      <c r="BL987" s="26" t="s">
        <v>338</v>
      </c>
      <c r="BM987" s="26" t="s">
        <v>1406</v>
      </c>
    </row>
    <row r="988" spans="2:51" s="13" customFormat="1" ht="13.5">
      <c r="B988" s="266"/>
      <c r="C988" s="267"/>
      <c r="D988" s="253" t="s">
        <v>244</v>
      </c>
      <c r="E988" s="267"/>
      <c r="F988" s="269" t="s">
        <v>1407</v>
      </c>
      <c r="G988" s="267"/>
      <c r="H988" s="270">
        <v>13.872</v>
      </c>
      <c r="I988" s="271"/>
      <c r="J988" s="267"/>
      <c r="K988" s="267"/>
      <c r="L988" s="272"/>
      <c r="M988" s="273"/>
      <c r="N988" s="274"/>
      <c r="O988" s="274"/>
      <c r="P988" s="274"/>
      <c r="Q988" s="274"/>
      <c r="R988" s="274"/>
      <c r="S988" s="274"/>
      <c r="T988" s="275"/>
      <c r="AT988" s="276" t="s">
        <v>244</v>
      </c>
      <c r="AU988" s="276" t="s">
        <v>88</v>
      </c>
      <c r="AV988" s="13" t="s">
        <v>88</v>
      </c>
      <c r="AW988" s="13" t="s">
        <v>6</v>
      </c>
      <c r="AX988" s="13" t="s">
        <v>86</v>
      </c>
      <c r="AY988" s="276" t="s">
        <v>187</v>
      </c>
    </row>
    <row r="989" spans="2:65" s="1" customFormat="1" ht="38.25" customHeight="1">
      <c r="B989" s="49"/>
      <c r="C989" s="237" t="s">
        <v>1408</v>
      </c>
      <c r="D989" s="237" t="s">
        <v>190</v>
      </c>
      <c r="E989" s="238" t="s">
        <v>1409</v>
      </c>
      <c r="F989" s="239" t="s">
        <v>1410</v>
      </c>
      <c r="G989" s="240" t="s">
        <v>235</v>
      </c>
      <c r="H989" s="241">
        <v>467.977</v>
      </c>
      <c r="I989" s="242"/>
      <c r="J989" s="243">
        <f>ROUND(I989*H989,2)</f>
        <v>0</v>
      </c>
      <c r="K989" s="239" t="s">
        <v>1411</v>
      </c>
      <c r="L989" s="75"/>
      <c r="M989" s="244" t="s">
        <v>34</v>
      </c>
      <c r="N989" s="245" t="s">
        <v>49</v>
      </c>
      <c r="O989" s="50"/>
      <c r="P989" s="246">
        <f>O989*H989</f>
        <v>0</v>
      </c>
      <c r="Q989" s="246">
        <v>0.00014</v>
      </c>
      <c r="R989" s="246">
        <f>Q989*H989</f>
        <v>0.06551678</v>
      </c>
      <c r="S989" s="246">
        <v>0</v>
      </c>
      <c r="T989" s="247">
        <f>S989*H989</f>
        <v>0</v>
      </c>
      <c r="AR989" s="26" t="s">
        <v>338</v>
      </c>
      <c r="AT989" s="26" t="s">
        <v>190</v>
      </c>
      <c r="AU989" s="26" t="s">
        <v>88</v>
      </c>
      <c r="AY989" s="26" t="s">
        <v>187</v>
      </c>
      <c r="BE989" s="248">
        <f>IF(N989="základní",J989,0)</f>
        <v>0</v>
      </c>
      <c r="BF989" s="248">
        <f>IF(N989="snížená",J989,0)</f>
        <v>0</v>
      </c>
      <c r="BG989" s="248">
        <f>IF(N989="zákl. přenesená",J989,0)</f>
        <v>0</v>
      </c>
      <c r="BH989" s="248">
        <f>IF(N989="sníž. přenesená",J989,0)</f>
        <v>0</v>
      </c>
      <c r="BI989" s="248">
        <f>IF(N989="nulová",J989,0)</f>
        <v>0</v>
      </c>
      <c r="BJ989" s="26" t="s">
        <v>86</v>
      </c>
      <c r="BK989" s="248">
        <f>ROUND(I989*H989,2)</f>
        <v>0</v>
      </c>
      <c r="BL989" s="26" t="s">
        <v>338</v>
      </c>
      <c r="BM989" s="26" t="s">
        <v>1412</v>
      </c>
    </row>
    <row r="990" spans="2:47" s="1" customFormat="1" ht="13.5">
      <c r="B990" s="49"/>
      <c r="C990" s="77"/>
      <c r="D990" s="253" t="s">
        <v>237</v>
      </c>
      <c r="E990" s="77"/>
      <c r="F990" s="254" t="s">
        <v>1413</v>
      </c>
      <c r="G990" s="77"/>
      <c r="H990" s="77"/>
      <c r="I990" s="207"/>
      <c r="J990" s="77"/>
      <c r="K990" s="77"/>
      <c r="L990" s="75"/>
      <c r="M990" s="255"/>
      <c r="N990" s="50"/>
      <c r="O990" s="50"/>
      <c r="P990" s="50"/>
      <c r="Q990" s="50"/>
      <c r="R990" s="50"/>
      <c r="S990" s="50"/>
      <c r="T990" s="98"/>
      <c r="AT990" s="26" t="s">
        <v>237</v>
      </c>
      <c r="AU990" s="26" t="s">
        <v>88</v>
      </c>
    </row>
    <row r="991" spans="2:51" s="12" customFormat="1" ht="13.5">
      <c r="B991" s="256"/>
      <c r="C991" s="257"/>
      <c r="D991" s="253" t="s">
        <v>244</v>
      </c>
      <c r="E991" s="258" t="s">
        <v>34</v>
      </c>
      <c r="F991" s="259" t="s">
        <v>1414</v>
      </c>
      <c r="G991" s="257"/>
      <c r="H991" s="258" t="s">
        <v>34</v>
      </c>
      <c r="I991" s="260"/>
      <c r="J991" s="257"/>
      <c r="K991" s="257"/>
      <c r="L991" s="261"/>
      <c r="M991" s="262"/>
      <c r="N991" s="263"/>
      <c r="O991" s="263"/>
      <c r="P991" s="263"/>
      <c r="Q991" s="263"/>
      <c r="R991" s="263"/>
      <c r="S991" s="263"/>
      <c r="T991" s="264"/>
      <c r="AT991" s="265" t="s">
        <v>244</v>
      </c>
      <c r="AU991" s="265" t="s">
        <v>88</v>
      </c>
      <c r="AV991" s="12" t="s">
        <v>86</v>
      </c>
      <c r="AW991" s="12" t="s">
        <v>41</v>
      </c>
      <c r="AX991" s="12" t="s">
        <v>78</v>
      </c>
      <c r="AY991" s="265" t="s">
        <v>187</v>
      </c>
    </row>
    <row r="992" spans="2:51" s="12" customFormat="1" ht="13.5">
      <c r="B992" s="256"/>
      <c r="C992" s="257"/>
      <c r="D992" s="253" t="s">
        <v>244</v>
      </c>
      <c r="E992" s="258" t="s">
        <v>34</v>
      </c>
      <c r="F992" s="259" t="s">
        <v>1415</v>
      </c>
      <c r="G992" s="257"/>
      <c r="H992" s="258" t="s">
        <v>34</v>
      </c>
      <c r="I992" s="260"/>
      <c r="J992" s="257"/>
      <c r="K992" s="257"/>
      <c r="L992" s="261"/>
      <c r="M992" s="262"/>
      <c r="N992" s="263"/>
      <c r="O992" s="263"/>
      <c r="P992" s="263"/>
      <c r="Q992" s="263"/>
      <c r="R992" s="263"/>
      <c r="S992" s="263"/>
      <c r="T992" s="264"/>
      <c r="AT992" s="265" t="s">
        <v>244</v>
      </c>
      <c r="AU992" s="265" t="s">
        <v>88</v>
      </c>
      <c r="AV992" s="12" t="s">
        <v>86</v>
      </c>
      <c r="AW992" s="12" t="s">
        <v>41</v>
      </c>
      <c r="AX992" s="12" t="s">
        <v>78</v>
      </c>
      <c r="AY992" s="265" t="s">
        <v>187</v>
      </c>
    </row>
    <row r="993" spans="2:51" s="13" customFormat="1" ht="13.5">
      <c r="B993" s="266"/>
      <c r="C993" s="267"/>
      <c r="D993" s="253" t="s">
        <v>244</v>
      </c>
      <c r="E993" s="268" t="s">
        <v>34</v>
      </c>
      <c r="F993" s="269" t="s">
        <v>1340</v>
      </c>
      <c r="G993" s="267"/>
      <c r="H993" s="270">
        <v>53.816</v>
      </c>
      <c r="I993" s="271"/>
      <c r="J993" s="267"/>
      <c r="K993" s="267"/>
      <c r="L993" s="272"/>
      <c r="M993" s="273"/>
      <c r="N993" s="274"/>
      <c r="O993" s="274"/>
      <c r="P993" s="274"/>
      <c r="Q993" s="274"/>
      <c r="R993" s="274"/>
      <c r="S993" s="274"/>
      <c r="T993" s="275"/>
      <c r="AT993" s="276" t="s">
        <v>244</v>
      </c>
      <c r="AU993" s="276" t="s">
        <v>88</v>
      </c>
      <c r="AV993" s="13" t="s">
        <v>88</v>
      </c>
      <c r="AW993" s="13" t="s">
        <v>41</v>
      </c>
      <c r="AX993" s="13" t="s">
        <v>78</v>
      </c>
      <c r="AY993" s="276" t="s">
        <v>187</v>
      </c>
    </row>
    <row r="994" spans="2:51" s="13" customFormat="1" ht="13.5">
      <c r="B994" s="266"/>
      <c r="C994" s="267"/>
      <c r="D994" s="253" t="s">
        <v>244</v>
      </c>
      <c r="E994" s="268" t="s">
        <v>34</v>
      </c>
      <c r="F994" s="269" t="s">
        <v>1341</v>
      </c>
      <c r="G994" s="267"/>
      <c r="H994" s="270">
        <v>73.586</v>
      </c>
      <c r="I994" s="271"/>
      <c r="J994" s="267"/>
      <c r="K994" s="267"/>
      <c r="L994" s="272"/>
      <c r="M994" s="273"/>
      <c r="N994" s="274"/>
      <c r="O994" s="274"/>
      <c r="P994" s="274"/>
      <c r="Q994" s="274"/>
      <c r="R994" s="274"/>
      <c r="S994" s="274"/>
      <c r="T994" s="275"/>
      <c r="AT994" s="276" t="s">
        <v>244</v>
      </c>
      <c r="AU994" s="276" t="s">
        <v>88</v>
      </c>
      <c r="AV994" s="13" t="s">
        <v>88</v>
      </c>
      <c r="AW994" s="13" t="s">
        <v>41</v>
      </c>
      <c r="AX994" s="13" t="s">
        <v>78</v>
      </c>
      <c r="AY994" s="276" t="s">
        <v>187</v>
      </c>
    </row>
    <row r="995" spans="2:51" s="13" customFormat="1" ht="13.5">
      <c r="B995" s="266"/>
      <c r="C995" s="267"/>
      <c r="D995" s="253" t="s">
        <v>244</v>
      </c>
      <c r="E995" s="268" t="s">
        <v>34</v>
      </c>
      <c r="F995" s="269" t="s">
        <v>1342</v>
      </c>
      <c r="G995" s="267"/>
      <c r="H995" s="270">
        <v>2.38</v>
      </c>
      <c r="I995" s="271"/>
      <c r="J995" s="267"/>
      <c r="K995" s="267"/>
      <c r="L995" s="272"/>
      <c r="M995" s="273"/>
      <c r="N995" s="274"/>
      <c r="O995" s="274"/>
      <c r="P995" s="274"/>
      <c r="Q995" s="274"/>
      <c r="R995" s="274"/>
      <c r="S995" s="274"/>
      <c r="T995" s="275"/>
      <c r="AT995" s="276" t="s">
        <v>244</v>
      </c>
      <c r="AU995" s="276" t="s">
        <v>88</v>
      </c>
      <c r="AV995" s="13" t="s">
        <v>88</v>
      </c>
      <c r="AW995" s="13" t="s">
        <v>41</v>
      </c>
      <c r="AX995" s="13" t="s">
        <v>78</v>
      </c>
      <c r="AY995" s="276" t="s">
        <v>187</v>
      </c>
    </row>
    <row r="996" spans="2:51" s="13" customFormat="1" ht="13.5">
      <c r="B996" s="266"/>
      <c r="C996" s="267"/>
      <c r="D996" s="253" t="s">
        <v>244</v>
      </c>
      <c r="E996" s="268" t="s">
        <v>34</v>
      </c>
      <c r="F996" s="269" t="s">
        <v>1343</v>
      </c>
      <c r="G996" s="267"/>
      <c r="H996" s="270">
        <v>-0.764</v>
      </c>
      <c r="I996" s="271"/>
      <c r="J996" s="267"/>
      <c r="K996" s="267"/>
      <c r="L996" s="272"/>
      <c r="M996" s="273"/>
      <c r="N996" s="274"/>
      <c r="O996" s="274"/>
      <c r="P996" s="274"/>
      <c r="Q996" s="274"/>
      <c r="R996" s="274"/>
      <c r="S996" s="274"/>
      <c r="T996" s="275"/>
      <c r="AT996" s="276" t="s">
        <v>244</v>
      </c>
      <c r="AU996" s="276" t="s">
        <v>88</v>
      </c>
      <c r="AV996" s="13" t="s">
        <v>88</v>
      </c>
      <c r="AW996" s="13" t="s">
        <v>41</v>
      </c>
      <c r="AX996" s="13" t="s">
        <v>78</v>
      </c>
      <c r="AY996" s="276" t="s">
        <v>187</v>
      </c>
    </row>
    <row r="997" spans="2:51" s="12" customFormat="1" ht="13.5">
      <c r="B997" s="256"/>
      <c r="C997" s="257"/>
      <c r="D997" s="253" t="s">
        <v>244</v>
      </c>
      <c r="E997" s="258" t="s">
        <v>34</v>
      </c>
      <c r="F997" s="259" t="s">
        <v>1344</v>
      </c>
      <c r="G997" s="257"/>
      <c r="H997" s="258" t="s">
        <v>34</v>
      </c>
      <c r="I997" s="260"/>
      <c r="J997" s="257"/>
      <c r="K997" s="257"/>
      <c r="L997" s="261"/>
      <c r="M997" s="262"/>
      <c r="N997" s="263"/>
      <c r="O997" s="263"/>
      <c r="P997" s="263"/>
      <c r="Q997" s="263"/>
      <c r="R997" s="263"/>
      <c r="S997" s="263"/>
      <c r="T997" s="264"/>
      <c r="AT997" s="265" t="s">
        <v>244</v>
      </c>
      <c r="AU997" s="265" t="s">
        <v>88</v>
      </c>
      <c r="AV997" s="12" t="s">
        <v>86</v>
      </c>
      <c r="AW997" s="12" t="s">
        <v>41</v>
      </c>
      <c r="AX997" s="12" t="s">
        <v>78</v>
      </c>
      <c r="AY997" s="265" t="s">
        <v>187</v>
      </c>
    </row>
    <row r="998" spans="2:51" s="13" customFormat="1" ht="13.5">
      <c r="B998" s="266"/>
      <c r="C998" s="267"/>
      <c r="D998" s="253" t="s">
        <v>244</v>
      </c>
      <c r="E998" s="268" t="s">
        <v>34</v>
      </c>
      <c r="F998" s="269" t="s">
        <v>1345</v>
      </c>
      <c r="G998" s="267"/>
      <c r="H998" s="270">
        <v>281.204</v>
      </c>
      <c r="I998" s="271"/>
      <c r="J998" s="267"/>
      <c r="K998" s="267"/>
      <c r="L998" s="272"/>
      <c r="M998" s="273"/>
      <c r="N998" s="274"/>
      <c r="O998" s="274"/>
      <c r="P998" s="274"/>
      <c r="Q998" s="274"/>
      <c r="R998" s="274"/>
      <c r="S998" s="274"/>
      <c r="T998" s="275"/>
      <c r="AT998" s="276" t="s">
        <v>244</v>
      </c>
      <c r="AU998" s="276" t="s">
        <v>88</v>
      </c>
      <c r="AV998" s="13" t="s">
        <v>88</v>
      </c>
      <c r="AW998" s="13" t="s">
        <v>41</v>
      </c>
      <c r="AX998" s="13" t="s">
        <v>78</v>
      </c>
      <c r="AY998" s="276" t="s">
        <v>187</v>
      </c>
    </row>
    <row r="999" spans="2:51" s="13" customFormat="1" ht="13.5">
      <c r="B999" s="266"/>
      <c r="C999" s="267"/>
      <c r="D999" s="253" t="s">
        <v>244</v>
      </c>
      <c r="E999" s="268" t="s">
        <v>34</v>
      </c>
      <c r="F999" s="269" t="s">
        <v>1346</v>
      </c>
      <c r="G999" s="267"/>
      <c r="H999" s="270">
        <v>-14.524</v>
      </c>
      <c r="I999" s="271"/>
      <c r="J999" s="267"/>
      <c r="K999" s="267"/>
      <c r="L999" s="272"/>
      <c r="M999" s="273"/>
      <c r="N999" s="274"/>
      <c r="O999" s="274"/>
      <c r="P999" s="274"/>
      <c r="Q999" s="274"/>
      <c r="R999" s="274"/>
      <c r="S999" s="274"/>
      <c r="T999" s="275"/>
      <c r="AT999" s="276" t="s">
        <v>244</v>
      </c>
      <c r="AU999" s="276" t="s">
        <v>88</v>
      </c>
      <c r="AV999" s="13" t="s">
        <v>88</v>
      </c>
      <c r="AW999" s="13" t="s">
        <v>41</v>
      </c>
      <c r="AX999" s="13" t="s">
        <v>78</v>
      </c>
      <c r="AY999" s="276" t="s">
        <v>187</v>
      </c>
    </row>
    <row r="1000" spans="2:51" s="12" customFormat="1" ht="13.5">
      <c r="B1000" s="256"/>
      <c r="C1000" s="257"/>
      <c r="D1000" s="253" t="s">
        <v>244</v>
      </c>
      <c r="E1000" s="258" t="s">
        <v>34</v>
      </c>
      <c r="F1000" s="259" t="s">
        <v>1347</v>
      </c>
      <c r="G1000" s="257"/>
      <c r="H1000" s="258" t="s">
        <v>34</v>
      </c>
      <c r="I1000" s="260"/>
      <c r="J1000" s="257"/>
      <c r="K1000" s="257"/>
      <c r="L1000" s="261"/>
      <c r="M1000" s="262"/>
      <c r="N1000" s="263"/>
      <c r="O1000" s="263"/>
      <c r="P1000" s="263"/>
      <c r="Q1000" s="263"/>
      <c r="R1000" s="263"/>
      <c r="S1000" s="263"/>
      <c r="T1000" s="264"/>
      <c r="AT1000" s="265" t="s">
        <v>244</v>
      </c>
      <c r="AU1000" s="265" t="s">
        <v>88</v>
      </c>
      <c r="AV1000" s="12" t="s">
        <v>86</v>
      </c>
      <c r="AW1000" s="12" t="s">
        <v>41</v>
      </c>
      <c r="AX1000" s="12" t="s">
        <v>78</v>
      </c>
      <c r="AY1000" s="265" t="s">
        <v>187</v>
      </c>
    </row>
    <row r="1001" spans="2:51" s="13" customFormat="1" ht="13.5">
      <c r="B1001" s="266"/>
      <c r="C1001" s="267"/>
      <c r="D1001" s="253" t="s">
        <v>244</v>
      </c>
      <c r="E1001" s="268" t="s">
        <v>34</v>
      </c>
      <c r="F1001" s="269" t="s">
        <v>1348</v>
      </c>
      <c r="G1001" s="267"/>
      <c r="H1001" s="270">
        <v>73.559</v>
      </c>
      <c r="I1001" s="271"/>
      <c r="J1001" s="267"/>
      <c r="K1001" s="267"/>
      <c r="L1001" s="272"/>
      <c r="M1001" s="273"/>
      <c r="N1001" s="274"/>
      <c r="O1001" s="274"/>
      <c r="P1001" s="274"/>
      <c r="Q1001" s="274"/>
      <c r="R1001" s="274"/>
      <c r="S1001" s="274"/>
      <c r="T1001" s="275"/>
      <c r="AT1001" s="276" t="s">
        <v>244</v>
      </c>
      <c r="AU1001" s="276" t="s">
        <v>88</v>
      </c>
      <c r="AV1001" s="13" t="s">
        <v>88</v>
      </c>
      <c r="AW1001" s="13" t="s">
        <v>41</v>
      </c>
      <c r="AX1001" s="13" t="s">
        <v>78</v>
      </c>
      <c r="AY1001" s="276" t="s">
        <v>187</v>
      </c>
    </row>
    <row r="1002" spans="2:51" s="13" customFormat="1" ht="13.5">
      <c r="B1002" s="266"/>
      <c r="C1002" s="267"/>
      <c r="D1002" s="253" t="s">
        <v>244</v>
      </c>
      <c r="E1002" s="268" t="s">
        <v>34</v>
      </c>
      <c r="F1002" s="269" t="s">
        <v>1349</v>
      </c>
      <c r="G1002" s="267"/>
      <c r="H1002" s="270">
        <v>-1.28</v>
      </c>
      <c r="I1002" s="271"/>
      <c r="J1002" s="267"/>
      <c r="K1002" s="267"/>
      <c r="L1002" s="272"/>
      <c r="M1002" s="273"/>
      <c r="N1002" s="274"/>
      <c r="O1002" s="274"/>
      <c r="P1002" s="274"/>
      <c r="Q1002" s="274"/>
      <c r="R1002" s="274"/>
      <c r="S1002" s="274"/>
      <c r="T1002" s="275"/>
      <c r="AT1002" s="276" t="s">
        <v>244</v>
      </c>
      <c r="AU1002" s="276" t="s">
        <v>88</v>
      </c>
      <c r="AV1002" s="13" t="s">
        <v>88</v>
      </c>
      <c r="AW1002" s="13" t="s">
        <v>41</v>
      </c>
      <c r="AX1002" s="13" t="s">
        <v>78</v>
      </c>
      <c r="AY1002" s="276" t="s">
        <v>187</v>
      </c>
    </row>
    <row r="1003" spans="2:51" s="13" customFormat="1" ht="13.5">
      <c r="B1003" s="266"/>
      <c r="C1003" s="267"/>
      <c r="D1003" s="253" t="s">
        <v>244</v>
      </c>
      <c r="E1003" s="268" t="s">
        <v>34</v>
      </c>
      <c r="F1003" s="269" t="s">
        <v>1416</v>
      </c>
      <c r="G1003" s="267"/>
      <c r="H1003" s="270">
        <v>-72</v>
      </c>
      <c r="I1003" s="271"/>
      <c r="J1003" s="267"/>
      <c r="K1003" s="267"/>
      <c r="L1003" s="272"/>
      <c r="M1003" s="273"/>
      <c r="N1003" s="274"/>
      <c r="O1003" s="274"/>
      <c r="P1003" s="274"/>
      <c r="Q1003" s="274"/>
      <c r="R1003" s="274"/>
      <c r="S1003" s="274"/>
      <c r="T1003" s="275"/>
      <c r="AT1003" s="276" t="s">
        <v>244</v>
      </c>
      <c r="AU1003" s="276" t="s">
        <v>88</v>
      </c>
      <c r="AV1003" s="13" t="s">
        <v>88</v>
      </c>
      <c r="AW1003" s="13" t="s">
        <v>41</v>
      </c>
      <c r="AX1003" s="13" t="s">
        <v>78</v>
      </c>
      <c r="AY1003" s="276" t="s">
        <v>187</v>
      </c>
    </row>
    <row r="1004" spans="2:51" s="15" customFormat="1" ht="13.5">
      <c r="B1004" s="304"/>
      <c r="C1004" s="305"/>
      <c r="D1004" s="253" t="s">
        <v>244</v>
      </c>
      <c r="E1004" s="306" t="s">
        <v>34</v>
      </c>
      <c r="F1004" s="307" t="s">
        <v>1417</v>
      </c>
      <c r="G1004" s="305"/>
      <c r="H1004" s="308">
        <v>395.977</v>
      </c>
      <c r="I1004" s="309"/>
      <c r="J1004" s="305"/>
      <c r="K1004" s="305"/>
      <c r="L1004" s="310"/>
      <c r="M1004" s="311"/>
      <c r="N1004" s="312"/>
      <c r="O1004" s="312"/>
      <c r="P1004" s="312"/>
      <c r="Q1004" s="312"/>
      <c r="R1004" s="312"/>
      <c r="S1004" s="312"/>
      <c r="T1004" s="313"/>
      <c r="AT1004" s="314" t="s">
        <v>244</v>
      </c>
      <c r="AU1004" s="314" t="s">
        <v>88</v>
      </c>
      <c r="AV1004" s="15" t="s">
        <v>113</v>
      </c>
      <c r="AW1004" s="15" t="s">
        <v>41</v>
      </c>
      <c r="AX1004" s="15" t="s">
        <v>78</v>
      </c>
      <c r="AY1004" s="314" t="s">
        <v>187</v>
      </c>
    </row>
    <row r="1005" spans="2:51" s="12" customFormat="1" ht="13.5">
      <c r="B1005" s="256"/>
      <c r="C1005" s="257"/>
      <c r="D1005" s="253" t="s">
        <v>244</v>
      </c>
      <c r="E1005" s="258" t="s">
        <v>34</v>
      </c>
      <c r="F1005" s="259" t="s">
        <v>1418</v>
      </c>
      <c r="G1005" s="257"/>
      <c r="H1005" s="258" t="s">
        <v>34</v>
      </c>
      <c r="I1005" s="260"/>
      <c r="J1005" s="257"/>
      <c r="K1005" s="257"/>
      <c r="L1005" s="261"/>
      <c r="M1005" s="262"/>
      <c r="N1005" s="263"/>
      <c r="O1005" s="263"/>
      <c r="P1005" s="263"/>
      <c r="Q1005" s="263"/>
      <c r="R1005" s="263"/>
      <c r="S1005" s="263"/>
      <c r="T1005" s="264"/>
      <c r="AT1005" s="265" t="s">
        <v>244</v>
      </c>
      <c r="AU1005" s="265" t="s">
        <v>88</v>
      </c>
      <c r="AV1005" s="12" t="s">
        <v>86</v>
      </c>
      <c r="AW1005" s="12" t="s">
        <v>41</v>
      </c>
      <c r="AX1005" s="12" t="s">
        <v>78</v>
      </c>
      <c r="AY1005" s="265" t="s">
        <v>187</v>
      </c>
    </row>
    <row r="1006" spans="2:51" s="13" customFormat="1" ht="13.5">
      <c r="B1006" s="266"/>
      <c r="C1006" s="267"/>
      <c r="D1006" s="253" t="s">
        <v>244</v>
      </c>
      <c r="E1006" s="268" t="s">
        <v>34</v>
      </c>
      <c r="F1006" s="269" t="s">
        <v>940</v>
      </c>
      <c r="G1006" s="267"/>
      <c r="H1006" s="270">
        <v>72</v>
      </c>
      <c r="I1006" s="271"/>
      <c r="J1006" s="267"/>
      <c r="K1006" s="267"/>
      <c r="L1006" s="272"/>
      <c r="M1006" s="273"/>
      <c r="N1006" s="274"/>
      <c r="O1006" s="274"/>
      <c r="P1006" s="274"/>
      <c r="Q1006" s="274"/>
      <c r="R1006" s="274"/>
      <c r="S1006" s="274"/>
      <c r="T1006" s="275"/>
      <c r="AT1006" s="276" t="s">
        <v>244</v>
      </c>
      <c r="AU1006" s="276" t="s">
        <v>88</v>
      </c>
      <c r="AV1006" s="13" t="s">
        <v>88</v>
      </c>
      <c r="AW1006" s="13" t="s">
        <v>41</v>
      </c>
      <c r="AX1006" s="13" t="s">
        <v>78</v>
      </c>
      <c r="AY1006" s="276" t="s">
        <v>187</v>
      </c>
    </row>
    <row r="1007" spans="2:51" s="15" customFormat="1" ht="13.5">
      <c r="B1007" s="304"/>
      <c r="C1007" s="305"/>
      <c r="D1007" s="253" t="s">
        <v>244</v>
      </c>
      <c r="E1007" s="306" t="s">
        <v>34</v>
      </c>
      <c r="F1007" s="307" t="s">
        <v>1419</v>
      </c>
      <c r="G1007" s="305"/>
      <c r="H1007" s="308">
        <v>72</v>
      </c>
      <c r="I1007" s="309"/>
      <c r="J1007" s="305"/>
      <c r="K1007" s="305"/>
      <c r="L1007" s="310"/>
      <c r="M1007" s="311"/>
      <c r="N1007" s="312"/>
      <c r="O1007" s="312"/>
      <c r="P1007" s="312"/>
      <c r="Q1007" s="312"/>
      <c r="R1007" s="312"/>
      <c r="S1007" s="312"/>
      <c r="T1007" s="313"/>
      <c r="AT1007" s="314" t="s">
        <v>244</v>
      </c>
      <c r="AU1007" s="314" t="s">
        <v>88</v>
      </c>
      <c r="AV1007" s="15" t="s">
        <v>113</v>
      </c>
      <c r="AW1007" s="15" t="s">
        <v>41</v>
      </c>
      <c r="AX1007" s="15" t="s">
        <v>78</v>
      </c>
      <c r="AY1007" s="314" t="s">
        <v>187</v>
      </c>
    </row>
    <row r="1008" spans="2:51" s="14" customFormat="1" ht="13.5">
      <c r="B1008" s="277"/>
      <c r="C1008" s="278"/>
      <c r="D1008" s="253" t="s">
        <v>244</v>
      </c>
      <c r="E1008" s="279" t="s">
        <v>34</v>
      </c>
      <c r="F1008" s="280" t="s">
        <v>251</v>
      </c>
      <c r="G1008" s="278"/>
      <c r="H1008" s="281">
        <v>467.977</v>
      </c>
      <c r="I1008" s="282"/>
      <c r="J1008" s="278"/>
      <c r="K1008" s="278"/>
      <c r="L1008" s="283"/>
      <c r="M1008" s="284"/>
      <c r="N1008" s="285"/>
      <c r="O1008" s="285"/>
      <c r="P1008" s="285"/>
      <c r="Q1008" s="285"/>
      <c r="R1008" s="285"/>
      <c r="S1008" s="285"/>
      <c r="T1008" s="286"/>
      <c r="AT1008" s="287" t="s">
        <v>244</v>
      </c>
      <c r="AU1008" s="287" t="s">
        <v>88</v>
      </c>
      <c r="AV1008" s="14" t="s">
        <v>204</v>
      </c>
      <c r="AW1008" s="14" t="s">
        <v>41</v>
      </c>
      <c r="AX1008" s="14" t="s">
        <v>86</v>
      </c>
      <c r="AY1008" s="287" t="s">
        <v>187</v>
      </c>
    </row>
    <row r="1009" spans="2:65" s="1" customFormat="1" ht="25.5" customHeight="1">
      <c r="B1009" s="49"/>
      <c r="C1009" s="294" t="s">
        <v>1420</v>
      </c>
      <c r="D1009" s="294" t="s">
        <v>531</v>
      </c>
      <c r="E1009" s="295" t="s">
        <v>1421</v>
      </c>
      <c r="F1009" s="296" t="s">
        <v>1422</v>
      </c>
      <c r="G1009" s="297" t="s">
        <v>235</v>
      </c>
      <c r="H1009" s="298">
        <v>73.44</v>
      </c>
      <c r="I1009" s="299"/>
      <c r="J1009" s="300">
        <f>ROUND(I1009*H1009,2)</f>
        <v>0</v>
      </c>
      <c r="K1009" s="296" t="s">
        <v>194</v>
      </c>
      <c r="L1009" s="301"/>
      <c r="M1009" s="302" t="s">
        <v>34</v>
      </c>
      <c r="N1009" s="303" t="s">
        <v>49</v>
      </c>
      <c r="O1009" s="50"/>
      <c r="P1009" s="246">
        <f>O1009*H1009</f>
        <v>0</v>
      </c>
      <c r="Q1009" s="246">
        <v>0.01604</v>
      </c>
      <c r="R1009" s="246">
        <f>Q1009*H1009</f>
        <v>1.1779776</v>
      </c>
      <c r="S1009" s="246">
        <v>0</v>
      </c>
      <c r="T1009" s="247">
        <f>S1009*H1009</f>
        <v>0</v>
      </c>
      <c r="AR1009" s="26" t="s">
        <v>426</v>
      </c>
      <c r="AT1009" s="26" t="s">
        <v>531</v>
      </c>
      <c r="AU1009" s="26" t="s">
        <v>88</v>
      </c>
      <c r="AY1009" s="26" t="s">
        <v>187</v>
      </c>
      <c r="BE1009" s="248">
        <f>IF(N1009="základní",J1009,0)</f>
        <v>0</v>
      </c>
      <c r="BF1009" s="248">
        <f>IF(N1009="snížená",J1009,0)</f>
        <v>0</v>
      </c>
      <c r="BG1009" s="248">
        <f>IF(N1009="zákl. přenesená",J1009,0)</f>
        <v>0</v>
      </c>
      <c r="BH1009" s="248">
        <f>IF(N1009="sníž. přenesená",J1009,0)</f>
        <v>0</v>
      </c>
      <c r="BI1009" s="248">
        <f>IF(N1009="nulová",J1009,0)</f>
        <v>0</v>
      </c>
      <c r="BJ1009" s="26" t="s">
        <v>86</v>
      </c>
      <c r="BK1009" s="248">
        <f>ROUND(I1009*H1009,2)</f>
        <v>0</v>
      </c>
      <c r="BL1009" s="26" t="s">
        <v>338</v>
      </c>
      <c r="BM1009" s="26" t="s">
        <v>1423</v>
      </c>
    </row>
    <row r="1010" spans="2:51" s="13" customFormat="1" ht="13.5">
      <c r="B1010" s="266"/>
      <c r="C1010" s="267"/>
      <c r="D1010" s="253" t="s">
        <v>244</v>
      </c>
      <c r="E1010" s="267"/>
      <c r="F1010" s="269" t="s">
        <v>1424</v>
      </c>
      <c r="G1010" s="267"/>
      <c r="H1010" s="270">
        <v>73.44</v>
      </c>
      <c r="I1010" s="271"/>
      <c r="J1010" s="267"/>
      <c r="K1010" s="267"/>
      <c r="L1010" s="272"/>
      <c r="M1010" s="273"/>
      <c r="N1010" s="274"/>
      <c r="O1010" s="274"/>
      <c r="P1010" s="274"/>
      <c r="Q1010" s="274"/>
      <c r="R1010" s="274"/>
      <c r="S1010" s="274"/>
      <c r="T1010" s="275"/>
      <c r="AT1010" s="276" t="s">
        <v>244</v>
      </c>
      <c r="AU1010" s="276" t="s">
        <v>88</v>
      </c>
      <c r="AV1010" s="13" t="s">
        <v>88</v>
      </c>
      <c r="AW1010" s="13" t="s">
        <v>6</v>
      </c>
      <c r="AX1010" s="13" t="s">
        <v>86</v>
      </c>
      <c r="AY1010" s="276" t="s">
        <v>187</v>
      </c>
    </row>
    <row r="1011" spans="2:65" s="1" customFormat="1" ht="25.5" customHeight="1">
      <c r="B1011" s="49"/>
      <c r="C1011" s="294" t="s">
        <v>1425</v>
      </c>
      <c r="D1011" s="294" t="s">
        <v>531</v>
      </c>
      <c r="E1011" s="295" t="s">
        <v>1426</v>
      </c>
      <c r="F1011" s="296" t="s">
        <v>1427</v>
      </c>
      <c r="G1011" s="297" t="s">
        <v>235</v>
      </c>
      <c r="H1011" s="298">
        <v>881.233</v>
      </c>
      <c r="I1011" s="299"/>
      <c r="J1011" s="300">
        <f>ROUND(I1011*H1011,2)</f>
        <v>0</v>
      </c>
      <c r="K1011" s="296" t="s">
        <v>194</v>
      </c>
      <c r="L1011" s="301"/>
      <c r="M1011" s="302" t="s">
        <v>34</v>
      </c>
      <c r="N1011" s="303" t="s">
        <v>49</v>
      </c>
      <c r="O1011" s="50"/>
      <c r="P1011" s="246">
        <f>O1011*H1011</f>
        <v>0</v>
      </c>
      <c r="Q1011" s="246">
        <v>0.01872</v>
      </c>
      <c r="R1011" s="246">
        <f>Q1011*H1011</f>
        <v>16.496681759999998</v>
      </c>
      <c r="S1011" s="246">
        <v>0</v>
      </c>
      <c r="T1011" s="247">
        <f>S1011*H1011</f>
        <v>0</v>
      </c>
      <c r="AR1011" s="26" t="s">
        <v>426</v>
      </c>
      <c r="AT1011" s="26" t="s">
        <v>531</v>
      </c>
      <c r="AU1011" s="26" t="s">
        <v>88</v>
      </c>
      <c r="AY1011" s="26" t="s">
        <v>187</v>
      </c>
      <c r="BE1011" s="248">
        <f>IF(N1011="základní",J1011,0)</f>
        <v>0</v>
      </c>
      <c r="BF1011" s="248">
        <f>IF(N1011="snížená",J1011,0)</f>
        <v>0</v>
      </c>
      <c r="BG1011" s="248">
        <f>IF(N1011="zákl. přenesená",J1011,0)</f>
        <v>0</v>
      </c>
      <c r="BH1011" s="248">
        <f>IF(N1011="sníž. přenesená",J1011,0)</f>
        <v>0</v>
      </c>
      <c r="BI1011" s="248">
        <f>IF(N1011="nulová",J1011,0)</f>
        <v>0</v>
      </c>
      <c r="BJ1011" s="26" t="s">
        <v>86</v>
      </c>
      <c r="BK1011" s="248">
        <f>ROUND(I1011*H1011,2)</f>
        <v>0</v>
      </c>
      <c r="BL1011" s="26" t="s">
        <v>338</v>
      </c>
      <c r="BM1011" s="26" t="s">
        <v>1428</v>
      </c>
    </row>
    <row r="1012" spans="2:51" s="13" customFormat="1" ht="13.5">
      <c r="B1012" s="266"/>
      <c r="C1012" s="267"/>
      <c r="D1012" s="253" t="s">
        <v>244</v>
      </c>
      <c r="E1012" s="268" t="s">
        <v>34</v>
      </c>
      <c r="F1012" s="269" t="s">
        <v>1429</v>
      </c>
      <c r="G1012" s="267"/>
      <c r="H1012" s="270">
        <v>791.954</v>
      </c>
      <c r="I1012" s="271"/>
      <c r="J1012" s="267"/>
      <c r="K1012" s="267"/>
      <c r="L1012" s="272"/>
      <c r="M1012" s="273"/>
      <c r="N1012" s="274"/>
      <c r="O1012" s="274"/>
      <c r="P1012" s="274"/>
      <c r="Q1012" s="274"/>
      <c r="R1012" s="274"/>
      <c r="S1012" s="274"/>
      <c r="T1012" s="275"/>
      <c r="AT1012" s="276" t="s">
        <v>244</v>
      </c>
      <c r="AU1012" s="276" t="s">
        <v>88</v>
      </c>
      <c r="AV1012" s="13" t="s">
        <v>88</v>
      </c>
      <c r="AW1012" s="13" t="s">
        <v>41</v>
      </c>
      <c r="AX1012" s="13" t="s">
        <v>78</v>
      </c>
      <c r="AY1012" s="276" t="s">
        <v>187</v>
      </c>
    </row>
    <row r="1013" spans="2:51" s="13" customFormat="1" ht="13.5">
      <c r="B1013" s="266"/>
      <c r="C1013" s="267"/>
      <c r="D1013" s="253" t="s">
        <v>244</v>
      </c>
      <c r="E1013" s="268" t="s">
        <v>34</v>
      </c>
      <c r="F1013" s="269" t="s">
        <v>1430</v>
      </c>
      <c r="G1013" s="267"/>
      <c r="H1013" s="270">
        <v>72</v>
      </c>
      <c r="I1013" s="271"/>
      <c r="J1013" s="267"/>
      <c r="K1013" s="267"/>
      <c r="L1013" s="272"/>
      <c r="M1013" s="273"/>
      <c r="N1013" s="274"/>
      <c r="O1013" s="274"/>
      <c r="P1013" s="274"/>
      <c r="Q1013" s="274"/>
      <c r="R1013" s="274"/>
      <c r="S1013" s="274"/>
      <c r="T1013" s="275"/>
      <c r="AT1013" s="276" t="s">
        <v>244</v>
      </c>
      <c r="AU1013" s="276" t="s">
        <v>88</v>
      </c>
      <c r="AV1013" s="13" t="s">
        <v>88</v>
      </c>
      <c r="AW1013" s="13" t="s">
        <v>41</v>
      </c>
      <c r="AX1013" s="13" t="s">
        <v>78</v>
      </c>
      <c r="AY1013" s="276" t="s">
        <v>187</v>
      </c>
    </row>
    <row r="1014" spans="2:51" s="14" customFormat="1" ht="13.5">
      <c r="B1014" s="277"/>
      <c r="C1014" s="278"/>
      <c r="D1014" s="253" t="s">
        <v>244</v>
      </c>
      <c r="E1014" s="279" t="s">
        <v>34</v>
      </c>
      <c r="F1014" s="280" t="s">
        <v>251</v>
      </c>
      <c r="G1014" s="278"/>
      <c r="H1014" s="281">
        <v>863.954</v>
      </c>
      <c r="I1014" s="282"/>
      <c r="J1014" s="278"/>
      <c r="K1014" s="278"/>
      <c r="L1014" s="283"/>
      <c r="M1014" s="284"/>
      <c r="N1014" s="285"/>
      <c r="O1014" s="285"/>
      <c r="P1014" s="285"/>
      <c r="Q1014" s="285"/>
      <c r="R1014" s="285"/>
      <c r="S1014" s="285"/>
      <c r="T1014" s="286"/>
      <c r="AT1014" s="287" t="s">
        <v>244</v>
      </c>
      <c r="AU1014" s="287" t="s">
        <v>88</v>
      </c>
      <c r="AV1014" s="14" t="s">
        <v>204</v>
      </c>
      <c r="AW1014" s="14" t="s">
        <v>41</v>
      </c>
      <c r="AX1014" s="14" t="s">
        <v>86</v>
      </c>
      <c r="AY1014" s="287" t="s">
        <v>187</v>
      </c>
    </row>
    <row r="1015" spans="2:51" s="13" customFormat="1" ht="13.5">
      <c r="B1015" s="266"/>
      <c r="C1015" s="267"/>
      <c r="D1015" s="253" t="s">
        <v>244</v>
      </c>
      <c r="E1015" s="267"/>
      <c r="F1015" s="269" t="s">
        <v>1431</v>
      </c>
      <c r="G1015" s="267"/>
      <c r="H1015" s="270">
        <v>881.233</v>
      </c>
      <c r="I1015" s="271"/>
      <c r="J1015" s="267"/>
      <c r="K1015" s="267"/>
      <c r="L1015" s="272"/>
      <c r="M1015" s="273"/>
      <c r="N1015" s="274"/>
      <c r="O1015" s="274"/>
      <c r="P1015" s="274"/>
      <c r="Q1015" s="274"/>
      <c r="R1015" s="274"/>
      <c r="S1015" s="274"/>
      <c r="T1015" s="275"/>
      <c r="AT1015" s="276" t="s">
        <v>244</v>
      </c>
      <c r="AU1015" s="276" t="s">
        <v>88</v>
      </c>
      <c r="AV1015" s="13" t="s">
        <v>88</v>
      </c>
      <c r="AW1015" s="13" t="s">
        <v>6</v>
      </c>
      <c r="AX1015" s="13" t="s">
        <v>86</v>
      </c>
      <c r="AY1015" s="276" t="s">
        <v>187</v>
      </c>
    </row>
    <row r="1016" spans="2:65" s="1" customFormat="1" ht="38.25" customHeight="1">
      <c r="B1016" s="49"/>
      <c r="C1016" s="237" t="s">
        <v>1432</v>
      </c>
      <c r="D1016" s="237" t="s">
        <v>190</v>
      </c>
      <c r="E1016" s="238" t="s">
        <v>1433</v>
      </c>
      <c r="F1016" s="239" t="s">
        <v>1434</v>
      </c>
      <c r="G1016" s="240" t="s">
        <v>235</v>
      </c>
      <c r="H1016" s="241">
        <v>198.72</v>
      </c>
      <c r="I1016" s="242"/>
      <c r="J1016" s="243">
        <f>ROUND(I1016*H1016,2)</f>
        <v>0</v>
      </c>
      <c r="K1016" s="239" t="s">
        <v>194</v>
      </c>
      <c r="L1016" s="75"/>
      <c r="M1016" s="244" t="s">
        <v>34</v>
      </c>
      <c r="N1016" s="245" t="s">
        <v>49</v>
      </c>
      <c r="O1016" s="50"/>
      <c r="P1016" s="246">
        <f>O1016*H1016</f>
        <v>0</v>
      </c>
      <c r="Q1016" s="246">
        <v>0</v>
      </c>
      <c r="R1016" s="246">
        <f>Q1016*H1016</f>
        <v>0</v>
      </c>
      <c r="S1016" s="246">
        <v>0</v>
      </c>
      <c r="T1016" s="247">
        <f>S1016*H1016</f>
        <v>0</v>
      </c>
      <c r="AR1016" s="26" t="s">
        <v>338</v>
      </c>
      <c r="AT1016" s="26" t="s">
        <v>190</v>
      </c>
      <c r="AU1016" s="26" t="s">
        <v>88</v>
      </c>
      <c r="AY1016" s="26" t="s">
        <v>187</v>
      </c>
      <c r="BE1016" s="248">
        <f>IF(N1016="základní",J1016,0)</f>
        <v>0</v>
      </c>
      <c r="BF1016" s="248">
        <f>IF(N1016="snížená",J1016,0)</f>
        <v>0</v>
      </c>
      <c r="BG1016" s="248">
        <f>IF(N1016="zákl. přenesená",J1016,0)</f>
        <v>0</v>
      </c>
      <c r="BH1016" s="248">
        <f>IF(N1016="sníž. přenesená",J1016,0)</f>
        <v>0</v>
      </c>
      <c r="BI1016" s="248">
        <f>IF(N1016="nulová",J1016,0)</f>
        <v>0</v>
      </c>
      <c r="BJ1016" s="26" t="s">
        <v>86</v>
      </c>
      <c r="BK1016" s="248">
        <f>ROUND(I1016*H1016,2)</f>
        <v>0</v>
      </c>
      <c r="BL1016" s="26" t="s">
        <v>338</v>
      </c>
      <c r="BM1016" s="26" t="s">
        <v>1435</v>
      </c>
    </row>
    <row r="1017" spans="2:47" s="1" customFormat="1" ht="13.5">
      <c r="B1017" s="49"/>
      <c r="C1017" s="77"/>
      <c r="D1017" s="253" t="s">
        <v>237</v>
      </c>
      <c r="E1017" s="77"/>
      <c r="F1017" s="254" t="s">
        <v>1436</v>
      </c>
      <c r="G1017" s="77"/>
      <c r="H1017" s="77"/>
      <c r="I1017" s="207"/>
      <c r="J1017" s="77"/>
      <c r="K1017" s="77"/>
      <c r="L1017" s="75"/>
      <c r="M1017" s="255"/>
      <c r="N1017" s="50"/>
      <c r="O1017" s="50"/>
      <c r="P1017" s="50"/>
      <c r="Q1017" s="50"/>
      <c r="R1017" s="50"/>
      <c r="S1017" s="50"/>
      <c r="T1017" s="98"/>
      <c r="AT1017" s="26" t="s">
        <v>237</v>
      </c>
      <c r="AU1017" s="26" t="s">
        <v>88</v>
      </c>
    </row>
    <row r="1018" spans="2:51" s="13" customFormat="1" ht="13.5">
      <c r="B1018" s="266"/>
      <c r="C1018" s="267"/>
      <c r="D1018" s="253" t="s">
        <v>244</v>
      </c>
      <c r="E1018" s="268" t="s">
        <v>34</v>
      </c>
      <c r="F1018" s="269" t="s">
        <v>1437</v>
      </c>
      <c r="G1018" s="267"/>
      <c r="H1018" s="270">
        <v>198.72</v>
      </c>
      <c r="I1018" s="271"/>
      <c r="J1018" s="267"/>
      <c r="K1018" s="267"/>
      <c r="L1018" s="272"/>
      <c r="M1018" s="273"/>
      <c r="N1018" s="274"/>
      <c r="O1018" s="274"/>
      <c r="P1018" s="274"/>
      <c r="Q1018" s="274"/>
      <c r="R1018" s="274"/>
      <c r="S1018" s="274"/>
      <c r="T1018" s="275"/>
      <c r="AT1018" s="276" t="s">
        <v>244</v>
      </c>
      <c r="AU1018" s="276" t="s">
        <v>88</v>
      </c>
      <c r="AV1018" s="13" t="s">
        <v>88</v>
      </c>
      <c r="AW1018" s="13" t="s">
        <v>41</v>
      </c>
      <c r="AX1018" s="13" t="s">
        <v>86</v>
      </c>
      <c r="AY1018" s="276" t="s">
        <v>187</v>
      </c>
    </row>
    <row r="1019" spans="2:65" s="1" customFormat="1" ht="16.5" customHeight="1">
      <c r="B1019" s="49"/>
      <c r="C1019" s="294" t="s">
        <v>1438</v>
      </c>
      <c r="D1019" s="294" t="s">
        <v>531</v>
      </c>
      <c r="E1019" s="295" t="s">
        <v>1439</v>
      </c>
      <c r="F1019" s="296" t="s">
        <v>1440</v>
      </c>
      <c r="G1019" s="297" t="s">
        <v>235</v>
      </c>
      <c r="H1019" s="298">
        <v>208.656</v>
      </c>
      <c r="I1019" s="299"/>
      <c r="J1019" s="300">
        <f>ROUND(I1019*H1019,2)</f>
        <v>0</v>
      </c>
      <c r="K1019" s="296" t="s">
        <v>194</v>
      </c>
      <c r="L1019" s="301"/>
      <c r="M1019" s="302" t="s">
        <v>34</v>
      </c>
      <c r="N1019" s="303" t="s">
        <v>49</v>
      </c>
      <c r="O1019" s="50"/>
      <c r="P1019" s="246">
        <f>O1019*H1019</f>
        <v>0</v>
      </c>
      <c r="Q1019" s="246">
        <v>6E-05</v>
      </c>
      <c r="R1019" s="246">
        <f>Q1019*H1019</f>
        <v>0.01251936</v>
      </c>
      <c r="S1019" s="246">
        <v>0</v>
      </c>
      <c r="T1019" s="247">
        <f>S1019*H1019</f>
        <v>0</v>
      </c>
      <c r="AR1019" s="26" t="s">
        <v>426</v>
      </c>
      <c r="AT1019" s="26" t="s">
        <v>531</v>
      </c>
      <c r="AU1019" s="26" t="s">
        <v>88</v>
      </c>
      <c r="AY1019" s="26" t="s">
        <v>187</v>
      </c>
      <c r="BE1019" s="248">
        <f>IF(N1019="základní",J1019,0)</f>
        <v>0</v>
      </c>
      <c r="BF1019" s="248">
        <f>IF(N1019="snížená",J1019,0)</f>
        <v>0</v>
      </c>
      <c r="BG1019" s="248">
        <f>IF(N1019="zákl. přenesená",J1019,0)</f>
        <v>0</v>
      </c>
      <c r="BH1019" s="248">
        <f>IF(N1019="sníž. přenesená",J1019,0)</f>
        <v>0</v>
      </c>
      <c r="BI1019" s="248">
        <f>IF(N1019="nulová",J1019,0)</f>
        <v>0</v>
      </c>
      <c r="BJ1019" s="26" t="s">
        <v>86</v>
      </c>
      <c r="BK1019" s="248">
        <f>ROUND(I1019*H1019,2)</f>
        <v>0</v>
      </c>
      <c r="BL1019" s="26" t="s">
        <v>338</v>
      </c>
      <c r="BM1019" s="26" t="s">
        <v>1441</v>
      </c>
    </row>
    <row r="1020" spans="2:51" s="13" customFormat="1" ht="13.5">
      <c r="B1020" s="266"/>
      <c r="C1020" s="267"/>
      <c r="D1020" s="253" t="s">
        <v>244</v>
      </c>
      <c r="E1020" s="267"/>
      <c r="F1020" s="269" t="s">
        <v>1442</v>
      </c>
      <c r="G1020" s="267"/>
      <c r="H1020" s="270">
        <v>208.656</v>
      </c>
      <c r="I1020" s="271"/>
      <c r="J1020" s="267"/>
      <c r="K1020" s="267"/>
      <c r="L1020" s="272"/>
      <c r="M1020" s="273"/>
      <c r="N1020" s="274"/>
      <c r="O1020" s="274"/>
      <c r="P1020" s="274"/>
      <c r="Q1020" s="274"/>
      <c r="R1020" s="274"/>
      <c r="S1020" s="274"/>
      <c r="T1020" s="275"/>
      <c r="AT1020" s="276" t="s">
        <v>244</v>
      </c>
      <c r="AU1020" s="276" t="s">
        <v>88</v>
      </c>
      <c r="AV1020" s="13" t="s">
        <v>88</v>
      </c>
      <c r="AW1020" s="13" t="s">
        <v>6</v>
      </c>
      <c r="AX1020" s="13" t="s">
        <v>86</v>
      </c>
      <c r="AY1020" s="276" t="s">
        <v>187</v>
      </c>
    </row>
    <row r="1021" spans="2:65" s="1" customFormat="1" ht="38.25" customHeight="1">
      <c r="B1021" s="49"/>
      <c r="C1021" s="237" t="s">
        <v>1443</v>
      </c>
      <c r="D1021" s="237" t="s">
        <v>190</v>
      </c>
      <c r="E1021" s="238" t="s">
        <v>1444</v>
      </c>
      <c r="F1021" s="239" t="s">
        <v>1445</v>
      </c>
      <c r="G1021" s="240" t="s">
        <v>326</v>
      </c>
      <c r="H1021" s="241">
        <v>18.673</v>
      </c>
      <c r="I1021" s="242"/>
      <c r="J1021" s="243">
        <f>ROUND(I1021*H1021,2)</f>
        <v>0</v>
      </c>
      <c r="K1021" s="239" t="s">
        <v>194</v>
      </c>
      <c r="L1021" s="75"/>
      <c r="M1021" s="244" t="s">
        <v>34</v>
      </c>
      <c r="N1021" s="245" t="s">
        <v>49</v>
      </c>
      <c r="O1021" s="50"/>
      <c r="P1021" s="246">
        <f>O1021*H1021</f>
        <v>0</v>
      </c>
      <c r="Q1021" s="246">
        <v>0</v>
      </c>
      <c r="R1021" s="246">
        <f>Q1021*H1021</f>
        <v>0</v>
      </c>
      <c r="S1021" s="246">
        <v>0</v>
      </c>
      <c r="T1021" s="247">
        <f>S1021*H1021</f>
        <v>0</v>
      </c>
      <c r="AR1021" s="26" t="s">
        <v>338</v>
      </c>
      <c r="AT1021" s="26" t="s">
        <v>190</v>
      </c>
      <c r="AU1021" s="26" t="s">
        <v>88</v>
      </c>
      <c r="AY1021" s="26" t="s">
        <v>187</v>
      </c>
      <c r="BE1021" s="248">
        <f>IF(N1021="základní",J1021,0)</f>
        <v>0</v>
      </c>
      <c r="BF1021" s="248">
        <f>IF(N1021="snížená",J1021,0)</f>
        <v>0</v>
      </c>
      <c r="BG1021" s="248">
        <f>IF(N1021="zákl. přenesená",J1021,0)</f>
        <v>0</v>
      </c>
      <c r="BH1021" s="248">
        <f>IF(N1021="sníž. přenesená",J1021,0)</f>
        <v>0</v>
      </c>
      <c r="BI1021" s="248">
        <f>IF(N1021="nulová",J1021,0)</f>
        <v>0</v>
      </c>
      <c r="BJ1021" s="26" t="s">
        <v>86</v>
      </c>
      <c r="BK1021" s="248">
        <f>ROUND(I1021*H1021,2)</f>
        <v>0</v>
      </c>
      <c r="BL1021" s="26" t="s">
        <v>338</v>
      </c>
      <c r="BM1021" s="26" t="s">
        <v>1446</v>
      </c>
    </row>
    <row r="1022" spans="2:47" s="1" customFormat="1" ht="13.5">
      <c r="B1022" s="49"/>
      <c r="C1022" s="77"/>
      <c r="D1022" s="253" t="s">
        <v>237</v>
      </c>
      <c r="E1022" s="77"/>
      <c r="F1022" s="254" t="s">
        <v>1447</v>
      </c>
      <c r="G1022" s="77"/>
      <c r="H1022" s="77"/>
      <c r="I1022" s="207"/>
      <c r="J1022" s="77"/>
      <c r="K1022" s="77"/>
      <c r="L1022" s="75"/>
      <c r="M1022" s="255"/>
      <c r="N1022" s="50"/>
      <c r="O1022" s="50"/>
      <c r="P1022" s="50"/>
      <c r="Q1022" s="50"/>
      <c r="R1022" s="50"/>
      <c r="S1022" s="50"/>
      <c r="T1022" s="98"/>
      <c r="AT1022" s="26" t="s">
        <v>237</v>
      </c>
      <c r="AU1022" s="26" t="s">
        <v>88</v>
      </c>
    </row>
    <row r="1023" spans="2:63" s="11" customFormat="1" ht="29.85" customHeight="1">
      <c r="B1023" s="221"/>
      <c r="C1023" s="222"/>
      <c r="D1023" s="223" t="s">
        <v>77</v>
      </c>
      <c r="E1023" s="235" t="s">
        <v>1448</v>
      </c>
      <c r="F1023" s="235" t="s">
        <v>1449</v>
      </c>
      <c r="G1023" s="222"/>
      <c r="H1023" s="222"/>
      <c r="I1023" s="225"/>
      <c r="J1023" s="236">
        <f>BK1023</f>
        <v>0</v>
      </c>
      <c r="K1023" s="222"/>
      <c r="L1023" s="227"/>
      <c r="M1023" s="228"/>
      <c r="N1023" s="229"/>
      <c r="O1023" s="229"/>
      <c r="P1023" s="230">
        <f>SUM(P1024:P1028)</f>
        <v>0</v>
      </c>
      <c r="Q1023" s="229"/>
      <c r="R1023" s="230">
        <f>SUM(R1024:R1028)</f>
        <v>0.008620000000000001</v>
      </c>
      <c r="S1023" s="229"/>
      <c r="T1023" s="231">
        <f>SUM(T1024:T1028)</f>
        <v>0</v>
      </c>
      <c r="AR1023" s="232" t="s">
        <v>88</v>
      </c>
      <c r="AT1023" s="233" t="s">
        <v>77</v>
      </c>
      <c r="AU1023" s="233" t="s">
        <v>86</v>
      </c>
      <c r="AY1023" s="232" t="s">
        <v>187</v>
      </c>
      <c r="BK1023" s="234">
        <f>SUM(BK1024:BK1028)</f>
        <v>0</v>
      </c>
    </row>
    <row r="1024" spans="2:65" s="1" customFormat="1" ht="38.25" customHeight="1">
      <c r="B1024" s="49"/>
      <c r="C1024" s="237" t="s">
        <v>1450</v>
      </c>
      <c r="D1024" s="237" t="s">
        <v>190</v>
      </c>
      <c r="E1024" s="238" t="s">
        <v>1451</v>
      </c>
      <c r="F1024" s="239" t="s">
        <v>1452</v>
      </c>
      <c r="G1024" s="240" t="s">
        <v>578</v>
      </c>
      <c r="H1024" s="241">
        <v>1</v>
      </c>
      <c r="I1024" s="242"/>
      <c r="J1024" s="243">
        <f>ROUND(I1024*H1024,2)</f>
        <v>0</v>
      </c>
      <c r="K1024" s="239" t="s">
        <v>194</v>
      </c>
      <c r="L1024" s="75"/>
      <c r="M1024" s="244" t="s">
        <v>34</v>
      </c>
      <c r="N1024" s="245" t="s">
        <v>49</v>
      </c>
      <c r="O1024" s="50"/>
      <c r="P1024" s="246">
        <f>O1024*H1024</f>
        <v>0</v>
      </c>
      <c r="Q1024" s="246">
        <v>0.00012</v>
      </c>
      <c r="R1024" s="246">
        <f>Q1024*H1024</f>
        <v>0.00012</v>
      </c>
      <c r="S1024" s="246">
        <v>0</v>
      </c>
      <c r="T1024" s="247">
        <f>S1024*H1024</f>
        <v>0</v>
      </c>
      <c r="AR1024" s="26" t="s">
        <v>338</v>
      </c>
      <c r="AT1024" s="26" t="s">
        <v>190</v>
      </c>
      <c r="AU1024" s="26" t="s">
        <v>88</v>
      </c>
      <c r="AY1024" s="26" t="s">
        <v>187</v>
      </c>
      <c r="BE1024" s="248">
        <f>IF(N1024="základní",J1024,0)</f>
        <v>0</v>
      </c>
      <c r="BF1024" s="248">
        <f>IF(N1024="snížená",J1024,0)</f>
        <v>0</v>
      </c>
      <c r="BG1024" s="248">
        <f>IF(N1024="zákl. přenesená",J1024,0)</f>
        <v>0</v>
      </c>
      <c r="BH1024" s="248">
        <f>IF(N1024="sníž. přenesená",J1024,0)</f>
        <v>0</v>
      </c>
      <c r="BI1024" s="248">
        <f>IF(N1024="nulová",J1024,0)</f>
        <v>0</v>
      </c>
      <c r="BJ1024" s="26" t="s">
        <v>86</v>
      </c>
      <c r="BK1024" s="248">
        <f>ROUND(I1024*H1024,2)</f>
        <v>0</v>
      </c>
      <c r="BL1024" s="26" t="s">
        <v>338</v>
      </c>
      <c r="BM1024" s="26" t="s">
        <v>1453</v>
      </c>
    </row>
    <row r="1025" spans="2:47" s="1" customFormat="1" ht="13.5">
      <c r="B1025" s="49"/>
      <c r="C1025" s="77"/>
      <c r="D1025" s="253" t="s">
        <v>237</v>
      </c>
      <c r="E1025" s="77"/>
      <c r="F1025" s="254" t="s">
        <v>1454</v>
      </c>
      <c r="G1025" s="77"/>
      <c r="H1025" s="77"/>
      <c r="I1025" s="207"/>
      <c r="J1025" s="77"/>
      <c r="K1025" s="77"/>
      <c r="L1025" s="75"/>
      <c r="M1025" s="255"/>
      <c r="N1025" s="50"/>
      <c r="O1025" s="50"/>
      <c r="P1025" s="50"/>
      <c r="Q1025" s="50"/>
      <c r="R1025" s="50"/>
      <c r="S1025" s="50"/>
      <c r="T1025" s="98"/>
      <c r="AT1025" s="26" t="s">
        <v>237</v>
      </c>
      <c r="AU1025" s="26" t="s">
        <v>88</v>
      </c>
    </row>
    <row r="1026" spans="2:65" s="1" customFormat="1" ht="25.5" customHeight="1">
      <c r="B1026" s="49"/>
      <c r="C1026" s="294" t="s">
        <v>1455</v>
      </c>
      <c r="D1026" s="294" t="s">
        <v>531</v>
      </c>
      <c r="E1026" s="295" t="s">
        <v>1456</v>
      </c>
      <c r="F1026" s="296" t="s">
        <v>1457</v>
      </c>
      <c r="G1026" s="297" t="s">
        <v>578</v>
      </c>
      <c r="H1026" s="298">
        <v>1</v>
      </c>
      <c r="I1026" s="299"/>
      <c r="J1026" s="300">
        <f>ROUND(I1026*H1026,2)</f>
        <v>0</v>
      </c>
      <c r="K1026" s="296" t="s">
        <v>194</v>
      </c>
      <c r="L1026" s="301"/>
      <c r="M1026" s="302" t="s">
        <v>34</v>
      </c>
      <c r="N1026" s="303" t="s">
        <v>49</v>
      </c>
      <c r="O1026" s="50"/>
      <c r="P1026" s="246">
        <f>O1026*H1026</f>
        <v>0</v>
      </c>
      <c r="Q1026" s="246">
        <v>0.0085</v>
      </c>
      <c r="R1026" s="246">
        <f>Q1026*H1026</f>
        <v>0.0085</v>
      </c>
      <c r="S1026" s="246">
        <v>0</v>
      </c>
      <c r="T1026" s="247">
        <f>S1026*H1026</f>
        <v>0</v>
      </c>
      <c r="AR1026" s="26" t="s">
        <v>426</v>
      </c>
      <c r="AT1026" s="26" t="s">
        <v>531</v>
      </c>
      <c r="AU1026" s="26" t="s">
        <v>88</v>
      </c>
      <c r="AY1026" s="26" t="s">
        <v>187</v>
      </c>
      <c r="BE1026" s="248">
        <f>IF(N1026="základní",J1026,0)</f>
        <v>0</v>
      </c>
      <c r="BF1026" s="248">
        <f>IF(N1026="snížená",J1026,0)</f>
        <v>0</v>
      </c>
      <c r="BG1026" s="248">
        <f>IF(N1026="zákl. přenesená",J1026,0)</f>
        <v>0</v>
      </c>
      <c r="BH1026" s="248">
        <f>IF(N1026="sníž. přenesená",J1026,0)</f>
        <v>0</v>
      </c>
      <c r="BI1026" s="248">
        <f>IF(N1026="nulová",J1026,0)</f>
        <v>0</v>
      </c>
      <c r="BJ1026" s="26" t="s">
        <v>86</v>
      </c>
      <c r="BK1026" s="248">
        <f>ROUND(I1026*H1026,2)</f>
        <v>0</v>
      </c>
      <c r="BL1026" s="26" t="s">
        <v>338</v>
      </c>
      <c r="BM1026" s="26" t="s">
        <v>1458</v>
      </c>
    </row>
    <row r="1027" spans="2:65" s="1" customFormat="1" ht="38.25" customHeight="1">
      <c r="B1027" s="49"/>
      <c r="C1027" s="237" t="s">
        <v>1459</v>
      </c>
      <c r="D1027" s="237" t="s">
        <v>190</v>
      </c>
      <c r="E1027" s="238" t="s">
        <v>1460</v>
      </c>
      <c r="F1027" s="239" t="s">
        <v>1461</v>
      </c>
      <c r="G1027" s="240" t="s">
        <v>326</v>
      </c>
      <c r="H1027" s="241">
        <v>0.009</v>
      </c>
      <c r="I1027" s="242"/>
      <c r="J1027" s="243">
        <f>ROUND(I1027*H1027,2)</f>
        <v>0</v>
      </c>
      <c r="K1027" s="239" t="s">
        <v>194</v>
      </c>
      <c r="L1027" s="75"/>
      <c r="M1027" s="244" t="s">
        <v>34</v>
      </c>
      <c r="N1027" s="245" t="s">
        <v>49</v>
      </c>
      <c r="O1027" s="50"/>
      <c r="P1027" s="246">
        <f>O1027*H1027</f>
        <v>0</v>
      </c>
      <c r="Q1027" s="246">
        <v>0</v>
      </c>
      <c r="R1027" s="246">
        <f>Q1027*H1027</f>
        <v>0</v>
      </c>
      <c r="S1027" s="246">
        <v>0</v>
      </c>
      <c r="T1027" s="247">
        <f>S1027*H1027</f>
        <v>0</v>
      </c>
      <c r="AR1027" s="26" t="s">
        <v>338</v>
      </c>
      <c r="AT1027" s="26" t="s">
        <v>190</v>
      </c>
      <c r="AU1027" s="26" t="s">
        <v>88</v>
      </c>
      <c r="AY1027" s="26" t="s">
        <v>187</v>
      </c>
      <c r="BE1027" s="248">
        <f>IF(N1027="základní",J1027,0)</f>
        <v>0</v>
      </c>
      <c r="BF1027" s="248">
        <f>IF(N1027="snížená",J1027,0)</f>
        <v>0</v>
      </c>
      <c r="BG1027" s="248">
        <f>IF(N1027="zákl. přenesená",J1027,0)</f>
        <v>0</v>
      </c>
      <c r="BH1027" s="248">
        <f>IF(N1027="sníž. přenesená",J1027,0)</f>
        <v>0</v>
      </c>
      <c r="BI1027" s="248">
        <f>IF(N1027="nulová",J1027,0)</f>
        <v>0</v>
      </c>
      <c r="BJ1027" s="26" t="s">
        <v>86</v>
      </c>
      <c r="BK1027" s="248">
        <f>ROUND(I1027*H1027,2)</f>
        <v>0</v>
      </c>
      <c r="BL1027" s="26" t="s">
        <v>338</v>
      </c>
      <c r="BM1027" s="26" t="s">
        <v>1462</v>
      </c>
    </row>
    <row r="1028" spans="2:47" s="1" customFormat="1" ht="13.5">
      <c r="B1028" s="49"/>
      <c r="C1028" s="77"/>
      <c r="D1028" s="253" t="s">
        <v>237</v>
      </c>
      <c r="E1028" s="77"/>
      <c r="F1028" s="254" t="s">
        <v>1308</v>
      </c>
      <c r="G1028" s="77"/>
      <c r="H1028" s="77"/>
      <c r="I1028" s="207"/>
      <c r="J1028" s="77"/>
      <c r="K1028" s="77"/>
      <c r="L1028" s="75"/>
      <c r="M1028" s="255"/>
      <c r="N1028" s="50"/>
      <c r="O1028" s="50"/>
      <c r="P1028" s="50"/>
      <c r="Q1028" s="50"/>
      <c r="R1028" s="50"/>
      <c r="S1028" s="50"/>
      <c r="T1028" s="98"/>
      <c r="AT1028" s="26" t="s">
        <v>237</v>
      </c>
      <c r="AU1028" s="26" t="s">
        <v>88</v>
      </c>
    </row>
    <row r="1029" spans="2:63" s="11" customFormat="1" ht="29.85" customHeight="1">
      <c r="B1029" s="221"/>
      <c r="C1029" s="222"/>
      <c r="D1029" s="223" t="s">
        <v>77</v>
      </c>
      <c r="E1029" s="235" t="s">
        <v>388</v>
      </c>
      <c r="F1029" s="235" t="s">
        <v>389</v>
      </c>
      <c r="G1029" s="222"/>
      <c r="H1029" s="222"/>
      <c r="I1029" s="225"/>
      <c r="J1029" s="236">
        <f>BK1029</f>
        <v>0</v>
      </c>
      <c r="K1029" s="222"/>
      <c r="L1029" s="227"/>
      <c r="M1029" s="228"/>
      <c r="N1029" s="229"/>
      <c r="O1029" s="229"/>
      <c r="P1029" s="230">
        <f>SUM(P1030:P1094)</f>
        <v>0</v>
      </c>
      <c r="Q1029" s="229"/>
      <c r="R1029" s="230">
        <f>SUM(R1030:R1094)</f>
        <v>19.87517369</v>
      </c>
      <c r="S1029" s="229"/>
      <c r="T1029" s="231">
        <f>SUM(T1030:T1094)</f>
        <v>0</v>
      </c>
      <c r="AR1029" s="232" t="s">
        <v>88</v>
      </c>
      <c r="AT1029" s="233" t="s">
        <v>77</v>
      </c>
      <c r="AU1029" s="233" t="s">
        <v>86</v>
      </c>
      <c r="AY1029" s="232" t="s">
        <v>187</v>
      </c>
      <c r="BK1029" s="234">
        <f>SUM(BK1030:BK1094)</f>
        <v>0</v>
      </c>
    </row>
    <row r="1030" spans="2:65" s="1" customFormat="1" ht="38.25" customHeight="1">
      <c r="B1030" s="49"/>
      <c r="C1030" s="237" t="s">
        <v>1463</v>
      </c>
      <c r="D1030" s="237" t="s">
        <v>190</v>
      </c>
      <c r="E1030" s="238" t="s">
        <v>1464</v>
      </c>
      <c r="F1030" s="239" t="s">
        <v>1465</v>
      </c>
      <c r="G1030" s="240" t="s">
        <v>393</v>
      </c>
      <c r="H1030" s="241">
        <v>561</v>
      </c>
      <c r="I1030" s="242"/>
      <c r="J1030" s="243">
        <f>ROUND(I1030*H1030,2)</f>
        <v>0</v>
      </c>
      <c r="K1030" s="239" t="s">
        <v>194</v>
      </c>
      <c r="L1030" s="75"/>
      <c r="M1030" s="244" t="s">
        <v>34</v>
      </c>
      <c r="N1030" s="245" t="s">
        <v>49</v>
      </c>
      <c r="O1030" s="50"/>
      <c r="P1030" s="246">
        <f>O1030*H1030</f>
        <v>0</v>
      </c>
      <c r="Q1030" s="246">
        <v>0</v>
      </c>
      <c r="R1030" s="246">
        <f>Q1030*H1030</f>
        <v>0</v>
      </c>
      <c r="S1030" s="246">
        <v>0</v>
      </c>
      <c r="T1030" s="247">
        <f>S1030*H1030</f>
        <v>0</v>
      </c>
      <c r="AR1030" s="26" t="s">
        <v>338</v>
      </c>
      <c r="AT1030" s="26" t="s">
        <v>190</v>
      </c>
      <c r="AU1030" s="26" t="s">
        <v>88</v>
      </c>
      <c r="AY1030" s="26" t="s">
        <v>187</v>
      </c>
      <c r="BE1030" s="248">
        <f>IF(N1030="základní",J1030,0)</f>
        <v>0</v>
      </c>
      <c r="BF1030" s="248">
        <f>IF(N1030="snížená",J1030,0)</f>
        <v>0</v>
      </c>
      <c r="BG1030" s="248">
        <f>IF(N1030="zákl. přenesená",J1030,0)</f>
        <v>0</v>
      </c>
      <c r="BH1030" s="248">
        <f>IF(N1030="sníž. přenesená",J1030,0)</f>
        <v>0</v>
      </c>
      <c r="BI1030" s="248">
        <f>IF(N1030="nulová",J1030,0)</f>
        <v>0</v>
      </c>
      <c r="BJ1030" s="26" t="s">
        <v>86</v>
      </c>
      <c r="BK1030" s="248">
        <f>ROUND(I1030*H1030,2)</f>
        <v>0</v>
      </c>
      <c r="BL1030" s="26" t="s">
        <v>338</v>
      </c>
      <c r="BM1030" s="26" t="s">
        <v>1466</v>
      </c>
    </row>
    <row r="1031" spans="2:47" s="1" customFormat="1" ht="13.5">
      <c r="B1031" s="49"/>
      <c r="C1031" s="77"/>
      <c r="D1031" s="253" t="s">
        <v>237</v>
      </c>
      <c r="E1031" s="77"/>
      <c r="F1031" s="254" t="s">
        <v>1467</v>
      </c>
      <c r="G1031" s="77"/>
      <c r="H1031" s="77"/>
      <c r="I1031" s="207"/>
      <c r="J1031" s="77"/>
      <c r="K1031" s="77"/>
      <c r="L1031" s="75"/>
      <c r="M1031" s="255"/>
      <c r="N1031" s="50"/>
      <c r="O1031" s="50"/>
      <c r="P1031" s="50"/>
      <c r="Q1031" s="50"/>
      <c r="R1031" s="50"/>
      <c r="S1031" s="50"/>
      <c r="T1031" s="98"/>
      <c r="AT1031" s="26" t="s">
        <v>237</v>
      </c>
      <c r="AU1031" s="26" t="s">
        <v>88</v>
      </c>
    </row>
    <row r="1032" spans="2:51" s="12" customFormat="1" ht="13.5">
      <c r="B1032" s="256"/>
      <c r="C1032" s="257"/>
      <c r="D1032" s="253" t="s">
        <v>244</v>
      </c>
      <c r="E1032" s="258" t="s">
        <v>34</v>
      </c>
      <c r="F1032" s="259" t="s">
        <v>1468</v>
      </c>
      <c r="G1032" s="257"/>
      <c r="H1032" s="258" t="s">
        <v>34</v>
      </c>
      <c r="I1032" s="260"/>
      <c r="J1032" s="257"/>
      <c r="K1032" s="257"/>
      <c r="L1032" s="261"/>
      <c r="M1032" s="262"/>
      <c r="N1032" s="263"/>
      <c r="O1032" s="263"/>
      <c r="P1032" s="263"/>
      <c r="Q1032" s="263"/>
      <c r="R1032" s="263"/>
      <c r="S1032" s="263"/>
      <c r="T1032" s="264"/>
      <c r="AT1032" s="265" t="s">
        <v>244</v>
      </c>
      <c r="AU1032" s="265" t="s">
        <v>88</v>
      </c>
      <c r="AV1032" s="12" t="s">
        <v>86</v>
      </c>
      <c r="AW1032" s="12" t="s">
        <v>41</v>
      </c>
      <c r="AX1032" s="12" t="s">
        <v>78</v>
      </c>
      <c r="AY1032" s="265" t="s">
        <v>187</v>
      </c>
    </row>
    <row r="1033" spans="2:51" s="12" customFormat="1" ht="13.5">
      <c r="B1033" s="256"/>
      <c r="C1033" s="257"/>
      <c r="D1033" s="253" t="s">
        <v>244</v>
      </c>
      <c r="E1033" s="258" t="s">
        <v>34</v>
      </c>
      <c r="F1033" s="259" t="s">
        <v>1469</v>
      </c>
      <c r="G1033" s="257"/>
      <c r="H1033" s="258" t="s">
        <v>34</v>
      </c>
      <c r="I1033" s="260"/>
      <c r="J1033" s="257"/>
      <c r="K1033" s="257"/>
      <c r="L1033" s="261"/>
      <c r="M1033" s="262"/>
      <c r="N1033" s="263"/>
      <c r="O1033" s="263"/>
      <c r="P1033" s="263"/>
      <c r="Q1033" s="263"/>
      <c r="R1033" s="263"/>
      <c r="S1033" s="263"/>
      <c r="T1033" s="264"/>
      <c r="AT1033" s="265" t="s">
        <v>244</v>
      </c>
      <c r="AU1033" s="265" t="s">
        <v>88</v>
      </c>
      <c r="AV1033" s="12" t="s">
        <v>86</v>
      </c>
      <c r="AW1033" s="12" t="s">
        <v>41</v>
      </c>
      <c r="AX1033" s="12" t="s">
        <v>78</v>
      </c>
      <c r="AY1033" s="265" t="s">
        <v>187</v>
      </c>
    </row>
    <row r="1034" spans="2:51" s="13" customFormat="1" ht="13.5">
      <c r="B1034" s="266"/>
      <c r="C1034" s="267"/>
      <c r="D1034" s="253" t="s">
        <v>244</v>
      </c>
      <c r="E1034" s="268" t="s">
        <v>34</v>
      </c>
      <c r="F1034" s="269" t="s">
        <v>1470</v>
      </c>
      <c r="G1034" s="267"/>
      <c r="H1034" s="270">
        <v>81</v>
      </c>
      <c r="I1034" s="271"/>
      <c r="J1034" s="267"/>
      <c r="K1034" s="267"/>
      <c r="L1034" s="272"/>
      <c r="M1034" s="273"/>
      <c r="N1034" s="274"/>
      <c r="O1034" s="274"/>
      <c r="P1034" s="274"/>
      <c r="Q1034" s="274"/>
      <c r="R1034" s="274"/>
      <c r="S1034" s="274"/>
      <c r="T1034" s="275"/>
      <c r="AT1034" s="276" t="s">
        <v>244</v>
      </c>
      <c r="AU1034" s="276" t="s">
        <v>88</v>
      </c>
      <c r="AV1034" s="13" t="s">
        <v>88</v>
      </c>
      <c r="AW1034" s="13" t="s">
        <v>41</v>
      </c>
      <c r="AX1034" s="13" t="s">
        <v>78</v>
      </c>
      <c r="AY1034" s="276" t="s">
        <v>187</v>
      </c>
    </row>
    <row r="1035" spans="2:51" s="12" customFormat="1" ht="13.5">
      <c r="B1035" s="256"/>
      <c r="C1035" s="257"/>
      <c r="D1035" s="253" t="s">
        <v>244</v>
      </c>
      <c r="E1035" s="258" t="s">
        <v>34</v>
      </c>
      <c r="F1035" s="259" t="s">
        <v>1471</v>
      </c>
      <c r="G1035" s="257"/>
      <c r="H1035" s="258" t="s">
        <v>34</v>
      </c>
      <c r="I1035" s="260"/>
      <c r="J1035" s="257"/>
      <c r="K1035" s="257"/>
      <c r="L1035" s="261"/>
      <c r="M1035" s="262"/>
      <c r="N1035" s="263"/>
      <c r="O1035" s="263"/>
      <c r="P1035" s="263"/>
      <c r="Q1035" s="263"/>
      <c r="R1035" s="263"/>
      <c r="S1035" s="263"/>
      <c r="T1035" s="264"/>
      <c r="AT1035" s="265" t="s">
        <v>244</v>
      </c>
      <c r="AU1035" s="265" t="s">
        <v>88</v>
      </c>
      <c r="AV1035" s="12" t="s">
        <v>86</v>
      </c>
      <c r="AW1035" s="12" t="s">
        <v>41</v>
      </c>
      <c r="AX1035" s="12" t="s">
        <v>78</v>
      </c>
      <c r="AY1035" s="265" t="s">
        <v>187</v>
      </c>
    </row>
    <row r="1036" spans="2:51" s="13" customFormat="1" ht="13.5">
      <c r="B1036" s="266"/>
      <c r="C1036" s="267"/>
      <c r="D1036" s="253" t="s">
        <v>244</v>
      </c>
      <c r="E1036" s="268" t="s">
        <v>34</v>
      </c>
      <c r="F1036" s="269" t="s">
        <v>1472</v>
      </c>
      <c r="G1036" s="267"/>
      <c r="H1036" s="270">
        <v>180</v>
      </c>
      <c r="I1036" s="271"/>
      <c r="J1036" s="267"/>
      <c r="K1036" s="267"/>
      <c r="L1036" s="272"/>
      <c r="M1036" s="273"/>
      <c r="N1036" s="274"/>
      <c r="O1036" s="274"/>
      <c r="P1036" s="274"/>
      <c r="Q1036" s="274"/>
      <c r="R1036" s="274"/>
      <c r="S1036" s="274"/>
      <c r="T1036" s="275"/>
      <c r="AT1036" s="276" t="s">
        <v>244</v>
      </c>
      <c r="AU1036" s="276" t="s">
        <v>88</v>
      </c>
      <c r="AV1036" s="13" t="s">
        <v>88</v>
      </c>
      <c r="AW1036" s="13" t="s">
        <v>41</v>
      </c>
      <c r="AX1036" s="13" t="s">
        <v>78</v>
      </c>
      <c r="AY1036" s="276" t="s">
        <v>187</v>
      </c>
    </row>
    <row r="1037" spans="2:51" s="13" customFormat="1" ht="13.5">
      <c r="B1037" s="266"/>
      <c r="C1037" s="267"/>
      <c r="D1037" s="253" t="s">
        <v>244</v>
      </c>
      <c r="E1037" s="268" t="s">
        <v>34</v>
      </c>
      <c r="F1037" s="269" t="s">
        <v>1473</v>
      </c>
      <c r="G1037" s="267"/>
      <c r="H1037" s="270">
        <v>300</v>
      </c>
      <c r="I1037" s="271"/>
      <c r="J1037" s="267"/>
      <c r="K1037" s="267"/>
      <c r="L1037" s="272"/>
      <c r="M1037" s="273"/>
      <c r="N1037" s="274"/>
      <c r="O1037" s="274"/>
      <c r="P1037" s="274"/>
      <c r="Q1037" s="274"/>
      <c r="R1037" s="274"/>
      <c r="S1037" s="274"/>
      <c r="T1037" s="275"/>
      <c r="AT1037" s="276" t="s">
        <v>244</v>
      </c>
      <c r="AU1037" s="276" t="s">
        <v>88</v>
      </c>
      <c r="AV1037" s="13" t="s">
        <v>88</v>
      </c>
      <c r="AW1037" s="13" t="s">
        <v>41</v>
      </c>
      <c r="AX1037" s="13" t="s">
        <v>78</v>
      </c>
      <c r="AY1037" s="276" t="s">
        <v>187</v>
      </c>
    </row>
    <row r="1038" spans="2:51" s="14" customFormat="1" ht="13.5">
      <c r="B1038" s="277"/>
      <c r="C1038" s="278"/>
      <c r="D1038" s="253" t="s">
        <v>244</v>
      </c>
      <c r="E1038" s="279" t="s">
        <v>34</v>
      </c>
      <c r="F1038" s="280" t="s">
        <v>251</v>
      </c>
      <c r="G1038" s="278"/>
      <c r="H1038" s="281">
        <v>561</v>
      </c>
      <c r="I1038" s="282"/>
      <c r="J1038" s="278"/>
      <c r="K1038" s="278"/>
      <c r="L1038" s="283"/>
      <c r="M1038" s="284"/>
      <c r="N1038" s="285"/>
      <c r="O1038" s="285"/>
      <c r="P1038" s="285"/>
      <c r="Q1038" s="285"/>
      <c r="R1038" s="285"/>
      <c r="S1038" s="285"/>
      <c r="T1038" s="286"/>
      <c r="AT1038" s="287" t="s">
        <v>244</v>
      </c>
      <c r="AU1038" s="287" t="s">
        <v>88</v>
      </c>
      <c r="AV1038" s="14" t="s">
        <v>204</v>
      </c>
      <c r="AW1038" s="14" t="s">
        <v>41</v>
      </c>
      <c r="AX1038" s="14" t="s">
        <v>86</v>
      </c>
      <c r="AY1038" s="287" t="s">
        <v>187</v>
      </c>
    </row>
    <row r="1039" spans="2:65" s="1" customFormat="1" ht="16.5" customHeight="1">
      <c r="B1039" s="49"/>
      <c r="C1039" s="294" t="s">
        <v>1474</v>
      </c>
      <c r="D1039" s="294" t="s">
        <v>531</v>
      </c>
      <c r="E1039" s="295" t="s">
        <v>1475</v>
      </c>
      <c r="F1039" s="296" t="s">
        <v>1476</v>
      </c>
      <c r="G1039" s="297" t="s">
        <v>254</v>
      </c>
      <c r="H1039" s="298">
        <v>3.069</v>
      </c>
      <c r="I1039" s="299"/>
      <c r="J1039" s="300">
        <f>ROUND(I1039*H1039,2)</f>
        <v>0</v>
      </c>
      <c r="K1039" s="296" t="s">
        <v>194</v>
      </c>
      <c r="L1039" s="301"/>
      <c r="M1039" s="302" t="s">
        <v>34</v>
      </c>
      <c r="N1039" s="303" t="s">
        <v>49</v>
      </c>
      <c r="O1039" s="50"/>
      <c r="P1039" s="246">
        <f>O1039*H1039</f>
        <v>0</v>
      </c>
      <c r="Q1039" s="246">
        <v>0.55</v>
      </c>
      <c r="R1039" s="246">
        <f>Q1039*H1039</f>
        <v>1.68795</v>
      </c>
      <c r="S1039" s="246">
        <v>0</v>
      </c>
      <c r="T1039" s="247">
        <f>S1039*H1039</f>
        <v>0</v>
      </c>
      <c r="AR1039" s="26" t="s">
        <v>426</v>
      </c>
      <c r="AT1039" s="26" t="s">
        <v>531</v>
      </c>
      <c r="AU1039" s="26" t="s">
        <v>88</v>
      </c>
      <c r="AY1039" s="26" t="s">
        <v>187</v>
      </c>
      <c r="BE1039" s="248">
        <f>IF(N1039="základní",J1039,0)</f>
        <v>0</v>
      </c>
      <c r="BF1039" s="248">
        <f>IF(N1039="snížená",J1039,0)</f>
        <v>0</v>
      </c>
      <c r="BG1039" s="248">
        <f>IF(N1039="zákl. přenesená",J1039,0)</f>
        <v>0</v>
      </c>
      <c r="BH1039" s="248">
        <f>IF(N1039="sníž. přenesená",J1039,0)</f>
        <v>0</v>
      </c>
      <c r="BI1039" s="248">
        <f>IF(N1039="nulová",J1039,0)</f>
        <v>0</v>
      </c>
      <c r="BJ1039" s="26" t="s">
        <v>86</v>
      </c>
      <c r="BK1039" s="248">
        <f>ROUND(I1039*H1039,2)</f>
        <v>0</v>
      </c>
      <c r="BL1039" s="26" t="s">
        <v>338</v>
      </c>
      <c r="BM1039" s="26" t="s">
        <v>1477</v>
      </c>
    </row>
    <row r="1040" spans="2:51" s="13" customFormat="1" ht="13.5">
      <c r="B1040" s="266"/>
      <c r="C1040" s="267"/>
      <c r="D1040" s="253" t="s">
        <v>244</v>
      </c>
      <c r="E1040" s="268" t="s">
        <v>34</v>
      </c>
      <c r="F1040" s="269" t="s">
        <v>1478</v>
      </c>
      <c r="G1040" s="267"/>
      <c r="H1040" s="270">
        <v>0.486</v>
      </c>
      <c r="I1040" s="271"/>
      <c r="J1040" s="267"/>
      <c r="K1040" s="267"/>
      <c r="L1040" s="272"/>
      <c r="M1040" s="273"/>
      <c r="N1040" s="274"/>
      <c r="O1040" s="274"/>
      <c r="P1040" s="274"/>
      <c r="Q1040" s="274"/>
      <c r="R1040" s="274"/>
      <c r="S1040" s="274"/>
      <c r="T1040" s="275"/>
      <c r="AT1040" s="276" t="s">
        <v>244</v>
      </c>
      <c r="AU1040" s="276" t="s">
        <v>88</v>
      </c>
      <c r="AV1040" s="13" t="s">
        <v>88</v>
      </c>
      <c r="AW1040" s="13" t="s">
        <v>41</v>
      </c>
      <c r="AX1040" s="13" t="s">
        <v>78</v>
      </c>
      <c r="AY1040" s="276" t="s">
        <v>187</v>
      </c>
    </row>
    <row r="1041" spans="2:51" s="13" customFormat="1" ht="13.5">
      <c r="B1041" s="266"/>
      <c r="C1041" s="267"/>
      <c r="D1041" s="253" t="s">
        <v>244</v>
      </c>
      <c r="E1041" s="268" t="s">
        <v>34</v>
      </c>
      <c r="F1041" s="269" t="s">
        <v>1479</v>
      </c>
      <c r="G1041" s="267"/>
      <c r="H1041" s="270">
        <v>0.864</v>
      </c>
      <c r="I1041" s="271"/>
      <c r="J1041" s="267"/>
      <c r="K1041" s="267"/>
      <c r="L1041" s="272"/>
      <c r="M1041" s="273"/>
      <c r="N1041" s="274"/>
      <c r="O1041" s="274"/>
      <c r="P1041" s="274"/>
      <c r="Q1041" s="274"/>
      <c r="R1041" s="274"/>
      <c r="S1041" s="274"/>
      <c r="T1041" s="275"/>
      <c r="AT1041" s="276" t="s">
        <v>244</v>
      </c>
      <c r="AU1041" s="276" t="s">
        <v>88</v>
      </c>
      <c r="AV1041" s="13" t="s">
        <v>88</v>
      </c>
      <c r="AW1041" s="13" t="s">
        <v>41</v>
      </c>
      <c r="AX1041" s="13" t="s">
        <v>78</v>
      </c>
      <c r="AY1041" s="276" t="s">
        <v>187</v>
      </c>
    </row>
    <row r="1042" spans="2:51" s="13" customFormat="1" ht="13.5">
      <c r="B1042" s="266"/>
      <c r="C1042" s="267"/>
      <c r="D1042" s="253" t="s">
        <v>244</v>
      </c>
      <c r="E1042" s="268" t="s">
        <v>34</v>
      </c>
      <c r="F1042" s="269" t="s">
        <v>1480</v>
      </c>
      <c r="G1042" s="267"/>
      <c r="H1042" s="270">
        <v>1.44</v>
      </c>
      <c r="I1042" s="271"/>
      <c r="J1042" s="267"/>
      <c r="K1042" s="267"/>
      <c r="L1042" s="272"/>
      <c r="M1042" s="273"/>
      <c r="N1042" s="274"/>
      <c r="O1042" s="274"/>
      <c r="P1042" s="274"/>
      <c r="Q1042" s="274"/>
      <c r="R1042" s="274"/>
      <c r="S1042" s="274"/>
      <c r="T1042" s="275"/>
      <c r="AT1042" s="276" t="s">
        <v>244</v>
      </c>
      <c r="AU1042" s="276" t="s">
        <v>88</v>
      </c>
      <c r="AV1042" s="13" t="s">
        <v>88</v>
      </c>
      <c r="AW1042" s="13" t="s">
        <v>41</v>
      </c>
      <c r="AX1042" s="13" t="s">
        <v>78</v>
      </c>
      <c r="AY1042" s="276" t="s">
        <v>187</v>
      </c>
    </row>
    <row r="1043" spans="2:51" s="14" customFormat="1" ht="13.5">
      <c r="B1043" s="277"/>
      <c r="C1043" s="278"/>
      <c r="D1043" s="253" t="s">
        <v>244</v>
      </c>
      <c r="E1043" s="279" t="s">
        <v>34</v>
      </c>
      <c r="F1043" s="280" t="s">
        <v>251</v>
      </c>
      <c r="G1043" s="278"/>
      <c r="H1043" s="281">
        <v>2.79</v>
      </c>
      <c r="I1043" s="282"/>
      <c r="J1043" s="278"/>
      <c r="K1043" s="278"/>
      <c r="L1043" s="283"/>
      <c r="M1043" s="284"/>
      <c r="N1043" s="285"/>
      <c r="O1043" s="285"/>
      <c r="P1043" s="285"/>
      <c r="Q1043" s="285"/>
      <c r="R1043" s="285"/>
      <c r="S1043" s="285"/>
      <c r="T1043" s="286"/>
      <c r="AT1043" s="287" t="s">
        <v>244</v>
      </c>
      <c r="AU1043" s="287" t="s">
        <v>88</v>
      </c>
      <c r="AV1043" s="14" t="s">
        <v>204</v>
      </c>
      <c r="AW1043" s="14" t="s">
        <v>41</v>
      </c>
      <c r="AX1043" s="14" t="s">
        <v>86</v>
      </c>
      <c r="AY1043" s="287" t="s">
        <v>187</v>
      </c>
    </row>
    <row r="1044" spans="2:51" s="13" customFormat="1" ht="13.5">
      <c r="B1044" s="266"/>
      <c r="C1044" s="267"/>
      <c r="D1044" s="253" t="s">
        <v>244</v>
      </c>
      <c r="E1044" s="267"/>
      <c r="F1044" s="269" t="s">
        <v>1481</v>
      </c>
      <c r="G1044" s="267"/>
      <c r="H1044" s="270">
        <v>3.069</v>
      </c>
      <c r="I1044" s="271"/>
      <c r="J1044" s="267"/>
      <c r="K1044" s="267"/>
      <c r="L1044" s="272"/>
      <c r="M1044" s="273"/>
      <c r="N1044" s="274"/>
      <c r="O1044" s="274"/>
      <c r="P1044" s="274"/>
      <c r="Q1044" s="274"/>
      <c r="R1044" s="274"/>
      <c r="S1044" s="274"/>
      <c r="T1044" s="275"/>
      <c r="AT1044" s="276" t="s">
        <v>244</v>
      </c>
      <c r="AU1044" s="276" t="s">
        <v>88</v>
      </c>
      <c r="AV1044" s="13" t="s">
        <v>88</v>
      </c>
      <c r="AW1044" s="13" t="s">
        <v>6</v>
      </c>
      <c r="AX1044" s="13" t="s">
        <v>86</v>
      </c>
      <c r="AY1044" s="276" t="s">
        <v>187</v>
      </c>
    </row>
    <row r="1045" spans="2:65" s="1" customFormat="1" ht="38.25" customHeight="1">
      <c r="B1045" s="49"/>
      <c r="C1045" s="237" t="s">
        <v>1482</v>
      </c>
      <c r="D1045" s="237" t="s">
        <v>190</v>
      </c>
      <c r="E1045" s="238" t="s">
        <v>1483</v>
      </c>
      <c r="F1045" s="239" t="s">
        <v>1484</v>
      </c>
      <c r="G1045" s="240" t="s">
        <v>393</v>
      </c>
      <c r="H1045" s="241">
        <v>190.63</v>
      </c>
      <c r="I1045" s="242"/>
      <c r="J1045" s="243">
        <f>ROUND(I1045*H1045,2)</f>
        <v>0</v>
      </c>
      <c r="K1045" s="239" t="s">
        <v>194</v>
      </c>
      <c r="L1045" s="75"/>
      <c r="M1045" s="244" t="s">
        <v>34</v>
      </c>
      <c r="N1045" s="245" t="s">
        <v>49</v>
      </c>
      <c r="O1045" s="50"/>
      <c r="P1045" s="246">
        <f>O1045*H1045</f>
        <v>0</v>
      </c>
      <c r="Q1045" s="246">
        <v>0</v>
      </c>
      <c r="R1045" s="246">
        <f>Q1045*H1045</f>
        <v>0</v>
      </c>
      <c r="S1045" s="246">
        <v>0</v>
      </c>
      <c r="T1045" s="247">
        <f>S1045*H1045</f>
        <v>0</v>
      </c>
      <c r="AR1045" s="26" t="s">
        <v>338</v>
      </c>
      <c r="AT1045" s="26" t="s">
        <v>190</v>
      </c>
      <c r="AU1045" s="26" t="s">
        <v>88</v>
      </c>
      <c r="AY1045" s="26" t="s">
        <v>187</v>
      </c>
      <c r="BE1045" s="248">
        <f>IF(N1045="základní",J1045,0)</f>
        <v>0</v>
      </c>
      <c r="BF1045" s="248">
        <f>IF(N1045="snížená",J1045,0)</f>
        <v>0</v>
      </c>
      <c r="BG1045" s="248">
        <f>IF(N1045="zákl. přenesená",J1045,0)</f>
        <v>0</v>
      </c>
      <c r="BH1045" s="248">
        <f>IF(N1045="sníž. přenesená",J1045,0)</f>
        <v>0</v>
      </c>
      <c r="BI1045" s="248">
        <f>IF(N1045="nulová",J1045,0)</f>
        <v>0</v>
      </c>
      <c r="BJ1045" s="26" t="s">
        <v>86</v>
      </c>
      <c r="BK1045" s="248">
        <f>ROUND(I1045*H1045,2)</f>
        <v>0</v>
      </c>
      <c r="BL1045" s="26" t="s">
        <v>338</v>
      </c>
      <c r="BM1045" s="26" t="s">
        <v>1485</v>
      </c>
    </row>
    <row r="1046" spans="2:47" s="1" customFormat="1" ht="13.5">
      <c r="B1046" s="49"/>
      <c r="C1046" s="77"/>
      <c r="D1046" s="253" t="s">
        <v>237</v>
      </c>
      <c r="E1046" s="77"/>
      <c r="F1046" s="254" t="s">
        <v>1467</v>
      </c>
      <c r="G1046" s="77"/>
      <c r="H1046" s="77"/>
      <c r="I1046" s="207"/>
      <c r="J1046" s="77"/>
      <c r="K1046" s="77"/>
      <c r="L1046" s="75"/>
      <c r="M1046" s="255"/>
      <c r="N1046" s="50"/>
      <c r="O1046" s="50"/>
      <c r="P1046" s="50"/>
      <c r="Q1046" s="50"/>
      <c r="R1046" s="50"/>
      <c r="S1046" s="50"/>
      <c r="T1046" s="98"/>
      <c r="AT1046" s="26" t="s">
        <v>237</v>
      </c>
      <c r="AU1046" s="26" t="s">
        <v>88</v>
      </c>
    </row>
    <row r="1047" spans="2:51" s="12" customFormat="1" ht="13.5">
      <c r="B1047" s="256"/>
      <c r="C1047" s="257"/>
      <c r="D1047" s="253" t="s">
        <v>244</v>
      </c>
      <c r="E1047" s="258" t="s">
        <v>34</v>
      </c>
      <c r="F1047" s="259" t="s">
        <v>1486</v>
      </c>
      <c r="G1047" s="257"/>
      <c r="H1047" s="258" t="s">
        <v>34</v>
      </c>
      <c r="I1047" s="260"/>
      <c r="J1047" s="257"/>
      <c r="K1047" s="257"/>
      <c r="L1047" s="261"/>
      <c r="M1047" s="262"/>
      <c r="N1047" s="263"/>
      <c r="O1047" s="263"/>
      <c r="P1047" s="263"/>
      <c r="Q1047" s="263"/>
      <c r="R1047" s="263"/>
      <c r="S1047" s="263"/>
      <c r="T1047" s="264"/>
      <c r="AT1047" s="265" t="s">
        <v>244</v>
      </c>
      <c r="AU1047" s="265" t="s">
        <v>88</v>
      </c>
      <c r="AV1047" s="12" t="s">
        <v>86</v>
      </c>
      <c r="AW1047" s="12" t="s">
        <v>41</v>
      </c>
      <c r="AX1047" s="12" t="s">
        <v>78</v>
      </c>
      <c r="AY1047" s="265" t="s">
        <v>187</v>
      </c>
    </row>
    <row r="1048" spans="2:51" s="13" customFormat="1" ht="13.5">
      <c r="B1048" s="266"/>
      <c r="C1048" s="267"/>
      <c r="D1048" s="253" t="s">
        <v>244</v>
      </c>
      <c r="E1048" s="268" t="s">
        <v>34</v>
      </c>
      <c r="F1048" s="269" t="s">
        <v>1487</v>
      </c>
      <c r="G1048" s="267"/>
      <c r="H1048" s="270">
        <v>190.63</v>
      </c>
      <c r="I1048" s="271"/>
      <c r="J1048" s="267"/>
      <c r="K1048" s="267"/>
      <c r="L1048" s="272"/>
      <c r="M1048" s="273"/>
      <c r="N1048" s="274"/>
      <c r="O1048" s="274"/>
      <c r="P1048" s="274"/>
      <c r="Q1048" s="274"/>
      <c r="R1048" s="274"/>
      <c r="S1048" s="274"/>
      <c r="T1048" s="275"/>
      <c r="AT1048" s="276" t="s">
        <v>244</v>
      </c>
      <c r="AU1048" s="276" t="s">
        <v>88</v>
      </c>
      <c r="AV1048" s="13" t="s">
        <v>88</v>
      </c>
      <c r="AW1048" s="13" t="s">
        <v>41</v>
      </c>
      <c r="AX1048" s="13" t="s">
        <v>86</v>
      </c>
      <c r="AY1048" s="276" t="s">
        <v>187</v>
      </c>
    </row>
    <row r="1049" spans="2:65" s="1" customFormat="1" ht="16.5" customHeight="1">
      <c r="B1049" s="49"/>
      <c r="C1049" s="294" t="s">
        <v>1488</v>
      </c>
      <c r="D1049" s="294" t="s">
        <v>531</v>
      </c>
      <c r="E1049" s="295" t="s">
        <v>1489</v>
      </c>
      <c r="F1049" s="296" t="s">
        <v>1490</v>
      </c>
      <c r="G1049" s="297" t="s">
        <v>254</v>
      </c>
      <c r="H1049" s="298">
        <v>5.033</v>
      </c>
      <c r="I1049" s="299"/>
      <c r="J1049" s="300">
        <f>ROUND(I1049*H1049,2)</f>
        <v>0</v>
      </c>
      <c r="K1049" s="296" t="s">
        <v>1411</v>
      </c>
      <c r="L1049" s="301"/>
      <c r="M1049" s="302" t="s">
        <v>34</v>
      </c>
      <c r="N1049" s="303" t="s">
        <v>49</v>
      </c>
      <c r="O1049" s="50"/>
      <c r="P1049" s="246">
        <f>O1049*H1049</f>
        <v>0</v>
      </c>
      <c r="Q1049" s="246">
        <v>0.55</v>
      </c>
      <c r="R1049" s="246">
        <f>Q1049*H1049</f>
        <v>2.7681500000000003</v>
      </c>
      <c r="S1049" s="246">
        <v>0</v>
      </c>
      <c r="T1049" s="247">
        <f>S1049*H1049</f>
        <v>0</v>
      </c>
      <c r="AR1049" s="26" t="s">
        <v>426</v>
      </c>
      <c r="AT1049" s="26" t="s">
        <v>531</v>
      </c>
      <c r="AU1049" s="26" t="s">
        <v>88</v>
      </c>
      <c r="AY1049" s="26" t="s">
        <v>187</v>
      </c>
      <c r="BE1049" s="248">
        <f>IF(N1049="základní",J1049,0)</f>
        <v>0</v>
      </c>
      <c r="BF1049" s="248">
        <f>IF(N1049="snížená",J1049,0)</f>
        <v>0</v>
      </c>
      <c r="BG1049" s="248">
        <f>IF(N1049="zákl. přenesená",J1049,0)</f>
        <v>0</v>
      </c>
      <c r="BH1049" s="248">
        <f>IF(N1049="sníž. přenesená",J1049,0)</f>
        <v>0</v>
      </c>
      <c r="BI1049" s="248">
        <f>IF(N1049="nulová",J1049,0)</f>
        <v>0</v>
      </c>
      <c r="BJ1049" s="26" t="s">
        <v>86</v>
      </c>
      <c r="BK1049" s="248">
        <f>ROUND(I1049*H1049,2)</f>
        <v>0</v>
      </c>
      <c r="BL1049" s="26" t="s">
        <v>338</v>
      </c>
      <c r="BM1049" s="26" t="s">
        <v>1491</v>
      </c>
    </row>
    <row r="1050" spans="2:51" s="13" customFormat="1" ht="13.5">
      <c r="B1050" s="266"/>
      <c r="C1050" s="267"/>
      <c r="D1050" s="253" t="s">
        <v>244</v>
      </c>
      <c r="E1050" s="268" t="s">
        <v>34</v>
      </c>
      <c r="F1050" s="269" t="s">
        <v>1492</v>
      </c>
      <c r="G1050" s="267"/>
      <c r="H1050" s="270">
        <v>4.575</v>
      </c>
      <c r="I1050" s="271"/>
      <c r="J1050" s="267"/>
      <c r="K1050" s="267"/>
      <c r="L1050" s="272"/>
      <c r="M1050" s="273"/>
      <c r="N1050" s="274"/>
      <c r="O1050" s="274"/>
      <c r="P1050" s="274"/>
      <c r="Q1050" s="274"/>
      <c r="R1050" s="274"/>
      <c r="S1050" s="274"/>
      <c r="T1050" s="275"/>
      <c r="AT1050" s="276" t="s">
        <v>244</v>
      </c>
      <c r="AU1050" s="276" t="s">
        <v>88</v>
      </c>
      <c r="AV1050" s="13" t="s">
        <v>88</v>
      </c>
      <c r="AW1050" s="13" t="s">
        <v>41</v>
      </c>
      <c r="AX1050" s="13" t="s">
        <v>86</v>
      </c>
      <c r="AY1050" s="276" t="s">
        <v>187</v>
      </c>
    </row>
    <row r="1051" spans="2:51" s="13" customFormat="1" ht="13.5">
      <c r="B1051" s="266"/>
      <c r="C1051" s="267"/>
      <c r="D1051" s="253" t="s">
        <v>244</v>
      </c>
      <c r="E1051" s="267"/>
      <c r="F1051" s="269" t="s">
        <v>1493</v>
      </c>
      <c r="G1051" s="267"/>
      <c r="H1051" s="270">
        <v>5.033</v>
      </c>
      <c r="I1051" s="271"/>
      <c r="J1051" s="267"/>
      <c r="K1051" s="267"/>
      <c r="L1051" s="272"/>
      <c r="M1051" s="273"/>
      <c r="N1051" s="274"/>
      <c r="O1051" s="274"/>
      <c r="P1051" s="274"/>
      <c r="Q1051" s="274"/>
      <c r="R1051" s="274"/>
      <c r="S1051" s="274"/>
      <c r="T1051" s="275"/>
      <c r="AT1051" s="276" t="s">
        <v>244</v>
      </c>
      <c r="AU1051" s="276" t="s">
        <v>88</v>
      </c>
      <c r="AV1051" s="13" t="s">
        <v>88</v>
      </c>
      <c r="AW1051" s="13" t="s">
        <v>6</v>
      </c>
      <c r="AX1051" s="13" t="s">
        <v>86</v>
      </c>
      <c r="AY1051" s="276" t="s">
        <v>187</v>
      </c>
    </row>
    <row r="1052" spans="2:65" s="1" customFormat="1" ht="38.25" customHeight="1">
      <c r="B1052" s="49"/>
      <c r="C1052" s="237" t="s">
        <v>1494</v>
      </c>
      <c r="D1052" s="237" t="s">
        <v>190</v>
      </c>
      <c r="E1052" s="238" t="s">
        <v>1495</v>
      </c>
      <c r="F1052" s="239" t="s">
        <v>1496</v>
      </c>
      <c r="G1052" s="240" t="s">
        <v>235</v>
      </c>
      <c r="H1052" s="241">
        <v>20</v>
      </c>
      <c r="I1052" s="242"/>
      <c r="J1052" s="243">
        <f>ROUND(I1052*H1052,2)</f>
        <v>0</v>
      </c>
      <c r="K1052" s="239" t="s">
        <v>194</v>
      </c>
      <c r="L1052" s="75"/>
      <c r="M1052" s="244" t="s">
        <v>34</v>
      </c>
      <c r="N1052" s="245" t="s">
        <v>49</v>
      </c>
      <c r="O1052" s="50"/>
      <c r="P1052" s="246">
        <f>O1052*H1052</f>
        <v>0</v>
      </c>
      <c r="Q1052" s="246">
        <v>0.00996</v>
      </c>
      <c r="R1052" s="246">
        <f>Q1052*H1052</f>
        <v>0.1992</v>
      </c>
      <c r="S1052" s="246">
        <v>0</v>
      </c>
      <c r="T1052" s="247">
        <f>S1052*H1052</f>
        <v>0</v>
      </c>
      <c r="AR1052" s="26" t="s">
        <v>338</v>
      </c>
      <c r="AT1052" s="26" t="s">
        <v>190</v>
      </c>
      <c r="AU1052" s="26" t="s">
        <v>88</v>
      </c>
      <c r="AY1052" s="26" t="s">
        <v>187</v>
      </c>
      <c r="BE1052" s="248">
        <f>IF(N1052="základní",J1052,0)</f>
        <v>0</v>
      </c>
      <c r="BF1052" s="248">
        <f>IF(N1052="snížená",J1052,0)</f>
        <v>0</v>
      </c>
      <c r="BG1052" s="248">
        <f>IF(N1052="zákl. přenesená",J1052,0)</f>
        <v>0</v>
      </c>
      <c r="BH1052" s="248">
        <f>IF(N1052="sníž. přenesená",J1052,0)</f>
        <v>0</v>
      </c>
      <c r="BI1052" s="248">
        <f>IF(N1052="nulová",J1052,0)</f>
        <v>0</v>
      </c>
      <c r="BJ1052" s="26" t="s">
        <v>86</v>
      </c>
      <c r="BK1052" s="248">
        <f>ROUND(I1052*H1052,2)</f>
        <v>0</v>
      </c>
      <c r="BL1052" s="26" t="s">
        <v>338</v>
      </c>
      <c r="BM1052" s="26" t="s">
        <v>1497</v>
      </c>
    </row>
    <row r="1053" spans="2:47" s="1" customFormat="1" ht="13.5">
      <c r="B1053" s="49"/>
      <c r="C1053" s="77"/>
      <c r="D1053" s="253" t="s">
        <v>237</v>
      </c>
      <c r="E1053" s="77"/>
      <c r="F1053" s="254" t="s">
        <v>1498</v>
      </c>
      <c r="G1053" s="77"/>
      <c r="H1053" s="77"/>
      <c r="I1053" s="207"/>
      <c r="J1053" s="77"/>
      <c r="K1053" s="77"/>
      <c r="L1053" s="75"/>
      <c r="M1053" s="255"/>
      <c r="N1053" s="50"/>
      <c r="O1053" s="50"/>
      <c r="P1053" s="50"/>
      <c r="Q1053" s="50"/>
      <c r="R1053" s="50"/>
      <c r="S1053" s="50"/>
      <c r="T1053" s="98"/>
      <c r="AT1053" s="26" t="s">
        <v>237</v>
      </c>
      <c r="AU1053" s="26" t="s">
        <v>88</v>
      </c>
    </row>
    <row r="1054" spans="2:65" s="1" customFormat="1" ht="38.25" customHeight="1">
      <c r="B1054" s="49"/>
      <c r="C1054" s="237" t="s">
        <v>1499</v>
      </c>
      <c r="D1054" s="237" t="s">
        <v>190</v>
      </c>
      <c r="E1054" s="238" t="s">
        <v>1500</v>
      </c>
      <c r="F1054" s="239" t="s">
        <v>1501</v>
      </c>
      <c r="G1054" s="240" t="s">
        <v>235</v>
      </c>
      <c r="H1054" s="241">
        <v>962.414</v>
      </c>
      <c r="I1054" s="242"/>
      <c r="J1054" s="243">
        <f>ROUND(I1054*H1054,2)</f>
        <v>0</v>
      </c>
      <c r="K1054" s="239" t="s">
        <v>194</v>
      </c>
      <c r="L1054" s="75"/>
      <c r="M1054" s="244" t="s">
        <v>34</v>
      </c>
      <c r="N1054" s="245" t="s">
        <v>49</v>
      </c>
      <c r="O1054" s="50"/>
      <c r="P1054" s="246">
        <f>O1054*H1054</f>
        <v>0</v>
      </c>
      <c r="Q1054" s="246">
        <v>0.01423</v>
      </c>
      <c r="R1054" s="246">
        <f>Q1054*H1054</f>
        <v>13.69515122</v>
      </c>
      <c r="S1054" s="246">
        <v>0</v>
      </c>
      <c r="T1054" s="247">
        <f>S1054*H1054</f>
        <v>0</v>
      </c>
      <c r="AR1054" s="26" t="s">
        <v>338</v>
      </c>
      <c r="AT1054" s="26" t="s">
        <v>190</v>
      </c>
      <c r="AU1054" s="26" t="s">
        <v>88</v>
      </c>
      <c r="AY1054" s="26" t="s">
        <v>187</v>
      </c>
      <c r="BE1054" s="248">
        <f>IF(N1054="základní",J1054,0)</f>
        <v>0</v>
      </c>
      <c r="BF1054" s="248">
        <f>IF(N1054="snížená",J1054,0)</f>
        <v>0</v>
      </c>
      <c r="BG1054" s="248">
        <f>IF(N1054="zákl. přenesená",J1054,0)</f>
        <v>0</v>
      </c>
      <c r="BH1054" s="248">
        <f>IF(N1054="sníž. přenesená",J1054,0)</f>
        <v>0</v>
      </c>
      <c r="BI1054" s="248">
        <f>IF(N1054="nulová",J1054,0)</f>
        <v>0</v>
      </c>
      <c r="BJ1054" s="26" t="s">
        <v>86</v>
      </c>
      <c r="BK1054" s="248">
        <f>ROUND(I1054*H1054,2)</f>
        <v>0</v>
      </c>
      <c r="BL1054" s="26" t="s">
        <v>338</v>
      </c>
      <c r="BM1054" s="26" t="s">
        <v>1502</v>
      </c>
    </row>
    <row r="1055" spans="2:47" s="1" customFormat="1" ht="13.5">
      <c r="B1055" s="49"/>
      <c r="C1055" s="77"/>
      <c r="D1055" s="253" t="s">
        <v>237</v>
      </c>
      <c r="E1055" s="77"/>
      <c r="F1055" s="254" t="s">
        <v>1498</v>
      </c>
      <c r="G1055" s="77"/>
      <c r="H1055" s="77"/>
      <c r="I1055" s="207"/>
      <c r="J1055" s="77"/>
      <c r="K1055" s="77"/>
      <c r="L1055" s="75"/>
      <c r="M1055" s="255"/>
      <c r="N1055" s="50"/>
      <c r="O1055" s="50"/>
      <c r="P1055" s="50"/>
      <c r="Q1055" s="50"/>
      <c r="R1055" s="50"/>
      <c r="S1055" s="50"/>
      <c r="T1055" s="98"/>
      <c r="AT1055" s="26" t="s">
        <v>237</v>
      </c>
      <c r="AU1055" s="26" t="s">
        <v>88</v>
      </c>
    </row>
    <row r="1056" spans="2:51" s="12" customFormat="1" ht="13.5">
      <c r="B1056" s="256"/>
      <c r="C1056" s="257"/>
      <c r="D1056" s="253" t="s">
        <v>244</v>
      </c>
      <c r="E1056" s="258" t="s">
        <v>34</v>
      </c>
      <c r="F1056" s="259" t="s">
        <v>1339</v>
      </c>
      <c r="G1056" s="257"/>
      <c r="H1056" s="258" t="s">
        <v>34</v>
      </c>
      <c r="I1056" s="260"/>
      <c r="J1056" s="257"/>
      <c r="K1056" s="257"/>
      <c r="L1056" s="261"/>
      <c r="M1056" s="262"/>
      <c r="N1056" s="263"/>
      <c r="O1056" s="263"/>
      <c r="P1056" s="263"/>
      <c r="Q1056" s="263"/>
      <c r="R1056" s="263"/>
      <c r="S1056" s="263"/>
      <c r="T1056" s="264"/>
      <c r="AT1056" s="265" t="s">
        <v>244</v>
      </c>
      <c r="AU1056" s="265" t="s">
        <v>88</v>
      </c>
      <c r="AV1056" s="12" t="s">
        <v>86</v>
      </c>
      <c r="AW1056" s="12" t="s">
        <v>41</v>
      </c>
      <c r="AX1056" s="12" t="s">
        <v>78</v>
      </c>
      <c r="AY1056" s="265" t="s">
        <v>187</v>
      </c>
    </row>
    <row r="1057" spans="2:51" s="13" customFormat="1" ht="13.5">
      <c r="B1057" s="266"/>
      <c r="C1057" s="267"/>
      <c r="D1057" s="253" t="s">
        <v>244</v>
      </c>
      <c r="E1057" s="268" t="s">
        <v>34</v>
      </c>
      <c r="F1057" s="269" t="s">
        <v>1340</v>
      </c>
      <c r="G1057" s="267"/>
      <c r="H1057" s="270">
        <v>53.816</v>
      </c>
      <c r="I1057" s="271"/>
      <c r="J1057" s="267"/>
      <c r="K1057" s="267"/>
      <c r="L1057" s="272"/>
      <c r="M1057" s="273"/>
      <c r="N1057" s="274"/>
      <c r="O1057" s="274"/>
      <c r="P1057" s="274"/>
      <c r="Q1057" s="274"/>
      <c r="R1057" s="274"/>
      <c r="S1057" s="274"/>
      <c r="T1057" s="275"/>
      <c r="AT1057" s="276" t="s">
        <v>244</v>
      </c>
      <c r="AU1057" s="276" t="s">
        <v>88</v>
      </c>
      <c r="AV1057" s="13" t="s">
        <v>88</v>
      </c>
      <c r="AW1057" s="13" t="s">
        <v>41</v>
      </c>
      <c r="AX1057" s="13" t="s">
        <v>78</v>
      </c>
      <c r="AY1057" s="276" t="s">
        <v>187</v>
      </c>
    </row>
    <row r="1058" spans="2:51" s="13" customFormat="1" ht="13.5">
      <c r="B1058" s="266"/>
      <c r="C1058" s="267"/>
      <c r="D1058" s="253" t="s">
        <v>244</v>
      </c>
      <c r="E1058" s="268" t="s">
        <v>34</v>
      </c>
      <c r="F1058" s="269" t="s">
        <v>1341</v>
      </c>
      <c r="G1058" s="267"/>
      <c r="H1058" s="270">
        <v>73.586</v>
      </c>
      <c r="I1058" s="271"/>
      <c r="J1058" s="267"/>
      <c r="K1058" s="267"/>
      <c r="L1058" s="272"/>
      <c r="M1058" s="273"/>
      <c r="N1058" s="274"/>
      <c r="O1058" s="274"/>
      <c r="P1058" s="274"/>
      <c r="Q1058" s="274"/>
      <c r="R1058" s="274"/>
      <c r="S1058" s="274"/>
      <c r="T1058" s="275"/>
      <c r="AT1058" s="276" t="s">
        <v>244</v>
      </c>
      <c r="AU1058" s="276" t="s">
        <v>88</v>
      </c>
      <c r="AV1058" s="13" t="s">
        <v>88</v>
      </c>
      <c r="AW1058" s="13" t="s">
        <v>41</v>
      </c>
      <c r="AX1058" s="13" t="s">
        <v>78</v>
      </c>
      <c r="AY1058" s="276" t="s">
        <v>187</v>
      </c>
    </row>
    <row r="1059" spans="2:51" s="13" customFormat="1" ht="13.5">
      <c r="B1059" s="266"/>
      <c r="C1059" s="267"/>
      <c r="D1059" s="253" t="s">
        <v>244</v>
      </c>
      <c r="E1059" s="268" t="s">
        <v>34</v>
      </c>
      <c r="F1059" s="269" t="s">
        <v>1342</v>
      </c>
      <c r="G1059" s="267"/>
      <c r="H1059" s="270">
        <v>2.38</v>
      </c>
      <c r="I1059" s="271"/>
      <c r="J1059" s="267"/>
      <c r="K1059" s="267"/>
      <c r="L1059" s="272"/>
      <c r="M1059" s="273"/>
      <c r="N1059" s="274"/>
      <c r="O1059" s="274"/>
      <c r="P1059" s="274"/>
      <c r="Q1059" s="274"/>
      <c r="R1059" s="274"/>
      <c r="S1059" s="274"/>
      <c r="T1059" s="275"/>
      <c r="AT1059" s="276" t="s">
        <v>244</v>
      </c>
      <c r="AU1059" s="276" t="s">
        <v>88</v>
      </c>
      <c r="AV1059" s="13" t="s">
        <v>88</v>
      </c>
      <c r="AW1059" s="13" t="s">
        <v>41</v>
      </c>
      <c r="AX1059" s="13" t="s">
        <v>78</v>
      </c>
      <c r="AY1059" s="276" t="s">
        <v>187</v>
      </c>
    </row>
    <row r="1060" spans="2:51" s="13" customFormat="1" ht="13.5">
      <c r="B1060" s="266"/>
      <c r="C1060" s="267"/>
      <c r="D1060" s="253" t="s">
        <v>244</v>
      </c>
      <c r="E1060" s="268" t="s">
        <v>34</v>
      </c>
      <c r="F1060" s="269" t="s">
        <v>1343</v>
      </c>
      <c r="G1060" s="267"/>
      <c r="H1060" s="270">
        <v>-0.764</v>
      </c>
      <c r="I1060" s="271"/>
      <c r="J1060" s="267"/>
      <c r="K1060" s="267"/>
      <c r="L1060" s="272"/>
      <c r="M1060" s="273"/>
      <c r="N1060" s="274"/>
      <c r="O1060" s="274"/>
      <c r="P1060" s="274"/>
      <c r="Q1060" s="274"/>
      <c r="R1060" s="274"/>
      <c r="S1060" s="274"/>
      <c r="T1060" s="275"/>
      <c r="AT1060" s="276" t="s">
        <v>244</v>
      </c>
      <c r="AU1060" s="276" t="s">
        <v>88</v>
      </c>
      <c r="AV1060" s="13" t="s">
        <v>88</v>
      </c>
      <c r="AW1060" s="13" t="s">
        <v>41</v>
      </c>
      <c r="AX1060" s="13" t="s">
        <v>78</v>
      </c>
      <c r="AY1060" s="276" t="s">
        <v>187</v>
      </c>
    </row>
    <row r="1061" spans="2:51" s="12" customFormat="1" ht="13.5">
      <c r="B1061" s="256"/>
      <c r="C1061" s="257"/>
      <c r="D1061" s="253" t="s">
        <v>244</v>
      </c>
      <c r="E1061" s="258" t="s">
        <v>34</v>
      </c>
      <c r="F1061" s="259" t="s">
        <v>1344</v>
      </c>
      <c r="G1061" s="257"/>
      <c r="H1061" s="258" t="s">
        <v>34</v>
      </c>
      <c r="I1061" s="260"/>
      <c r="J1061" s="257"/>
      <c r="K1061" s="257"/>
      <c r="L1061" s="261"/>
      <c r="M1061" s="262"/>
      <c r="N1061" s="263"/>
      <c r="O1061" s="263"/>
      <c r="P1061" s="263"/>
      <c r="Q1061" s="263"/>
      <c r="R1061" s="263"/>
      <c r="S1061" s="263"/>
      <c r="T1061" s="264"/>
      <c r="AT1061" s="265" t="s">
        <v>244</v>
      </c>
      <c r="AU1061" s="265" t="s">
        <v>88</v>
      </c>
      <c r="AV1061" s="12" t="s">
        <v>86</v>
      </c>
      <c r="AW1061" s="12" t="s">
        <v>41</v>
      </c>
      <c r="AX1061" s="12" t="s">
        <v>78</v>
      </c>
      <c r="AY1061" s="265" t="s">
        <v>187</v>
      </c>
    </row>
    <row r="1062" spans="2:51" s="13" customFormat="1" ht="13.5">
      <c r="B1062" s="266"/>
      <c r="C1062" s="267"/>
      <c r="D1062" s="253" t="s">
        <v>244</v>
      </c>
      <c r="E1062" s="268" t="s">
        <v>34</v>
      </c>
      <c r="F1062" s="269" t="s">
        <v>1345</v>
      </c>
      <c r="G1062" s="267"/>
      <c r="H1062" s="270">
        <v>281.204</v>
      </c>
      <c r="I1062" s="271"/>
      <c r="J1062" s="267"/>
      <c r="K1062" s="267"/>
      <c r="L1062" s="272"/>
      <c r="M1062" s="273"/>
      <c r="N1062" s="274"/>
      <c r="O1062" s="274"/>
      <c r="P1062" s="274"/>
      <c r="Q1062" s="274"/>
      <c r="R1062" s="274"/>
      <c r="S1062" s="274"/>
      <c r="T1062" s="275"/>
      <c r="AT1062" s="276" t="s">
        <v>244</v>
      </c>
      <c r="AU1062" s="276" t="s">
        <v>88</v>
      </c>
      <c r="AV1062" s="13" t="s">
        <v>88</v>
      </c>
      <c r="AW1062" s="13" t="s">
        <v>41</v>
      </c>
      <c r="AX1062" s="13" t="s">
        <v>78</v>
      </c>
      <c r="AY1062" s="276" t="s">
        <v>187</v>
      </c>
    </row>
    <row r="1063" spans="2:51" s="13" customFormat="1" ht="13.5">
      <c r="B1063" s="266"/>
      <c r="C1063" s="267"/>
      <c r="D1063" s="253" t="s">
        <v>244</v>
      </c>
      <c r="E1063" s="268" t="s">
        <v>34</v>
      </c>
      <c r="F1063" s="269" t="s">
        <v>1346</v>
      </c>
      <c r="G1063" s="267"/>
      <c r="H1063" s="270">
        <v>-14.524</v>
      </c>
      <c r="I1063" s="271"/>
      <c r="J1063" s="267"/>
      <c r="K1063" s="267"/>
      <c r="L1063" s="272"/>
      <c r="M1063" s="273"/>
      <c r="N1063" s="274"/>
      <c r="O1063" s="274"/>
      <c r="P1063" s="274"/>
      <c r="Q1063" s="274"/>
      <c r="R1063" s="274"/>
      <c r="S1063" s="274"/>
      <c r="T1063" s="275"/>
      <c r="AT1063" s="276" t="s">
        <v>244</v>
      </c>
      <c r="AU1063" s="276" t="s">
        <v>88</v>
      </c>
      <c r="AV1063" s="13" t="s">
        <v>88</v>
      </c>
      <c r="AW1063" s="13" t="s">
        <v>41</v>
      </c>
      <c r="AX1063" s="13" t="s">
        <v>78</v>
      </c>
      <c r="AY1063" s="276" t="s">
        <v>187</v>
      </c>
    </row>
    <row r="1064" spans="2:51" s="12" customFormat="1" ht="13.5">
      <c r="B1064" s="256"/>
      <c r="C1064" s="257"/>
      <c r="D1064" s="253" t="s">
        <v>244</v>
      </c>
      <c r="E1064" s="258" t="s">
        <v>34</v>
      </c>
      <c r="F1064" s="259" t="s">
        <v>1347</v>
      </c>
      <c r="G1064" s="257"/>
      <c r="H1064" s="258" t="s">
        <v>34</v>
      </c>
      <c r="I1064" s="260"/>
      <c r="J1064" s="257"/>
      <c r="K1064" s="257"/>
      <c r="L1064" s="261"/>
      <c r="M1064" s="262"/>
      <c r="N1064" s="263"/>
      <c r="O1064" s="263"/>
      <c r="P1064" s="263"/>
      <c r="Q1064" s="263"/>
      <c r="R1064" s="263"/>
      <c r="S1064" s="263"/>
      <c r="T1064" s="264"/>
      <c r="AT1064" s="265" t="s">
        <v>244</v>
      </c>
      <c r="AU1064" s="265" t="s">
        <v>88</v>
      </c>
      <c r="AV1064" s="12" t="s">
        <v>86</v>
      </c>
      <c r="AW1064" s="12" t="s">
        <v>41</v>
      </c>
      <c r="AX1064" s="12" t="s">
        <v>78</v>
      </c>
      <c r="AY1064" s="265" t="s">
        <v>187</v>
      </c>
    </row>
    <row r="1065" spans="2:51" s="13" customFormat="1" ht="13.5">
      <c r="B1065" s="266"/>
      <c r="C1065" s="267"/>
      <c r="D1065" s="253" t="s">
        <v>244</v>
      </c>
      <c r="E1065" s="268" t="s">
        <v>34</v>
      </c>
      <c r="F1065" s="269" t="s">
        <v>1348</v>
      </c>
      <c r="G1065" s="267"/>
      <c r="H1065" s="270">
        <v>73.559</v>
      </c>
      <c r="I1065" s="271"/>
      <c r="J1065" s="267"/>
      <c r="K1065" s="267"/>
      <c r="L1065" s="272"/>
      <c r="M1065" s="273"/>
      <c r="N1065" s="274"/>
      <c r="O1065" s="274"/>
      <c r="P1065" s="274"/>
      <c r="Q1065" s="274"/>
      <c r="R1065" s="274"/>
      <c r="S1065" s="274"/>
      <c r="T1065" s="275"/>
      <c r="AT1065" s="276" t="s">
        <v>244</v>
      </c>
      <c r="AU1065" s="276" t="s">
        <v>88</v>
      </c>
      <c r="AV1065" s="13" t="s">
        <v>88</v>
      </c>
      <c r="AW1065" s="13" t="s">
        <v>41</v>
      </c>
      <c r="AX1065" s="13" t="s">
        <v>78</v>
      </c>
      <c r="AY1065" s="276" t="s">
        <v>187</v>
      </c>
    </row>
    <row r="1066" spans="2:51" s="13" customFormat="1" ht="13.5">
      <c r="B1066" s="266"/>
      <c r="C1066" s="267"/>
      <c r="D1066" s="253" t="s">
        <v>244</v>
      </c>
      <c r="E1066" s="268" t="s">
        <v>34</v>
      </c>
      <c r="F1066" s="269" t="s">
        <v>1349</v>
      </c>
      <c r="G1066" s="267"/>
      <c r="H1066" s="270">
        <v>-1.28</v>
      </c>
      <c r="I1066" s="271"/>
      <c r="J1066" s="267"/>
      <c r="K1066" s="267"/>
      <c r="L1066" s="272"/>
      <c r="M1066" s="273"/>
      <c r="N1066" s="274"/>
      <c r="O1066" s="274"/>
      <c r="P1066" s="274"/>
      <c r="Q1066" s="274"/>
      <c r="R1066" s="274"/>
      <c r="S1066" s="274"/>
      <c r="T1066" s="275"/>
      <c r="AT1066" s="276" t="s">
        <v>244</v>
      </c>
      <c r="AU1066" s="276" t="s">
        <v>88</v>
      </c>
      <c r="AV1066" s="13" t="s">
        <v>88</v>
      </c>
      <c r="AW1066" s="13" t="s">
        <v>41</v>
      </c>
      <c r="AX1066" s="13" t="s">
        <v>78</v>
      </c>
      <c r="AY1066" s="276" t="s">
        <v>187</v>
      </c>
    </row>
    <row r="1067" spans="2:51" s="15" customFormat="1" ht="13.5">
      <c r="B1067" s="304"/>
      <c r="C1067" s="305"/>
      <c r="D1067" s="253" t="s">
        <v>244</v>
      </c>
      <c r="E1067" s="306" t="s">
        <v>34</v>
      </c>
      <c r="F1067" s="307" t="s">
        <v>1503</v>
      </c>
      <c r="G1067" s="305"/>
      <c r="H1067" s="308">
        <v>467.977</v>
      </c>
      <c r="I1067" s="309"/>
      <c r="J1067" s="305"/>
      <c r="K1067" s="305"/>
      <c r="L1067" s="310"/>
      <c r="M1067" s="311"/>
      <c r="N1067" s="312"/>
      <c r="O1067" s="312"/>
      <c r="P1067" s="312"/>
      <c r="Q1067" s="312"/>
      <c r="R1067" s="312"/>
      <c r="S1067" s="312"/>
      <c r="T1067" s="313"/>
      <c r="AT1067" s="314" t="s">
        <v>244</v>
      </c>
      <c r="AU1067" s="314" t="s">
        <v>88</v>
      </c>
      <c r="AV1067" s="15" t="s">
        <v>113</v>
      </c>
      <c r="AW1067" s="15" t="s">
        <v>41</v>
      </c>
      <c r="AX1067" s="15" t="s">
        <v>78</v>
      </c>
      <c r="AY1067" s="314" t="s">
        <v>187</v>
      </c>
    </row>
    <row r="1068" spans="2:51" s="12" customFormat="1" ht="13.5">
      <c r="B1068" s="256"/>
      <c r="C1068" s="257"/>
      <c r="D1068" s="253" t="s">
        <v>244</v>
      </c>
      <c r="E1068" s="258" t="s">
        <v>34</v>
      </c>
      <c r="F1068" s="259" t="s">
        <v>1504</v>
      </c>
      <c r="G1068" s="257"/>
      <c r="H1068" s="258" t="s">
        <v>34</v>
      </c>
      <c r="I1068" s="260"/>
      <c r="J1068" s="257"/>
      <c r="K1068" s="257"/>
      <c r="L1068" s="261"/>
      <c r="M1068" s="262"/>
      <c r="N1068" s="263"/>
      <c r="O1068" s="263"/>
      <c r="P1068" s="263"/>
      <c r="Q1068" s="263"/>
      <c r="R1068" s="263"/>
      <c r="S1068" s="263"/>
      <c r="T1068" s="264"/>
      <c r="AT1068" s="265" t="s">
        <v>244</v>
      </c>
      <c r="AU1068" s="265" t="s">
        <v>88</v>
      </c>
      <c r="AV1068" s="12" t="s">
        <v>86</v>
      </c>
      <c r="AW1068" s="12" t="s">
        <v>41</v>
      </c>
      <c r="AX1068" s="12" t="s">
        <v>78</v>
      </c>
      <c r="AY1068" s="265" t="s">
        <v>187</v>
      </c>
    </row>
    <row r="1069" spans="2:51" s="13" customFormat="1" ht="13.5">
      <c r="B1069" s="266"/>
      <c r="C1069" s="267"/>
      <c r="D1069" s="253" t="s">
        <v>244</v>
      </c>
      <c r="E1069" s="268" t="s">
        <v>34</v>
      </c>
      <c r="F1069" s="269" t="s">
        <v>1505</v>
      </c>
      <c r="G1069" s="267"/>
      <c r="H1069" s="270">
        <v>467.977</v>
      </c>
      <c r="I1069" s="271"/>
      <c r="J1069" s="267"/>
      <c r="K1069" s="267"/>
      <c r="L1069" s="272"/>
      <c r="M1069" s="273"/>
      <c r="N1069" s="274"/>
      <c r="O1069" s="274"/>
      <c r="P1069" s="274"/>
      <c r="Q1069" s="274"/>
      <c r="R1069" s="274"/>
      <c r="S1069" s="274"/>
      <c r="T1069" s="275"/>
      <c r="AT1069" s="276" t="s">
        <v>244</v>
      </c>
      <c r="AU1069" s="276" t="s">
        <v>88</v>
      </c>
      <c r="AV1069" s="13" t="s">
        <v>88</v>
      </c>
      <c r="AW1069" s="13" t="s">
        <v>41</v>
      </c>
      <c r="AX1069" s="13" t="s">
        <v>78</v>
      </c>
      <c r="AY1069" s="276" t="s">
        <v>187</v>
      </c>
    </row>
    <row r="1070" spans="2:51" s="13" customFormat="1" ht="13.5">
      <c r="B1070" s="266"/>
      <c r="C1070" s="267"/>
      <c r="D1070" s="253" t="s">
        <v>244</v>
      </c>
      <c r="E1070" s="268" t="s">
        <v>34</v>
      </c>
      <c r="F1070" s="269" t="s">
        <v>1506</v>
      </c>
      <c r="G1070" s="267"/>
      <c r="H1070" s="270">
        <v>26.46</v>
      </c>
      <c r="I1070" s="271"/>
      <c r="J1070" s="267"/>
      <c r="K1070" s="267"/>
      <c r="L1070" s="272"/>
      <c r="M1070" s="273"/>
      <c r="N1070" s="274"/>
      <c r="O1070" s="274"/>
      <c r="P1070" s="274"/>
      <c r="Q1070" s="274"/>
      <c r="R1070" s="274"/>
      <c r="S1070" s="274"/>
      <c r="T1070" s="275"/>
      <c r="AT1070" s="276" t="s">
        <v>244</v>
      </c>
      <c r="AU1070" s="276" t="s">
        <v>88</v>
      </c>
      <c r="AV1070" s="13" t="s">
        <v>88</v>
      </c>
      <c r="AW1070" s="13" t="s">
        <v>41</v>
      </c>
      <c r="AX1070" s="13" t="s">
        <v>78</v>
      </c>
      <c r="AY1070" s="276" t="s">
        <v>187</v>
      </c>
    </row>
    <row r="1071" spans="2:51" s="15" customFormat="1" ht="13.5">
      <c r="B1071" s="304"/>
      <c r="C1071" s="305"/>
      <c r="D1071" s="253" t="s">
        <v>244</v>
      </c>
      <c r="E1071" s="306" t="s">
        <v>34</v>
      </c>
      <c r="F1071" s="307" t="s">
        <v>1507</v>
      </c>
      <c r="G1071" s="305"/>
      <c r="H1071" s="308">
        <v>494.437</v>
      </c>
      <c r="I1071" s="309"/>
      <c r="J1071" s="305"/>
      <c r="K1071" s="305"/>
      <c r="L1071" s="310"/>
      <c r="M1071" s="311"/>
      <c r="N1071" s="312"/>
      <c r="O1071" s="312"/>
      <c r="P1071" s="312"/>
      <c r="Q1071" s="312"/>
      <c r="R1071" s="312"/>
      <c r="S1071" s="312"/>
      <c r="T1071" s="313"/>
      <c r="AT1071" s="314" t="s">
        <v>244</v>
      </c>
      <c r="AU1071" s="314" t="s">
        <v>88</v>
      </c>
      <c r="AV1071" s="15" t="s">
        <v>113</v>
      </c>
      <c r="AW1071" s="15" t="s">
        <v>41</v>
      </c>
      <c r="AX1071" s="15" t="s">
        <v>78</v>
      </c>
      <c r="AY1071" s="314" t="s">
        <v>187</v>
      </c>
    </row>
    <row r="1072" spans="2:51" s="14" customFormat="1" ht="13.5">
      <c r="B1072" s="277"/>
      <c r="C1072" s="278"/>
      <c r="D1072" s="253" t="s">
        <v>244</v>
      </c>
      <c r="E1072" s="279" t="s">
        <v>34</v>
      </c>
      <c r="F1072" s="280" t="s">
        <v>251</v>
      </c>
      <c r="G1072" s="278"/>
      <c r="H1072" s="281">
        <v>962.414</v>
      </c>
      <c r="I1072" s="282"/>
      <c r="J1072" s="278"/>
      <c r="K1072" s="278"/>
      <c r="L1072" s="283"/>
      <c r="M1072" s="284"/>
      <c r="N1072" s="285"/>
      <c r="O1072" s="285"/>
      <c r="P1072" s="285"/>
      <c r="Q1072" s="285"/>
      <c r="R1072" s="285"/>
      <c r="S1072" s="285"/>
      <c r="T1072" s="286"/>
      <c r="AT1072" s="287" t="s">
        <v>244</v>
      </c>
      <c r="AU1072" s="287" t="s">
        <v>88</v>
      </c>
      <c r="AV1072" s="14" t="s">
        <v>204</v>
      </c>
      <c r="AW1072" s="14" t="s">
        <v>41</v>
      </c>
      <c r="AX1072" s="14" t="s">
        <v>86</v>
      </c>
      <c r="AY1072" s="287" t="s">
        <v>187</v>
      </c>
    </row>
    <row r="1073" spans="2:65" s="1" customFormat="1" ht="16.5" customHeight="1">
      <c r="B1073" s="49"/>
      <c r="C1073" s="237" t="s">
        <v>1508</v>
      </c>
      <c r="D1073" s="237" t="s">
        <v>190</v>
      </c>
      <c r="E1073" s="238" t="s">
        <v>1509</v>
      </c>
      <c r="F1073" s="239" t="s">
        <v>1510</v>
      </c>
      <c r="G1073" s="240" t="s">
        <v>393</v>
      </c>
      <c r="H1073" s="241">
        <v>561</v>
      </c>
      <c r="I1073" s="242"/>
      <c r="J1073" s="243">
        <f>ROUND(I1073*H1073,2)</f>
        <v>0</v>
      </c>
      <c r="K1073" s="239" t="s">
        <v>194</v>
      </c>
      <c r="L1073" s="75"/>
      <c r="M1073" s="244" t="s">
        <v>34</v>
      </c>
      <c r="N1073" s="245" t="s">
        <v>49</v>
      </c>
      <c r="O1073" s="50"/>
      <c r="P1073" s="246">
        <f>O1073*H1073</f>
        <v>0</v>
      </c>
      <c r="Q1073" s="246">
        <v>0</v>
      </c>
      <c r="R1073" s="246">
        <f>Q1073*H1073</f>
        <v>0</v>
      </c>
      <c r="S1073" s="246">
        <v>0</v>
      </c>
      <c r="T1073" s="247">
        <f>S1073*H1073</f>
        <v>0</v>
      </c>
      <c r="AR1073" s="26" t="s">
        <v>338</v>
      </c>
      <c r="AT1073" s="26" t="s">
        <v>190</v>
      </c>
      <c r="AU1073" s="26" t="s">
        <v>88</v>
      </c>
      <c r="AY1073" s="26" t="s">
        <v>187</v>
      </c>
      <c r="BE1073" s="248">
        <f>IF(N1073="základní",J1073,0)</f>
        <v>0</v>
      </c>
      <c r="BF1073" s="248">
        <f>IF(N1073="snížená",J1073,0)</f>
        <v>0</v>
      </c>
      <c r="BG1073" s="248">
        <f>IF(N1073="zákl. přenesená",J1073,0)</f>
        <v>0</v>
      </c>
      <c r="BH1073" s="248">
        <f>IF(N1073="sníž. přenesená",J1073,0)</f>
        <v>0</v>
      </c>
      <c r="BI1073" s="248">
        <f>IF(N1073="nulová",J1073,0)</f>
        <v>0</v>
      </c>
      <c r="BJ1073" s="26" t="s">
        <v>86</v>
      </c>
      <c r="BK1073" s="248">
        <f>ROUND(I1073*H1073,2)</f>
        <v>0</v>
      </c>
      <c r="BL1073" s="26" t="s">
        <v>338</v>
      </c>
      <c r="BM1073" s="26" t="s">
        <v>1511</v>
      </c>
    </row>
    <row r="1074" spans="2:47" s="1" customFormat="1" ht="13.5">
      <c r="B1074" s="49"/>
      <c r="C1074" s="77"/>
      <c r="D1074" s="253" t="s">
        <v>237</v>
      </c>
      <c r="E1074" s="77"/>
      <c r="F1074" s="254" t="s">
        <v>1498</v>
      </c>
      <c r="G1074" s="77"/>
      <c r="H1074" s="77"/>
      <c r="I1074" s="207"/>
      <c r="J1074" s="77"/>
      <c r="K1074" s="77"/>
      <c r="L1074" s="75"/>
      <c r="M1074" s="255"/>
      <c r="N1074" s="50"/>
      <c r="O1074" s="50"/>
      <c r="P1074" s="50"/>
      <c r="Q1074" s="50"/>
      <c r="R1074" s="50"/>
      <c r="S1074" s="50"/>
      <c r="T1074" s="98"/>
      <c r="AT1074" s="26" t="s">
        <v>237</v>
      </c>
      <c r="AU1074" s="26" t="s">
        <v>88</v>
      </c>
    </row>
    <row r="1075" spans="2:51" s="12" customFormat="1" ht="13.5">
      <c r="B1075" s="256"/>
      <c r="C1075" s="257"/>
      <c r="D1075" s="253" t="s">
        <v>244</v>
      </c>
      <c r="E1075" s="258" t="s">
        <v>34</v>
      </c>
      <c r="F1075" s="259" t="s">
        <v>1512</v>
      </c>
      <c r="G1075" s="257"/>
      <c r="H1075" s="258" t="s">
        <v>34</v>
      </c>
      <c r="I1075" s="260"/>
      <c r="J1075" s="257"/>
      <c r="K1075" s="257"/>
      <c r="L1075" s="261"/>
      <c r="M1075" s="262"/>
      <c r="N1075" s="263"/>
      <c r="O1075" s="263"/>
      <c r="P1075" s="263"/>
      <c r="Q1075" s="263"/>
      <c r="R1075" s="263"/>
      <c r="S1075" s="263"/>
      <c r="T1075" s="264"/>
      <c r="AT1075" s="265" t="s">
        <v>244</v>
      </c>
      <c r="AU1075" s="265" t="s">
        <v>88</v>
      </c>
      <c r="AV1075" s="12" t="s">
        <v>86</v>
      </c>
      <c r="AW1075" s="12" t="s">
        <v>41</v>
      </c>
      <c r="AX1075" s="12" t="s">
        <v>78</v>
      </c>
      <c r="AY1075" s="265" t="s">
        <v>187</v>
      </c>
    </row>
    <row r="1076" spans="2:51" s="12" customFormat="1" ht="13.5">
      <c r="B1076" s="256"/>
      <c r="C1076" s="257"/>
      <c r="D1076" s="253" t="s">
        <v>244</v>
      </c>
      <c r="E1076" s="258" t="s">
        <v>34</v>
      </c>
      <c r="F1076" s="259" t="s">
        <v>1513</v>
      </c>
      <c r="G1076" s="257"/>
      <c r="H1076" s="258" t="s">
        <v>34</v>
      </c>
      <c r="I1076" s="260"/>
      <c r="J1076" s="257"/>
      <c r="K1076" s="257"/>
      <c r="L1076" s="261"/>
      <c r="M1076" s="262"/>
      <c r="N1076" s="263"/>
      <c r="O1076" s="263"/>
      <c r="P1076" s="263"/>
      <c r="Q1076" s="263"/>
      <c r="R1076" s="263"/>
      <c r="S1076" s="263"/>
      <c r="T1076" s="264"/>
      <c r="AT1076" s="265" t="s">
        <v>244</v>
      </c>
      <c r="AU1076" s="265" t="s">
        <v>88</v>
      </c>
      <c r="AV1076" s="12" t="s">
        <v>86</v>
      </c>
      <c r="AW1076" s="12" t="s">
        <v>41</v>
      </c>
      <c r="AX1076" s="12" t="s">
        <v>78</v>
      </c>
      <c r="AY1076" s="265" t="s">
        <v>187</v>
      </c>
    </row>
    <row r="1077" spans="2:51" s="13" customFormat="1" ht="13.5">
      <c r="B1077" s="266"/>
      <c r="C1077" s="267"/>
      <c r="D1077" s="253" t="s">
        <v>244</v>
      </c>
      <c r="E1077" s="268" t="s">
        <v>34</v>
      </c>
      <c r="F1077" s="269" t="s">
        <v>1470</v>
      </c>
      <c r="G1077" s="267"/>
      <c r="H1077" s="270">
        <v>81</v>
      </c>
      <c r="I1077" s="271"/>
      <c r="J1077" s="267"/>
      <c r="K1077" s="267"/>
      <c r="L1077" s="272"/>
      <c r="M1077" s="273"/>
      <c r="N1077" s="274"/>
      <c r="O1077" s="274"/>
      <c r="P1077" s="274"/>
      <c r="Q1077" s="274"/>
      <c r="R1077" s="274"/>
      <c r="S1077" s="274"/>
      <c r="T1077" s="275"/>
      <c r="AT1077" s="276" t="s">
        <v>244</v>
      </c>
      <c r="AU1077" s="276" t="s">
        <v>88</v>
      </c>
      <c r="AV1077" s="13" t="s">
        <v>88</v>
      </c>
      <c r="AW1077" s="13" t="s">
        <v>41</v>
      </c>
      <c r="AX1077" s="13" t="s">
        <v>78</v>
      </c>
      <c r="AY1077" s="276" t="s">
        <v>187</v>
      </c>
    </row>
    <row r="1078" spans="2:51" s="12" customFormat="1" ht="13.5">
      <c r="B1078" s="256"/>
      <c r="C1078" s="257"/>
      <c r="D1078" s="253" t="s">
        <v>244</v>
      </c>
      <c r="E1078" s="258" t="s">
        <v>34</v>
      </c>
      <c r="F1078" s="259" t="s">
        <v>1514</v>
      </c>
      <c r="G1078" s="257"/>
      <c r="H1078" s="258" t="s">
        <v>34</v>
      </c>
      <c r="I1078" s="260"/>
      <c r="J1078" s="257"/>
      <c r="K1078" s="257"/>
      <c r="L1078" s="261"/>
      <c r="M1078" s="262"/>
      <c r="N1078" s="263"/>
      <c r="O1078" s="263"/>
      <c r="P1078" s="263"/>
      <c r="Q1078" s="263"/>
      <c r="R1078" s="263"/>
      <c r="S1078" s="263"/>
      <c r="T1078" s="264"/>
      <c r="AT1078" s="265" t="s">
        <v>244</v>
      </c>
      <c r="AU1078" s="265" t="s">
        <v>88</v>
      </c>
      <c r="AV1078" s="12" t="s">
        <v>86</v>
      </c>
      <c r="AW1078" s="12" t="s">
        <v>41</v>
      </c>
      <c r="AX1078" s="12" t="s">
        <v>78</v>
      </c>
      <c r="AY1078" s="265" t="s">
        <v>187</v>
      </c>
    </row>
    <row r="1079" spans="2:51" s="13" customFormat="1" ht="13.5">
      <c r="B1079" s="266"/>
      <c r="C1079" s="267"/>
      <c r="D1079" s="253" t="s">
        <v>244</v>
      </c>
      <c r="E1079" s="268" t="s">
        <v>34</v>
      </c>
      <c r="F1079" s="269" t="s">
        <v>1472</v>
      </c>
      <c r="G1079" s="267"/>
      <c r="H1079" s="270">
        <v>180</v>
      </c>
      <c r="I1079" s="271"/>
      <c r="J1079" s="267"/>
      <c r="K1079" s="267"/>
      <c r="L1079" s="272"/>
      <c r="M1079" s="273"/>
      <c r="N1079" s="274"/>
      <c r="O1079" s="274"/>
      <c r="P1079" s="274"/>
      <c r="Q1079" s="274"/>
      <c r="R1079" s="274"/>
      <c r="S1079" s="274"/>
      <c r="T1079" s="275"/>
      <c r="AT1079" s="276" t="s">
        <v>244</v>
      </c>
      <c r="AU1079" s="276" t="s">
        <v>88</v>
      </c>
      <c r="AV1079" s="13" t="s">
        <v>88</v>
      </c>
      <c r="AW1079" s="13" t="s">
        <v>41</v>
      </c>
      <c r="AX1079" s="13" t="s">
        <v>78</v>
      </c>
      <c r="AY1079" s="276" t="s">
        <v>187</v>
      </c>
    </row>
    <row r="1080" spans="2:51" s="13" customFormat="1" ht="13.5">
      <c r="B1080" s="266"/>
      <c r="C1080" s="267"/>
      <c r="D1080" s="253" t="s">
        <v>244</v>
      </c>
      <c r="E1080" s="268" t="s">
        <v>34</v>
      </c>
      <c r="F1080" s="269" t="s">
        <v>1473</v>
      </c>
      <c r="G1080" s="267"/>
      <c r="H1080" s="270">
        <v>300</v>
      </c>
      <c r="I1080" s="271"/>
      <c r="J1080" s="267"/>
      <c r="K1080" s="267"/>
      <c r="L1080" s="272"/>
      <c r="M1080" s="273"/>
      <c r="N1080" s="274"/>
      <c r="O1080" s="274"/>
      <c r="P1080" s="274"/>
      <c r="Q1080" s="274"/>
      <c r="R1080" s="274"/>
      <c r="S1080" s="274"/>
      <c r="T1080" s="275"/>
      <c r="AT1080" s="276" t="s">
        <v>244</v>
      </c>
      <c r="AU1080" s="276" t="s">
        <v>88</v>
      </c>
      <c r="AV1080" s="13" t="s">
        <v>88</v>
      </c>
      <c r="AW1080" s="13" t="s">
        <v>41</v>
      </c>
      <c r="AX1080" s="13" t="s">
        <v>78</v>
      </c>
      <c r="AY1080" s="276" t="s">
        <v>187</v>
      </c>
    </row>
    <row r="1081" spans="2:51" s="14" customFormat="1" ht="13.5">
      <c r="B1081" s="277"/>
      <c r="C1081" s="278"/>
      <c r="D1081" s="253" t="s">
        <v>244</v>
      </c>
      <c r="E1081" s="279" t="s">
        <v>34</v>
      </c>
      <c r="F1081" s="280" t="s">
        <v>251</v>
      </c>
      <c r="G1081" s="278"/>
      <c r="H1081" s="281">
        <v>561</v>
      </c>
      <c r="I1081" s="282"/>
      <c r="J1081" s="278"/>
      <c r="K1081" s="278"/>
      <c r="L1081" s="283"/>
      <c r="M1081" s="284"/>
      <c r="N1081" s="285"/>
      <c r="O1081" s="285"/>
      <c r="P1081" s="285"/>
      <c r="Q1081" s="285"/>
      <c r="R1081" s="285"/>
      <c r="S1081" s="285"/>
      <c r="T1081" s="286"/>
      <c r="AT1081" s="287" t="s">
        <v>244</v>
      </c>
      <c r="AU1081" s="287" t="s">
        <v>88</v>
      </c>
      <c r="AV1081" s="14" t="s">
        <v>204</v>
      </c>
      <c r="AW1081" s="14" t="s">
        <v>41</v>
      </c>
      <c r="AX1081" s="14" t="s">
        <v>86</v>
      </c>
      <c r="AY1081" s="287" t="s">
        <v>187</v>
      </c>
    </row>
    <row r="1082" spans="2:65" s="1" customFormat="1" ht="16.5" customHeight="1">
      <c r="B1082" s="49"/>
      <c r="C1082" s="294" t="s">
        <v>1515</v>
      </c>
      <c r="D1082" s="294" t="s">
        <v>531</v>
      </c>
      <c r="E1082" s="295" t="s">
        <v>1516</v>
      </c>
      <c r="F1082" s="296" t="s">
        <v>1517</v>
      </c>
      <c r="G1082" s="297" t="s">
        <v>254</v>
      </c>
      <c r="H1082" s="298">
        <v>2.329</v>
      </c>
      <c r="I1082" s="299"/>
      <c r="J1082" s="300">
        <f>ROUND(I1082*H1082,2)</f>
        <v>0</v>
      </c>
      <c r="K1082" s="296" t="s">
        <v>194</v>
      </c>
      <c r="L1082" s="301"/>
      <c r="M1082" s="302" t="s">
        <v>34</v>
      </c>
      <c r="N1082" s="303" t="s">
        <v>49</v>
      </c>
      <c r="O1082" s="50"/>
      <c r="P1082" s="246">
        <f>O1082*H1082</f>
        <v>0</v>
      </c>
      <c r="Q1082" s="246">
        <v>0.55</v>
      </c>
      <c r="R1082" s="246">
        <f>Q1082*H1082</f>
        <v>1.2809500000000003</v>
      </c>
      <c r="S1082" s="246">
        <v>0</v>
      </c>
      <c r="T1082" s="247">
        <f>S1082*H1082</f>
        <v>0</v>
      </c>
      <c r="AR1082" s="26" t="s">
        <v>426</v>
      </c>
      <c r="AT1082" s="26" t="s">
        <v>531</v>
      </c>
      <c r="AU1082" s="26" t="s">
        <v>88</v>
      </c>
      <c r="AY1082" s="26" t="s">
        <v>187</v>
      </c>
      <c r="BE1082" s="248">
        <f>IF(N1082="základní",J1082,0)</f>
        <v>0</v>
      </c>
      <c r="BF1082" s="248">
        <f>IF(N1082="snížená",J1082,0)</f>
        <v>0</v>
      </c>
      <c r="BG1082" s="248">
        <f>IF(N1082="zákl. přenesená",J1082,0)</f>
        <v>0</v>
      </c>
      <c r="BH1082" s="248">
        <f>IF(N1082="sníž. přenesená",J1082,0)</f>
        <v>0</v>
      </c>
      <c r="BI1082" s="248">
        <f>IF(N1082="nulová",J1082,0)</f>
        <v>0</v>
      </c>
      <c r="BJ1082" s="26" t="s">
        <v>86</v>
      </c>
      <c r="BK1082" s="248">
        <f>ROUND(I1082*H1082,2)</f>
        <v>0</v>
      </c>
      <c r="BL1082" s="26" t="s">
        <v>338</v>
      </c>
      <c r="BM1082" s="26" t="s">
        <v>1518</v>
      </c>
    </row>
    <row r="1083" spans="2:51" s="13" customFormat="1" ht="13.5">
      <c r="B1083" s="266"/>
      <c r="C1083" s="267"/>
      <c r="D1083" s="253" t="s">
        <v>244</v>
      </c>
      <c r="E1083" s="268" t="s">
        <v>34</v>
      </c>
      <c r="F1083" s="269" t="s">
        <v>1519</v>
      </c>
      <c r="G1083" s="267"/>
      <c r="H1083" s="270">
        <v>0.389</v>
      </c>
      <c r="I1083" s="271"/>
      <c r="J1083" s="267"/>
      <c r="K1083" s="267"/>
      <c r="L1083" s="272"/>
      <c r="M1083" s="273"/>
      <c r="N1083" s="274"/>
      <c r="O1083" s="274"/>
      <c r="P1083" s="274"/>
      <c r="Q1083" s="274"/>
      <c r="R1083" s="274"/>
      <c r="S1083" s="274"/>
      <c r="T1083" s="275"/>
      <c r="AT1083" s="276" t="s">
        <v>244</v>
      </c>
      <c r="AU1083" s="276" t="s">
        <v>88</v>
      </c>
      <c r="AV1083" s="13" t="s">
        <v>88</v>
      </c>
      <c r="AW1083" s="13" t="s">
        <v>41</v>
      </c>
      <c r="AX1083" s="13" t="s">
        <v>78</v>
      </c>
      <c r="AY1083" s="276" t="s">
        <v>187</v>
      </c>
    </row>
    <row r="1084" spans="2:51" s="13" customFormat="1" ht="13.5">
      <c r="B1084" s="266"/>
      <c r="C1084" s="267"/>
      <c r="D1084" s="253" t="s">
        <v>244</v>
      </c>
      <c r="E1084" s="268" t="s">
        <v>34</v>
      </c>
      <c r="F1084" s="269" t="s">
        <v>1520</v>
      </c>
      <c r="G1084" s="267"/>
      <c r="H1084" s="270">
        <v>0.648</v>
      </c>
      <c r="I1084" s="271"/>
      <c r="J1084" s="267"/>
      <c r="K1084" s="267"/>
      <c r="L1084" s="272"/>
      <c r="M1084" s="273"/>
      <c r="N1084" s="274"/>
      <c r="O1084" s="274"/>
      <c r="P1084" s="274"/>
      <c r="Q1084" s="274"/>
      <c r="R1084" s="274"/>
      <c r="S1084" s="274"/>
      <c r="T1084" s="275"/>
      <c r="AT1084" s="276" t="s">
        <v>244</v>
      </c>
      <c r="AU1084" s="276" t="s">
        <v>88</v>
      </c>
      <c r="AV1084" s="13" t="s">
        <v>88</v>
      </c>
      <c r="AW1084" s="13" t="s">
        <v>41</v>
      </c>
      <c r="AX1084" s="13" t="s">
        <v>78</v>
      </c>
      <c r="AY1084" s="276" t="s">
        <v>187</v>
      </c>
    </row>
    <row r="1085" spans="2:51" s="13" customFormat="1" ht="13.5">
      <c r="B1085" s="266"/>
      <c r="C1085" s="267"/>
      <c r="D1085" s="253" t="s">
        <v>244</v>
      </c>
      <c r="E1085" s="268" t="s">
        <v>34</v>
      </c>
      <c r="F1085" s="269" t="s">
        <v>1521</v>
      </c>
      <c r="G1085" s="267"/>
      <c r="H1085" s="270">
        <v>1.08</v>
      </c>
      <c r="I1085" s="271"/>
      <c r="J1085" s="267"/>
      <c r="K1085" s="267"/>
      <c r="L1085" s="272"/>
      <c r="M1085" s="273"/>
      <c r="N1085" s="274"/>
      <c r="O1085" s="274"/>
      <c r="P1085" s="274"/>
      <c r="Q1085" s="274"/>
      <c r="R1085" s="274"/>
      <c r="S1085" s="274"/>
      <c r="T1085" s="275"/>
      <c r="AT1085" s="276" t="s">
        <v>244</v>
      </c>
      <c r="AU1085" s="276" t="s">
        <v>88</v>
      </c>
      <c r="AV1085" s="13" t="s">
        <v>88</v>
      </c>
      <c r="AW1085" s="13" t="s">
        <v>41</v>
      </c>
      <c r="AX1085" s="13" t="s">
        <v>78</v>
      </c>
      <c r="AY1085" s="276" t="s">
        <v>187</v>
      </c>
    </row>
    <row r="1086" spans="2:51" s="14" customFormat="1" ht="13.5">
      <c r="B1086" s="277"/>
      <c r="C1086" s="278"/>
      <c r="D1086" s="253" t="s">
        <v>244</v>
      </c>
      <c r="E1086" s="279" t="s">
        <v>34</v>
      </c>
      <c r="F1086" s="280" t="s">
        <v>251</v>
      </c>
      <c r="G1086" s="278"/>
      <c r="H1086" s="281">
        <v>2.117</v>
      </c>
      <c r="I1086" s="282"/>
      <c r="J1086" s="278"/>
      <c r="K1086" s="278"/>
      <c r="L1086" s="283"/>
      <c r="M1086" s="284"/>
      <c r="N1086" s="285"/>
      <c r="O1086" s="285"/>
      <c r="P1086" s="285"/>
      <c r="Q1086" s="285"/>
      <c r="R1086" s="285"/>
      <c r="S1086" s="285"/>
      <c r="T1086" s="286"/>
      <c r="AT1086" s="287" t="s">
        <v>244</v>
      </c>
      <c r="AU1086" s="287" t="s">
        <v>88</v>
      </c>
      <c r="AV1086" s="14" t="s">
        <v>204</v>
      </c>
      <c r="AW1086" s="14" t="s">
        <v>41</v>
      </c>
      <c r="AX1086" s="14" t="s">
        <v>86</v>
      </c>
      <c r="AY1086" s="287" t="s">
        <v>187</v>
      </c>
    </row>
    <row r="1087" spans="2:51" s="13" customFormat="1" ht="13.5">
      <c r="B1087" s="266"/>
      <c r="C1087" s="267"/>
      <c r="D1087" s="253" t="s">
        <v>244</v>
      </c>
      <c r="E1087" s="267"/>
      <c r="F1087" s="269" t="s">
        <v>1522</v>
      </c>
      <c r="G1087" s="267"/>
      <c r="H1087" s="270">
        <v>2.329</v>
      </c>
      <c r="I1087" s="271"/>
      <c r="J1087" s="267"/>
      <c r="K1087" s="267"/>
      <c r="L1087" s="272"/>
      <c r="M1087" s="273"/>
      <c r="N1087" s="274"/>
      <c r="O1087" s="274"/>
      <c r="P1087" s="274"/>
      <c r="Q1087" s="274"/>
      <c r="R1087" s="274"/>
      <c r="S1087" s="274"/>
      <c r="T1087" s="275"/>
      <c r="AT1087" s="276" t="s">
        <v>244</v>
      </c>
      <c r="AU1087" s="276" t="s">
        <v>88</v>
      </c>
      <c r="AV1087" s="13" t="s">
        <v>88</v>
      </c>
      <c r="AW1087" s="13" t="s">
        <v>6</v>
      </c>
      <c r="AX1087" s="13" t="s">
        <v>86</v>
      </c>
      <c r="AY1087" s="276" t="s">
        <v>187</v>
      </c>
    </row>
    <row r="1088" spans="2:65" s="1" customFormat="1" ht="25.5" customHeight="1">
      <c r="B1088" s="49"/>
      <c r="C1088" s="237" t="s">
        <v>1523</v>
      </c>
      <c r="D1088" s="237" t="s">
        <v>190</v>
      </c>
      <c r="E1088" s="238" t="s">
        <v>1524</v>
      </c>
      <c r="F1088" s="239" t="s">
        <v>1525</v>
      </c>
      <c r="G1088" s="240" t="s">
        <v>254</v>
      </c>
      <c r="H1088" s="241">
        <v>10.431</v>
      </c>
      <c r="I1088" s="242"/>
      <c r="J1088" s="243">
        <f>ROUND(I1088*H1088,2)</f>
        <v>0</v>
      </c>
      <c r="K1088" s="239" t="s">
        <v>194</v>
      </c>
      <c r="L1088" s="75"/>
      <c r="M1088" s="244" t="s">
        <v>34</v>
      </c>
      <c r="N1088" s="245" t="s">
        <v>49</v>
      </c>
      <c r="O1088" s="50"/>
      <c r="P1088" s="246">
        <f>O1088*H1088</f>
        <v>0</v>
      </c>
      <c r="Q1088" s="246">
        <v>0.02337</v>
      </c>
      <c r="R1088" s="246">
        <f>Q1088*H1088</f>
        <v>0.24377246999999996</v>
      </c>
      <c r="S1088" s="246">
        <v>0</v>
      </c>
      <c r="T1088" s="247">
        <f>S1088*H1088</f>
        <v>0</v>
      </c>
      <c r="AR1088" s="26" t="s">
        <v>338</v>
      </c>
      <c r="AT1088" s="26" t="s">
        <v>190</v>
      </c>
      <c r="AU1088" s="26" t="s">
        <v>88</v>
      </c>
      <c r="AY1088" s="26" t="s">
        <v>187</v>
      </c>
      <c r="BE1088" s="248">
        <f>IF(N1088="základní",J1088,0)</f>
        <v>0</v>
      </c>
      <c r="BF1088" s="248">
        <f>IF(N1088="snížená",J1088,0)</f>
        <v>0</v>
      </c>
      <c r="BG1088" s="248">
        <f>IF(N1088="zákl. přenesená",J1088,0)</f>
        <v>0</v>
      </c>
      <c r="BH1088" s="248">
        <f>IF(N1088="sníž. přenesená",J1088,0)</f>
        <v>0</v>
      </c>
      <c r="BI1088" s="248">
        <f>IF(N1088="nulová",J1088,0)</f>
        <v>0</v>
      </c>
      <c r="BJ1088" s="26" t="s">
        <v>86</v>
      </c>
      <c r="BK1088" s="248">
        <f>ROUND(I1088*H1088,2)</f>
        <v>0</v>
      </c>
      <c r="BL1088" s="26" t="s">
        <v>338</v>
      </c>
      <c r="BM1088" s="26" t="s">
        <v>1526</v>
      </c>
    </row>
    <row r="1089" spans="2:47" s="1" customFormat="1" ht="13.5">
      <c r="B1089" s="49"/>
      <c r="C1089" s="77"/>
      <c r="D1089" s="253" t="s">
        <v>237</v>
      </c>
      <c r="E1089" s="77"/>
      <c r="F1089" s="254" t="s">
        <v>1527</v>
      </c>
      <c r="G1089" s="77"/>
      <c r="H1089" s="77"/>
      <c r="I1089" s="207"/>
      <c r="J1089" s="77"/>
      <c r="K1089" s="77"/>
      <c r="L1089" s="75"/>
      <c r="M1089" s="255"/>
      <c r="N1089" s="50"/>
      <c r="O1089" s="50"/>
      <c r="P1089" s="50"/>
      <c r="Q1089" s="50"/>
      <c r="R1089" s="50"/>
      <c r="S1089" s="50"/>
      <c r="T1089" s="98"/>
      <c r="AT1089" s="26" t="s">
        <v>237</v>
      </c>
      <c r="AU1089" s="26" t="s">
        <v>88</v>
      </c>
    </row>
    <row r="1090" spans="2:51" s="13" customFormat="1" ht="13.5">
      <c r="B1090" s="266"/>
      <c r="C1090" s="267"/>
      <c r="D1090" s="253" t="s">
        <v>244</v>
      </c>
      <c r="E1090" s="268" t="s">
        <v>34</v>
      </c>
      <c r="F1090" s="269" t="s">
        <v>1528</v>
      </c>
      <c r="G1090" s="267"/>
      <c r="H1090" s="270">
        <v>10.431</v>
      </c>
      <c r="I1090" s="271"/>
      <c r="J1090" s="267"/>
      <c r="K1090" s="267"/>
      <c r="L1090" s="272"/>
      <c r="M1090" s="273"/>
      <c r="N1090" s="274"/>
      <c r="O1090" s="274"/>
      <c r="P1090" s="274"/>
      <c r="Q1090" s="274"/>
      <c r="R1090" s="274"/>
      <c r="S1090" s="274"/>
      <c r="T1090" s="275"/>
      <c r="AT1090" s="276" t="s">
        <v>244</v>
      </c>
      <c r="AU1090" s="276" t="s">
        <v>88</v>
      </c>
      <c r="AV1090" s="13" t="s">
        <v>88</v>
      </c>
      <c r="AW1090" s="13" t="s">
        <v>41</v>
      </c>
      <c r="AX1090" s="13" t="s">
        <v>86</v>
      </c>
      <c r="AY1090" s="276" t="s">
        <v>187</v>
      </c>
    </row>
    <row r="1091" spans="2:65" s="1" customFormat="1" ht="16.5" customHeight="1">
      <c r="B1091" s="49"/>
      <c r="C1091" s="237" t="s">
        <v>1529</v>
      </c>
      <c r="D1091" s="237" t="s">
        <v>190</v>
      </c>
      <c r="E1091" s="238" t="s">
        <v>1530</v>
      </c>
      <c r="F1091" s="239" t="s">
        <v>1531</v>
      </c>
      <c r="G1091" s="240" t="s">
        <v>235</v>
      </c>
      <c r="H1091" s="241">
        <v>65.534</v>
      </c>
      <c r="I1091" s="242"/>
      <c r="J1091" s="243">
        <f>ROUND(I1091*H1091,2)</f>
        <v>0</v>
      </c>
      <c r="K1091" s="239" t="s">
        <v>34</v>
      </c>
      <c r="L1091" s="75"/>
      <c r="M1091" s="244" t="s">
        <v>34</v>
      </c>
      <c r="N1091" s="245" t="s">
        <v>49</v>
      </c>
      <c r="O1091" s="50"/>
      <c r="P1091" s="246">
        <f>O1091*H1091</f>
        <v>0</v>
      </c>
      <c r="Q1091" s="246">
        <v>0</v>
      </c>
      <c r="R1091" s="246">
        <f>Q1091*H1091</f>
        <v>0</v>
      </c>
      <c r="S1091" s="246">
        <v>0</v>
      </c>
      <c r="T1091" s="247">
        <f>S1091*H1091</f>
        <v>0</v>
      </c>
      <c r="AR1091" s="26" t="s">
        <v>338</v>
      </c>
      <c r="AT1091" s="26" t="s">
        <v>190</v>
      </c>
      <c r="AU1091" s="26" t="s">
        <v>88</v>
      </c>
      <c r="AY1091" s="26" t="s">
        <v>187</v>
      </c>
      <c r="BE1091" s="248">
        <f>IF(N1091="základní",J1091,0)</f>
        <v>0</v>
      </c>
      <c r="BF1091" s="248">
        <f>IF(N1091="snížená",J1091,0)</f>
        <v>0</v>
      </c>
      <c r="BG1091" s="248">
        <f>IF(N1091="zákl. přenesená",J1091,0)</f>
        <v>0</v>
      </c>
      <c r="BH1091" s="248">
        <f>IF(N1091="sníž. přenesená",J1091,0)</f>
        <v>0</v>
      </c>
      <c r="BI1091" s="248">
        <f>IF(N1091="nulová",J1091,0)</f>
        <v>0</v>
      </c>
      <c r="BJ1091" s="26" t="s">
        <v>86</v>
      </c>
      <c r="BK1091" s="248">
        <f>ROUND(I1091*H1091,2)</f>
        <v>0</v>
      </c>
      <c r="BL1091" s="26" t="s">
        <v>338</v>
      </c>
      <c r="BM1091" s="26" t="s">
        <v>1532</v>
      </c>
    </row>
    <row r="1092" spans="2:51" s="13" customFormat="1" ht="13.5">
      <c r="B1092" s="266"/>
      <c r="C1092" s="267"/>
      <c r="D1092" s="253" t="s">
        <v>244</v>
      </c>
      <c r="E1092" s="268" t="s">
        <v>34</v>
      </c>
      <c r="F1092" s="269" t="s">
        <v>1533</v>
      </c>
      <c r="G1092" s="267"/>
      <c r="H1092" s="270">
        <v>65.534</v>
      </c>
      <c r="I1092" s="271"/>
      <c r="J1092" s="267"/>
      <c r="K1092" s="267"/>
      <c r="L1092" s="272"/>
      <c r="M1092" s="273"/>
      <c r="N1092" s="274"/>
      <c r="O1092" s="274"/>
      <c r="P1092" s="274"/>
      <c r="Q1092" s="274"/>
      <c r="R1092" s="274"/>
      <c r="S1092" s="274"/>
      <c r="T1092" s="275"/>
      <c r="AT1092" s="276" t="s">
        <v>244</v>
      </c>
      <c r="AU1092" s="276" t="s">
        <v>88</v>
      </c>
      <c r="AV1092" s="13" t="s">
        <v>88</v>
      </c>
      <c r="AW1092" s="13" t="s">
        <v>41</v>
      </c>
      <c r="AX1092" s="13" t="s">
        <v>86</v>
      </c>
      <c r="AY1092" s="276" t="s">
        <v>187</v>
      </c>
    </row>
    <row r="1093" spans="2:65" s="1" customFormat="1" ht="38.25" customHeight="1">
      <c r="B1093" s="49"/>
      <c r="C1093" s="237" t="s">
        <v>1534</v>
      </c>
      <c r="D1093" s="237" t="s">
        <v>190</v>
      </c>
      <c r="E1093" s="238" t="s">
        <v>1535</v>
      </c>
      <c r="F1093" s="239" t="s">
        <v>1536</v>
      </c>
      <c r="G1093" s="240" t="s">
        <v>326</v>
      </c>
      <c r="H1093" s="241">
        <v>19.875</v>
      </c>
      <c r="I1093" s="242"/>
      <c r="J1093" s="243">
        <f>ROUND(I1093*H1093,2)</f>
        <v>0</v>
      </c>
      <c r="K1093" s="239" t="s">
        <v>194</v>
      </c>
      <c r="L1093" s="75"/>
      <c r="M1093" s="244" t="s">
        <v>34</v>
      </c>
      <c r="N1093" s="245" t="s">
        <v>49</v>
      </c>
      <c r="O1093" s="50"/>
      <c r="P1093" s="246">
        <f>O1093*H1093</f>
        <v>0</v>
      </c>
      <c r="Q1093" s="246">
        <v>0</v>
      </c>
      <c r="R1093" s="246">
        <f>Q1093*H1093</f>
        <v>0</v>
      </c>
      <c r="S1093" s="246">
        <v>0</v>
      </c>
      <c r="T1093" s="247">
        <f>S1093*H1093</f>
        <v>0</v>
      </c>
      <c r="AR1093" s="26" t="s">
        <v>338</v>
      </c>
      <c r="AT1093" s="26" t="s">
        <v>190</v>
      </c>
      <c r="AU1093" s="26" t="s">
        <v>88</v>
      </c>
      <c r="AY1093" s="26" t="s">
        <v>187</v>
      </c>
      <c r="BE1093" s="248">
        <f>IF(N1093="základní",J1093,0)</f>
        <v>0</v>
      </c>
      <c r="BF1093" s="248">
        <f>IF(N1093="snížená",J1093,0)</f>
        <v>0</v>
      </c>
      <c r="BG1093" s="248">
        <f>IF(N1093="zákl. přenesená",J1093,0)</f>
        <v>0</v>
      </c>
      <c r="BH1093" s="248">
        <f>IF(N1093="sníž. přenesená",J1093,0)</f>
        <v>0</v>
      </c>
      <c r="BI1093" s="248">
        <f>IF(N1093="nulová",J1093,0)</f>
        <v>0</v>
      </c>
      <c r="BJ1093" s="26" t="s">
        <v>86</v>
      </c>
      <c r="BK1093" s="248">
        <f>ROUND(I1093*H1093,2)</f>
        <v>0</v>
      </c>
      <c r="BL1093" s="26" t="s">
        <v>338</v>
      </c>
      <c r="BM1093" s="26" t="s">
        <v>1537</v>
      </c>
    </row>
    <row r="1094" spans="2:47" s="1" customFormat="1" ht="13.5">
      <c r="B1094" s="49"/>
      <c r="C1094" s="77"/>
      <c r="D1094" s="253" t="s">
        <v>237</v>
      </c>
      <c r="E1094" s="77"/>
      <c r="F1094" s="254" t="s">
        <v>1359</v>
      </c>
      <c r="G1094" s="77"/>
      <c r="H1094" s="77"/>
      <c r="I1094" s="207"/>
      <c r="J1094" s="77"/>
      <c r="K1094" s="77"/>
      <c r="L1094" s="75"/>
      <c r="M1094" s="255"/>
      <c r="N1094" s="50"/>
      <c r="O1094" s="50"/>
      <c r="P1094" s="50"/>
      <c r="Q1094" s="50"/>
      <c r="R1094" s="50"/>
      <c r="S1094" s="50"/>
      <c r="T1094" s="98"/>
      <c r="AT1094" s="26" t="s">
        <v>237</v>
      </c>
      <c r="AU1094" s="26" t="s">
        <v>88</v>
      </c>
    </row>
    <row r="1095" spans="2:63" s="11" customFormat="1" ht="29.85" customHeight="1">
      <c r="B1095" s="221"/>
      <c r="C1095" s="222"/>
      <c r="D1095" s="223" t="s">
        <v>77</v>
      </c>
      <c r="E1095" s="235" t="s">
        <v>1538</v>
      </c>
      <c r="F1095" s="235" t="s">
        <v>1539</v>
      </c>
      <c r="G1095" s="222"/>
      <c r="H1095" s="222"/>
      <c r="I1095" s="225"/>
      <c r="J1095" s="236">
        <f>BK1095</f>
        <v>0</v>
      </c>
      <c r="K1095" s="222"/>
      <c r="L1095" s="227"/>
      <c r="M1095" s="228"/>
      <c r="N1095" s="229"/>
      <c r="O1095" s="229"/>
      <c r="P1095" s="230">
        <f>SUM(P1096:P1123)</f>
        <v>0</v>
      </c>
      <c r="Q1095" s="229"/>
      <c r="R1095" s="230">
        <f>SUM(R1096:R1123)</f>
        <v>15.60659516</v>
      </c>
      <c r="S1095" s="229"/>
      <c r="T1095" s="231">
        <f>SUM(T1096:T1123)</f>
        <v>0</v>
      </c>
      <c r="AR1095" s="232" t="s">
        <v>88</v>
      </c>
      <c r="AT1095" s="233" t="s">
        <v>77</v>
      </c>
      <c r="AU1095" s="233" t="s">
        <v>86</v>
      </c>
      <c r="AY1095" s="232" t="s">
        <v>187</v>
      </c>
      <c r="BK1095" s="234">
        <f>SUM(BK1096:BK1123)</f>
        <v>0</v>
      </c>
    </row>
    <row r="1096" spans="2:65" s="1" customFormat="1" ht="38.25" customHeight="1">
      <c r="B1096" s="49"/>
      <c r="C1096" s="237" t="s">
        <v>1540</v>
      </c>
      <c r="D1096" s="237" t="s">
        <v>190</v>
      </c>
      <c r="E1096" s="238" t="s">
        <v>1541</v>
      </c>
      <c r="F1096" s="239" t="s">
        <v>1542</v>
      </c>
      <c r="G1096" s="240" t="s">
        <v>235</v>
      </c>
      <c r="H1096" s="241">
        <v>59.468</v>
      </c>
      <c r="I1096" s="242"/>
      <c r="J1096" s="243">
        <f>ROUND(I1096*H1096,2)</f>
        <v>0</v>
      </c>
      <c r="K1096" s="239" t="s">
        <v>194</v>
      </c>
      <c r="L1096" s="75"/>
      <c r="M1096" s="244" t="s">
        <v>34</v>
      </c>
      <c r="N1096" s="245" t="s">
        <v>49</v>
      </c>
      <c r="O1096" s="50"/>
      <c r="P1096" s="246">
        <f>O1096*H1096</f>
        <v>0</v>
      </c>
      <c r="Q1096" s="246">
        <v>0.01412</v>
      </c>
      <c r="R1096" s="246">
        <f>Q1096*H1096</f>
        <v>0.8396881600000001</v>
      </c>
      <c r="S1096" s="246">
        <v>0</v>
      </c>
      <c r="T1096" s="247">
        <f>S1096*H1096</f>
        <v>0</v>
      </c>
      <c r="AR1096" s="26" t="s">
        <v>338</v>
      </c>
      <c r="AT1096" s="26" t="s">
        <v>190</v>
      </c>
      <c r="AU1096" s="26" t="s">
        <v>88</v>
      </c>
      <c r="AY1096" s="26" t="s">
        <v>187</v>
      </c>
      <c r="BE1096" s="248">
        <f>IF(N1096="základní",J1096,0)</f>
        <v>0</v>
      </c>
      <c r="BF1096" s="248">
        <f>IF(N1096="snížená",J1096,0)</f>
        <v>0</v>
      </c>
      <c r="BG1096" s="248">
        <f>IF(N1096="zákl. přenesená",J1096,0)</f>
        <v>0</v>
      </c>
      <c r="BH1096" s="248">
        <f>IF(N1096="sníž. přenesená",J1096,0)</f>
        <v>0</v>
      </c>
      <c r="BI1096" s="248">
        <f>IF(N1096="nulová",J1096,0)</f>
        <v>0</v>
      </c>
      <c r="BJ1096" s="26" t="s">
        <v>86</v>
      </c>
      <c r="BK1096" s="248">
        <f>ROUND(I1096*H1096,2)</f>
        <v>0</v>
      </c>
      <c r="BL1096" s="26" t="s">
        <v>338</v>
      </c>
      <c r="BM1096" s="26" t="s">
        <v>1543</v>
      </c>
    </row>
    <row r="1097" spans="2:47" s="1" customFormat="1" ht="13.5">
      <c r="B1097" s="49"/>
      <c r="C1097" s="77"/>
      <c r="D1097" s="253" t="s">
        <v>237</v>
      </c>
      <c r="E1097" s="77"/>
      <c r="F1097" s="254" t="s">
        <v>1544</v>
      </c>
      <c r="G1097" s="77"/>
      <c r="H1097" s="77"/>
      <c r="I1097" s="207"/>
      <c r="J1097" s="77"/>
      <c r="K1097" s="77"/>
      <c r="L1097" s="75"/>
      <c r="M1097" s="255"/>
      <c r="N1097" s="50"/>
      <c r="O1097" s="50"/>
      <c r="P1097" s="50"/>
      <c r="Q1097" s="50"/>
      <c r="R1097" s="50"/>
      <c r="S1097" s="50"/>
      <c r="T1097" s="98"/>
      <c r="AT1097" s="26" t="s">
        <v>237</v>
      </c>
      <c r="AU1097" s="26" t="s">
        <v>88</v>
      </c>
    </row>
    <row r="1098" spans="2:51" s="12" customFormat="1" ht="13.5">
      <c r="B1098" s="256"/>
      <c r="C1098" s="257"/>
      <c r="D1098" s="253" t="s">
        <v>244</v>
      </c>
      <c r="E1098" s="258" t="s">
        <v>34</v>
      </c>
      <c r="F1098" s="259" t="s">
        <v>1545</v>
      </c>
      <c r="G1098" s="257"/>
      <c r="H1098" s="258" t="s">
        <v>34</v>
      </c>
      <c r="I1098" s="260"/>
      <c r="J1098" s="257"/>
      <c r="K1098" s="257"/>
      <c r="L1098" s="261"/>
      <c r="M1098" s="262"/>
      <c r="N1098" s="263"/>
      <c r="O1098" s="263"/>
      <c r="P1098" s="263"/>
      <c r="Q1098" s="263"/>
      <c r="R1098" s="263"/>
      <c r="S1098" s="263"/>
      <c r="T1098" s="264"/>
      <c r="AT1098" s="265" t="s">
        <v>244</v>
      </c>
      <c r="AU1098" s="265" t="s">
        <v>88</v>
      </c>
      <c r="AV1098" s="12" t="s">
        <v>86</v>
      </c>
      <c r="AW1098" s="12" t="s">
        <v>41</v>
      </c>
      <c r="AX1098" s="12" t="s">
        <v>78</v>
      </c>
      <c r="AY1098" s="265" t="s">
        <v>187</v>
      </c>
    </row>
    <row r="1099" spans="2:51" s="13" customFormat="1" ht="13.5">
      <c r="B1099" s="266"/>
      <c r="C1099" s="267"/>
      <c r="D1099" s="253" t="s">
        <v>244</v>
      </c>
      <c r="E1099" s="268" t="s">
        <v>34</v>
      </c>
      <c r="F1099" s="269" t="s">
        <v>1546</v>
      </c>
      <c r="G1099" s="267"/>
      <c r="H1099" s="270">
        <v>10.178</v>
      </c>
      <c r="I1099" s="271"/>
      <c r="J1099" s="267"/>
      <c r="K1099" s="267"/>
      <c r="L1099" s="272"/>
      <c r="M1099" s="273"/>
      <c r="N1099" s="274"/>
      <c r="O1099" s="274"/>
      <c r="P1099" s="274"/>
      <c r="Q1099" s="274"/>
      <c r="R1099" s="274"/>
      <c r="S1099" s="274"/>
      <c r="T1099" s="275"/>
      <c r="AT1099" s="276" t="s">
        <v>244</v>
      </c>
      <c r="AU1099" s="276" t="s">
        <v>88</v>
      </c>
      <c r="AV1099" s="13" t="s">
        <v>88</v>
      </c>
      <c r="AW1099" s="13" t="s">
        <v>41</v>
      </c>
      <c r="AX1099" s="13" t="s">
        <v>78</v>
      </c>
      <c r="AY1099" s="276" t="s">
        <v>187</v>
      </c>
    </row>
    <row r="1100" spans="2:51" s="13" customFormat="1" ht="13.5">
      <c r="B1100" s="266"/>
      <c r="C1100" s="267"/>
      <c r="D1100" s="253" t="s">
        <v>244</v>
      </c>
      <c r="E1100" s="268" t="s">
        <v>34</v>
      </c>
      <c r="F1100" s="269" t="s">
        <v>1547</v>
      </c>
      <c r="G1100" s="267"/>
      <c r="H1100" s="270">
        <v>9.145</v>
      </c>
      <c r="I1100" s="271"/>
      <c r="J1100" s="267"/>
      <c r="K1100" s="267"/>
      <c r="L1100" s="272"/>
      <c r="M1100" s="273"/>
      <c r="N1100" s="274"/>
      <c r="O1100" s="274"/>
      <c r="P1100" s="274"/>
      <c r="Q1100" s="274"/>
      <c r="R1100" s="274"/>
      <c r="S1100" s="274"/>
      <c r="T1100" s="275"/>
      <c r="AT1100" s="276" t="s">
        <v>244</v>
      </c>
      <c r="AU1100" s="276" t="s">
        <v>88</v>
      </c>
      <c r="AV1100" s="13" t="s">
        <v>88</v>
      </c>
      <c r="AW1100" s="13" t="s">
        <v>41</v>
      </c>
      <c r="AX1100" s="13" t="s">
        <v>78</v>
      </c>
      <c r="AY1100" s="276" t="s">
        <v>187</v>
      </c>
    </row>
    <row r="1101" spans="2:51" s="13" customFormat="1" ht="13.5">
      <c r="B1101" s="266"/>
      <c r="C1101" s="267"/>
      <c r="D1101" s="253" t="s">
        <v>244</v>
      </c>
      <c r="E1101" s="268" t="s">
        <v>34</v>
      </c>
      <c r="F1101" s="269" t="s">
        <v>1548</v>
      </c>
      <c r="G1101" s="267"/>
      <c r="H1101" s="270">
        <v>40.145</v>
      </c>
      <c r="I1101" s="271"/>
      <c r="J1101" s="267"/>
      <c r="K1101" s="267"/>
      <c r="L1101" s="272"/>
      <c r="M1101" s="273"/>
      <c r="N1101" s="274"/>
      <c r="O1101" s="274"/>
      <c r="P1101" s="274"/>
      <c r="Q1101" s="274"/>
      <c r="R1101" s="274"/>
      <c r="S1101" s="274"/>
      <c r="T1101" s="275"/>
      <c r="AT1101" s="276" t="s">
        <v>244</v>
      </c>
      <c r="AU1101" s="276" t="s">
        <v>88</v>
      </c>
      <c r="AV1101" s="13" t="s">
        <v>88</v>
      </c>
      <c r="AW1101" s="13" t="s">
        <v>41</v>
      </c>
      <c r="AX1101" s="13" t="s">
        <v>78</v>
      </c>
      <c r="AY1101" s="276" t="s">
        <v>187</v>
      </c>
    </row>
    <row r="1102" spans="2:51" s="14" customFormat="1" ht="13.5">
      <c r="B1102" s="277"/>
      <c r="C1102" s="278"/>
      <c r="D1102" s="253" t="s">
        <v>244</v>
      </c>
      <c r="E1102" s="279" t="s">
        <v>34</v>
      </c>
      <c r="F1102" s="280" t="s">
        <v>251</v>
      </c>
      <c r="G1102" s="278"/>
      <c r="H1102" s="281">
        <v>59.468</v>
      </c>
      <c r="I1102" s="282"/>
      <c r="J1102" s="278"/>
      <c r="K1102" s="278"/>
      <c r="L1102" s="283"/>
      <c r="M1102" s="284"/>
      <c r="N1102" s="285"/>
      <c r="O1102" s="285"/>
      <c r="P1102" s="285"/>
      <c r="Q1102" s="285"/>
      <c r="R1102" s="285"/>
      <c r="S1102" s="285"/>
      <c r="T1102" s="286"/>
      <c r="AT1102" s="287" t="s">
        <v>244</v>
      </c>
      <c r="AU1102" s="287" t="s">
        <v>88</v>
      </c>
      <c r="AV1102" s="14" t="s">
        <v>204</v>
      </c>
      <c r="AW1102" s="14" t="s">
        <v>41</v>
      </c>
      <c r="AX1102" s="14" t="s">
        <v>86</v>
      </c>
      <c r="AY1102" s="287" t="s">
        <v>187</v>
      </c>
    </row>
    <row r="1103" spans="2:65" s="1" customFormat="1" ht="38.25" customHeight="1">
      <c r="B1103" s="49"/>
      <c r="C1103" s="237" t="s">
        <v>1549</v>
      </c>
      <c r="D1103" s="237" t="s">
        <v>190</v>
      </c>
      <c r="E1103" s="238" t="s">
        <v>1550</v>
      </c>
      <c r="F1103" s="239" t="s">
        <v>1551</v>
      </c>
      <c r="G1103" s="240" t="s">
        <v>235</v>
      </c>
      <c r="H1103" s="241">
        <v>355</v>
      </c>
      <c r="I1103" s="242"/>
      <c r="J1103" s="243">
        <f>ROUND(I1103*H1103,2)</f>
        <v>0</v>
      </c>
      <c r="K1103" s="239" t="s">
        <v>194</v>
      </c>
      <c r="L1103" s="75"/>
      <c r="M1103" s="244" t="s">
        <v>34</v>
      </c>
      <c r="N1103" s="245" t="s">
        <v>49</v>
      </c>
      <c r="O1103" s="50"/>
      <c r="P1103" s="246">
        <f>O1103*H1103</f>
        <v>0</v>
      </c>
      <c r="Q1103" s="246">
        <v>0.01453</v>
      </c>
      <c r="R1103" s="246">
        <f>Q1103*H1103</f>
        <v>5.15815</v>
      </c>
      <c r="S1103" s="246">
        <v>0</v>
      </c>
      <c r="T1103" s="247">
        <f>S1103*H1103</f>
        <v>0</v>
      </c>
      <c r="AR1103" s="26" t="s">
        <v>338</v>
      </c>
      <c r="AT1103" s="26" t="s">
        <v>190</v>
      </c>
      <c r="AU1103" s="26" t="s">
        <v>88</v>
      </c>
      <c r="AY1103" s="26" t="s">
        <v>187</v>
      </c>
      <c r="BE1103" s="248">
        <f>IF(N1103="základní",J1103,0)</f>
        <v>0</v>
      </c>
      <c r="BF1103" s="248">
        <f>IF(N1103="snížená",J1103,0)</f>
        <v>0</v>
      </c>
      <c r="BG1103" s="248">
        <f>IF(N1103="zákl. přenesená",J1103,0)</f>
        <v>0</v>
      </c>
      <c r="BH1103" s="248">
        <f>IF(N1103="sníž. přenesená",J1103,0)</f>
        <v>0</v>
      </c>
      <c r="BI1103" s="248">
        <f>IF(N1103="nulová",J1103,0)</f>
        <v>0</v>
      </c>
      <c r="BJ1103" s="26" t="s">
        <v>86</v>
      </c>
      <c r="BK1103" s="248">
        <f>ROUND(I1103*H1103,2)</f>
        <v>0</v>
      </c>
      <c r="BL1103" s="26" t="s">
        <v>338</v>
      </c>
      <c r="BM1103" s="26" t="s">
        <v>1552</v>
      </c>
    </row>
    <row r="1104" spans="2:47" s="1" customFormat="1" ht="13.5">
      <c r="B1104" s="49"/>
      <c r="C1104" s="77"/>
      <c r="D1104" s="253" t="s">
        <v>237</v>
      </c>
      <c r="E1104" s="77"/>
      <c r="F1104" s="254" t="s">
        <v>1553</v>
      </c>
      <c r="G1104" s="77"/>
      <c r="H1104" s="77"/>
      <c r="I1104" s="207"/>
      <c r="J1104" s="77"/>
      <c r="K1104" s="77"/>
      <c r="L1104" s="75"/>
      <c r="M1104" s="255"/>
      <c r="N1104" s="50"/>
      <c r="O1104" s="50"/>
      <c r="P1104" s="50"/>
      <c r="Q1104" s="50"/>
      <c r="R1104" s="50"/>
      <c r="S1104" s="50"/>
      <c r="T1104" s="98"/>
      <c r="AT1104" s="26" t="s">
        <v>237</v>
      </c>
      <c r="AU1104" s="26" t="s">
        <v>88</v>
      </c>
    </row>
    <row r="1105" spans="2:51" s="13" customFormat="1" ht="13.5">
      <c r="B1105" s="266"/>
      <c r="C1105" s="267"/>
      <c r="D1105" s="253" t="s">
        <v>244</v>
      </c>
      <c r="E1105" s="268" t="s">
        <v>34</v>
      </c>
      <c r="F1105" s="269" t="s">
        <v>1554</v>
      </c>
      <c r="G1105" s="267"/>
      <c r="H1105" s="270">
        <v>150</v>
      </c>
      <c r="I1105" s="271"/>
      <c r="J1105" s="267"/>
      <c r="K1105" s="267"/>
      <c r="L1105" s="272"/>
      <c r="M1105" s="273"/>
      <c r="N1105" s="274"/>
      <c r="O1105" s="274"/>
      <c r="P1105" s="274"/>
      <c r="Q1105" s="274"/>
      <c r="R1105" s="274"/>
      <c r="S1105" s="274"/>
      <c r="T1105" s="275"/>
      <c r="AT1105" s="276" t="s">
        <v>244</v>
      </c>
      <c r="AU1105" s="276" t="s">
        <v>88</v>
      </c>
      <c r="AV1105" s="13" t="s">
        <v>88</v>
      </c>
      <c r="AW1105" s="13" t="s">
        <v>41</v>
      </c>
      <c r="AX1105" s="13" t="s">
        <v>78</v>
      </c>
      <c r="AY1105" s="276" t="s">
        <v>187</v>
      </c>
    </row>
    <row r="1106" spans="2:51" s="13" customFormat="1" ht="13.5">
      <c r="B1106" s="266"/>
      <c r="C1106" s="267"/>
      <c r="D1106" s="253" t="s">
        <v>244</v>
      </c>
      <c r="E1106" s="268" t="s">
        <v>34</v>
      </c>
      <c r="F1106" s="269" t="s">
        <v>1555</v>
      </c>
      <c r="G1106" s="267"/>
      <c r="H1106" s="270">
        <v>85</v>
      </c>
      <c r="I1106" s="271"/>
      <c r="J1106" s="267"/>
      <c r="K1106" s="267"/>
      <c r="L1106" s="272"/>
      <c r="M1106" s="273"/>
      <c r="N1106" s="274"/>
      <c r="O1106" s="274"/>
      <c r="P1106" s="274"/>
      <c r="Q1106" s="274"/>
      <c r="R1106" s="274"/>
      <c r="S1106" s="274"/>
      <c r="T1106" s="275"/>
      <c r="AT1106" s="276" t="s">
        <v>244</v>
      </c>
      <c r="AU1106" s="276" t="s">
        <v>88</v>
      </c>
      <c r="AV1106" s="13" t="s">
        <v>88</v>
      </c>
      <c r="AW1106" s="13" t="s">
        <v>41</v>
      </c>
      <c r="AX1106" s="13" t="s">
        <v>78</v>
      </c>
      <c r="AY1106" s="276" t="s">
        <v>187</v>
      </c>
    </row>
    <row r="1107" spans="2:51" s="13" customFormat="1" ht="13.5">
      <c r="B1107" s="266"/>
      <c r="C1107" s="267"/>
      <c r="D1107" s="253" t="s">
        <v>244</v>
      </c>
      <c r="E1107" s="268" t="s">
        <v>34</v>
      </c>
      <c r="F1107" s="269" t="s">
        <v>1556</v>
      </c>
      <c r="G1107" s="267"/>
      <c r="H1107" s="270">
        <v>120</v>
      </c>
      <c r="I1107" s="271"/>
      <c r="J1107" s="267"/>
      <c r="K1107" s="267"/>
      <c r="L1107" s="272"/>
      <c r="M1107" s="273"/>
      <c r="N1107" s="274"/>
      <c r="O1107" s="274"/>
      <c r="P1107" s="274"/>
      <c r="Q1107" s="274"/>
      <c r="R1107" s="274"/>
      <c r="S1107" s="274"/>
      <c r="T1107" s="275"/>
      <c r="AT1107" s="276" t="s">
        <v>244</v>
      </c>
      <c r="AU1107" s="276" t="s">
        <v>88</v>
      </c>
      <c r="AV1107" s="13" t="s">
        <v>88</v>
      </c>
      <c r="AW1107" s="13" t="s">
        <v>41</v>
      </c>
      <c r="AX1107" s="13" t="s">
        <v>78</v>
      </c>
      <c r="AY1107" s="276" t="s">
        <v>187</v>
      </c>
    </row>
    <row r="1108" spans="2:51" s="14" customFormat="1" ht="13.5">
      <c r="B1108" s="277"/>
      <c r="C1108" s="278"/>
      <c r="D1108" s="253" t="s">
        <v>244</v>
      </c>
      <c r="E1108" s="279" t="s">
        <v>34</v>
      </c>
      <c r="F1108" s="280" t="s">
        <v>251</v>
      </c>
      <c r="G1108" s="278"/>
      <c r="H1108" s="281">
        <v>355</v>
      </c>
      <c r="I1108" s="282"/>
      <c r="J1108" s="278"/>
      <c r="K1108" s="278"/>
      <c r="L1108" s="283"/>
      <c r="M1108" s="284"/>
      <c r="N1108" s="285"/>
      <c r="O1108" s="285"/>
      <c r="P1108" s="285"/>
      <c r="Q1108" s="285"/>
      <c r="R1108" s="285"/>
      <c r="S1108" s="285"/>
      <c r="T1108" s="286"/>
      <c r="AT1108" s="287" t="s">
        <v>244</v>
      </c>
      <c r="AU1108" s="287" t="s">
        <v>88</v>
      </c>
      <c r="AV1108" s="14" t="s">
        <v>204</v>
      </c>
      <c r="AW1108" s="14" t="s">
        <v>41</v>
      </c>
      <c r="AX1108" s="14" t="s">
        <v>86</v>
      </c>
      <c r="AY1108" s="287" t="s">
        <v>187</v>
      </c>
    </row>
    <row r="1109" spans="2:65" s="1" customFormat="1" ht="25.5" customHeight="1">
      <c r="B1109" s="49"/>
      <c r="C1109" s="237" t="s">
        <v>1557</v>
      </c>
      <c r="D1109" s="237" t="s">
        <v>190</v>
      </c>
      <c r="E1109" s="238" t="s">
        <v>1558</v>
      </c>
      <c r="F1109" s="239" t="s">
        <v>1559</v>
      </c>
      <c r="G1109" s="240" t="s">
        <v>235</v>
      </c>
      <c r="H1109" s="241">
        <v>595</v>
      </c>
      <c r="I1109" s="242"/>
      <c r="J1109" s="243">
        <f>ROUND(I1109*H1109,2)</f>
        <v>0</v>
      </c>
      <c r="K1109" s="239" t="s">
        <v>194</v>
      </c>
      <c r="L1109" s="75"/>
      <c r="M1109" s="244" t="s">
        <v>34</v>
      </c>
      <c r="N1109" s="245" t="s">
        <v>49</v>
      </c>
      <c r="O1109" s="50"/>
      <c r="P1109" s="246">
        <f>O1109*H1109</f>
        <v>0</v>
      </c>
      <c r="Q1109" s="246">
        <v>0.00139</v>
      </c>
      <c r="R1109" s="246">
        <f>Q1109*H1109</f>
        <v>0.82705</v>
      </c>
      <c r="S1109" s="246">
        <v>0</v>
      </c>
      <c r="T1109" s="247">
        <f>S1109*H1109</f>
        <v>0</v>
      </c>
      <c r="AR1109" s="26" t="s">
        <v>338</v>
      </c>
      <c r="AT1109" s="26" t="s">
        <v>190</v>
      </c>
      <c r="AU1109" s="26" t="s">
        <v>88</v>
      </c>
      <c r="AY1109" s="26" t="s">
        <v>187</v>
      </c>
      <c r="BE1109" s="248">
        <f>IF(N1109="základní",J1109,0)</f>
        <v>0</v>
      </c>
      <c r="BF1109" s="248">
        <f>IF(N1109="snížená",J1109,0)</f>
        <v>0</v>
      </c>
      <c r="BG1109" s="248">
        <f>IF(N1109="zákl. přenesená",J1109,0)</f>
        <v>0</v>
      </c>
      <c r="BH1109" s="248">
        <f>IF(N1109="sníž. přenesená",J1109,0)</f>
        <v>0</v>
      </c>
      <c r="BI1109" s="248">
        <f>IF(N1109="nulová",J1109,0)</f>
        <v>0</v>
      </c>
      <c r="BJ1109" s="26" t="s">
        <v>86</v>
      </c>
      <c r="BK1109" s="248">
        <f>ROUND(I1109*H1109,2)</f>
        <v>0</v>
      </c>
      <c r="BL1109" s="26" t="s">
        <v>338</v>
      </c>
      <c r="BM1109" s="26" t="s">
        <v>1560</v>
      </c>
    </row>
    <row r="1110" spans="2:47" s="1" customFormat="1" ht="13.5">
      <c r="B1110" s="49"/>
      <c r="C1110" s="77"/>
      <c r="D1110" s="253" t="s">
        <v>237</v>
      </c>
      <c r="E1110" s="77"/>
      <c r="F1110" s="254" t="s">
        <v>1561</v>
      </c>
      <c r="G1110" s="77"/>
      <c r="H1110" s="77"/>
      <c r="I1110" s="207"/>
      <c r="J1110" s="77"/>
      <c r="K1110" s="77"/>
      <c r="L1110" s="75"/>
      <c r="M1110" s="255"/>
      <c r="N1110" s="50"/>
      <c r="O1110" s="50"/>
      <c r="P1110" s="50"/>
      <c r="Q1110" s="50"/>
      <c r="R1110" s="50"/>
      <c r="S1110" s="50"/>
      <c r="T1110" s="98"/>
      <c r="AT1110" s="26" t="s">
        <v>237</v>
      </c>
      <c r="AU1110" s="26" t="s">
        <v>88</v>
      </c>
    </row>
    <row r="1111" spans="2:51" s="13" customFormat="1" ht="13.5">
      <c r="B1111" s="266"/>
      <c r="C1111" s="267"/>
      <c r="D1111" s="253" t="s">
        <v>244</v>
      </c>
      <c r="E1111" s="268" t="s">
        <v>34</v>
      </c>
      <c r="F1111" s="269" t="s">
        <v>1554</v>
      </c>
      <c r="G1111" s="267"/>
      <c r="H1111" s="270">
        <v>150</v>
      </c>
      <c r="I1111" s="271"/>
      <c r="J1111" s="267"/>
      <c r="K1111" s="267"/>
      <c r="L1111" s="272"/>
      <c r="M1111" s="273"/>
      <c r="N1111" s="274"/>
      <c r="O1111" s="274"/>
      <c r="P1111" s="274"/>
      <c r="Q1111" s="274"/>
      <c r="R1111" s="274"/>
      <c r="S1111" s="274"/>
      <c r="T1111" s="275"/>
      <c r="AT1111" s="276" t="s">
        <v>244</v>
      </c>
      <c r="AU1111" s="276" t="s">
        <v>88</v>
      </c>
      <c r="AV1111" s="13" t="s">
        <v>88</v>
      </c>
      <c r="AW1111" s="13" t="s">
        <v>41</v>
      </c>
      <c r="AX1111" s="13" t="s">
        <v>78</v>
      </c>
      <c r="AY1111" s="276" t="s">
        <v>187</v>
      </c>
    </row>
    <row r="1112" spans="2:51" s="13" customFormat="1" ht="13.5">
      <c r="B1112" s="266"/>
      <c r="C1112" s="267"/>
      <c r="D1112" s="253" t="s">
        <v>244</v>
      </c>
      <c r="E1112" s="268" t="s">
        <v>34</v>
      </c>
      <c r="F1112" s="269" t="s">
        <v>1562</v>
      </c>
      <c r="G1112" s="267"/>
      <c r="H1112" s="270">
        <v>250</v>
      </c>
      <c r="I1112" s="271"/>
      <c r="J1112" s="267"/>
      <c r="K1112" s="267"/>
      <c r="L1112" s="272"/>
      <c r="M1112" s="273"/>
      <c r="N1112" s="274"/>
      <c r="O1112" s="274"/>
      <c r="P1112" s="274"/>
      <c r="Q1112" s="274"/>
      <c r="R1112" s="274"/>
      <c r="S1112" s="274"/>
      <c r="T1112" s="275"/>
      <c r="AT1112" s="276" t="s">
        <v>244</v>
      </c>
      <c r="AU1112" s="276" t="s">
        <v>88</v>
      </c>
      <c r="AV1112" s="13" t="s">
        <v>88</v>
      </c>
      <c r="AW1112" s="13" t="s">
        <v>41</v>
      </c>
      <c r="AX1112" s="13" t="s">
        <v>78</v>
      </c>
      <c r="AY1112" s="276" t="s">
        <v>187</v>
      </c>
    </row>
    <row r="1113" spans="2:51" s="13" customFormat="1" ht="13.5">
      <c r="B1113" s="266"/>
      <c r="C1113" s="267"/>
      <c r="D1113" s="253" t="s">
        <v>244</v>
      </c>
      <c r="E1113" s="268" t="s">
        <v>34</v>
      </c>
      <c r="F1113" s="269" t="s">
        <v>1563</v>
      </c>
      <c r="G1113" s="267"/>
      <c r="H1113" s="270">
        <v>195</v>
      </c>
      <c r="I1113" s="271"/>
      <c r="J1113" s="267"/>
      <c r="K1113" s="267"/>
      <c r="L1113" s="272"/>
      <c r="M1113" s="273"/>
      <c r="N1113" s="274"/>
      <c r="O1113" s="274"/>
      <c r="P1113" s="274"/>
      <c r="Q1113" s="274"/>
      <c r="R1113" s="274"/>
      <c r="S1113" s="274"/>
      <c r="T1113" s="275"/>
      <c r="AT1113" s="276" t="s">
        <v>244</v>
      </c>
      <c r="AU1113" s="276" t="s">
        <v>88</v>
      </c>
      <c r="AV1113" s="13" t="s">
        <v>88</v>
      </c>
      <c r="AW1113" s="13" t="s">
        <v>41</v>
      </c>
      <c r="AX1113" s="13" t="s">
        <v>78</v>
      </c>
      <c r="AY1113" s="276" t="s">
        <v>187</v>
      </c>
    </row>
    <row r="1114" spans="2:51" s="14" customFormat="1" ht="13.5">
      <c r="B1114" s="277"/>
      <c r="C1114" s="278"/>
      <c r="D1114" s="253" t="s">
        <v>244</v>
      </c>
      <c r="E1114" s="279" t="s">
        <v>34</v>
      </c>
      <c r="F1114" s="280" t="s">
        <v>251</v>
      </c>
      <c r="G1114" s="278"/>
      <c r="H1114" s="281">
        <v>595</v>
      </c>
      <c r="I1114" s="282"/>
      <c r="J1114" s="278"/>
      <c r="K1114" s="278"/>
      <c r="L1114" s="283"/>
      <c r="M1114" s="284"/>
      <c r="N1114" s="285"/>
      <c r="O1114" s="285"/>
      <c r="P1114" s="285"/>
      <c r="Q1114" s="285"/>
      <c r="R1114" s="285"/>
      <c r="S1114" s="285"/>
      <c r="T1114" s="286"/>
      <c r="AT1114" s="287" t="s">
        <v>244</v>
      </c>
      <c r="AU1114" s="287" t="s">
        <v>88</v>
      </c>
      <c r="AV1114" s="14" t="s">
        <v>204</v>
      </c>
      <c r="AW1114" s="14" t="s">
        <v>41</v>
      </c>
      <c r="AX1114" s="14" t="s">
        <v>86</v>
      </c>
      <c r="AY1114" s="287" t="s">
        <v>187</v>
      </c>
    </row>
    <row r="1115" spans="2:65" s="1" customFormat="1" ht="25.5" customHeight="1">
      <c r="B1115" s="49"/>
      <c r="C1115" s="294" t="s">
        <v>1564</v>
      </c>
      <c r="D1115" s="294" t="s">
        <v>531</v>
      </c>
      <c r="E1115" s="295" t="s">
        <v>1565</v>
      </c>
      <c r="F1115" s="296" t="s">
        <v>1566</v>
      </c>
      <c r="G1115" s="297" t="s">
        <v>235</v>
      </c>
      <c r="H1115" s="298">
        <v>624.75</v>
      </c>
      <c r="I1115" s="299"/>
      <c r="J1115" s="300">
        <f>ROUND(I1115*H1115,2)</f>
        <v>0</v>
      </c>
      <c r="K1115" s="296" t="s">
        <v>194</v>
      </c>
      <c r="L1115" s="301"/>
      <c r="M1115" s="302" t="s">
        <v>34</v>
      </c>
      <c r="N1115" s="303" t="s">
        <v>49</v>
      </c>
      <c r="O1115" s="50"/>
      <c r="P1115" s="246">
        <f>O1115*H1115</f>
        <v>0</v>
      </c>
      <c r="Q1115" s="246">
        <v>0.0035</v>
      </c>
      <c r="R1115" s="246">
        <f>Q1115*H1115</f>
        <v>2.1866250000000003</v>
      </c>
      <c r="S1115" s="246">
        <v>0</v>
      </c>
      <c r="T1115" s="247">
        <f>S1115*H1115</f>
        <v>0</v>
      </c>
      <c r="AR1115" s="26" t="s">
        <v>426</v>
      </c>
      <c r="AT1115" s="26" t="s">
        <v>531</v>
      </c>
      <c r="AU1115" s="26" t="s">
        <v>88</v>
      </c>
      <c r="AY1115" s="26" t="s">
        <v>187</v>
      </c>
      <c r="BE1115" s="248">
        <f>IF(N1115="základní",J1115,0)</f>
        <v>0</v>
      </c>
      <c r="BF1115" s="248">
        <f>IF(N1115="snížená",J1115,0)</f>
        <v>0</v>
      </c>
      <c r="BG1115" s="248">
        <f>IF(N1115="zákl. přenesená",J1115,0)</f>
        <v>0</v>
      </c>
      <c r="BH1115" s="248">
        <f>IF(N1115="sníž. přenesená",J1115,0)</f>
        <v>0</v>
      </c>
      <c r="BI1115" s="248">
        <f>IF(N1115="nulová",J1115,0)</f>
        <v>0</v>
      </c>
      <c r="BJ1115" s="26" t="s">
        <v>86</v>
      </c>
      <c r="BK1115" s="248">
        <f>ROUND(I1115*H1115,2)</f>
        <v>0</v>
      </c>
      <c r="BL1115" s="26" t="s">
        <v>338</v>
      </c>
      <c r="BM1115" s="26" t="s">
        <v>1567</v>
      </c>
    </row>
    <row r="1116" spans="2:51" s="13" customFormat="1" ht="13.5">
      <c r="B1116" s="266"/>
      <c r="C1116" s="267"/>
      <c r="D1116" s="253" t="s">
        <v>244</v>
      </c>
      <c r="E1116" s="267"/>
      <c r="F1116" s="269" t="s">
        <v>1568</v>
      </c>
      <c r="G1116" s="267"/>
      <c r="H1116" s="270">
        <v>624.75</v>
      </c>
      <c r="I1116" s="271"/>
      <c r="J1116" s="267"/>
      <c r="K1116" s="267"/>
      <c r="L1116" s="272"/>
      <c r="M1116" s="273"/>
      <c r="N1116" s="274"/>
      <c r="O1116" s="274"/>
      <c r="P1116" s="274"/>
      <c r="Q1116" s="274"/>
      <c r="R1116" s="274"/>
      <c r="S1116" s="274"/>
      <c r="T1116" s="275"/>
      <c r="AT1116" s="276" t="s">
        <v>244</v>
      </c>
      <c r="AU1116" s="276" t="s">
        <v>88</v>
      </c>
      <c r="AV1116" s="13" t="s">
        <v>88</v>
      </c>
      <c r="AW1116" s="13" t="s">
        <v>6</v>
      </c>
      <c r="AX1116" s="13" t="s">
        <v>86</v>
      </c>
      <c r="AY1116" s="276" t="s">
        <v>187</v>
      </c>
    </row>
    <row r="1117" spans="2:65" s="1" customFormat="1" ht="38.25" customHeight="1">
      <c r="B1117" s="49"/>
      <c r="C1117" s="237" t="s">
        <v>1569</v>
      </c>
      <c r="D1117" s="237" t="s">
        <v>190</v>
      </c>
      <c r="E1117" s="238" t="s">
        <v>1570</v>
      </c>
      <c r="F1117" s="239" t="s">
        <v>1571</v>
      </c>
      <c r="G1117" s="240" t="s">
        <v>235</v>
      </c>
      <c r="H1117" s="241">
        <v>475.15</v>
      </c>
      <c r="I1117" s="242"/>
      <c r="J1117" s="243">
        <f>ROUND(I1117*H1117,2)</f>
        <v>0</v>
      </c>
      <c r="K1117" s="239" t="s">
        <v>194</v>
      </c>
      <c r="L1117" s="75"/>
      <c r="M1117" s="244" t="s">
        <v>34</v>
      </c>
      <c r="N1117" s="245" t="s">
        <v>49</v>
      </c>
      <c r="O1117" s="50"/>
      <c r="P1117" s="246">
        <f>O1117*H1117</f>
        <v>0</v>
      </c>
      <c r="Q1117" s="246">
        <v>0.01388</v>
      </c>
      <c r="R1117" s="246">
        <f>Q1117*H1117</f>
        <v>6.595082</v>
      </c>
      <c r="S1117" s="246">
        <v>0</v>
      </c>
      <c r="T1117" s="247">
        <f>S1117*H1117</f>
        <v>0</v>
      </c>
      <c r="AR1117" s="26" t="s">
        <v>338</v>
      </c>
      <c r="AT1117" s="26" t="s">
        <v>190</v>
      </c>
      <c r="AU1117" s="26" t="s">
        <v>88</v>
      </c>
      <c r="AY1117" s="26" t="s">
        <v>187</v>
      </c>
      <c r="BE1117" s="248">
        <f>IF(N1117="základní",J1117,0)</f>
        <v>0</v>
      </c>
      <c r="BF1117" s="248">
        <f>IF(N1117="snížená",J1117,0)</f>
        <v>0</v>
      </c>
      <c r="BG1117" s="248">
        <f>IF(N1117="zákl. přenesená",J1117,0)</f>
        <v>0</v>
      </c>
      <c r="BH1117" s="248">
        <f>IF(N1117="sníž. přenesená",J1117,0)</f>
        <v>0</v>
      </c>
      <c r="BI1117" s="248">
        <f>IF(N1117="nulová",J1117,0)</f>
        <v>0</v>
      </c>
      <c r="BJ1117" s="26" t="s">
        <v>86</v>
      </c>
      <c r="BK1117" s="248">
        <f>ROUND(I1117*H1117,2)</f>
        <v>0</v>
      </c>
      <c r="BL1117" s="26" t="s">
        <v>338</v>
      </c>
      <c r="BM1117" s="26" t="s">
        <v>1572</v>
      </c>
    </row>
    <row r="1118" spans="2:47" s="1" customFormat="1" ht="13.5">
      <c r="B1118" s="49"/>
      <c r="C1118" s="77"/>
      <c r="D1118" s="253" t="s">
        <v>237</v>
      </c>
      <c r="E1118" s="77"/>
      <c r="F1118" s="254" t="s">
        <v>1573</v>
      </c>
      <c r="G1118" s="77"/>
      <c r="H1118" s="77"/>
      <c r="I1118" s="207"/>
      <c r="J1118" s="77"/>
      <c r="K1118" s="77"/>
      <c r="L1118" s="75"/>
      <c r="M1118" s="255"/>
      <c r="N1118" s="50"/>
      <c r="O1118" s="50"/>
      <c r="P1118" s="50"/>
      <c r="Q1118" s="50"/>
      <c r="R1118" s="50"/>
      <c r="S1118" s="50"/>
      <c r="T1118" s="98"/>
      <c r="AT1118" s="26" t="s">
        <v>237</v>
      </c>
      <c r="AU1118" s="26" t="s">
        <v>88</v>
      </c>
    </row>
    <row r="1119" spans="2:51" s="13" customFormat="1" ht="13.5">
      <c r="B1119" s="266"/>
      <c r="C1119" s="267"/>
      <c r="D1119" s="253" t="s">
        <v>244</v>
      </c>
      <c r="E1119" s="268" t="s">
        <v>34</v>
      </c>
      <c r="F1119" s="269" t="s">
        <v>1574</v>
      </c>
      <c r="G1119" s="267"/>
      <c r="H1119" s="270">
        <v>366.86</v>
      </c>
      <c r="I1119" s="271"/>
      <c r="J1119" s="267"/>
      <c r="K1119" s="267"/>
      <c r="L1119" s="272"/>
      <c r="M1119" s="273"/>
      <c r="N1119" s="274"/>
      <c r="O1119" s="274"/>
      <c r="P1119" s="274"/>
      <c r="Q1119" s="274"/>
      <c r="R1119" s="274"/>
      <c r="S1119" s="274"/>
      <c r="T1119" s="275"/>
      <c r="AT1119" s="276" t="s">
        <v>244</v>
      </c>
      <c r="AU1119" s="276" t="s">
        <v>88</v>
      </c>
      <c r="AV1119" s="13" t="s">
        <v>88</v>
      </c>
      <c r="AW1119" s="13" t="s">
        <v>41</v>
      </c>
      <c r="AX1119" s="13" t="s">
        <v>78</v>
      </c>
      <c r="AY1119" s="276" t="s">
        <v>187</v>
      </c>
    </row>
    <row r="1120" spans="2:51" s="13" customFormat="1" ht="13.5">
      <c r="B1120" s="266"/>
      <c r="C1120" s="267"/>
      <c r="D1120" s="253" t="s">
        <v>244</v>
      </c>
      <c r="E1120" s="268" t="s">
        <v>34</v>
      </c>
      <c r="F1120" s="269" t="s">
        <v>1575</v>
      </c>
      <c r="G1120" s="267"/>
      <c r="H1120" s="270">
        <v>108.29</v>
      </c>
      <c r="I1120" s="271"/>
      <c r="J1120" s="267"/>
      <c r="K1120" s="267"/>
      <c r="L1120" s="272"/>
      <c r="M1120" s="273"/>
      <c r="N1120" s="274"/>
      <c r="O1120" s="274"/>
      <c r="P1120" s="274"/>
      <c r="Q1120" s="274"/>
      <c r="R1120" s="274"/>
      <c r="S1120" s="274"/>
      <c r="T1120" s="275"/>
      <c r="AT1120" s="276" t="s">
        <v>244</v>
      </c>
      <c r="AU1120" s="276" t="s">
        <v>88</v>
      </c>
      <c r="AV1120" s="13" t="s">
        <v>88</v>
      </c>
      <c r="AW1120" s="13" t="s">
        <v>41</v>
      </c>
      <c r="AX1120" s="13" t="s">
        <v>78</v>
      </c>
      <c r="AY1120" s="276" t="s">
        <v>187</v>
      </c>
    </row>
    <row r="1121" spans="2:51" s="14" customFormat="1" ht="13.5">
      <c r="B1121" s="277"/>
      <c r="C1121" s="278"/>
      <c r="D1121" s="253" t="s">
        <v>244</v>
      </c>
      <c r="E1121" s="279" t="s">
        <v>34</v>
      </c>
      <c r="F1121" s="280" t="s">
        <v>251</v>
      </c>
      <c r="G1121" s="278"/>
      <c r="H1121" s="281">
        <v>475.15</v>
      </c>
      <c r="I1121" s="282"/>
      <c r="J1121" s="278"/>
      <c r="K1121" s="278"/>
      <c r="L1121" s="283"/>
      <c r="M1121" s="284"/>
      <c r="N1121" s="285"/>
      <c r="O1121" s="285"/>
      <c r="P1121" s="285"/>
      <c r="Q1121" s="285"/>
      <c r="R1121" s="285"/>
      <c r="S1121" s="285"/>
      <c r="T1121" s="286"/>
      <c r="AT1121" s="287" t="s">
        <v>244</v>
      </c>
      <c r="AU1121" s="287" t="s">
        <v>88</v>
      </c>
      <c r="AV1121" s="14" t="s">
        <v>204</v>
      </c>
      <c r="AW1121" s="14" t="s">
        <v>41</v>
      </c>
      <c r="AX1121" s="14" t="s">
        <v>86</v>
      </c>
      <c r="AY1121" s="287" t="s">
        <v>187</v>
      </c>
    </row>
    <row r="1122" spans="2:65" s="1" customFormat="1" ht="51" customHeight="1">
      <c r="B1122" s="49"/>
      <c r="C1122" s="237" t="s">
        <v>1576</v>
      </c>
      <c r="D1122" s="237" t="s">
        <v>190</v>
      </c>
      <c r="E1122" s="238" t="s">
        <v>1577</v>
      </c>
      <c r="F1122" s="239" t="s">
        <v>1578</v>
      </c>
      <c r="G1122" s="240" t="s">
        <v>326</v>
      </c>
      <c r="H1122" s="241">
        <v>15.607</v>
      </c>
      <c r="I1122" s="242"/>
      <c r="J1122" s="243">
        <f>ROUND(I1122*H1122,2)</f>
        <v>0</v>
      </c>
      <c r="K1122" s="239" t="s">
        <v>194</v>
      </c>
      <c r="L1122" s="75"/>
      <c r="M1122" s="244" t="s">
        <v>34</v>
      </c>
      <c r="N1122" s="245" t="s">
        <v>49</v>
      </c>
      <c r="O1122" s="50"/>
      <c r="P1122" s="246">
        <f>O1122*H1122</f>
        <v>0</v>
      </c>
      <c r="Q1122" s="246">
        <v>0</v>
      </c>
      <c r="R1122" s="246">
        <f>Q1122*H1122</f>
        <v>0</v>
      </c>
      <c r="S1122" s="246">
        <v>0</v>
      </c>
      <c r="T1122" s="247">
        <f>S1122*H1122</f>
        <v>0</v>
      </c>
      <c r="AR1122" s="26" t="s">
        <v>338</v>
      </c>
      <c r="AT1122" s="26" t="s">
        <v>190</v>
      </c>
      <c r="AU1122" s="26" t="s">
        <v>88</v>
      </c>
      <c r="AY1122" s="26" t="s">
        <v>187</v>
      </c>
      <c r="BE1122" s="248">
        <f>IF(N1122="základní",J1122,0)</f>
        <v>0</v>
      </c>
      <c r="BF1122" s="248">
        <f>IF(N1122="snížená",J1122,0)</f>
        <v>0</v>
      </c>
      <c r="BG1122" s="248">
        <f>IF(N1122="zákl. přenesená",J1122,0)</f>
        <v>0</v>
      </c>
      <c r="BH1122" s="248">
        <f>IF(N1122="sníž. přenesená",J1122,0)</f>
        <v>0</v>
      </c>
      <c r="BI1122" s="248">
        <f>IF(N1122="nulová",J1122,0)</f>
        <v>0</v>
      </c>
      <c r="BJ1122" s="26" t="s">
        <v>86</v>
      </c>
      <c r="BK1122" s="248">
        <f>ROUND(I1122*H1122,2)</f>
        <v>0</v>
      </c>
      <c r="BL1122" s="26" t="s">
        <v>338</v>
      </c>
      <c r="BM1122" s="26" t="s">
        <v>1579</v>
      </c>
    </row>
    <row r="1123" spans="2:47" s="1" customFormat="1" ht="13.5">
      <c r="B1123" s="49"/>
      <c r="C1123" s="77"/>
      <c r="D1123" s="253" t="s">
        <v>237</v>
      </c>
      <c r="E1123" s="77"/>
      <c r="F1123" s="254" t="s">
        <v>1580</v>
      </c>
      <c r="G1123" s="77"/>
      <c r="H1123" s="77"/>
      <c r="I1123" s="207"/>
      <c r="J1123" s="77"/>
      <c r="K1123" s="77"/>
      <c r="L1123" s="75"/>
      <c r="M1123" s="255"/>
      <c r="N1123" s="50"/>
      <c r="O1123" s="50"/>
      <c r="P1123" s="50"/>
      <c r="Q1123" s="50"/>
      <c r="R1123" s="50"/>
      <c r="S1123" s="50"/>
      <c r="T1123" s="98"/>
      <c r="AT1123" s="26" t="s">
        <v>237</v>
      </c>
      <c r="AU1123" s="26" t="s">
        <v>88</v>
      </c>
    </row>
    <row r="1124" spans="2:63" s="11" customFormat="1" ht="29.85" customHeight="1">
      <c r="B1124" s="221"/>
      <c r="C1124" s="222"/>
      <c r="D1124" s="223" t="s">
        <v>77</v>
      </c>
      <c r="E1124" s="235" t="s">
        <v>1581</v>
      </c>
      <c r="F1124" s="235" t="s">
        <v>1582</v>
      </c>
      <c r="G1124" s="222"/>
      <c r="H1124" s="222"/>
      <c r="I1124" s="225"/>
      <c r="J1124" s="236">
        <f>BK1124</f>
        <v>0</v>
      </c>
      <c r="K1124" s="222"/>
      <c r="L1124" s="227"/>
      <c r="M1124" s="228"/>
      <c r="N1124" s="229"/>
      <c r="O1124" s="229"/>
      <c r="P1124" s="230">
        <f>SUM(P1125:P1182)</f>
        <v>0</v>
      </c>
      <c r="Q1124" s="229"/>
      <c r="R1124" s="230">
        <f>SUM(R1125:R1182)</f>
        <v>5.1552372</v>
      </c>
      <c r="S1124" s="229"/>
      <c r="T1124" s="231">
        <f>SUM(T1125:T1182)</f>
        <v>0</v>
      </c>
      <c r="AR1124" s="232" t="s">
        <v>88</v>
      </c>
      <c r="AT1124" s="233" t="s">
        <v>77</v>
      </c>
      <c r="AU1124" s="233" t="s">
        <v>86</v>
      </c>
      <c r="AY1124" s="232" t="s">
        <v>187</v>
      </c>
      <c r="BK1124" s="234">
        <f>SUM(BK1125:BK1182)</f>
        <v>0</v>
      </c>
    </row>
    <row r="1125" spans="2:65" s="1" customFormat="1" ht="25.5" customHeight="1">
      <c r="B1125" s="49"/>
      <c r="C1125" s="237" t="s">
        <v>1583</v>
      </c>
      <c r="D1125" s="237" t="s">
        <v>190</v>
      </c>
      <c r="E1125" s="238" t="s">
        <v>1584</v>
      </c>
      <c r="F1125" s="239" t="s">
        <v>1585</v>
      </c>
      <c r="G1125" s="240" t="s">
        <v>393</v>
      </c>
      <c r="H1125" s="241">
        <v>60</v>
      </c>
      <c r="I1125" s="242"/>
      <c r="J1125" s="243">
        <f>ROUND(I1125*H1125,2)</f>
        <v>0</v>
      </c>
      <c r="K1125" s="239" t="s">
        <v>194</v>
      </c>
      <c r="L1125" s="75"/>
      <c r="M1125" s="244" t="s">
        <v>34</v>
      </c>
      <c r="N1125" s="245" t="s">
        <v>49</v>
      </c>
      <c r="O1125" s="50"/>
      <c r="P1125" s="246">
        <f>O1125*H1125</f>
        <v>0</v>
      </c>
      <c r="Q1125" s="246">
        <v>0.00106</v>
      </c>
      <c r="R1125" s="246">
        <f>Q1125*H1125</f>
        <v>0.0636</v>
      </c>
      <c r="S1125" s="246">
        <v>0</v>
      </c>
      <c r="T1125" s="247">
        <f>S1125*H1125</f>
        <v>0</v>
      </c>
      <c r="AR1125" s="26" t="s">
        <v>338</v>
      </c>
      <c r="AT1125" s="26" t="s">
        <v>190</v>
      </c>
      <c r="AU1125" s="26" t="s">
        <v>88</v>
      </c>
      <c r="AY1125" s="26" t="s">
        <v>187</v>
      </c>
      <c r="BE1125" s="248">
        <f>IF(N1125="základní",J1125,0)</f>
        <v>0</v>
      </c>
      <c r="BF1125" s="248">
        <f>IF(N1125="snížená",J1125,0)</f>
        <v>0</v>
      </c>
      <c r="BG1125" s="248">
        <f>IF(N1125="zákl. přenesená",J1125,0)</f>
        <v>0</v>
      </c>
      <c r="BH1125" s="248">
        <f>IF(N1125="sníž. přenesená",J1125,0)</f>
        <v>0</v>
      </c>
      <c r="BI1125" s="248">
        <f>IF(N1125="nulová",J1125,0)</f>
        <v>0</v>
      </c>
      <c r="BJ1125" s="26" t="s">
        <v>86</v>
      </c>
      <c r="BK1125" s="248">
        <f>ROUND(I1125*H1125,2)</f>
        <v>0</v>
      </c>
      <c r="BL1125" s="26" t="s">
        <v>338</v>
      </c>
      <c r="BM1125" s="26" t="s">
        <v>1586</v>
      </c>
    </row>
    <row r="1126" spans="2:51" s="13" customFormat="1" ht="13.5">
      <c r="B1126" s="266"/>
      <c r="C1126" s="267"/>
      <c r="D1126" s="253" t="s">
        <v>244</v>
      </c>
      <c r="E1126" s="268" t="s">
        <v>34</v>
      </c>
      <c r="F1126" s="269" t="s">
        <v>1587</v>
      </c>
      <c r="G1126" s="267"/>
      <c r="H1126" s="270">
        <v>60</v>
      </c>
      <c r="I1126" s="271"/>
      <c r="J1126" s="267"/>
      <c r="K1126" s="267"/>
      <c r="L1126" s="272"/>
      <c r="M1126" s="273"/>
      <c r="N1126" s="274"/>
      <c r="O1126" s="274"/>
      <c r="P1126" s="274"/>
      <c r="Q1126" s="274"/>
      <c r="R1126" s="274"/>
      <c r="S1126" s="274"/>
      <c r="T1126" s="275"/>
      <c r="AT1126" s="276" t="s">
        <v>244</v>
      </c>
      <c r="AU1126" s="276" t="s">
        <v>88</v>
      </c>
      <c r="AV1126" s="13" t="s">
        <v>88</v>
      </c>
      <c r="AW1126" s="13" t="s">
        <v>41</v>
      </c>
      <c r="AX1126" s="13" t="s">
        <v>86</v>
      </c>
      <c r="AY1126" s="276" t="s">
        <v>187</v>
      </c>
    </row>
    <row r="1127" spans="2:65" s="1" customFormat="1" ht="38.25" customHeight="1">
      <c r="B1127" s="49"/>
      <c r="C1127" s="237" t="s">
        <v>1588</v>
      </c>
      <c r="D1127" s="237" t="s">
        <v>190</v>
      </c>
      <c r="E1127" s="238" t="s">
        <v>1589</v>
      </c>
      <c r="F1127" s="239" t="s">
        <v>1590</v>
      </c>
      <c r="G1127" s="240" t="s">
        <v>235</v>
      </c>
      <c r="H1127" s="241">
        <v>489.977</v>
      </c>
      <c r="I1127" s="242"/>
      <c r="J1127" s="243">
        <f>ROUND(I1127*H1127,2)</f>
        <v>0</v>
      </c>
      <c r="K1127" s="239" t="s">
        <v>34</v>
      </c>
      <c r="L1127" s="75"/>
      <c r="M1127" s="244" t="s">
        <v>34</v>
      </c>
      <c r="N1127" s="245" t="s">
        <v>49</v>
      </c>
      <c r="O1127" s="50"/>
      <c r="P1127" s="246">
        <f>O1127*H1127</f>
        <v>0</v>
      </c>
      <c r="Q1127" s="246">
        <v>0.0076</v>
      </c>
      <c r="R1127" s="246">
        <f>Q1127*H1127</f>
        <v>3.7238252</v>
      </c>
      <c r="S1127" s="246">
        <v>0</v>
      </c>
      <c r="T1127" s="247">
        <f>S1127*H1127</f>
        <v>0</v>
      </c>
      <c r="AR1127" s="26" t="s">
        <v>338</v>
      </c>
      <c r="AT1127" s="26" t="s">
        <v>190</v>
      </c>
      <c r="AU1127" s="26" t="s">
        <v>88</v>
      </c>
      <c r="AY1127" s="26" t="s">
        <v>187</v>
      </c>
      <c r="BE1127" s="248">
        <f>IF(N1127="základní",J1127,0)</f>
        <v>0</v>
      </c>
      <c r="BF1127" s="248">
        <f>IF(N1127="snížená",J1127,0)</f>
        <v>0</v>
      </c>
      <c r="BG1127" s="248">
        <f>IF(N1127="zákl. přenesená",J1127,0)</f>
        <v>0</v>
      </c>
      <c r="BH1127" s="248">
        <f>IF(N1127="sníž. přenesená",J1127,0)</f>
        <v>0</v>
      </c>
      <c r="BI1127" s="248">
        <f>IF(N1127="nulová",J1127,0)</f>
        <v>0</v>
      </c>
      <c r="BJ1127" s="26" t="s">
        <v>86</v>
      </c>
      <c r="BK1127" s="248">
        <f>ROUND(I1127*H1127,2)</f>
        <v>0</v>
      </c>
      <c r="BL1127" s="26" t="s">
        <v>338</v>
      </c>
      <c r="BM1127" s="26" t="s">
        <v>1591</v>
      </c>
    </row>
    <row r="1128" spans="2:51" s="12" customFormat="1" ht="13.5">
      <c r="B1128" s="256"/>
      <c r="C1128" s="257"/>
      <c r="D1128" s="253" t="s">
        <v>244</v>
      </c>
      <c r="E1128" s="258" t="s">
        <v>34</v>
      </c>
      <c r="F1128" s="259" t="s">
        <v>1339</v>
      </c>
      <c r="G1128" s="257"/>
      <c r="H1128" s="258" t="s">
        <v>34</v>
      </c>
      <c r="I1128" s="260"/>
      <c r="J1128" s="257"/>
      <c r="K1128" s="257"/>
      <c r="L1128" s="261"/>
      <c r="M1128" s="262"/>
      <c r="N1128" s="263"/>
      <c r="O1128" s="263"/>
      <c r="P1128" s="263"/>
      <c r="Q1128" s="263"/>
      <c r="R1128" s="263"/>
      <c r="S1128" s="263"/>
      <c r="T1128" s="264"/>
      <c r="AT1128" s="265" t="s">
        <v>244</v>
      </c>
      <c r="AU1128" s="265" t="s">
        <v>88</v>
      </c>
      <c r="AV1128" s="12" t="s">
        <v>86</v>
      </c>
      <c r="AW1128" s="12" t="s">
        <v>6</v>
      </c>
      <c r="AX1128" s="12" t="s">
        <v>78</v>
      </c>
      <c r="AY1128" s="265" t="s">
        <v>187</v>
      </c>
    </row>
    <row r="1129" spans="2:51" s="13" customFormat="1" ht="13.5">
      <c r="B1129" s="266"/>
      <c r="C1129" s="267"/>
      <c r="D1129" s="253" t="s">
        <v>244</v>
      </c>
      <c r="E1129" s="268" t="s">
        <v>34</v>
      </c>
      <c r="F1129" s="269" t="s">
        <v>1340</v>
      </c>
      <c r="G1129" s="267"/>
      <c r="H1129" s="270">
        <v>53.816</v>
      </c>
      <c r="I1129" s="271"/>
      <c r="J1129" s="267"/>
      <c r="K1129" s="267"/>
      <c r="L1129" s="272"/>
      <c r="M1129" s="273"/>
      <c r="N1129" s="274"/>
      <c r="O1129" s="274"/>
      <c r="P1129" s="274"/>
      <c r="Q1129" s="274"/>
      <c r="R1129" s="274"/>
      <c r="S1129" s="274"/>
      <c r="T1129" s="275"/>
      <c r="AT1129" s="276" t="s">
        <v>244</v>
      </c>
      <c r="AU1129" s="276" t="s">
        <v>88</v>
      </c>
      <c r="AV1129" s="13" t="s">
        <v>88</v>
      </c>
      <c r="AW1129" s="13" t="s">
        <v>41</v>
      </c>
      <c r="AX1129" s="13" t="s">
        <v>78</v>
      </c>
      <c r="AY1129" s="276" t="s">
        <v>187</v>
      </c>
    </row>
    <row r="1130" spans="2:51" s="13" customFormat="1" ht="13.5">
      <c r="B1130" s="266"/>
      <c r="C1130" s="267"/>
      <c r="D1130" s="253" t="s">
        <v>244</v>
      </c>
      <c r="E1130" s="268" t="s">
        <v>34</v>
      </c>
      <c r="F1130" s="269" t="s">
        <v>1341</v>
      </c>
      <c r="G1130" s="267"/>
      <c r="H1130" s="270">
        <v>73.586</v>
      </c>
      <c r="I1130" s="271"/>
      <c r="J1130" s="267"/>
      <c r="K1130" s="267"/>
      <c r="L1130" s="272"/>
      <c r="M1130" s="273"/>
      <c r="N1130" s="274"/>
      <c r="O1130" s="274"/>
      <c r="P1130" s="274"/>
      <c r="Q1130" s="274"/>
      <c r="R1130" s="274"/>
      <c r="S1130" s="274"/>
      <c r="T1130" s="275"/>
      <c r="AT1130" s="276" t="s">
        <v>244</v>
      </c>
      <c r="AU1130" s="276" t="s">
        <v>88</v>
      </c>
      <c r="AV1130" s="13" t="s">
        <v>88</v>
      </c>
      <c r="AW1130" s="13" t="s">
        <v>41</v>
      </c>
      <c r="AX1130" s="13" t="s">
        <v>78</v>
      </c>
      <c r="AY1130" s="276" t="s">
        <v>187</v>
      </c>
    </row>
    <row r="1131" spans="2:51" s="13" customFormat="1" ht="13.5">
      <c r="B1131" s="266"/>
      <c r="C1131" s="267"/>
      <c r="D1131" s="253" t="s">
        <v>244</v>
      </c>
      <c r="E1131" s="268" t="s">
        <v>34</v>
      </c>
      <c r="F1131" s="269" t="s">
        <v>1342</v>
      </c>
      <c r="G1131" s="267"/>
      <c r="H1131" s="270">
        <v>2.38</v>
      </c>
      <c r="I1131" s="271"/>
      <c r="J1131" s="267"/>
      <c r="K1131" s="267"/>
      <c r="L1131" s="272"/>
      <c r="M1131" s="273"/>
      <c r="N1131" s="274"/>
      <c r="O1131" s="274"/>
      <c r="P1131" s="274"/>
      <c r="Q1131" s="274"/>
      <c r="R1131" s="274"/>
      <c r="S1131" s="274"/>
      <c r="T1131" s="275"/>
      <c r="AT1131" s="276" t="s">
        <v>244</v>
      </c>
      <c r="AU1131" s="276" t="s">
        <v>88</v>
      </c>
      <c r="AV1131" s="13" t="s">
        <v>88</v>
      </c>
      <c r="AW1131" s="13" t="s">
        <v>41</v>
      </c>
      <c r="AX1131" s="13" t="s">
        <v>78</v>
      </c>
      <c r="AY1131" s="276" t="s">
        <v>187</v>
      </c>
    </row>
    <row r="1132" spans="2:51" s="13" customFormat="1" ht="13.5">
      <c r="B1132" s="266"/>
      <c r="C1132" s="267"/>
      <c r="D1132" s="253" t="s">
        <v>244</v>
      </c>
      <c r="E1132" s="268" t="s">
        <v>34</v>
      </c>
      <c r="F1132" s="269" t="s">
        <v>1343</v>
      </c>
      <c r="G1132" s="267"/>
      <c r="H1132" s="270">
        <v>-0.764</v>
      </c>
      <c r="I1132" s="271"/>
      <c r="J1132" s="267"/>
      <c r="K1132" s="267"/>
      <c r="L1132" s="272"/>
      <c r="M1132" s="273"/>
      <c r="N1132" s="274"/>
      <c r="O1132" s="274"/>
      <c r="P1132" s="274"/>
      <c r="Q1132" s="274"/>
      <c r="R1132" s="274"/>
      <c r="S1132" s="274"/>
      <c r="T1132" s="275"/>
      <c r="AT1132" s="276" t="s">
        <v>244</v>
      </c>
      <c r="AU1132" s="276" t="s">
        <v>88</v>
      </c>
      <c r="AV1132" s="13" t="s">
        <v>88</v>
      </c>
      <c r="AW1132" s="13" t="s">
        <v>41</v>
      </c>
      <c r="AX1132" s="13" t="s">
        <v>78</v>
      </c>
      <c r="AY1132" s="276" t="s">
        <v>187</v>
      </c>
    </row>
    <row r="1133" spans="2:51" s="12" customFormat="1" ht="13.5">
      <c r="B1133" s="256"/>
      <c r="C1133" s="257"/>
      <c r="D1133" s="253" t="s">
        <v>244</v>
      </c>
      <c r="E1133" s="258" t="s">
        <v>34</v>
      </c>
      <c r="F1133" s="259" t="s">
        <v>1344</v>
      </c>
      <c r="G1133" s="257"/>
      <c r="H1133" s="258" t="s">
        <v>34</v>
      </c>
      <c r="I1133" s="260"/>
      <c r="J1133" s="257"/>
      <c r="K1133" s="257"/>
      <c r="L1133" s="261"/>
      <c r="M1133" s="262"/>
      <c r="N1133" s="263"/>
      <c r="O1133" s="263"/>
      <c r="P1133" s="263"/>
      <c r="Q1133" s="263"/>
      <c r="R1133" s="263"/>
      <c r="S1133" s="263"/>
      <c r="T1133" s="264"/>
      <c r="AT1133" s="265" t="s">
        <v>244</v>
      </c>
      <c r="AU1133" s="265" t="s">
        <v>88</v>
      </c>
      <c r="AV1133" s="12" t="s">
        <v>86</v>
      </c>
      <c r="AW1133" s="12" t="s">
        <v>41</v>
      </c>
      <c r="AX1133" s="12" t="s">
        <v>78</v>
      </c>
      <c r="AY1133" s="265" t="s">
        <v>187</v>
      </c>
    </row>
    <row r="1134" spans="2:51" s="13" customFormat="1" ht="13.5">
      <c r="B1134" s="266"/>
      <c r="C1134" s="267"/>
      <c r="D1134" s="253" t="s">
        <v>244</v>
      </c>
      <c r="E1134" s="268" t="s">
        <v>34</v>
      </c>
      <c r="F1134" s="269" t="s">
        <v>1345</v>
      </c>
      <c r="G1134" s="267"/>
      <c r="H1134" s="270">
        <v>281.204</v>
      </c>
      <c r="I1134" s="271"/>
      <c r="J1134" s="267"/>
      <c r="K1134" s="267"/>
      <c r="L1134" s="272"/>
      <c r="M1134" s="273"/>
      <c r="N1134" s="274"/>
      <c r="O1134" s="274"/>
      <c r="P1134" s="274"/>
      <c r="Q1134" s="274"/>
      <c r="R1134" s="274"/>
      <c r="S1134" s="274"/>
      <c r="T1134" s="275"/>
      <c r="AT1134" s="276" t="s">
        <v>244</v>
      </c>
      <c r="AU1134" s="276" t="s">
        <v>88</v>
      </c>
      <c r="AV1134" s="13" t="s">
        <v>88</v>
      </c>
      <c r="AW1134" s="13" t="s">
        <v>41</v>
      </c>
      <c r="AX1134" s="13" t="s">
        <v>78</v>
      </c>
      <c r="AY1134" s="276" t="s">
        <v>187</v>
      </c>
    </row>
    <row r="1135" spans="2:51" s="13" customFormat="1" ht="13.5">
      <c r="B1135" s="266"/>
      <c r="C1135" s="267"/>
      <c r="D1135" s="253" t="s">
        <v>244</v>
      </c>
      <c r="E1135" s="268" t="s">
        <v>34</v>
      </c>
      <c r="F1135" s="269" t="s">
        <v>1346</v>
      </c>
      <c r="G1135" s="267"/>
      <c r="H1135" s="270">
        <v>-14.524</v>
      </c>
      <c r="I1135" s="271"/>
      <c r="J1135" s="267"/>
      <c r="K1135" s="267"/>
      <c r="L1135" s="272"/>
      <c r="M1135" s="273"/>
      <c r="N1135" s="274"/>
      <c r="O1135" s="274"/>
      <c r="P1135" s="274"/>
      <c r="Q1135" s="274"/>
      <c r="R1135" s="274"/>
      <c r="S1135" s="274"/>
      <c r="T1135" s="275"/>
      <c r="AT1135" s="276" t="s">
        <v>244</v>
      </c>
      <c r="AU1135" s="276" t="s">
        <v>88</v>
      </c>
      <c r="AV1135" s="13" t="s">
        <v>88</v>
      </c>
      <c r="AW1135" s="13" t="s">
        <v>41</v>
      </c>
      <c r="AX1135" s="13" t="s">
        <v>78</v>
      </c>
      <c r="AY1135" s="276" t="s">
        <v>187</v>
      </c>
    </row>
    <row r="1136" spans="2:51" s="12" customFormat="1" ht="13.5">
      <c r="B1136" s="256"/>
      <c r="C1136" s="257"/>
      <c r="D1136" s="253" t="s">
        <v>244</v>
      </c>
      <c r="E1136" s="258" t="s">
        <v>34</v>
      </c>
      <c r="F1136" s="259" t="s">
        <v>1347</v>
      </c>
      <c r="G1136" s="257"/>
      <c r="H1136" s="258" t="s">
        <v>34</v>
      </c>
      <c r="I1136" s="260"/>
      <c r="J1136" s="257"/>
      <c r="K1136" s="257"/>
      <c r="L1136" s="261"/>
      <c r="M1136" s="262"/>
      <c r="N1136" s="263"/>
      <c r="O1136" s="263"/>
      <c r="P1136" s="263"/>
      <c r="Q1136" s="263"/>
      <c r="R1136" s="263"/>
      <c r="S1136" s="263"/>
      <c r="T1136" s="264"/>
      <c r="AT1136" s="265" t="s">
        <v>244</v>
      </c>
      <c r="AU1136" s="265" t="s">
        <v>88</v>
      </c>
      <c r="AV1136" s="12" t="s">
        <v>86</v>
      </c>
      <c r="AW1136" s="12" t="s">
        <v>41</v>
      </c>
      <c r="AX1136" s="12" t="s">
        <v>78</v>
      </c>
      <c r="AY1136" s="265" t="s">
        <v>187</v>
      </c>
    </row>
    <row r="1137" spans="2:51" s="13" customFormat="1" ht="13.5">
      <c r="B1137" s="266"/>
      <c r="C1137" s="267"/>
      <c r="D1137" s="253" t="s">
        <v>244</v>
      </c>
      <c r="E1137" s="268" t="s">
        <v>34</v>
      </c>
      <c r="F1137" s="269" t="s">
        <v>1348</v>
      </c>
      <c r="G1137" s="267"/>
      <c r="H1137" s="270">
        <v>73.559</v>
      </c>
      <c r="I1137" s="271"/>
      <c r="J1137" s="267"/>
      <c r="K1137" s="267"/>
      <c r="L1137" s="272"/>
      <c r="M1137" s="273"/>
      <c r="N1137" s="274"/>
      <c r="O1137" s="274"/>
      <c r="P1137" s="274"/>
      <c r="Q1137" s="274"/>
      <c r="R1137" s="274"/>
      <c r="S1137" s="274"/>
      <c r="T1137" s="275"/>
      <c r="AT1137" s="276" t="s">
        <v>244</v>
      </c>
      <c r="AU1137" s="276" t="s">
        <v>88</v>
      </c>
      <c r="AV1137" s="13" t="s">
        <v>88</v>
      </c>
      <c r="AW1137" s="13" t="s">
        <v>41</v>
      </c>
      <c r="AX1137" s="13" t="s">
        <v>78</v>
      </c>
      <c r="AY1137" s="276" t="s">
        <v>187</v>
      </c>
    </row>
    <row r="1138" spans="2:51" s="13" customFormat="1" ht="13.5">
      <c r="B1138" s="266"/>
      <c r="C1138" s="267"/>
      <c r="D1138" s="253" t="s">
        <v>244</v>
      </c>
      <c r="E1138" s="268" t="s">
        <v>34</v>
      </c>
      <c r="F1138" s="269" t="s">
        <v>1349</v>
      </c>
      <c r="G1138" s="267"/>
      <c r="H1138" s="270">
        <v>-1.28</v>
      </c>
      <c r="I1138" s="271"/>
      <c r="J1138" s="267"/>
      <c r="K1138" s="267"/>
      <c r="L1138" s="272"/>
      <c r="M1138" s="273"/>
      <c r="N1138" s="274"/>
      <c r="O1138" s="274"/>
      <c r="P1138" s="274"/>
      <c r="Q1138" s="274"/>
      <c r="R1138" s="274"/>
      <c r="S1138" s="274"/>
      <c r="T1138" s="275"/>
      <c r="AT1138" s="276" t="s">
        <v>244</v>
      </c>
      <c r="AU1138" s="276" t="s">
        <v>88</v>
      </c>
      <c r="AV1138" s="13" t="s">
        <v>88</v>
      </c>
      <c r="AW1138" s="13" t="s">
        <v>41</v>
      </c>
      <c r="AX1138" s="13" t="s">
        <v>78</v>
      </c>
      <c r="AY1138" s="276" t="s">
        <v>187</v>
      </c>
    </row>
    <row r="1139" spans="2:51" s="12" customFormat="1" ht="13.5">
      <c r="B1139" s="256"/>
      <c r="C1139" s="257"/>
      <c r="D1139" s="253" t="s">
        <v>244</v>
      </c>
      <c r="E1139" s="258" t="s">
        <v>34</v>
      </c>
      <c r="F1139" s="259" t="s">
        <v>1592</v>
      </c>
      <c r="G1139" s="257"/>
      <c r="H1139" s="258" t="s">
        <v>34</v>
      </c>
      <c r="I1139" s="260"/>
      <c r="J1139" s="257"/>
      <c r="K1139" s="257"/>
      <c r="L1139" s="261"/>
      <c r="M1139" s="262"/>
      <c r="N1139" s="263"/>
      <c r="O1139" s="263"/>
      <c r="P1139" s="263"/>
      <c r="Q1139" s="263"/>
      <c r="R1139" s="263"/>
      <c r="S1139" s="263"/>
      <c r="T1139" s="264"/>
      <c r="AT1139" s="265" t="s">
        <v>244</v>
      </c>
      <c r="AU1139" s="265" t="s">
        <v>88</v>
      </c>
      <c r="AV1139" s="12" t="s">
        <v>86</v>
      </c>
      <c r="AW1139" s="12" t="s">
        <v>41</v>
      </c>
      <c r="AX1139" s="12" t="s">
        <v>78</v>
      </c>
      <c r="AY1139" s="265" t="s">
        <v>187</v>
      </c>
    </row>
    <row r="1140" spans="2:51" s="13" customFormat="1" ht="13.5">
      <c r="B1140" s="266"/>
      <c r="C1140" s="267"/>
      <c r="D1140" s="253" t="s">
        <v>244</v>
      </c>
      <c r="E1140" s="268" t="s">
        <v>34</v>
      </c>
      <c r="F1140" s="269" t="s">
        <v>1593</v>
      </c>
      <c r="G1140" s="267"/>
      <c r="H1140" s="270">
        <v>22</v>
      </c>
      <c r="I1140" s="271"/>
      <c r="J1140" s="267"/>
      <c r="K1140" s="267"/>
      <c r="L1140" s="272"/>
      <c r="M1140" s="273"/>
      <c r="N1140" s="274"/>
      <c r="O1140" s="274"/>
      <c r="P1140" s="274"/>
      <c r="Q1140" s="274"/>
      <c r="R1140" s="274"/>
      <c r="S1140" s="274"/>
      <c r="T1140" s="275"/>
      <c r="AT1140" s="276" t="s">
        <v>244</v>
      </c>
      <c r="AU1140" s="276" t="s">
        <v>88</v>
      </c>
      <c r="AV1140" s="13" t="s">
        <v>88</v>
      </c>
      <c r="AW1140" s="13" t="s">
        <v>41</v>
      </c>
      <c r="AX1140" s="13" t="s">
        <v>78</v>
      </c>
      <c r="AY1140" s="276" t="s">
        <v>187</v>
      </c>
    </row>
    <row r="1141" spans="2:51" s="14" customFormat="1" ht="13.5">
      <c r="B1141" s="277"/>
      <c r="C1141" s="278"/>
      <c r="D1141" s="253" t="s">
        <v>244</v>
      </c>
      <c r="E1141" s="279" t="s">
        <v>34</v>
      </c>
      <c r="F1141" s="280" t="s">
        <v>251</v>
      </c>
      <c r="G1141" s="278"/>
      <c r="H1141" s="281">
        <v>489.977</v>
      </c>
      <c r="I1141" s="282"/>
      <c r="J1141" s="278"/>
      <c r="K1141" s="278"/>
      <c r="L1141" s="283"/>
      <c r="M1141" s="284"/>
      <c r="N1141" s="285"/>
      <c r="O1141" s="285"/>
      <c r="P1141" s="285"/>
      <c r="Q1141" s="285"/>
      <c r="R1141" s="285"/>
      <c r="S1141" s="285"/>
      <c r="T1141" s="286"/>
      <c r="AT1141" s="287" t="s">
        <v>244</v>
      </c>
      <c r="AU1141" s="287" t="s">
        <v>88</v>
      </c>
      <c r="AV1141" s="14" t="s">
        <v>204</v>
      </c>
      <c r="AW1141" s="14" t="s">
        <v>41</v>
      </c>
      <c r="AX1141" s="14" t="s">
        <v>86</v>
      </c>
      <c r="AY1141" s="287" t="s">
        <v>187</v>
      </c>
    </row>
    <row r="1142" spans="2:65" s="1" customFormat="1" ht="25.5" customHeight="1">
      <c r="B1142" s="49"/>
      <c r="C1142" s="237" t="s">
        <v>1594</v>
      </c>
      <c r="D1142" s="237" t="s">
        <v>190</v>
      </c>
      <c r="E1142" s="238" t="s">
        <v>1595</v>
      </c>
      <c r="F1142" s="239" t="s">
        <v>1596</v>
      </c>
      <c r="G1142" s="240" t="s">
        <v>393</v>
      </c>
      <c r="H1142" s="241">
        <v>30</v>
      </c>
      <c r="I1142" s="242"/>
      <c r="J1142" s="243">
        <f>ROUND(I1142*H1142,2)</f>
        <v>0</v>
      </c>
      <c r="K1142" s="239" t="s">
        <v>194</v>
      </c>
      <c r="L1142" s="75"/>
      <c r="M1142" s="244" t="s">
        <v>34</v>
      </c>
      <c r="N1142" s="245" t="s">
        <v>49</v>
      </c>
      <c r="O1142" s="50"/>
      <c r="P1142" s="246">
        <f>O1142*H1142</f>
        <v>0</v>
      </c>
      <c r="Q1142" s="246">
        <v>0.00364</v>
      </c>
      <c r="R1142" s="246">
        <f>Q1142*H1142</f>
        <v>0.1092</v>
      </c>
      <c r="S1142" s="246">
        <v>0</v>
      </c>
      <c r="T1142" s="247">
        <f>S1142*H1142</f>
        <v>0</v>
      </c>
      <c r="AR1142" s="26" t="s">
        <v>338</v>
      </c>
      <c r="AT1142" s="26" t="s">
        <v>190</v>
      </c>
      <c r="AU1142" s="26" t="s">
        <v>88</v>
      </c>
      <c r="AY1142" s="26" t="s">
        <v>187</v>
      </c>
      <c r="BE1142" s="248">
        <f>IF(N1142="základní",J1142,0)</f>
        <v>0</v>
      </c>
      <c r="BF1142" s="248">
        <f>IF(N1142="snížená",J1142,0)</f>
        <v>0</v>
      </c>
      <c r="BG1142" s="248">
        <f>IF(N1142="zákl. přenesená",J1142,0)</f>
        <v>0</v>
      </c>
      <c r="BH1142" s="248">
        <f>IF(N1142="sníž. přenesená",J1142,0)</f>
        <v>0</v>
      </c>
      <c r="BI1142" s="248">
        <f>IF(N1142="nulová",J1142,0)</f>
        <v>0</v>
      </c>
      <c r="BJ1142" s="26" t="s">
        <v>86</v>
      </c>
      <c r="BK1142" s="248">
        <f>ROUND(I1142*H1142,2)</f>
        <v>0</v>
      </c>
      <c r="BL1142" s="26" t="s">
        <v>338</v>
      </c>
      <c r="BM1142" s="26" t="s">
        <v>1597</v>
      </c>
    </row>
    <row r="1143" spans="2:47" s="1" customFormat="1" ht="13.5">
      <c r="B1143" s="49"/>
      <c r="C1143" s="77"/>
      <c r="D1143" s="253" t="s">
        <v>237</v>
      </c>
      <c r="E1143" s="77"/>
      <c r="F1143" s="254" t="s">
        <v>1598</v>
      </c>
      <c r="G1143" s="77"/>
      <c r="H1143" s="77"/>
      <c r="I1143" s="207"/>
      <c r="J1143" s="77"/>
      <c r="K1143" s="77"/>
      <c r="L1143" s="75"/>
      <c r="M1143" s="255"/>
      <c r="N1143" s="50"/>
      <c r="O1143" s="50"/>
      <c r="P1143" s="50"/>
      <c r="Q1143" s="50"/>
      <c r="R1143" s="50"/>
      <c r="S1143" s="50"/>
      <c r="T1143" s="98"/>
      <c r="AT1143" s="26" t="s">
        <v>237</v>
      </c>
      <c r="AU1143" s="26" t="s">
        <v>88</v>
      </c>
    </row>
    <row r="1144" spans="2:51" s="13" customFormat="1" ht="13.5">
      <c r="B1144" s="266"/>
      <c r="C1144" s="267"/>
      <c r="D1144" s="253" t="s">
        <v>244</v>
      </c>
      <c r="E1144" s="268" t="s">
        <v>34</v>
      </c>
      <c r="F1144" s="269" t="s">
        <v>1599</v>
      </c>
      <c r="G1144" s="267"/>
      <c r="H1144" s="270">
        <v>30</v>
      </c>
      <c r="I1144" s="271"/>
      <c r="J1144" s="267"/>
      <c r="K1144" s="267"/>
      <c r="L1144" s="272"/>
      <c r="M1144" s="273"/>
      <c r="N1144" s="274"/>
      <c r="O1144" s="274"/>
      <c r="P1144" s="274"/>
      <c r="Q1144" s="274"/>
      <c r="R1144" s="274"/>
      <c r="S1144" s="274"/>
      <c r="T1144" s="275"/>
      <c r="AT1144" s="276" t="s">
        <v>244</v>
      </c>
      <c r="AU1144" s="276" t="s">
        <v>88</v>
      </c>
      <c r="AV1144" s="13" t="s">
        <v>88</v>
      </c>
      <c r="AW1144" s="13" t="s">
        <v>41</v>
      </c>
      <c r="AX1144" s="13" t="s">
        <v>86</v>
      </c>
      <c r="AY1144" s="276" t="s">
        <v>187</v>
      </c>
    </row>
    <row r="1145" spans="2:65" s="1" customFormat="1" ht="25.5" customHeight="1">
      <c r="B1145" s="49"/>
      <c r="C1145" s="237" t="s">
        <v>1600</v>
      </c>
      <c r="D1145" s="237" t="s">
        <v>190</v>
      </c>
      <c r="E1145" s="238" t="s">
        <v>1601</v>
      </c>
      <c r="F1145" s="239" t="s">
        <v>1602</v>
      </c>
      <c r="G1145" s="240" t="s">
        <v>393</v>
      </c>
      <c r="H1145" s="241">
        <v>55</v>
      </c>
      <c r="I1145" s="242"/>
      <c r="J1145" s="243">
        <f>ROUND(I1145*H1145,2)</f>
        <v>0</v>
      </c>
      <c r="K1145" s="239" t="s">
        <v>194</v>
      </c>
      <c r="L1145" s="75"/>
      <c r="M1145" s="244" t="s">
        <v>34</v>
      </c>
      <c r="N1145" s="245" t="s">
        <v>49</v>
      </c>
      <c r="O1145" s="50"/>
      <c r="P1145" s="246">
        <f>O1145*H1145</f>
        <v>0</v>
      </c>
      <c r="Q1145" s="246">
        <v>0.00287</v>
      </c>
      <c r="R1145" s="246">
        <f>Q1145*H1145</f>
        <v>0.15785000000000002</v>
      </c>
      <c r="S1145" s="246">
        <v>0</v>
      </c>
      <c r="T1145" s="247">
        <f>S1145*H1145</f>
        <v>0</v>
      </c>
      <c r="AR1145" s="26" t="s">
        <v>338</v>
      </c>
      <c r="AT1145" s="26" t="s">
        <v>190</v>
      </c>
      <c r="AU1145" s="26" t="s">
        <v>88</v>
      </c>
      <c r="AY1145" s="26" t="s">
        <v>187</v>
      </c>
      <c r="BE1145" s="248">
        <f>IF(N1145="základní",J1145,0)</f>
        <v>0</v>
      </c>
      <c r="BF1145" s="248">
        <f>IF(N1145="snížená",J1145,0)</f>
        <v>0</v>
      </c>
      <c r="BG1145" s="248">
        <f>IF(N1145="zákl. přenesená",J1145,0)</f>
        <v>0</v>
      </c>
      <c r="BH1145" s="248">
        <f>IF(N1145="sníž. přenesená",J1145,0)</f>
        <v>0</v>
      </c>
      <c r="BI1145" s="248">
        <f>IF(N1145="nulová",J1145,0)</f>
        <v>0</v>
      </c>
      <c r="BJ1145" s="26" t="s">
        <v>86</v>
      </c>
      <c r="BK1145" s="248">
        <f>ROUND(I1145*H1145,2)</f>
        <v>0</v>
      </c>
      <c r="BL1145" s="26" t="s">
        <v>338</v>
      </c>
      <c r="BM1145" s="26" t="s">
        <v>1603</v>
      </c>
    </row>
    <row r="1146" spans="2:47" s="1" customFormat="1" ht="13.5">
      <c r="B1146" s="49"/>
      <c r="C1146" s="77"/>
      <c r="D1146" s="253" t="s">
        <v>237</v>
      </c>
      <c r="E1146" s="77"/>
      <c r="F1146" s="254" t="s">
        <v>1604</v>
      </c>
      <c r="G1146" s="77"/>
      <c r="H1146" s="77"/>
      <c r="I1146" s="207"/>
      <c r="J1146" s="77"/>
      <c r="K1146" s="77"/>
      <c r="L1146" s="75"/>
      <c r="M1146" s="255"/>
      <c r="N1146" s="50"/>
      <c r="O1146" s="50"/>
      <c r="P1146" s="50"/>
      <c r="Q1146" s="50"/>
      <c r="R1146" s="50"/>
      <c r="S1146" s="50"/>
      <c r="T1146" s="98"/>
      <c r="AT1146" s="26" t="s">
        <v>237</v>
      </c>
      <c r="AU1146" s="26" t="s">
        <v>88</v>
      </c>
    </row>
    <row r="1147" spans="2:51" s="13" customFormat="1" ht="13.5">
      <c r="B1147" s="266"/>
      <c r="C1147" s="267"/>
      <c r="D1147" s="253" t="s">
        <v>244</v>
      </c>
      <c r="E1147" s="268" t="s">
        <v>34</v>
      </c>
      <c r="F1147" s="269" t="s">
        <v>1605</v>
      </c>
      <c r="G1147" s="267"/>
      <c r="H1147" s="270">
        <v>55</v>
      </c>
      <c r="I1147" s="271"/>
      <c r="J1147" s="267"/>
      <c r="K1147" s="267"/>
      <c r="L1147" s="272"/>
      <c r="M1147" s="273"/>
      <c r="N1147" s="274"/>
      <c r="O1147" s="274"/>
      <c r="P1147" s="274"/>
      <c r="Q1147" s="274"/>
      <c r="R1147" s="274"/>
      <c r="S1147" s="274"/>
      <c r="T1147" s="275"/>
      <c r="AT1147" s="276" t="s">
        <v>244</v>
      </c>
      <c r="AU1147" s="276" t="s">
        <v>88</v>
      </c>
      <c r="AV1147" s="13" t="s">
        <v>88</v>
      </c>
      <c r="AW1147" s="13" t="s">
        <v>41</v>
      </c>
      <c r="AX1147" s="13" t="s">
        <v>86</v>
      </c>
      <c r="AY1147" s="276" t="s">
        <v>187</v>
      </c>
    </row>
    <row r="1148" spans="2:65" s="1" customFormat="1" ht="25.5" customHeight="1">
      <c r="B1148" s="49"/>
      <c r="C1148" s="237" t="s">
        <v>1606</v>
      </c>
      <c r="D1148" s="237" t="s">
        <v>190</v>
      </c>
      <c r="E1148" s="238" t="s">
        <v>1607</v>
      </c>
      <c r="F1148" s="239" t="s">
        <v>1608</v>
      </c>
      <c r="G1148" s="240" t="s">
        <v>578</v>
      </c>
      <c r="H1148" s="241">
        <v>42</v>
      </c>
      <c r="I1148" s="242"/>
      <c r="J1148" s="243">
        <f>ROUND(I1148*H1148,2)</f>
        <v>0</v>
      </c>
      <c r="K1148" s="239" t="s">
        <v>194</v>
      </c>
      <c r="L1148" s="75"/>
      <c r="M1148" s="244" t="s">
        <v>34</v>
      </c>
      <c r="N1148" s="245" t="s">
        <v>49</v>
      </c>
      <c r="O1148" s="50"/>
      <c r="P1148" s="246">
        <f>O1148*H1148</f>
        <v>0</v>
      </c>
      <c r="Q1148" s="246">
        <v>0.00906</v>
      </c>
      <c r="R1148" s="246">
        <f>Q1148*H1148</f>
        <v>0.38052</v>
      </c>
      <c r="S1148" s="246">
        <v>0</v>
      </c>
      <c r="T1148" s="247">
        <f>S1148*H1148</f>
        <v>0</v>
      </c>
      <c r="AR1148" s="26" t="s">
        <v>338</v>
      </c>
      <c r="AT1148" s="26" t="s">
        <v>190</v>
      </c>
      <c r="AU1148" s="26" t="s">
        <v>88</v>
      </c>
      <c r="AY1148" s="26" t="s">
        <v>187</v>
      </c>
      <c r="BE1148" s="248">
        <f>IF(N1148="základní",J1148,0)</f>
        <v>0</v>
      </c>
      <c r="BF1148" s="248">
        <f>IF(N1148="snížená",J1148,0)</f>
        <v>0</v>
      </c>
      <c r="BG1148" s="248">
        <f>IF(N1148="zákl. přenesená",J1148,0)</f>
        <v>0</v>
      </c>
      <c r="BH1148" s="248">
        <f>IF(N1148="sníž. přenesená",J1148,0)</f>
        <v>0</v>
      </c>
      <c r="BI1148" s="248">
        <f>IF(N1148="nulová",J1148,0)</f>
        <v>0</v>
      </c>
      <c r="BJ1148" s="26" t="s">
        <v>86</v>
      </c>
      <c r="BK1148" s="248">
        <f>ROUND(I1148*H1148,2)</f>
        <v>0</v>
      </c>
      <c r="BL1148" s="26" t="s">
        <v>338</v>
      </c>
      <c r="BM1148" s="26" t="s">
        <v>1609</v>
      </c>
    </row>
    <row r="1149" spans="2:47" s="1" customFormat="1" ht="13.5">
      <c r="B1149" s="49"/>
      <c r="C1149" s="77"/>
      <c r="D1149" s="253" t="s">
        <v>237</v>
      </c>
      <c r="E1149" s="77"/>
      <c r="F1149" s="254" t="s">
        <v>1598</v>
      </c>
      <c r="G1149" s="77"/>
      <c r="H1149" s="77"/>
      <c r="I1149" s="207"/>
      <c r="J1149" s="77"/>
      <c r="K1149" s="77"/>
      <c r="L1149" s="75"/>
      <c r="M1149" s="255"/>
      <c r="N1149" s="50"/>
      <c r="O1149" s="50"/>
      <c r="P1149" s="50"/>
      <c r="Q1149" s="50"/>
      <c r="R1149" s="50"/>
      <c r="S1149" s="50"/>
      <c r="T1149" s="98"/>
      <c r="AT1149" s="26" t="s">
        <v>237</v>
      </c>
      <c r="AU1149" s="26" t="s">
        <v>88</v>
      </c>
    </row>
    <row r="1150" spans="2:51" s="13" customFormat="1" ht="13.5">
      <c r="B1150" s="266"/>
      <c r="C1150" s="267"/>
      <c r="D1150" s="253" t="s">
        <v>244</v>
      </c>
      <c r="E1150" s="268" t="s">
        <v>34</v>
      </c>
      <c r="F1150" s="269" t="s">
        <v>1610</v>
      </c>
      <c r="G1150" s="267"/>
      <c r="H1150" s="270">
        <v>23</v>
      </c>
      <c r="I1150" s="271"/>
      <c r="J1150" s="267"/>
      <c r="K1150" s="267"/>
      <c r="L1150" s="272"/>
      <c r="M1150" s="273"/>
      <c r="N1150" s="274"/>
      <c r="O1150" s="274"/>
      <c r="P1150" s="274"/>
      <c r="Q1150" s="274"/>
      <c r="R1150" s="274"/>
      <c r="S1150" s="274"/>
      <c r="T1150" s="275"/>
      <c r="AT1150" s="276" t="s">
        <v>244</v>
      </c>
      <c r="AU1150" s="276" t="s">
        <v>88</v>
      </c>
      <c r="AV1150" s="13" t="s">
        <v>88</v>
      </c>
      <c r="AW1150" s="13" t="s">
        <v>41</v>
      </c>
      <c r="AX1150" s="13" t="s">
        <v>78</v>
      </c>
      <c r="AY1150" s="276" t="s">
        <v>187</v>
      </c>
    </row>
    <row r="1151" spans="2:51" s="13" customFormat="1" ht="13.5">
      <c r="B1151" s="266"/>
      <c r="C1151" s="267"/>
      <c r="D1151" s="253" t="s">
        <v>244</v>
      </c>
      <c r="E1151" s="268" t="s">
        <v>34</v>
      </c>
      <c r="F1151" s="269" t="s">
        <v>1611</v>
      </c>
      <c r="G1151" s="267"/>
      <c r="H1151" s="270">
        <v>12</v>
      </c>
      <c r="I1151" s="271"/>
      <c r="J1151" s="267"/>
      <c r="K1151" s="267"/>
      <c r="L1151" s="272"/>
      <c r="M1151" s="273"/>
      <c r="N1151" s="274"/>
      <c r="O1151" s="274"/>
      <c r="P1151" s="274"/>
      <c r="Q1151" s="274"/>
      <c r="R1151" s="274"/>
      <c r="S1151" s="274"/>
      <c r="T1151" s="275"/>
      <c r="AT1151" s="276" t="s">
        <v>244</v>
      </c>
      <c r="AU1151" s="276" t="s">
        <v>88</v>
      </c>
      <c r="AV1151" s="13" t="s">
        <v>88</v>
      </c>
      <c r="AW1151" s="13" t="s">
        <v>41</v>
      </c>
      <c r="AX1151" s="13" t="s">
        <v>78</v>
      </c>
      <c r="AY1151" s="276" t="s">
        <v>187</v>
      </c>
    </row>
    <row r="1152" spans="2:51" s="13" customFormat="1" ht="13.5">
      <c r="B1152" s="266"/>
      <c r="C1152" s="267"/>
      <c r="D1152" s="253" t="s">
        <v>244</v>
      </c>
      <c r="E1152" s="268" t="s">
        <v>34</v>
      </c>
      <c r="F1152" s="269" t="s">
        <v>1612</v>
      </c>
      <c r="G1152" s="267"/>
      <c r="H1152" s="270">
        <v>7</v>
      </c>
      <c r="I1152" s="271"/>
      <c r="J1152" s="267"/>
      <c r="K1152" s="267"/>
      <c r="L1152" s="272"/>
      <c r="M1152" s="273"/>
      <c r="N1152" s="274"/>
      <c r="O1152" s="274"/>
      <c r="P1152" s="274"/>
      <c r="Q1152" s="274"/>
      <c r="R1152" s="274"/>
      <c r="S1152" s="274"/>
      <c r="T1152" s="275"/>
      <c r="AT1152" s="276" t="s">
        <v>244</v>
      </c>
      <c r="AU1152" s="276" t="s">
        <v>88</v>
      </c>
      <c r="AV1152" s="13" t="s">
        <v>88</v>
      </c>
      <c r="AW1152" s="13" t="s">
        <v>41</v>
      </c>
      <c r="AX1152" s="13" t="s">
        <v>78</v>
      </c>
      <c r="AY1152" s="276" t="s">
        <v>187</v>
      </c>
    </row>
    <row r="1153" spans="2:51" s="14" customFormat="1" ht="13.5">
      <c r="B1153" s="277"/>
      <c r="C1153" s="278"/>
      <c r="D1153" s="253" t="s">
        <v>244</v>
      </c>
      <c r="E1153" s="279" t="s">
        <v>34</v>
      </c>
      <c r="F1153" s="280" t="s">
        <v>251</v>
      </c>
      <c r="G1153" s="278"/>
      <c r="H1153" s="281">
        <v>42</v>
      </c>
      <c r="I1153" s="282"/>
      <c r="J1153" s="278"/>
      <c r="K1153" s="278"/>
      <c r="L1153" s="283"/>
      <c r="M1153" s="284"/>
      <c r="N1153" s="285"/>
      <c r="O1153" s="285"/>
      <c r="P1153" s="285"/>
      <c r="Q1153" s="285"/>
      <c r="R1153" s="285"/>
      <c r="S1153" s="285"/>
      <c r="T1153" s="286"/>
      <c r="AT1153" s="287" t="s">
        <v>244</v>
      </c>
      <c r="AU1153" s="287" t="s">
        <v>88</v>
      </c>
      <c r="AV1153" s="14" t="s">
        <v>204</v>
      </c>
      <c r="AW1153" s="14" t="s">
        <v>41</v>
      </c>
      <c r="AX1153" s="14" t="s">
        <v>86</v>
      </c>
      <c r="AY1153" s="287" t="s">
        <v>187</v>
      </c>
    </row>
    <row r="1154" spans="2:65" s="1" customFormat="1" ht="25.5" customHeight="1">
      <c r="B1154" s="49"/>
      <c r="C1154" s="237" t="s">
        <v>1613</v>
      </c>
      <c r="D1154" s="237" t="s">
        <v>190</v>
      </c>
      <c r="E1154" s="238" t="s">
        <v>1614</v>
      </c>
      <c r="F1154" s="239" t="s">
        <v>1615</v>
      </c>
      <c r="G1154" s="240" t="s">
        <v>393</v>
      </c>
      <c r="H1154" s="241">
        <v>12</v>
      </c>
      <c r="I1154" s="242"/>
      <c r="J1154" s="243">
        <f>ROUND(I1154*H1154,2)</f>
        <v>0</v>
      </c>
      <c r="K1154" s="239" t="s">
        <v>194</v>
      </c>
      <c r="L1154" s="75"/>
      <c r="M1154" s="244" t="s">
        <v>34</v>
      </c>
      <c r="N1154" s="245" t="s">
        <v>49</v>
      </c>
      <c r="O1154" s="50"/>
      <c r="P1154" s="246">
        <f>O1154*H1154</f>
        <v>0</v>
      </c>
      <c r="Q1154" s="246">
        <v>0.00584</v>
      </c>
      <c r="R1154" s="246">
        <f>Q1154*H1154</f>
        <v>0.07008</v>
      </c>
      <c r="S1154" s="246">
        <v>0</v>
      </c>
      <c r="T1154" s="247">
        <f>S1154*H1154</f>
        <v>0</v>
      </c>
      <c r="AR1154" s="26" t="s">
        <v>338</v>
      </c>
      <c r="AT1154" s="26" t="s">
        <v>190</v>
      </c>
      <c r="AU1154" s="26" t="s">
        <v>88</v>
      </c>
      <c r="AY1154" s="26" t="s">
        <v>187</v>
      </c>
      <c r="BE1154" s="248">
        <f>IF(N1154="základní",J1154,0)</f>
        <v>0</v>
      </c>
      <c r="BF1154" s="248">
        <f>IF(N1154="snížená",J1154,0)</f>
        <v>0</v>
      </c>
      <c r="BG1154" s="248">
        <f>IF(N1154="zákl. přenesená",J1154,0)</f>
        <v>0</v>
      </c>
      <c r="BH1154" s="248">
        <f>IF(N1154="sníž. přenesená",J1154,0)</f>
        <v>0</v>
      </c>
      <c r="BI1154" s="248">
        <f>IF(N1154="nulová",J1154,0)</f>
        <v>0</v>
      </c>
      <c r="BJ1154" s="26" t="s">
        <v>86</v>
      </c>
      <c r="BK1154" s="248">
        <f>ROUND(I1154*H1154,2)</f>
        <v>0</v>
      </c>
      <c r="BL1154" s="26" t="s">
        <v>338</v>
      </c>
      <c r="BM1154" s="26" t="s">
        <v>1616</v>
      </c>
    </row>
    <row r="1155" spans="2:51" s="13" customFormat="1" ht="13.5">
      <c r="B1155" s="266"/>
      <c r="C1155" s="267"/>
      <c r="D1155" s="253" t="s">
        <v>244</v>
      </c>
      <c r="E1155" s="268" t="s">
        <v>34</v>
      </c>
      <c r="F1155" s="269" t="s">
        <v>1617</v>
      </c>
      <c r="G1155" s="267"/>
      <c r="H1155" s="270">
        <v>12</v>
      </c>
      <c r="I1155" s="271"/>
      <c r="J1155" s="267"/>
      <c r="K1155" s="267"/>
      <c r="L1155" s="272"/>
      <c r="M1155" s="273"/>
      <c r="N1155" s="274"/>
      <c r="O1155" s="274"/>
      <c r="P1155" s="274"/>
      <c r="Q1155" s="274"/>
      <c r="R1155" s="274"/>
      <c r="S1155" s="274"/>
      <c r="T1155" s="275"/>
      <c r="AT1155" s="276" t="s">
        <v>244</v>
      </c>
      <c r="AU1155" s="276" t="s">
        <v>88</v>
      </c>
      <c r="AV1155" s="13" t="s">
        <v>88</v>
      </c>
      <c r="AW1155" s="13" t="s">
        <v>41</v>
      </c>
      <c r="AX1155" s="13" t="s">
        <v>86</v>
      </c>
      <c r="AY1155" s="276" t="s">
        <v>187</v>
      </c>
    </row>
    <row r="1156" spans="2:65" s="1" customFormat="1" ht="25.5" customHeight="1">
      <c r="B1156" s="49"/>
      <c r="C1156" s="237" t="s">
        <v>1618</v>
      </c>
      <c r="D1156" s="237" t="s">
        <v>190</v>
      </c>
      <c r="E1156" s="238" t="s">
        <v>1619</v>
      </c>
      <c r="F1156" s="239" t="s">
        <v>1620</v>
      </c>
      <c r="G1156" s="240" t="s">
        <v>235</v>
      </c>
      <c r="H1156" s="241">
        <v>9</v>
      </c>
      <c r="I1156" s="242"/>
      <c r="J1156" s="243">
        <f>ROUND(I1156*H1156,2)</f>
        <v>0</v>
      </c>
      <c r="K1156" s="239" t="s">
        <v>194</v>
      </c>
      <c r="L1156" s="75"/>
      <c r="M1156" s="244" t="s">
        <v>34</v>
      </c>
      <c r="N1156" s="245" t="s">
        <v>49</v>
      </c>
      <c r="O1156" s="50"/>
      <c r="P1156" s="246">
        <f>O1156*H1156</f>
        <v>0</v>
      </c>
      <c r="Q1156" s="246">
        <v>0.00782</v>
      </c>
      <c r="R1156" s="246">
        <f>Q1156*H1156</f>
        <v>0.07038</v>
      </c>
      <c r="S1156" s="246">
        <v>0</v>
      </c>
      <c r="T1156" s="247">
        <f>S1156*H1156</f>
        <v>0</v>
      </c>
      <c r="AR1156" s="26" t="s">
        <v>338</v>
      </c>
      <c r="AT1156" s="26" t="s">
        <v>190</v>
      </c>
      <c r="AU1156" s="26" t="s">
        <v>88</v>
      </c>
      <c r="AY1156" s="26" t="s">
        <v>187</v>
      </c>
      <c r="BE1156" s="248">
        <f>IF(N1156="základní",J1156,0)</f>
        <v>0</v>
      </c>
      <c r="BF1156" s="248">
        <f>IF(N1156="snížená",J1156,0)</f>
        <v>0</v>
      </c>
      <c r="BG1156" s="248">
        <f>IF(N1156="zákl. přenesená",J1156,0)</f>
        <v>0</v>
      </c>
      <c r="BH1156" s="248">
        <f>IF(N1156="sníž. přenesená",J1156,0)</f>
        <v>0</v>
      </c>
      <c r="BI1156" s="248">
        <f>IF(N1156="nulová",J1156,0)</f>
        <v>0</v>
      </c>
      <c r="BJ1156" s="26" t="s">
        <v>86</v>
      </c>
      <c r="BK1156" s="248">
        <f>ROUND(I1156*H1156,2)</f>
        <v>0</v>
      </c>
      <c r="BL1156" s="26" t="s">
        <v>338</v>
      </c>
      <c r="BM1156" s="26" t="s">
        <v>1621</v>
      </c>
    </row>
    <row r="1157" spans="2:51" s="13" customFormat="1" ht="13.5">
      <c r="B1157" s="266"/>
      <c r="C1157" s="267"/>
      <c r="D1157" s="253" t="s">
        <v>244</v>
      </c>
      <c r="E1157" s="268" t="s">
        <v>34</v>
      </c>
      <c r="F1157" s="269" t="s">
        <v>1622</v>
      </c>
      <c r="G1157" s="267"/>
      <c r="H1157" s="270">
        <v>9</v>
      </c>
      <c r="I1157" s="271"/>
      <c r="J1157" s="267"/>
      <c r="K1157" s="267"/>
      <c r="L1157" s="272"/>
      <c r="M1157" s="273"/>
      <c r="N1157" s="274"/>
      <c r="O1157" s="274"/>
      <c r="P1157" s="274"/>
      <c r="Q1157" s="274"/>
      <c r="R1157" s="274"/>
      <c r="S1157" s="274"/>
      <c r="T1157" s="275"/>
      <c r="AT1157" s="276" t="s">
        <v>244</v>
      </c>
      <c r="AU1157" s="276" t="s">
        <v>88</v>
      </c>
      <c r="AV1157" s="13" t="s">
        <v>88</v>
      </c>
      <c r="AW1157" s="13" t="s">
        <v>41</v>
      </c>
      <c r="AX1157" s="13" t="s">
        <v>86</v>
      </c>
      <c r="AY1157" s="276" t="s">
        <v>187</v>
      </c>
    </row>
    <row r="1158" spans="2:65" s="1" customFormat="1" ht="25.5" customHeight="1">
      <c r="B1158" s="49"/>
      <c r="C1158" s="237" t="s">
        <v>1623</v>
      </c>
      <c r="D1158" s="237" t="s">
        <v>190</v>
      </c>
      <c r="E1158" s="238" t="s">
        <v>1624</v>
      </c>
      <c r="F1158" s="239" t="s">
        <v>1625</v>
      </c>
      <c r="G1158" s="240" t="s">
        <v>393</v>
      </c>
      <c r="H1158" s="241">
        <v>69.2</v>
      </c>
      <c r="I1158" s="242"/>
      <c r="J1158" s="243">
        <f>ROUND(I1158*H1158,2)</f>
        <v>0</v>
      </c>
      <c r="K1158" s="239" t="s">
        <v>194</v>
      </c>
      <c r="L1158" s="75"/>
      <c r="M1158" s="244" t="s">
        <v>34</v>
      </c>
      <c r="N1158" s="245" t="s">
        <v>49</v>
      </c>
      <c r="O1158" s="50"/>
      <c r="P1158" s="246">
        <f>O1158*H1158</f>
        <v>0</v>
      </c>
      <c r="Q1158" s="246">
        <v>0.00222</v>
      </c>
      <c r="R1158" s="246">
        <f>Q1158*H1158</f>
        <v>0.153624</v>
      </c>
      <c r="S1158" s="246">
        <v>0</v>
      </c>
      <c r="T1158" s="247">
        <f>S1158*H1158</f>
        <v>0</v>
      </c>
      <c r="AR1158" s="26" t="s">
        <v>338</v>
      </c>
      <c r="AT1158" s="26" t="s">
        <v>190</v>
      </c>
      <c r="AU1158" s="26" t="s">
        <v>88</v>
      </c>
      <c r="AY1158" s="26" t="s">
        <v>187</v>
      </c>
      <c r="BE1158" s="248">
        <f>IF(N1158="základní",J1158,0)</f>
        <v>0</v>
      </c>
      <c r="BF1158" s="248">
        <f>IF(N1158="snížená",J1158,0)</f>
        <v>0</v>
      </c>
      <c r="BG1158" s="248">
        <f>IF(N1158="zákl. přenesená",J1158,0)</f>
        <v>0</v>
      </c>
      <c r="BH1158" s="248">
        <f>IF(N1158="sníž. přenesená",J1158,0)</f>
        <v>0</v>
      </c>
      <c r="BI1158" s="248">
        <f>IF(N1158="nulová",J1158,0)</f>
        <v>0</v>
      </c>
      <c r="BJ1158" s="26" t="s">
        <v>86</v>
      </c>
      <c r="BK1158" s="248">
        <f>ROUND(I1158*H1158,2)</f>
        <v>0</v>
      </c>
      <c r="BL1158" s="26" t="s">
        <v>338</v>
      </c>
      <c r="BM1158" s="26" t="s">
        <v>1626</v>
      </c>
    </row>
    <row r="1159" spans="2:51" s="13" customFormat="1" ht="13.5">
      <c r="B1159" s="266"/>
      <c r="C1159" s="267"/>
      <c r="D1159" s="253" t="s">
        <v>244</v>
      </c>
      <c r="E1159" s="268" t="s">
        <v>34</v>
      </c>
      <c r="F1159" s="269" t="s">
        <v>1627</v>
      </c>
      <c r="G1159" s="267"/>
      <c r="H1159" s="270">
        <v>31.1</v>
      </c>
      <c r="I1159" s="271"/>
      <c r="J1159" s="267"/>
      <c r="K1159" s="267"/>
      <c r="L1159" s="272"/>
      <c r="M1159" s="273"/>
      <c r="N1159" s="274"/>
      <c r="O1159" s="274"/>
      <c r="P1159" s="274"/>
      <c r="Q1159" s="274"/>
      <c r="R1159" s="274"/>
      <c r="S1159" s="274"/>
      <c r="T1159" s="275"/>
      <c r="AT1159" s="276" t="s">
        <v>244</v>
      </c>
      <c r="AU1159" s="276" t="s">
        <v>88</v>
      </c>
      <c r="AV1159" s="13" t="s">
        <v>88</v>
      </c>
      <c r="AW1159" s="13" t="s">
        <v>41</v>
      </c>
      <c r="AX1159" s="13" t="s">
        <v>78</v>
      </c>
      <c r="AY1159" s="276" t="s">
        <v>187</v>
      </c>
    </row>
    <row r="1160" spans="2:51" s="13" customFormat="1" ht="13.5">
      <c r="B1160" s="266"/>
      <c r="C1160" s="267"/>
      <c r="D1160" s="253" t="s">
        <v>244</v>
      </c>
      <c r="E1160" s="268" t="s">
        <v>34</v>
      </c>
      <c r="F1160" s="269" t="s">
        <v>1628</v>
      </c>
      <c r="G1160" s="267"/>
      <c r="H1160" s="270">
        <v>38.1</v>
      </c>
      <c r="I1160" s="271"/>
      <c r="J1160" s="267"/>
      <c r="K1160" s="267"/>
      <c r="L1160" s="272"/>
      <c r="M1160" s="273"/>
      <c r="N1160" s="274"/>
      <c r="O1160" s="274"/>
      <c r="P1160" s="274"/>
      <c r="Q1160" s="274"/>
      <c r="R1160" s="274"/>
      <c r="S1160" s="274"/>
      <c r="T1160" s="275"/>
      <c r="AT1160" s="276" t="s">
        <v>244</v>
      </c>
      <c r="AU1160" s="276" t="s">
        <v>88</v>
      </c>
      <c r="AV1160" s="13" t="s">
        <v>88</v>
      </c>
      <c r="AW1160" s="13" t="s">
        <v>41</v>
      </c>
      <c r="AX1160" s="13" t="s">
        <v>78</v>
      </c>
      <c r="AY1160" s="276" t="s">
        <v>187</v>
      </c>
    </row>
    <row r="1161" spans="2:51" s="14" customFormat="1" ht="13.5">
      <c r="B1161" s="277"/>
      <c r="C1161" s="278"/>
      <c r="D1161" s="253" t="s">
        <v>244</v>
      </c>
      <c r="E1161" s="279" t="s">
        <v>34</v>
      </c>
      <c r="F1161" s="280" t="s">
        <v>251</v>
      </c>
      <c r="G1161" s="278"/>
      <c r="H1161" s="281">
        <v>69.2</v>
      </c>
      <c r="I1161" s="282"/>
      <c r="J1161" s="278"/>
      <c r="K1161" s="278"/>
      <c r="L1161" s="283"/>
      <c r="M1161" s="284"/>
      <c r="N1161" s="285"/>
      <c r="O1161" s="285"/>
      <c r="P1161" s="285"/>
      <c r="Q1161" s="285"/>
      <c r="R1161" s="285"/>
      <c r="S1161" s="285"/>
      <c r="T1161" s="286"/>
      <c r="AT1161" s="287" t="s">
        <v>244</v>
      </c>
      <c r="AU1161" s="287" t="s">
        <v>88</v>
      </c>
      <c r="AV1161" s="14" t="s">
        <v>204</v>
      </c>
      <c r="AW1161" s="14" t="s">
        <v>41</v>
      </c>
      <c r="AX1161" s="14" t="s">
        <v>86</v>
      </c>
      <c r="AY1161" s="287" t="s">
        <v>187</v>
      </c>
    </row>
    <row r="1162" spans="2:65" s="1" customFormat="1" ht="25.5" customHeight="1">
      <c r="B1162" s="49"/>
      <c r="C1162" s="237" t="s">
        <v>1629</v>
      </c>
      <c r="D1162" s="237" t="s">
        <v>190</v>
      </c>
      <c r="E1162" s="238" t="s">
        <v>1630</v>
      </c>
      <c r="F1162" s="239" t="s">
        <v>1631</v>
      </c>
      <c r="G1162" s="240" t="s">
        <v>393</v>
      </c>
      <c r="H1162" s="241">
        <v>4.8</v>
      </c>
      <c r="I1162" s="242"/>
      <c r="J1162" s="243">
        <f>ROUND(I1162*H1162,2)</f>
        <v>0</v>
      </c>
      <c r="K1162" s="239" t="s">
        <v>194</v>
      </c>
      <c r="L1162" s="75"/>
      <c r="M1162" s="244" t="s">
        <v>34</v>
      </c>
      <c r="N1162" s="245" t="s">
        <v>49</v>
      </c>
      <c r="O1162" s="50"/>
      <c r="P1162" s="246">
        <f>O1162*H1162</f>
        <v>0</v>
      </c>
      <c r="Q1162" s="246">
        <v>0.00291</v>
      </c>
      <c r="R1162" s="246">
        <f>Q1162*H1162</f>
        <v>0.013968</v>
      </c>
      <c r="S1162" s="246">
        <v>0</v>
      </c>
      <c r="T1162" s="247">
        <f>S1162*H1162</f>
        <v>0</v>
      </c>
      <c r="AR1162" s="26" t="s">
        <v>338</v>
      </c>
      <c r="AT1162" s="26" t="s">
        <v>190</v>
      </c>
      <c r="AU1162" s="26" t="s">
        <v>88</v>
      </c>
      <c r="AY1162" s="26" t="s">
        <v>187</v>
      </c>
      <c r="BE1162" s="248">
        <f>IF(N1162="základní",J1162,0)</f>
        <v>0</v>
      </c>
      <c r="BF1162" s="248">
        <f>IF(N1162="snížená",J1162,0)</f>
        <v>0</v>
      </c>
      <c r="BG1162" s="248">
        <f>IF(N1162="zákl. přenesená",J1162,0)</f>
        <v>0</v>
      </c>
      <c r="BH1162" s="248">
        <f>IF(N1162="sníž. přenesená",J1162,0)</f>
        <v>0</v>
      </c>
      <c r="BI1162" s="248">
        <f>IF(N1162="nulová",J1162,0)</f>
        <v>0</v>
      </c>
      <c r="BJ1162" s="26" t="s">
        <v>86</v>
      </c>
      <c r="BK1162" s="248">
        <f>ROUND(I1162*H1162,2)</f>
        <v>0</v>
      </c>
      <c r="BL1162" s="26" t="s">
        <v>338</v>
      </c>
      <c r="BM1162" s="26" t="s">
        <v>1632</v>
      </c>
    </row>
    <row r="1163" spans="2:51" s="13" customFormat="1" ht="13.5">
      <c r="B1163" s="266"/>
      <c r="C1163" s="267"/>
      <c r="D1163" s="253" t="s">
        <v>244</v>
      </c>
      <c r="E1163" s="268" t="s">
        <v>34</v>
      </c>
      <c r="F1163" s="269" t="s">
        <v>1633</v>
      </c>
      <c r="G1163" s="267"/>
      <c r="H1163" s="270">
        <v>4.8</v>
      </c>
      <c r="I1163" s="271"/>
      <c r="J1163" s="267"/>
      <c r="K1163" s="267"/>
      <c r="L1163" s="272"/>
      <c r="M1163" s="273"/>
      <c r="N1163" s="274"/>
      <c r="O1163" s="274"/>
      <c r="P1163" s="274"/>
      <c r="Q1163" s="274"/>
      <c r="R1163" s="274"/>
      <c r="S1163" s="274"/>
      <c r="T1163" s="275"/>
      <c r="AT1163" s="276" t="s">
        <v>244</v>
      </c>
      <c r="AU1163" s="276" t="s">
        <v>88</v>
      </c>
      <c r="AV1163" s="13" t="s">
        <v>88</v>
      </c>
      <c r="AW1163" s="13" t="s">
        <v>41</v>
      </c>
      <c r="AX1163" s="13" t="s">
        <v>86</v>
      </c>
      <c r="AY1163" s="276" t="s">
        <v>187</v>
      </c>
    </row>
    <row r="1164" spans="2:65" s="1" customFormat="1" ht="25.5" customHeight="1">
      <c r="B1164" s="49"/>
      <c r="C1164" s="237" t="s">
        <v>1634</v>
      </c>
      <c r="D1164" s="237" t="s">
        <v>190</v>
      </c>
      <c r="E1164" s="238" t="s">
        <v>1635</v>
      </c>
      <c r="F1164" s="239" t="s">
        <v>1636</v>
      </c>
      <c r="G1164" s="240" t="s">
        <v>393</v>
      </c>
      <c r="H1164" s="241">
        <v>34.5</v>
      </c>
      <c r="I1164" s="242"/>
      <c r="J1164" s="243">
        <f>ROUND(I1164*H1164,2)</f>
        <v>0</v>
      </c>
      <c r="K1164" s="239" t="s">
        <v>194</v>
      </c>
      <c r="L1164" s="75"/>
      <c r="M1164" s="244" t="s">
        <v>34</v>
      </c>
      <c r="N1164" s="245" t="s">
        <v>49</v>
      </c>
      <c r="O1164" s="50"/>
      <c r="P1164" s="246">
        <f>O1164*H1164</f>
        <v>0</v>
      </c>
      <c r="Q1164" s="246">
        <v>0.00291</v>
      </c>
      <c r="R1164" s="246">
        <f>Q1164*H1164</f>
        <v>0.100395</v>
      </c>
      <c r="S1164" s="246">
        <v>0</v>
      </c>
      <c r="T1164" s="247">
        <f>S1164*H1164</f>
        <v>0</v>
      </c>
      <c r="AR1164" s="26" t="s">
        <v>338</v>
      </c>
      <c r="AT1164" s="26" t="s">
        <v>190</v>
      </c>
      <c r="AU1164" s="26" t="s">
        <v>88</v>
      </c>
      <c r="AY1164" s="26" t="s">
        <v>187</v>
      </c>
      <c r="BE1164" s="248">
        <f>IF(N1164="základní",J1164,0)</f>
        <v>0</v>
      </c>
      <c r="BF1164" s="248">
        <f>IF(N1164="snížená",J1164,0)</f>
        <v>0</v>
      </c>
      <c r="BG1164" s="248">
        <f>IF(N1164="zákl. přenesená",J1164,0)</f>
        <v>0</v>
      </c>
      <c r="BH1164" s="248">
        <f>IF(N1164="sníž. přenesená",J1164,0)</f>
        <v>0</v>
      </c>
      <c r="BI1164" s="248">
        <f>IF(N1164="nulová",J1164,0)</f>
        <v>0</v>
      </c>
      <c r="BJ1164" s="26" t="s">
        <v>86</v>
      </c>
      <c r="BK1164" s="248">
        <f>ROUND(I1164*H1164,2)</f>
        <v>0</v>
      </c>
      <c r="BL1164" s="26" t="s">
        <v>338</v>
      </c>
      <c r="BM1164" s="26" t="s">
        <v>1637</v>
      </c>
    </row>
    <row r="1165" spans="2:47" s="1" customFormat="1" ht="13.5">
      <c r="B1165" s="49"/>
      <c r="C1165" s="77"/>
      <c r="D1165" s="253" t="s">
        <v>237</v>
      </c>
      <c r="E1165" s="77"/>
      <c r="F1165" s="254" t="s">
        <v>1638</v>
      </c>
      <c r="G1165" s="77"/>
      <c r="H1165" s="77"/>
      <c r="I1165" s="207"/>
      <c r="J1165" s="77"/>
      <c r="K1165" s="77"/>
      <c r="L1165" s="75"/>
      <c r="M1165" s="255"/>
      <c r="N1165" s="50"/>
      <c r="O1165" s="50"/>
      <c r="P1165" s="50"/>
      <c r="Q1165" s="50"/>
      <c r="R1165" s="50"/>
      <c r="S1165" s="50"/>
      <c r="T1165" s="98"/>
      <c r="AT1165" s="26" t="s">
        <v>237</v>
      </c>
      <c r="AU1165" s="26" t="s">
        <v>88</v>
      </c>
    </row>
    <row r="1166" spans="2:51" s="13" customFormat="1" ht="13.5">
      <c r="B1166" s="266"/>
      <c r="C1166" s="267"/>
      <c r="D1166" s="253" t="s">
        <v>244</v>
      </c>
      <c r="E1166" s="268" t="s">
        <v>34</v>
      </c>
      <c r="F1166" s="269" t="s">
        <v>1639</v>
      </c>
      <c r="G1166" s="267"/>
      <c r="H1166" s="270">
        <v>21.5</v>
      </c>
      <c r="I1166" s="271"/>
      <c r="J1166" s="267"/>
      <c r="K1166" s="267"/>
      <c r="L1166" s="272"/>
      <c r="M1166" s="273"/>
      <c r="N1166" s="274"/>
      <c r="O1166" s="274"/>
      <c r="P1166" s="274"/>
      <c r="Q1166" s="274"/>
      <c r="R1166" s="274"/>
      <c r="S1166" s="274"/>
      <c r="T1166" s="275"/>
      <c r="AT1166" s="276" t="s">
        <v>244</v>
      </c>
      <c r="AU1166" s="276" t="s">
        <v>88</v>
      </c>
      <c r="AV1166" s="13" t="s">
        <v>88</v>
      </c>
      <c r="AW1166" s="13" t="s">
        <v>41</v>
      </c>
      <c r="AX1166" s="13" t="s">
        <v>78</v>
      </c>
      <c r="AY1166" s="276" t="s">
        <v>187</v>
      </c>
    </row>
    <row r="1167" spans="2:51" s="13" customFormat="1" ht="13.5">
      <c r="B1167" s="266"/>
      <c r="C1167" s="267"/>
      <c r="D1167" s="253" t="s">
        <v>244</v>
      </c>
      <c r="E1167" s="268" t="s">
        <v>34</v>
      </c>
      <c r="F1167" s="269" t="s">
        <v>1640</v>
      </c>
      <c r="G1167" s="267"/>
      <c r="H1167" s="270">
        <v>13</v>
      </c>
      <c r="I1167" s="271"/>
      <c r="J1167" s="267"/>
      <c r="K1167" s="267"/>
      <c r="L1167" s="272"/>
      <c r="M1167" s="273"/>
      <c r="N1167" s="274"/>
      <c r="O1167" s="274"/>
      <c r="P1167" s="274"/>
      <c r="Q1167" s="274"/>
      <c r="R1167" s="274"/>
      <c r="S1167" s="274"/>
      <c r="T1167" s="275"/>
      <c r="AT1167" s="276" t="s">
        <v>244</v>
      </c>
      <c r="AU1167" s="276" t="s">
        <v>88</v>
      </c>
      <c r="AV1167" s="13" t="s">
        <v>88</v>
      </c>
      <c r="AW1167" s="13" t="s">
        <v>41</v>
      </c>
      <c r="AX1167" s="13" t="s">
        <v>78</v>
      </c>
      <c r="AY1167" s="276" t="s">
        <v>187</v>
      </c>
    </row>
    <row r="1168" spans="2:51" s="14" customFormat="1" ht="13.5">
      <c r="B1168" s="277"/>
      <c r="C1168" s="278"/>
      <c r="D1168" s="253" t="s">
        <v>244</v>
      </c>
      <c r="E1168" s="279" t="s">
        <v>34</v>
      </c>
      <c r="F1168" s="280" t="s">
        <v>251</v>
      </c>
      <c r="G1168" s="278"/>
      <c r="H1168" s="281">
        <v>34.5</v>
      </c>
      <c r="I1168" s="282"/>
      <c r="J1168" s="278"/>
      <c r="K1168" s="278"/>
      <c r="L1168" s="283"/>
      <c r="M1168" s="284"/>
      <c r="N1168" s="285"/>
      <c r="O1168" s="285"/>
      <c r="P1168" s="285"/>
      <c r="Q1168" s="285"/>
      <c r="R1168" s="285"/>
      <c r="S1168" s="285"/>
      <c r="T1168" s="286"/>
      <c r="AT1168" s="287" t="s">
        <v>244</v>
      </c>
      <c r="AU1168" s="287" t="s">
        <v>88</v>
      </c>
      <c r="AV1168" s="14" t="s">
        <v>204</v>
      </c>
      <c r="AW1168" s="14" t="s">
        <v>41</v>
      </c>
      <c r="AX1168" s="14" t="s">
        <v>86</v>
      </c>
      <c r="AY1168" s="287" t="s">
        <v>187</v>
      </c>
    </row>
    <row r="1169" spans="2:65" s="1" customFormat="1" ht="25.5" customHeight="1">
      <c r="B1169" s="49"/>
      <c r="C1169" s="237" t="s">
        <v>1641</v>
      </c>
      <c r="D1169" s="237" t="s">
        <v>190</v>
      </c>
      <c r="E1169" s="238" t="s">
        <v>1642</v>
      </c>
      <c r="F1169" s="239" t="s">
        <v>1643</v>
      </c>
      <c r="G1169" s="240" t="s">
        <v>393</v>
      </c>
      <c r="H1169" s="241">
        <v>16.5</v>
      </c>
      <c r="I1169" s="242"/>
      <c r="J1169" s="243">
        <f>ROUND(I1169*H1169,2)</f>
        <v>0</v>
      </c>
      <c r="K1169" s="239" t="s">
        <v>194</v>
      </c>
      <c r="L1169" s="75"/>
      <c r="M1169" s="244" t="s">
        <v>34</v>
      </c>
      <c r="N1169" s="245" t="s">
        <v>49</v>
      </c>
      <c r="O1169" s="50"/>
      <c r="P1169" s="246">
        <f>O1169*H1169</f>
        <v>0</v>
      </c>
      <c r="Q1169" s="246">
        <v>0.00137</v>
      </c>
      <c r="R1169" s="246">
        <f>Q1169*H1169</f>
        <v>0.022605</v>
      </c>
      <c r="S1169" s="246">
        <v>0</v>
      </c>
      <c r="T1169" s="247">
        <f>S1169*H1169</f>
        <v>0</v>
      </c>
      <c r="AR1169" s="26" t="s">
        <v>338</v>
      </c>
      <c r="AT1169" s="26" t="s">
        <v>190</v>
      </c>
      <c r="AU1169" s="26" t="s">
        <v>88</v>
      </c>
      <c r="AY1169" s="26" t="s">
        <v>187</v>
      </c>
      <c r="BE1169" s="248">
        <f>IF(N1169="základní",J1169,0)</f>
        <v>0</v>
      </c>
      <c r="BF1169" s="248">
        <f>IF(N1169="snížená",J1169,0)</f>
        <v>0</v>
      </c>
      <c r="BG1169" s="248">
        <f>IF(N1169="zákl. přenesená",J1169,0)</f>
        <v>0</v>
      </c>
      <c r="BH1169" s="248">
        <f>IF(N1169="sníž. přenesená",J1169,0)</f>
        <v>0</v>
      </c>
      <c r="BI1169" s="248">
        <f>IF(N1169="nulová",J1169,0)</f>
        <v>0</v>
      </c>
      <c r="BJ1169" s="26" t="s">
        <v>86</v>
      </c>
      <c r="BK1169" s="248">
        <f>ROUND(I1169*H1169,2)</f>
        <v>0</v>
      </c>
      <c r="BL1169" s="26" t="s">
        <v>338</v>
      </c>
      <c r="BM1169" s="26" t="s">
        <v>1644</v>
      </c>
    </row>
    <row r="1170" spans="2:51" s="13" customFormat="1" ht="13.5">
      <c r="B1170" s="266"/>
      <c r="C1170" s="267"/>
      <c r="D1170" s="253" t="s">
        <v>244</v>
      </c>
      <c r="E1170" s="268" t="s">
        <v>34</v>
      </c>
      <c r="F1170" s="269" t="s">
        <v>1645</v>
      </c>
      <c r="G1170" s="267"/>
      <c r="H1170" s="270">
        <v>16.5</v>
      </c>
      <c r="I1170" s="271"/>
      <c r="J1170" s="267"/>
      <c r="K1170" s="267"/>
      <c r="L1170" s="272"/>
      <c r="M1170" s="273"/>
      <c r="N1170" s="274"/>
      <c r="O1170" s="274"/>
      <c r="P1170" s="274"/>
      <c r="Q1170" s="274"/>
      <c r="R1170" s="274"/>
      <c r="S1170" s="274"/>
      <c r="T1170" s="275"/>
      <c r="AT1170" s="276" t="s">
        <v>244</v>
      </c>
      <c r="AU1170" s="276" t="s">
        <v>88</v>
      </c>
      <c r="AV1170" s="13" t="s">
        <v>88</v>
      </c>
      <c r="AW1170" s="13" t="s">
        <v>41</v>
      </c>
      <c r="AX1170" s="13" t="s">
        <v>86</v>
      </c>
      <c r="AY1170" s="276" t="s">
        <v>187</v>
      </c>
    </row>
    <row r="1171" spans="2:65" s="1" customFormat="1" ht="25.5" customHeight="1">
      <c r="B1171" s="49"/>
      <c r="C1171" s="237" t="s">
        <v>1646</v>
      </c>
      <c r="D1171" s="237" t="s">
        <v>190</v>
      </c>
      <c r="E1171" s="238" t="s">
        <v>1647</v>
      </c>
      <c r="F1171" s="239" t="s">
        <v>1648</v>
      </c>
      <c r="G1171" s="240" t="s">
        <v>393</v>
      </c>
      <c r="H1171" s="241">
        <v>57.5</v>
      </c>
      <c r="I1171" s="242"/>
      <c r="J1171" s="243">
        <f>ROUND(I1171*H1171,2)</f>
        <v>0</v>
      </c>
      <c r="K1171" s="239" t="s">
        <v>194</v>
      </c>
      <c r="L1171" s="75"/>
      <c r="M1171" s="244" t="s">
        <v>34</v>
      </c>
      <c r="N1171" s="245" t="s">
        <v>49</v>
      </c>
      <c r="O1171" s="50"/>
      <c r="P1171" s="246">
        <f>O1171*H1171</f>
        <v>0</v>
      </c>
      <c r="Q1171" s="246">
        <v>0.00174</v>
      </c>
      <c r="R1171" s="246">
        <f>Q1171*H1171</f>
        <v>0.10005</v>
      </c>
      <c r="S1171" s="246">
        <v>0</v>
      </c>
      <c r="T1171" s="247">
        <f>S1171*H1171</f>
        <v>0</v>
      </c>
      <c r="AR1171" s="26" t="s">
        <v>338</v>
      </c>
      <c r="AT1171" s="26" t="s">
        <v>190</v>
      </c>
      <c r="AU1171" s="26" t="s">
        <v>88</v>
      </c>
      <c r="AY1171" s="26" t="s">
        <v>187</v>
      </c>
      <c r="BE1171" s="248">
        <f>IF(N1171="základní",J1171,0)</f>
        <v>0</v>
      </c>
      <c r="BF1171" s="248">
        <f>IF(N1171="snížená",J1171,0)</f>
        <v>0</v>
      </c>
      <c r="BG1171" s="248">
        <f>IF(N1171="zákl. přenesená",J1171,0)</f>
        <v>0</v>
      </c>
      <c r="BH1171" s="248">
        <f>IF(N1171="sníž. přenesená",J1171,0)</f>
        <v>0</v>
      </c>
      <c r="BI1171" s="248">
        <f>IF(N1171="nulová",J1171,0)</f>
        <v>0</v>
      </c>
      <c r="BJ1171" s="26" t="s">
        <v>86</v>
      </c>
      <c r="BK1171" s="248">
        <f>ROUND(I1171*H1171,2)</f>
        <v>0</v>
      </c>
      <c r="BL1171" s="26" t="s">
        <v>338</v>
      </c>
      <c r="BM1171" s="26" t="s">
        <v>1649</v>
      </c>
    </row>
    <row r="1172" spans="2:51" s="13" customFormat="1" ht="13.5">
      <c r="B1172" s="266"/>
      <c r="C1172" s="267"/>
      <c r="D1172" s="253" t="s">
        <v>244</v>
      </c>
      <c r="E1172" s="268" t="s">
        <v>34</v>
      </c>
      <c r="F1172" s="269" t="s">
        <v>1650</v>
      </c>
      <c r="G1172" s="267"/>
      <c r="H1172" s="270">
        <v>57.5</v>
      </c>
      <c r="I1172" s="271"/>
      <c r="J1172" s="267"/>
      <c r="K1172" s="267"/>
      <c r="L1172" s="272"/>
      <c r="M1172" s="273"/>
      <c r="N1172" s="274"/>
      <c r="O1172" s="274"/>
      <c r="P1172" s="274"/>
      <c r="Q1172" s="274"/>
      <c r="R1172" s="274"/>
      <c r="S1172" s="274"/>
      <c r="T1172" s="275"/>
      <c r="AT1172" s="276" t="s">
        <v>244</v>
      </c>
      <c r="AU1172" s="276" t="s">
        <v>88</v>
      </c>
      <c r="AV1172" s="13" t="s">
        <v>88</v>
      </c>
      <c r="AW1172" s="13" t="s">
        <v>41</v>
      </c>
      <c r="AX1172" s="13" t="s">
        <v>86</v>
      </c>
      <c r="AY1172" s="276" t="s">
        <v>187</v>
      </c>
    </row>
    <row r="1173" spans="2:65" s="1" customFormat="1" ht="25.5" customHeight="1">
      <c r="B1173" s="49"/>
      <c r="C1173" s="237" t="s">
        <v>1651</v>
      </c>
      <c r="D1173" s="237" t="s">
        <v>190</v>
      </c>
      <c r="E1173" s="238" t="s">
        <v>1652</v>
      </c>
      <c r="F1173" s="239" t="s">
        <v>1653</v>
      </c>
      <c r="G1173" s="240" t="s">
        <v>578</v>
      </c>
      <c r="H1173" s="241">
        <v>3</v>
      </c>
      <c r="I1173" s="242"/>
      <c r="J1173" s="243">
        <f>ROUND(I1173*H1173,2)</f>
        <v>0</v>
      </c>
      <c r="K1173" s="239" t="s">
        <v>194</v>
      </c>
      <c r="L1173" s="75"/>
      <c r="M1173" s="244" t="s">
        <v>34</v>
      </c>
      <c r="N1173" s="245" t="s">
        <v>49</v>
      </c>
      <c r="O1173" s="50"/>
      <c r="P1173" s="246">
        <f>O1173*H1173</f>
        <v>0</v>
      </c>
      <c r="Q1173" s="246">
        <v>0.0002</v>
      </c>
      <c r="R1173" s="246">
        <f>Q1173*H1173</f>
        <v>0.0006000000000000001</v>
      </c>
      <c r="S1173" s="246">
        <v>0</v>
      </c>
      <c r="T1173" s="247">
        <f>S1173*H1173</f>
        <v>0</v>
      </c>
      <c r="AR1173" s="26" t="s">
        <v>338</v>
      </c>
      <c r="AT1173" s="26" t="s">
        <v>190</v>
      </c>
      <c r="AU1173" s="26" t="s">
        <v>88</v>
      </c>
      <c r="AY1173" s="26" t="s">
        <v>187</v>
      </c>
      <c r="BE1173" s="248">
        <f>IF(N1173="základní",J1173,0)</f>
        <v>0</v>
      </c>
      <c r="BF1173" s="248">
        <f>IF(N1173="snížená",J1173,0)</f>
        <v>0</v>
      </c>
      <c r="BG1173" s="248">
        <f>IF(N1173="zákl. přenesená",J1173,0)</f>
        <v>0</v>
      </c>
      <c r="BH1173" s="248">
        <f>IF(N1173="sníž. přenesená",J1173,0)</f>
        <v>0</v>
      </c>
      <c r="BI1173" s="248">
        <f>IF(N1173="nulová",J1173,0)</f>
        <v>0</v>
      </c>
      <c r="BJ1173" s="26" t="s">
        <v>86</v>
      </c>
      <c r="BK1173" s="248">
        <f>ROUND(I1173*H1173,2)</f>
        <v>0</v>
      </c>
      <c r="BL1173" s="26" t="s">
        <v>338</v>
      </c>
      <c r="BM1173" s="26" t="s">
        <v>1654</v>
      </c>
    </row>
    <row r="1174" spans="2:51" s="13" customFormat="1" ht="13.5">
      <c r="B1174" s="266"/>
      <c r="C1174" s="267"/>
      <c r="D1174" s="253" t="s">
        <v>244</v>
      </c>
      <c r="E1174" s="268" t="s">
        <v>34</v>
      </c>
      <c r="F1174" s="269" t="s">
        <v>1655</v>
      </c>
      <c r="G1174" s="267"/>
      <c r="H1174" s="270">
        <v>3</v>
      </c>
      <c r="I1174" s="271"/>
      <c r="J1174" s="267"/>
      <c r="K1174" s="267"/>
      <c r="L1174" s="272"/>
      <c r="M1174" s="273"/>
      <c r="N1174" s="274"/>
      <c r="O1174" s="274"/>
      <c r="P1174" s="274"/>
      <c r="Q1174" s="274"/>
      <c r="R1174" s="274"/>
      <c r="S1174" s="274"/>
      <c r="T1174" s="275"/>
      <c r="AT1174" s="276" t="s">
        <v>244</v>
      </c>
      <c r="AU1174" s="276" t="s">
        <v>88</v>
      </c>
      <c r="AV1174" s="13" t="s">
        <v>88</v>
      </c>
      <c r="AW1174" s="13" t="s">
        <v>41</v>
      </c>
      <c r="AX1174" s="13" t="s">
        <v>86</v>
      </c>
      <c r="AY1174" s="276" t="s">
        <v>187</v>
      </c>
    </row>
    <row r="1175" spans="2:65" s="1" customFormat="1" ht="25.5" customHeight="1">
      <c r="B1175" s="49"/>
      <c r="C1175" s="237" t="s">
        <v>1656</v>
      </c>
      <c r="D1175" s="237" t="s">
        <v>190</v>
      </c>
      <c r="E1175" s="238" t="s">
        <v>1657</v>
      </c>
      <c r="F1175" s="239" t="s">
        <v>1658</v>
      </c>
      <c r="G1175" s="240" t="s">
        <v>578</v>
      </c>
      <c r="H1175" s="241">
        <v>8</v>
      </c>
      <c r="I1175" s="242"/>
      <c r="J1175" s="243">
        <f>ROUND(I1175*H1175,2)</f>
        <v>0</v>
      </c>
      <c r="K1175" s="239" t="s">
        <v>194</v>
      </c>
      <c r="L1175" s="75"/>
      <c r="M1175" s="244" t="s">
        <v>34</v>
      </c>
      <c r="N1175" s="245" t="s">
        <v>49</v>
      </c>
      <c r="O1175" s="50"/>
      <c r="P1175" s="246">
        <f>O1175*H1175</f>
        <v>0</v>
      </c>
      <c r="Q1175" s="246">
        <v>0.00025</v>
      </c>
      <c r="R1175" s="246">
        <f>Q1175*H1175</f>
        <v>0.002</v>
      </c>
      <c r="S1175" s="246">
        <v>0</v>
      </c>
      <c r="T1175" s="247">
        <f>S1175*H1175</f>
        <v>0</v>
      </c>
      <c r="AR1175" s="26" t="s">
        <v>338</v>
      </c>
      <c r="AT1175" s="26" t="s">
        <v>190</v>
      </c>
      <c r="AU1175" s="26" t="s">
        <v>88</v>
      </c>
      <c r="AY1175" s="26" t="s">
        <v>187</v>
      </c>
      <c r="BE1175" s="248">
        <f>IF(N1175="základní",J1175,0)</f>
        <v>0</v>
      </c>
      <c r="BF1175" s="248">
        <f>IF(N1175="snížená",J1175,0)</f>
        <v>0</v>
      </c>
      <c r="BG1175" s="248">
        <f>IF(N1175="zákl. přenesená",J1175,0)</f>
        <v>0</v>
      </c>
      <c r="BH1175" s="248">
        <f>IF(N1175="sníž. přenesená",J1175,0)</f>
        <v>0</v>
      </c>
      <c r="BI1175" s="248">
        <f>IF(N1175="nulová",J1175,0)</f>
        <v>0</v>
      </c>
      <c r="BJ1175" s="26" t="s">
        <v>86</v>
      </c>
      <c r="BK1175" s="248">
        <f>ROUND(I1175*H1175,2)</f>
        <v>0</v>
      </c>
      <c r="BL1175" s="26" t="s">
        <v>338</v>
      </c>
      <c r="BM1175" s="26" t="s">
        <v>1659</v>
      </c>
    </row>
    <row r="1176" spans="2:51" s="13" customFormat="1" ht="13.5">
      <c r="B1176" s="266"/>
      <c r="C1176" s="267"/>
      <c r="D1176" s="253" t="s">
        <v>244</v>
      </c>
      <c r="E1176" s="268" t="s">
        <v>34</v>
      </c>
      <c r="F1176" s="269" t="s">
        <v>1660</v>
      </c>
      <c r="G1176" s="267"/>
      <c r="H1176" s="270">
        <v>8</v>
      </c>
      <c r="I1176" s="271"/>
      <c r="J1176" s="267"/>
      <c r="K1176" s="267"/>
      <c r="L1176" s="272"/>
      <c r="M1176" s="273"/>
      <c r="N1176" s="274"/>
      <c r="O1176" s="274"/>
      <c r="P1176" s="274"/>
      <c r="Q1176" s="274"/>
      <c r="R1176" s="274"/>
      <c r="S1176" s="274"/>
      <c r="T1176" s="275"/>
      <c r="AT1176" s="276" t="s">
        <v>244</v>
      </c>
      <c r="AU1176" s="276" t="s">
        <v>88</v>
      </c>
      <c r="AV1176" s="13" t="s">
        <v>88</v>
      </c>
      <c r="AW1176" s="13" t="s">
        <v>41</v>
      </c>
      <c r="AX1176" s="13" t="s">
        <v>86</v>
      </c>
      <c r="AY1176" s="276" t="s">
        <v>187</v>
      </c>
    </row>
    <row r="1177" spans="2:65" s="1" customFormat="1" ht="25.5" customHeight="1">
      <c r="B1177" s="49"/>
      <c r="C1177" s="237" t="s">
        <v>1661</v>
      </c>
      <c r="D1177" s="237" t="s">
        <v>190</v>
      </c>
      <c r="E1177" s="238" t="s">
        <v>1662</v>
      </c>
      <c r="F1177" s="239" t="s">
        <v>1663</v>
      </c>
      <c r="G1177" s="240" t="s">
        <v>393</v>
      </c>
      <c r="H1177" s="241">
        <v>3</v>
      </c>
      <c r="I1177" s="242"/>
      <c r="J1177" s="243">
        <f>ROUND(I1177*H1177,2)</f>
        <v>0</v>
      </c>
      <c r="K1177" s="239" t="s">
        <v>194</v>
      </c>
      <c r="L1177" s="75"/>
      <c r="M1177" s="244" t="s">
        <v>34</v>
      </c>
      <c r="N1177" s="245" t="s">
        <v>49</v>
      </c>
      <c r="O1177" s="50"/>
      <c r="P1177" s="246">
        <f>O1177*H1177</f>
        <v>0</v>
      </c>
      <c r="Q1177" s="246">
        <v>0.00212</v>
      </c>
      <c r="R1177" s="246">
        <f>Q1177*H1177</f>
        <v>0.006359999999999999</v>
      </c>
      <c r="S1177" s="246">
        <v>0</v>
      </c>
      <c r="T1177" s="247">
        <f>S1177*H1177</f>
        <v>0</v>
      </c>
      <c r="AR1177" s="26" t="s">
        <v>338</v>
      </c>
      <c r="AT1177" s="26" t="s">
        <v>190</v>
      </c>
      <c r="AU1177" s="26" t="s">
        <v>88</v>
      </c>
      <c r="AY1177" s="26" t="s">
        <v>187</v>
      </c>
      <c r="BE1177" s="248">
        <f>IF(N1177="základní",J1177,0)</f>
        <v>0</v>
      </c>
      <c r="BF1177" s="248">
        <f>IF(N1177="snížená",J1177,0)</f>
        <v>0</v>
      </c>
      <c r="BG1177" s="248">
        <f>IF(N1177="zákl. přenesená",J1177,0)</f>
        <v>0</v>
      </c>
      <c r="BH1177" s="248">
        <f>IF(N1177="sníž. přenesená",J1177,0)</f>
        <v>0</v>
      </c>
      <c r="BI1177" s="248">
        <f>IF(N1177="nulová",J1177,0)</f>
        <v>0</v>
      </c>
      <c r="BJ1177" s="26" t="s">
        <v>86</v>
      </c>
      <c r="BK1177" s="248">
        <f>ROUND(I1177*H1177,2)</f>
        <v>0</v>
      </c>
      <c r="BL1177" s="26" t="s">
        <v>338</v>
      </c>
      <c r="BM1177" s="26" t="s">
        <v>1664</v>
      </c>
    </row>
    <row r="1178" spans="2:51" s="13" customFormat="1" ht="13.5">
      <c r="B1178" s="266"/>
      <c r="C1178" s="267"/>
      <c r="D1178" s="253" t="s">
        <v>244</v>
      </c>
      <c r="E1178" s="268" t="s">
        <v>34</v>
      </c>
      <c r="F1178" s="269" t="s">
        <v>1655</v>
      </c>
      <c r="G1178" s="267"/>
      <c r="H1178" s="270">
        <v>3</v>
      </c>
      <c r="I1178" s="271"/>
      <c r="J1178" s="267"/>
      <c r="K1178" s="267"/>
      <c r="L1178" s="272"/>
      <c r="M1178" s="273"/>
      <c r="N1178" s="274"/>
      <c r="O1178" s="274"/>
      <c r="P1178" s="274"/>
      <c r="Q1178" s="274"/>
      <c r="R1178" s="274"/>
      <c r="S1178" s="274"/>
      <c r="T1178" s="275"/>
      <c r="AT1178" s="276" t="s">
        <v>244</v>
      </c>
      <c r="AU1178" s="276" t="s">
        <v>88</v>
      </c>
      <c r="AV1178" s="13" t="s">
        <v>88</v>
      </c>
      <c r="AW1178" s="13" t="s">
        <v>41</v>
      </c>
      <c r="AX1178" s="13" t="s">
        <v>86</v>
      </c>
      <c r="AY1178" s="276" t="s">
        <v>187</v>
      </c>
    </row>
    <row r="1179" spans="2:65" s="1" customFormat="1" ht="25.5" customHeight="1">
      <c r="B1179" s="49"/>
      <c r="C1179" s="237" t="s">
        <v>1665</v>
      </c>
      <c r="D1179" s="237" t="s">
        <v>190</v>
      </c>
      <c r="E1179" s="238" t="s">
        <v>1666</v>
      </c>
      <c r="F1179" s="239" t="s">
        <v>1667</v>
      </c>
      <c r="G1179" s="240" t="s">
        <v>393</v>
      </c>
      <c r="H1179" s="241">
        <v>63</v>
      </c>
      <c r="I1179" s="242"/>
      <c r="J1179" s="243">
        <f>ROUND(I1179*H1179,2)</f>
        <v>0</v>
      </c>
      <c r="K1179" s="239" t="s">
        <v>194</v>
      </c>
      <c r="L1179" s="75"/>
      <c r="M1179" s="244" t="s">
        <v>34</v>
      </c>
      <c r="N1179" s="245" t="s">
        <v>49</v>
      </c>
      <c r="O1179" s="50"/>
      <c r="P1179" s="246">
        <f>O1179*H1179</f>
        <v>0</v>
      </c>
      <c r="Q1179" s="246">
        <v>0.00286</v>
      </c>
      <c r="R1179" s="246">
        <f>Q1179*H1179</f>
        <v>0.18018</v>
      </c>
      <c r="S1179" s="246">
        <v>0</v>
      </c>
      <c r="T1179" s="247">
        <f>S1179*H1179</f>
        <v>0</v>
      </c>
      <c r="AR1179" s="26" t="s">
        <v>338</v>
      </c>
      <c r="AT1179" s="26" t="s">
        <v>190</v>
      </c>
      <c r="AU1179" s="26" t="s">
        <v>88</v>
      </c>
      <c r="AY1179" s="26" t="s">
        <v>187</v>
      </c>
      <c r="BE1179" s="248">
        <f>IF(N1179="základní",J1179,0)</f>
        <v>0</v>
      </c>
      <c r="BF1179" s="248">
        <f>IF(N1179="snížená",J1179,0)</f>
        <v>0</v>
      </c>
      <c r="BG1179" s="248">
        <f>IF(N1179="zákl. přenesená",J1179,0)</f>
        <v>0</v>
      </c>
      <c r="BH1179" s="248">
        <f>IF(N1179="sníž. přenesená",J1179,0)</f>
        <v>0</v>
      </c>
      <c r="BI1179" s="248">
        <f>IF(N1179="nulová",J1179,0)</f>
        <v>0</v>
      </c>
      <c r="BJ1179" s="26" t="s">
        <v>86</v>
      </c>
      <c r="BK1179" s="248">
        <f>ROUND(I1179*H1179,2)</f>
        <v>0</v>
      </c>
      <c r="BL1179" s="26" t="s">
        <v>338</v>
      </c>
      <c r="BM1179" s="26" t="s">
        <v>1668</v>
      </c>
    </row>
    <row r="1180" spans="2:51" s="13" customFormat="1" ht="13.5">
      <c r="B1180" s="266"/>
      <c r="C1180" s="267"/>
      <c r="D1180" s="253" t="s">
        <v>244</v>
      </c>
      <c r="E1180" s="268" t="s">
        <v>34</v>
      </c>
      <c r="F1180" s="269" t="s">
        <v>1669</v>
      </c>
      <c r="G1180" s="267"/>
      <c r="H1180" s="270">
        <v>63</v>
      </c>
      <c r="I1180" s="271"/>
      <c r="J1180" s="267"/>
      <c r="K1180" s="267"/>
      <c r="L1180" s="272"/>
      <c r="M1180" s="273"/>
      <c r="N1180" s="274"/>
      <c r="O1180" s="274"/>
      <c r="P1180" s="274"/>
      <c r="Q1180" s="274"/>
      <c r="R1180" s="274"/>
      <c r="S1180" s="274"/>
      <c r="T1180" s="275"/>
      <c r="AT1180" s="276" t="s">
        <v>244</v>
      </c>
      <c r="AU1180" s="276" t="s">
        <v>88</v>
      </c>
      <c r="AV1180" s="13" t="s">
        <v>88</v>
      </c>
      <c r="AW1180" s="13" t="s">
        <v>41</v>
      </c>
      <c r="AX1180" s="13" t="s">
        <v>86</v>
      </c>
      <c r="AY1180" s="276" t="s">
        <v>187</v>
      </c>
    </row>
    <row r="1181" spans="2:65" s="1" customFormat="1" ht="38.25" customHeight="1">
      <c r="B1181" s="49"/>
      <c r="C1181" s="237" t="s">
        <v>1670</v>
      </c>
      <c r="D1181" s="237" t="s">
        <v>190</v>
      </c>
      <c r="E1181" s="238" t="s">
        <v>1671</v>
      </c>
      <c r="F1181" s="239" t="s">
        <v>1672</v>
      </c>
      <c r="G1181" s="240" t="s">
        <v>326</v>
      </c>
      <c r="H1181" s="241">
        <v>5.155</v>
      </c>
      <c r="I1181" s="242"/>
      <c r="J1181" s="243">
        <f>ROUND(I1181*H1181,2)</f>
        <v>0</v>
      </c>
      <c r="K1181" s="239" t="s">
        <v>194</v>
      </c>
      <c r="L1181" s="75"/>
      <c r="M1181" s="244" t="s">
        <v>34</v>
      </c>
      <c r="N1181" s="245" t="s">
        <v>49</v>
      </c>
      <c r="O1181" s="50"/>
      <c r="P1181" s="246">
        <f>O1181*H1181</f>
        <v>0</v>
      </c>
      <c r="Q1181" s="246">
        <v>0</v>
      </c>
      <c r="R1181" s="246">
        <f>Q1181*H1181</f>
        <v>0</v>
      </c>
      <c r="S1181" s="246">
        <v>0</v>
      </c>
      <c r="T1181" s="247">
        <f>S1181*H1181</f>
        <v>0</v>
      </c>
      <c r="AR1181" s="26" t="s">
        <v>338</v>
      </c>
      <c r="AT1181" s="26" t="s">
        <v>190</v>
      </c>
      <c r="AU1181" s="26" t="s">
        <v>88</v>
      </c>
      <c r="AY1181" s="26" t="s">
        <v>187</v>
      </c>
      <c r="BE1181" s="248">
        <f>IF(N1181="základní",J1181,0)</f>
        <v>0</v>
      </c>
      <c r="BF1181" s="248">
        <f>IF(N1181="snížená",J1181,0)</f>
        <v>0</v>
      </c>
      <c r="BG1181" s="248">
        <f>IF(N1181="zákl. přenesená",J1181,0)</f>
        <v>0</v>
      </c>
      <c r="BH1181" s="248">
        <f>IF(N1181="sníž. přenesená",J1181,0)</f>
        <v>0</v>
      </c>
      <c r="BI1181" s="248">
        <f>IF(N1181="nulová",J1181,0)</f>
        <v>0</v>
      </c>
      <c r="BJ1181" s="26" t="s">
        <v>86</v>
      </c>
      <c r="BK1181" s="248">
        <f>ROUND(I1181*H1181,2)</f>
        <v>0</v>
      </c>
      <c r="BL1181" s="26" t="s">
        <v>338</v>
      </c>
      <c r="BM1181" s="26" t="s">
        <v>1673</v>
      </c>
    </row>
    <row r="1182" spans="2:47" s="1" customFormat="1" ht="13.5">
      <c r="B1182" s="49"/>
      <c r="C1182" s="77"/>
      <c r="D1182" s="253" t="s">
        <v>237</v>
      </c>
      <c r="E1182" s="77"/>
      <c r="F1182" s="254" t="s">
        <v>1674</v>
      </c>
      <c r="G1182" s="77"/>
      <c r="H1182" s="77"/>
      <c r="I1182" s="207"/>
      <c r="J1182" s="77"/>
      <c r="K1182" s="77"/>
      <c r="L1182" s="75"/>
      <c r="M1182" s="255"/>
      <c r="N1182" s="50"/>
      <c r="O1182" s="50"/>
      <c r="P1182" s="50"/>
      <c r="Q1182" s="50"/>
      <c r="R1182" s="50"/>
      <c r="S1182" s="50"/>
      <c r="T1182" s="98"/>
      <c r="AT1182" s="26" t="s">
        <v>237</v>
      </c>
      <c r="AU1182" s="26" t="s">
        <v>88</v>
      </c>
    </row>
    <row r="1183" spans="2:63" s="11" customFormat="1" ht="29.85" customHeight="1">
      <c r="B1183" s="221"/>
      <c r="C1183" s="222"/>
      <c r="D1183" s="223" t="s">
        <v>77</v>
      </c>
      <c r="E1183" s="235" t="s">
        <v>1675</v>
      </c>
      <c r="F1183" s="235" t="s">
        <v>1676</v>
      </c>
      <c r="G1183" s="222"/>
      <c r="H1183" s="222"/>
      <c r="I1183" s="225"/>
      <c r="J1183" s="236">
        <f>BK1183</f>
        <v>0</v>
      </c>
      <c r="K1183" s="222"/>
      <c r="L1183" s="227"/>
      <c r="M1183" s="228"/>
      <c r="N1183" s="229"/>
      <c r="O1183" s="229"/>
      <c r="P1183" s="230">
        <f>SUM(P1184:P1203)</f>
        <v>0</v>
      </c>
      <c r="Q1183" s="229"/>
      <c r="R1183" s="230">
        <f>SUM(R1184:R1203)</f>
        <v>0.25495669</v>
      </c>
      <c r="S1183" s="229"/>
      <c r="T1183" s="231">
        <f>SUM(T1184:T1203)</f>
        <v>0</v>
      </c>
      <c r="AR1183" s="232" t="s">
        <v>88</v>
      </c>
      <c r="AT1183" s="233" t="s">
        <v>77</v>
      </c>
      <c r="AU1183" s="233" t="s">
        <v>86</v>
      </c>
      <c r="AY1183" s="232" t="s">
        <v>187</v>
      </c>
      <c r="BK1183" s="234">
        <f>SUM(BK1184:BK1203)</f>
        <v>0</v>
      </c>
    </row>
    <row r="1184" spans="2:65" s="1" customFormat="1" ht="25.5" customHeight="1">
      <c r="B1184" s="49"/>
      <c r="C1184" s="237" t="s">
        <v>1677</v>
      </c>
      <c r="D1184" s="237" t="s">
        <v>190</v>
      </c>
      <c r="E1184" s="238" t="s">
        <v>1678</v>
      </c>
      <c r="F1184" s="239" t="s">
        <v>1679</v>
      </c>
      <c r="G1184" s="240" t="s">
        <v>235</v>
      </c>
      <c r="H1184" s="241">
        <v>467.977</v>
      </c>
      <c r="I1184" s="242"/>
      <c r="J1184" s="243">
        <f>ROUND(I1184*H1184,2)</f>
        <v>0</v>
      </c>
      <c r="K1184" s="239" t="s">
        <v>194</v>
      </c>
      <c r="L1184" s="75"/>
      <c r="M1184" s="244" t="s">
        <v>34</v>
      </c>
      <c r="N1184" s="245" t="s">
        <v>49</v>
      </c>
      <c r="O1184" s="50"/>
      <c r="P1184" s="246">
        <f>O1184*H1184</f>
        <v>0</v>
      </c>
      <c r="Q1184" s="246">
        <v>1E-05</v>
      </c>
      <c r="R1184" s="246">
        <f>Q1184*H1184</f>
        <v>0.00467977</v>
      </c>
      <c r="S1184" s="246">
        <v>0</v>
      </c>
      <c r="T1184" s="247">
        <f>S1184*H1184</f>
        <v>0</v>
      </c>
      <c r="AR1184" s="26" t="s">
        <v>338</v>
      </c>
      <c r="AT1184" s="26" t="s">
        <v>190</v>
      </c>
      <c r="AU1184" s="26" t="s">
        <v>88</v>
      </c>
      <c r="AY1184" s="26" t="s">
        <v>187</v>
      </c>
      <c r="BE1184" s="248">
        <f>IF(N1184="základní",J1184,0)</f>
        <v>0</v>
      </c>
      <c r="BF1184" s="248">
        <f>IF(N1184="snížená",J1184,0)</f>
        <v>0</v>
      </c>
      <c r="BG1184" s="248">
        <f>IF(N1184="zákl. přenesená",J1184,0)</f>
        <v>0</v>
      </c>
      <c r="BH1184" s="248">
        <f>IF(N1184="sníž. přenesená",J1184,0)</f>
        <v>0</v>
      </c>
      <c r="BI1184" s="248">
        <f>IF(N1184="nulová",J1184,0)</f>
        <v>0</v>
      </c>
      <c r="BJ1184" s="26" t="s">
        <v>86</v>
      </c>
      <c r="BK1184" s="248">
        <f>ROUND(I1184*H1184,2)</f>
        <v>0</v>
      </c>
      <c r="BL1184" s="26" t="s">
        <v>338</v>
      </c>
      <c r="BM1184" s="26" t="s">
        <v>1680</v>
      </c>
    </row>
    <row r="1185" spans="2:47" s="1" customFormat="1" ht="13.5">
      <c r="B1185" s="49"/>
      <c r="C1185" s="77"/>
      <c r="D1185" s="253" t="s">
        <v>237</v>
      </c>
      <c r="E1185" s="77"/>
      <c r="F1185" s="254" t="s">
        <v>1681</v>
      </c>
      <c r="G1185" s="77"/>
      <c r="H1185" s="77"/>
      <c r="I1185" s="207"/>
      <c r="J1185" s="77"/>
      <c r="K1185" s="77"/>
      <c r="L1185" s="75"/>
      <c r="M1185" s="255"/>
      <c r="N1185" s="50"/>
      <c r="O1185" s="50"/>
      <c r="P1185" s="50"/>
      <c r="Q1185" s="50"/>
      <c r="R1185" s="50"/>
      <c r="S1185" s="50"/>
      <c r="T1185" s="98"/>
      <c r="AT1185" s="26" t="s">
        <v>237</v>
      </c>
      <c r="AU1185" s="26" t="s">
        <v>88</v>
      </c>
    </row>
    <row r="1186" spans="2:51" s="12" customFormat="1" ht="13.5">
      <c r="B1186" s="256"/>
      <c r="C1186" s="257"/>
      <c r="D1186" s="253" t="s">
        <v>244</v>
      </c>
      <c r="E1186" s="258" t="s">
        <v>34</v>
      </c>
      <c r="F1186" s="259" t="s">
        <v>1415</v>
      </c>
      <c r="G1186" s="257"/>
      <c r="H1186" s="258" t="s">
        <v>34</v>
      </c>
      <c r="I1186" s="260"/>
      <c r="J1186" s="257"/>
      <c r="K1186" s="257"/>
      <c r="L1186" s="261"/>
      <c r="M1186" s="262"/>
      <c r="N1186" s="263"/>
      <c r="O1186" s="263"/>
      <c r="P1186" s="263"/>
      <c r="Q1186" s="263"/>
      <c r="R1186" s="263"/>
      <c r="S1186" s="263"/>
      <c r="T1186" s="264"/>
      <c r="AT1186" s="265" t="s">
        <v>244</v>
      </c>
      <c r="AU1186" s="265" t="s">
        <v>88</v>
      </c>
      <c r="AV1186" s="12" t="s">
        <v>86</v>
      </c>
      <c r="AW1186" s="12" t="s">
        <v>41</v>
      </c>
      <c r="AX1186" s="12" t="s">
        <v>78</v>
      </c>
      <c r="AY1186" s="265" t="s">
        <v>187</v>
      </c>
    </row>
    <row r="1187" spans="2:51" s="13" customFormat="1" ht="13.5">
      <c r="B1187" s="266"/>
      <c r="C1187" s="267"/>
      <c r="D1187" s="253" t="s">
        <v>244</v>
      </c>
      <c r="E1187" s="268" t="s">
        <v>34</v>
      </c>
      <c r="F1187" s="269" t="s">
        <v>1340</v>
      </c>
      <c r="G1187" s="267"/>
      <c r="H1187" s="270">
        <v>53.816</v>
      </c>
      <c r="I1187" s="271"/>
      <c r="J1187" s="267"/>
      <c r="K1187" s="267"/>
      <c r="L1187" s="272"/>
      <c r="M1187" s="273"/>
      <c r="N1187" s="274"/>
      <c r="O1187" s="274"/>
      <c r="P1187" s="274"/>
      <c r="Q1187" s="274"/>
      <c r="R1187" s="274"/>
      <c r="S1187" s="274"/>
      <c r="T1187" s="275"/>
      <c r="AT1187" s="276" t="s">
        <v>244</v>
      </c>
      <c r="AU1187" s="276" t="s">
        <v>88</v>
      </c>
      <c r="AV1187" s="13" t="s">
        <v>88</v>
      </c>
      <c r="AW1187" s="13" t="s">
        <v>41</v>
      </c>
      <c r="AX1187" s="13" t="s">
        <v>78</v>
      </c>
      <c r="AY1187" s="276" t="s">
        <v>187</v>
      </c>
    </row>
    <row r="1188" spans="2:51" s="13" customFormat="1" ht="13.5">
      <c r="B1188" s="266"/>
      <c r="C1188" s="267"/>
      <c r="D1188" s="253" t="s">
        <v>244</v>
      </c>
      <c r="E1188" s="268" t="s">
        <v>34</v>
      </c>
      <c r="F1188" s="269" t="s">
        <v>1341</v>
      </c>
      <c r="G1188" s="267"/>
      <c r="H1188" s="270">
        <v>73.586</v>
      </c>
      <c r="I1188" s="271"/>
      <c r="J1188" s="267"/>
      <c r="K1188" s="267"/>
      <c r="L1188" s="272"/>
      <c r="M1188" s="273"/>
      <c r="N1188" s="274"/>
      <c r="O1188" s="274"/>
      <c r="P1188" s="274"/>
      <c r="Q1188" s="274"/>
      <c r="R1188" s="274"/>
      <c r="S1188" s="274"/>
      <c r="T1188" s="275"/>
      <c r="AT1188" s="276" t="s">
        <v>244</v>
      </c>
      <c r="AU1188" s="276" t="s">
        <v>88</v>
      </c>
      <c r="AV1188" s="13" t="s">
        <v>88</v>
      </c>
      <c r="AW1188" s="13" t="s">
        <v>41</v>
      </c>
      <c r="AX1188" s="13" t="s">
        <v>78</v>
      </c>
      <c r="AY1188" s="276" t="s">
        <v>187</v>
      </c>
    </row>
    <row r="1189" spans="2:51" s="13" customFormat="1" ht="13.5">
      <c r="B1189" s="266"/>
      <c r="C1189" s="267"/>
      <c r="D1189" s="253" t="s">
        <v>244</v>
      </c>
      <c r="E1189" s="268" t="s">
        <v>34</v>
      </c>
      <c r="F1189" s="269" t="s">
        <v>1342</v>
      </c>
      <c r="G1189" s="267"/>
      <c r="H1189" s="270">
        <v>2.38</v>
      </c>
      <c r="I1189" s="271"/>
      <c r="J1189" s="267"/>
      <c r="K1189" s="267"/>
      <c r="L1189" s="272"/>
      <c r="M1189" s="273"/>
      <c r="N1189" s="274"/>
      <c r="O1189" s="274"/>
      <c r="P1189" s="274"/>
      <c r="Q1189" s="274"/>
      <c r="R1189" s="274"/>
      <c r="S1189" s="274"/>
      <c r="T1189" s="275"/>
      <c r="AT1189" s="276" t="s">
        <v>244</v>
      </c>
      <c r="AU1189" s="276" t="s">
        <v>88</v>
      </c>
      <c r="AV1189" s="13" t="s">
        <v>88</v>
      </c>
      <c r="AW1189" s="13" t="s">
        <v>41</v>
      </c>
      <c r="AX1189" s="13" t="s">
        <v>78</v>
      </c>
      <c r="AY1189" s="276" t="s">
        <v>187</v>
      </c>
    </row>
    <row r="1190" spans="2:51" s="13" customFormat="1" ht="13.5">
      <c r="B1190" s="266"/>
      <c r="C1190" s="267"/>
      <c r="D1190" s="253" t="s">
        <v>244</v>
      </c>
      <c r="E1190" s="268" t="s">
        <v>34</v>
      </c>
      <c r="F1190" s="269" t="s">
        <v>1343</v>
      </c>
      <c r="G1190" s="267"/>
      <c r="H1190" s="270">
        <v>-0.764</v>
      </c>
      <c r="I1190" s="271"/>
      <c r="J1190" s="267"/>
      <c r="K1190" s="267"/>
      <c r="L1190" s="272"/>
      <c r="M1190" s="273"/>
      <c r="N1190" s="274"/>
      <c r="O1190" s="274"/>
      <c r="P1190" s="274"/>
      <c r="Q1190" s="274"/>
      <c r="R1190" s="274"/>
      <c r="S1190" s="274"/>
      <c r="T1190" s="275"/>
      <c r="AT1190" s="276" t="s">
        <v>244</v>
      </c>
      <c r="AU1190" s="276" t="s">
        <v>88</v>
      </c>
      <c r="AV1190" s="13" t="s">
        <v>88</v>
      </c>
      <c r="AW1190" s="13" t="s">
        <v>41</v>
      </c>
      <c r="AX1190" s="13" t="s">
        <v>78</v>
      </c>
      <c r="AY1190" s="276" t="s">
        <v>187</v>
      </c>
    </row>
    <row r="1191" spans="2:51" s="12" customFormat="1" ht="13.5">
      <c r="B1191" s="256"/>
      <c r="C1191" s="257"/>
      <c r="D1191" s="253" t="s">
        <v>244</v>
      </c>
      <c r="E1191" s="258" t="s">
        <v>34</v>
      </c>
      <c r="F1191" s="259" t="s">
        <v>1344</v>
      </c>
      <c r="G1191" s="257"/>
      <c r="H1191" s="258" t="s">
        <v>34</v>
      </c>
      <c r="I1191" s="260"/>
      <c r="J1191" s="257"/>
      <c r="K1191" s="257"/>
      <c r="L1191" s="261"/>
      <c r="M1191" s="262"/>
      <c r="N1191" s="263"/>
      <c r="O1191" s="263"/>
      <c r="P1191" s="263"/>
      <c r="Q1191" s="263"/>
      <c r="R1191" s="263"/>
      <c r="S1191" s="263"/>
      <c r="T1191" s="264"/>
      <c r="AT1191" s="265" t="s">
        <v>244</v>
      </c>
      <c r="AU1191" s="265" t="s">
        <v>88</v>
      </c>
      <c r="AV1191" s="12" t="s">
        <v>86</v>
      </c>
      <c r="AW1191" s="12" t="s">
        <v>41</v>
      </c>
      <c r="AX1191" s="12" t="s">
        <v>78</v>
      </c>
      <c r="AY1191" s="265" t="s">
        <v>187</v>
      </c>
    </row>
    <row r="1192" spans="2:51" s="13" customFormat="1" ht="13.5">
      <c r="B1192" s="266"/>
      <c r="C1192" s="267"/>
      <c r="D1192" s="253" t="s">
        <v>244</v>
      </c>
      <c r="E1192" s="268" t="s">
        <v>34</v>
      </c>
      <c r="F1192" s="269" t="s">
        <v>1345</v>
      </c>
      <c r="G1192" s="267"/>
      <c r="H1192" s="270">
        <v>281.204</v>
      </c>
      <c r="I1192" s="271"/>
      <c r="J1192" s="267"/>
      <c r="K1192" s="267"/>
      <c r="L1192" s="272"/>
      <c r="M1192" s="273"/>
      <c r="N1192" s="274"/>
      <c r="O1192" s="274"/>
      <c r="P1192" s="274"/>
      <c r="Q1192" s="274"/>
      <c r="R1192" s="274"/>
      <c r="S1192" s="274"/>
      <c r="T1192" s="275"/>
      <c r="AT1192" s="276" t="s">
        <v>244</v>
      </c>
      <c r="AU1192" s="276" t="s">
        <v>88</v>
      </c>
      <c r="AV1192" s="13" t="s">
        <v>88</v>
      </c>
      <c r="AW1192" s="13" t="s">
        <v>41</v>
      </c>
      <c r="AX1192" s="13" t="s">
        <v>78</v>
      </c>
      <c r="AY1192" s="276" t="s">
        <v>187</v>
      </c>
    </row>
    <row r="1193" spans="2:51" s="13" customFormat="1" ht="13.5">
      <c r="B1193" s="266"/>
      <c r="C1193" s="267"/>
      <c r="D1193" s="253" t="s">
        <v>244</v>
      </c>
      <c r="E1193" s="268" t="s">
        <v>34</v>
      </c>
      <c r="F1193" s="269" t="s">
        <v>1346</v>
      </c>
      <c r="G1193" s="267"/>
      <c r="H1193" s="270">
        <v>-14.524</v>
      </c>
      <c r="I1193" s="271"/>
      <c r="J1193" s="267"/>
      <c r="K1193" s="267"/>
      <c r="L1193" s="272"/>
      <c r="M1193" s="273"/>
      <c r="N1193" s="274"/>
      <c r="O1193" s="274"/>
      <c r="P1193" s="274"/>
      <c r="Q1193" s="274"/>
      <c r="R1193" s="274"/>
      <c r="S1193" s="274"/>
      <c r="T1193" s="275"/>
      <c r="AT1193" s="276" t="s">
        <v>244</v>
      </c>
      <c r="AU1193" s="276" t="s">
        <v>88</v>
      </c>
      <c r="AV1193" s="13" t="s">
        <v>88</v>
      </c>
      <c r="AW1193" s="13" t="s">
        <v>41</v>
      </c>
      <c r="AX1193" s="13" t="s">
        <v>78</v>
      </c>
      <c r="AY1193" s="276" t="s">
        <v>187</v>
      </c>
    </row>
    <row r="1194" spans="2:51" s="12" customFormat="1" ht="13.5">
      <c r="B1194" s="256"/>
      <c r="C1194" s="257"/>
      <c r="D1194" s="253" t="s">
        <v>244</v>
      </c>
      <c r="E1194" s="258" t="s">
        <v>34</v>
      </c>
      <c r="F1194" s="259" t="s">
        <v>1347</v>
      </c>
      <c r="G1194" s="257"/>
      <c r="H1194" s="258" t="s">
        <v>34</v>
      </c>
      <c r="I1194" s="260"/>
      <c r="J1194" s="257"/>
      <c r="K1194" s="257"/>
      <c r="L1194" s="261"/>
      <c r="M1194" s="262"/>
      <c r="N1194" s="263"/>
      <c r="O1194" s="263"/>
      <c r="P1194" s="263"/>
      <c r="Q1194" s="263"/>
      <c r="R1194" s="263"/>
      <c r="S1194" s="263"/>
      <c r="T1194" s="264"/>
      <c r="AT1194" s="265" t="s">
        <v>244</v>
      </c>
      <c r="AU1194" s="265" t="s">
        <v>88</v>
      </c>
      <c r="AV1194" s="12" t="s">
        <v>86</v>
      </c>
      <c r="AW1194" s="12" t="s">
        <v>41</v>
      </c>
      <c r="AX1194" s="12" t="s">
        <v>78</v>
      </c>
      <c r="AY1194" s="265" t="s">
        <v>187</v>
      </c>
    </row>
    <row r="1195" spans="2:51" s="13" customFormat="1" ht="13.5">
      <c r="B1195" s="266"/>
      <c r="C1195" s="267"/>
      <c r="D1195" s="253" t="s">
        <v>244</v>
      </c>
      <c r="E1195" s="268" t="s">
        <v>34</v>
      </c>
      <c r="F1195" s="269" t="s">
        <v>1348</v>
      </c>
      <c r="G1195" s="267"/>
      <c r="H1195" s="270">
        <v>73.559</v>
      </c>
      <c r="I1195" s="271"/>
      <c r="J1195" s="267"/>
      <c r="K1195" s="267"/>
      <c r="L1195" s="272"/>
      <c r="M1195" s="273"/>
      <c r="N1195" s="274"/>
      <c r="O1195" s="274"/>
      <c r="P1195" s="274"/>
      <c r="Q1195" s="274"/>
      <c r="R1195" s="274"/>
      <c r="S1195" s="274"/>
      <c r="T1195" s="275"/>
      <c r="AT1195" s="276" t="s">
        <v>244</v>
      </c>
      <c r="AU1195" s="276" t="s">
        <v>88</v>
      </c>
      <c r="AV1195" s="13" t="s">
        <v>88</v>
      </c>
      <c r="AW1195" s="13" t="s">
        <v>41</v>
      </c>
      <c r="AX1195" s="13" t="s">
        <v>78</v>
      </c>
      <c r="AY1195" s="276" t="s">
        <v>187</v>
      </c>
    </row>
    <row r="1196" spans="2:51" s="13" customFormat="1" ht="13.5">
      <c r="B1196" s="266"/>
      <c r="C1196" s="267"/>
      <c r="D1196" s="253" t="s">
        <v>244</v>
      </c>
      <c r="E1196" s="268" t="s">
        <v>34</v>
      </c>
      <c r="F1196" s="269" t="s">
        <v>1349</v>
      </c>
      <c r="G1196" s="267"/>
      <c r="H1196" s="270">
        <v>-1.28</v>
      </c>
      <c r="I1196" s="271"/>
      <c r="J1196" s="267"/>
      <c r="K1196" s="267"/>
      <c r="L1196" s="272"/>
      <c r="M1196" s="273"/>
      <c r="N1196" s="274"/>
      <c r="O1196" s="274"/>
      <c r="P1196" s="274"/>
      <c r="Q1196" s="274"/>
      <c r="R1196" s="274"/>
      <c r="S1196" s="274"/>
      <c r="T1196" s="275"/>
      <c r="AT1196" s="276" t="s">
        <v>244</v>
      </c>
      <c r="AU1196" s="276" t="s">
        <v>88</v>
      </c>
      <c r="AV1196" s="13" t="s">
        <v>88</v>
      </c>
      <c r="AW1196" s="13" t="s">
        <v>41</v>
      </c>
      <c r="AX1196" s="13" t="s">
        <v>78</v>
      </c>
      <c r="AY1196" s="276" t="s">
        <v>187</v>
      </c>
    </row>
    <row r="1197" spans="2:51" s="14" customFormat="1" ht="13.5">
      <c r="B1197" s="277"/>
      <c r="C1197" s="278"/>
      <c r="D1197" s="253" t="s">
        <v>244</v>
      </c>
      <c r="E1197" s="279" t="s">
        <v>34</v>
      </c>
      <c r="F1197" s="280" t="s">
        <v>251</v>
      </c>
      <c r="G1197" s="278"/>
      <c r="H1197" s="281">
        <v>467.977</v>
      </c>
      <c r="I1197" s="282"/>
      <c r="J1197" s="278"/>
      <c r="K1197" s="278"/>
      <c r="L1197" s="283"/>
      <c r="M1197" s="284"/>
      <c r="N1197" s="285"/>
      <c r="O1197" s="285"/>
      <c r="P1197" s="285"/>
      <c r="Q1197" s="285"/>
      <c r="R1197" s="285"/>
      <c r="S1197" s="285"/>
      <c r="T1197" s="286"/>
      <c r="AT1197" s="287" t="s">
        <v>244</v>
      </c>
      <c r="AU1197" s="287" t="s">
        <v>88</v>
      </c>
      <c r="AV1197" s="14" t="s">
        <v>204</v>
      </c>
      <c r="AW1197" s="14" t="s">
        <v>41</v>
      </c>
      <c r="AX1197" s="14" t="s">
        <v>86</v>
      </c>
      <c r="AY1197" s="287" t="s">
        <v>187</v>
      </c>
    </row>
    <row r="1198" spans="2:65" s="1" customFormat="1" ht="25.5" customHeight="1">
      <c r="B1198" s="49"/>
      <c r="C1198" s="294" t="s">
        <v>1682</v>
      </c>
      <c r="D1198" s="294" t="s">
        <v>531</v>
      </c>
      <c r="E1198" s="295" t="s">
        <v>1683</v>
      </c>
      <c r="F1198" s="296" t="s">
        <v>1684</v>
      </c>
      <c r="G1198" s="297" t="s">
        <v>235</v>
      </c>
      <c r="H1198" s="298">
        <v>514.797</v>
      </c>
      <c r="I1198" s="299"/>
      <c r="J1198" s="300">
        <f>ROUND(I1198*H1198,2)</f>
        <v>0</v>
      </c>
      <c r="K1198" s="296" t="s">
        <v>194</v>
      </c>
      <c r="L1198" s="301"/>
      <c r="M1198" s="302" t="s">
        <v>34</v>
      </c>
      <c r="N1198" s="303" t="s">
        <v>49</v>
      </c>
      <c r="O1198" s="50"/>
      <c r="P1198" s="246">
        <f>O1198*H1198</f>
        <v>0</v>
      </c>
      <c r="Q1198" s="246">
        <v>0.00012</v>
      </c>
      <c r="R1198" s="246">
        <f>Q1198*H1198</f>
        <v>0.06177564000000001</v>
      </c>
      <c r="S1198" s="246">
        <v>0</v>
      </c>
      <c r="T1198" s="247">
        <f>S1198*H1198</f>
        <v>0</v>
      </c>
      <c r="AR1198" s="26" t="s">
        <v>426</v>
      </c>
      <c r="AT1198" s="26" t="s">
        <v>531</v>
      </c>
      <c r="AU1198" s="26" t="s">
        <v>88</v>
      </c>
      <c r="AY1198" s="26" t="s">
        <v>187</v>
      </c>
      <c r="BE1198" s="248">
        <f>IF(N1198="základní",J1198,0)</f>
        <v>0</v>
      </c>
      <c r="BF1198" s="248">
        <f>IF(N1198="snížená",J1198,0)</f>
        <v>0</v>
      </c>
      <c r="BG1198" s="248">
        <f>IF(N1198="zákl. přenesená",J1198,0)</f>
        <v>0</v>
      </c>
      <c r="BH1198" s="248">
        <f>IF(N1198="sníž. přenesená",J1198,0)</f>
        <v>0</v>
      </c>
      <c r="BI1198" s="248">
        <f>IF(N1198="nulová",J1198,0)</f>
        <v>0</v>
      </c>
      <c r="BJ1198" s="26" t="s">
        <v>86</v>
      </c>
      <c r="BK1198" s="248">
        <f>ROUND(I1198*H1198,2)</f>
        <v>0</v>
      </c>
      <c r="BL1198" s="26" t="s">
        <v>338</v>
      </c>
      <c r="BM1198" s="26" t="s">
        <v>1685</v>
      </c>
    </row>
    <row r="1199" spans="2:51" s="13" customFormat="1" ht="13.5">
      <c r="B1199" s="266"/>
      <c r="C1199" s="267"/>
      <c r="D1199" s="253" t="s">
        <v>244</v>
      </c>
      <c r="E1199" s="267"/>
      <c r="F1199" s="269" t="s">
        <v>1686</v>
      </c>
      <c r="G1199" s="267"/>
      <c r="H1199" s="270">
        <v>514.797</v>
      </c>
      <c r="I1199" s="271"/>
      <c r="J1199" s="267"/>
      <c r="K1199" s="267"/>
      <c r="L1199" s="272"/>
      <c r="M1199" s="273"/>
      <c r="N1199" s="274"/>
      <c r="O1199" s="274"/>
      <c r="P1199" s="274"/>
      <c r="Q1199" s="274"/>
      <c r="R1199" s="274"/>
      <c r="S1199" s="274"/>
      <c r="T1199" s="275"/>
      <c r="AT1199" s="276" t="s">
        <v>244</v>
      </c>
      <c r="AU1199" s="276" t="s">
        <v>88</v>
      </c>
      <c r="AV1199" s="13" t="s">
        <v>88</v>
      </c>
      <c r="AW1199" s="13" t="s">
        <v>6</v>
      </c>
      <c r="AX1199" s="13" t="s">
        <v>86</v>
      </c>
      <c r="AY1199" s="276" t="s">
        <v>187</v>
      </c>
    </row>
    <row r="1200" spans="2:65" s="1" customFormat="1" ht="16.5" customHeight="1">
      <c r="B1200" s="49"/>
      <c r="C1200" s="294" t="s">
        <v>1687</v>
      </c>
      <c r="D1200" s="294" t="s">
        <v>531</v>
      </c>
      <c r="E1200" s="295" t="s">
        <v>1688</v>
      </c>
      <c r="F1200" s="296" t="s">
        <v>1689</v>
      </c>
      <c r="G1200" s="297" t="s">
        <v>235</v>
      </c>
      <c r="H1200" s="298">
        <v>496.056</v>
      </c>
      <c r="I1200" s="299"/>
      <c r="J1200" s="300">
        <f>ROUND(I1200*H1200,2)</f>
        <v>0</v>
      </c>
      <c r="K1200" s="296" t="s">
        <v>194</v>
      </c>
      <c r="L1200" s="301"/>
      <c r="M1200" s="302" t="s">
        <v>34</v>
      </c>
      <c r="N1200" s="303" t="s">
        <v>49</v>
      </c>
      <c r="O1200" s="50"/>
      <c r="P1200" s="246">
        <f>O1200*H1200</f>
        <v>0</v>
      </c>
      <c r="Q1200" s="246">
        <v>0.00038</v>
      </c>
      <c r="R1200" s="246">
        <f>Q1200*H1200</f>
        <v>0.18850128</v>
      </c>
      <c r="S1200" s="246">
        <v>0</v>
      </c>
      <c r="T1200" s="247">
        <f>S1200*H1200</f>
        <v>0</v>
      </c>
      <c r="AR1200" s="26" t="s">
        <v>426</v>
      </c>
      <c r="AT1200" s="26" t="s">
        <v>531</v>
      </c>
      <c r="AU1200" s="26" t="s">
        <v>88</v>
      </c>
      <c r="AY1200" s="26" t="s">
        <v>187</v>
      </c>
      <c r="BE1200" s="248">
        <f>IF(N1200="základní",J1200,0)</f>
        <v>0</v>
      </c>
      <c r="BF1200" s="248">
        <f>IF(N1200="snížená",J1200,0)</f>
        <v>0</v>
      </c>
      <c r="BG1200" s="248">
        <f>IF(N1200="zákl. přenesená",J1200,0)</f>
        <v>0</v>
      </c>
      <c r="BH1200" s="248">
        <f>IF(N1200="sníž. přenesená",J1200,0)</f>
        <v>0</v>
      </c>
      <c r="BI1200" s="248">
        <f>IF(N1200="nulová",J1200,0)</f>
        <v>0</v>
      </c>
      <c r="BJ1200" s="26" t="s">
        <v>86</v>
      </c>
      <c r="BK1200" s="248">
        <f>ROUND(I1200*H1200,2)</f>
        <v>0</v>
      </c>
      <c r="BL1200" s="26" t="s">
        <v>338</v>
      </c>
      <c r="BM1200" s="26" t="s">
        <v>1690</v>
      </c>
    </row>
    <row r="1201" spans="2:51" s="13" customFormat="1" ht="13.5">
      <c r="B1201" s="266"/>
      <c r="C1201" s="267"/>
      <c r="D1201" s="253" t="s">
        <v>244</v>
      </c>
      <c r="E1201" s="267"/>
      <c r="F1201" s="269" t="s">
        <v>1691</v>
      </c>
      <c r="G1201" s="267"/>
      <c r="H1201" s="270">
        <v>496.056</v>
      </c>
      <c r="I1201" s="271"/>
      <c r="J1201" s="267"/>
      <c r="K1201" s="267"/>
      <c r="L1201" s="272"/>
      <c r="M1201" s="273"/>
      <c r="N1201" s="274"/>
      <c r="O1201" s="274"/>
      <c r="P1201" s="274"/>
      <c r="Q1201" s="274"/>
      <c r="R1201" s="274"/>
      <c r="S1201" s="274"/>
      <c r="T1201" s="275"/>
      <c r="AT1201" s="276" t="s">
        <v>244</v>
      </c>
      <c r="AU1201" s="276" t="s">
        <v>88</v>
      </c>
      <c r="AV1201" s="13" t="s">
        <v>88</v>
      </c>
      <c r="AW1201" s="13" t="s">
        <v>6</v>
      </c>
      <c r="AX1201" s="13" t="s">
        <v>86</v>
      </c>
      <c r="AY1201" s="276" t="s">
        <v>187</v>
      </c>
    </row>
    <row r="1202" spans="2:65" s="1" customFormat="1" ht="38.25" customHeight="1">
      <c r="B1202" s="49"/>
      <c r="C1202" s="237" t="s">
        <v>1692</v>
      </c>
      <c r="D1202" s="237" t="s">
        <v>190</v>
      </c>
      <c r="E1202" s="238" t="s">
        <v>1693</v>
      </c>
      <c r="F1202" s="239" t="s">
        <v>1694</v>
      </c>
      <c r="G1202" s="240" t="s">
        <v>326</v>
      </c>
      <c r="H1202" s="241">
        <v>0.255</v>
      </c>
      <c r="I1202" s="242"/>
      <c r="J1202" s="243">
        <f>ROUND(I1202*H1202,2)</f>
        <v>0</v>
      </c>
      <c r="K1202" s="239" t="s">
        <v>194</v>
      </c>
      <c r="L1202" s="75"/>
      <c r="M1202" s="244" t="s">
        <v>34</v>
      </c>
      <c r="N1202" s="245" t="s">
        <v>49</v>
      </c>
      <c r="O1202" s="50"/>
      <c r="P1202" s="246">
        <f>O1202*H1202</f>
        <v>0</v>
      </c>
      <c r="Q1202" s="246">
        <v>0</v>
      </c>
      <c r="R1202" s="246">
        <f>Q1202*H1202</f>
        <v>0</v>
      </c>
      <c r="S1202" s="246">
        <v>0</v>
      </c>
      <c r="T1202" s="247">
        <f>S1202*H1202</f>
        <v>0</v>
      </c>
      <c r="AR1202" s="26" t="s">
        <v>338</v>
      </c>
      <c r="AT1202" s="26" t="s">
        <v>190</v>
      </c>
      <c r="AU1202" s="26" t="s">
        <v>88</v>
      </c>
      <c r="AY1202" s="26" t="s">
        <v>187</v>
      </c>
      <c r="BE1202" s="248">
        <f>IF(N1202="základní",J1202,0)</f>
        <v>0</v>
      </c>
      <c r="BF1202" s="248">
        <f>IF(N1202="snížená",J1202,0)</f>
        <v>0</v>
      </c>
      <c r="BG1202" s="248">
        <f>IF(N1202="zákl. přenesená",J1202,0)</f>
        <v>0</v>
      </c>
      <c r="BH1202" s="248">
        <f>IF(N1202="sníž. přenesená",J1202,0)</f>
        <v>0</v>
      </c>
      <c r="BI1202" s="248">
        <f>IF(N1202="nulová",J1202,0)</f>
        <v>0</v>
      </c>
      <c r="BJ1202" s="26" t="s">
        <v>86</v>
      </c>
      <c r="BK1202" s="248">
        <f>ROUND(I1202*H1202,2)</f>
        <v>0</v>
      </c>
      <c r="BL1202" s="26" t="s">
        <v>338</v>
      </c>
      <c r="BM1202" s="26" t="s">
        <v>1695</v>
      </c>
    </row>
    <row r="1203" spans="2:47" s="1" customFormat="1" ht="13.5">
      <c r="B1203" s="49"/>
      <c r="C1203" s="77"/>
      <c r="D1203" s="253" t="s">
        <v>237</v>
      </c>
      <c r="E1203" s="77"/>
      <c r="F1203" s="254" t="s">
        <v>1696</v>
      </c>
      <c r="G1203" s="77"/>
      <c r="H1203" s="77"/>
      <c r="I1203" s="207"/>
      <c r="J1203" s="77"/>
      <c r="K1203" s="77"/>
      <c r="L1203" s="75"/>
      <c r="M1203" s="255"/>
      <c r="N1203" s="50"/>
      <c r="O1203" s="50"/>
      <c r="P1203" s="50"/>
      <c r="Q1203" s="50"/>
      <c r="R1203" s="50"/>
      <c r="S1203" s="50"/>
      <c r="T1203" s="98"/>
      <c r="AT1203" s="26" t="s">
        <v>237</v>
      </c>
      <c r="AU1203" s="26" t="s">
        <v>88</v>
      </c>
    </row>
    <row r="1204" spans="2:63" s="11" customFormat="1" ht="29.85" customHeight="1">
      <c r="B1204" s="221"/>
      <c r="C1204" s="222"/>
      <c r="D1204" s="223" t="s">
        <v>77</v>
      </c>
      <c r="E1204" s="235" t="s">
        <v>1697</v>
      </c>
      <c r="F1204" s="235" t="s">
        <v>1698</v>
      </c>
      <c r="G1204" s="222"/>
      <c r="H1204" s="222"/>
      <c r="I1204" s="225"/>
      <c r="J1204" s="236">
        <f>BK1204</f>
        <v>0</v>
      </c>
      <c r="K1204" s="222"/>
      <c r="L1204" s="227"/>
      <c r="M1204" s="228"/>
      <c r="N1204" s="229"/>
      <c r="O1204" s="229"/>
      <c r="P1204" s="230">
        <f>SUM(P1205:P1251)</f>
        <v>0</v>
      </c>
      <c r="Q1204" s="229"/>
      <c r="R1204" s="230">
        <f>SUM(R1205:R1251)</f>
        <v>0.9958079000000001</v>
      </c>
      <c r="S1204" s="229"/>
      <c r="T1204" s="231">
        <f>SUM(T1205:T1251)</f>
        <v>0</v>
      </c>
      <c r="AR1204" s="232" t="s">
        <v>88</v>
      </c>
      <c r="AT1204" s="233" t="s">
        <v>77</v>
      </c>
      <c r="AU1204" s="233" t="s">
        <v>86</v>
      </c>
      <c r="AY1204" s="232" t="s">
        <v>187</v>
      </c>
      <c r="BK1204" s="234">
        <f>SUM(BK1205:BK1251)</f>
        <v>0</v>
      </c>
    </row>
    <row r="1205" spans="2:65" s="1" customFormat="1" ht="16.5" customHeight="1">
      <c r="B1205" s="49"/>
      <c r="C1205" s="237" t="s">
        <v>1699</v>
      </c>
      <c r="D1205" s="237" t="s">
        <v>190</v>
      </c>
      <c r="E1205" s="238" t="s">
        <v>1700</v>
      </c>
      <c r="F1205" s="239" t="s">
        <v>1701</v>
      </c>
      <c r="G1205" s="240" t="s">
        <v>393</v>
      </c>
      <c r="H1205" s="241">
        <v>64</v>
      </c>
      <c r="I1205" s="242"/>
      <c r="J1205" s="243">
        <f>ROUND(I1205*H1205,2)</f>
        <v>0</v>
      </c>
      <c r="K1205" s="239" t="s">
        <v>194</v>
      </c>
      <c r="L1205" s="75"/>
      <c r="M1205" s="244" t="s">
        <v>34</v>
      </c>
      <c r="N1205" s="245" t="s">
        <v>49</v>
      </c>
      <c r="O1205" s="50"/>
      <c r="P1205" s="246">
        <f>O1205*H1205</f>
        <v>0</v>
      </c>
      <c r="Q1205" s="246">
        <v>0</v>
      </c>
      <c r="R1205" s="246">
        <f>Q1205*H1205</f>
        <v>0</v>
      </c>
      <c r="S1205" s="246">
        <v>0</v>
      </c>
      <c r="T1205" s="247">
        <f>S1205*H1205</f>
        <v>0</v>
      </c>
      <c r="AR1205" s="26" t="s">
        <v>338</v>
      </c>
      <c r="AT1205" s="26" t="s">
        <v>190</v>
      </c>
      <c r="AU1205" s="26" t="s">
        <v>88</v>
      </c>
      <c r="AY1205" s="26" t="s">
        <v>187</v>
      </c>
      <c r="BE1205" s="248">
        <f>IF(N1205="základní",J1205,0)</f>
        <v>0</v>
      </c>
      <c r="BF1205" s="248">
        <f>IF(N1205="snížená",J1205,0)</f>
        <v>0</v>
      </c>
      <c r="BG1205" s="248">
        <f>IF(N1205="zákl. přenesená",J1205,0)</f>
        <v>0</v>
      </c>
      <c r="BH1205" s="248">
        <f>IF(N1205="sníž. přenesená",J1205,0)</f>
        <v>0</v>
      </c>
      <c r="BI1205" s="248">
        <f>IF(N1205="nulová",J1205,0)</f>
        <v>0</v>
      </c>
      <c r="BJ1205" s="26" t="s">
        <v>86</v>
      </c>
      <c r="BK1205" s="248">
        <f>ROUND(I1205*H1205,2)</f>
        <v>0</v>
      </c>
      <c r="BL1205" s="26" t="s">
        <v>338</v>
      </c>
      <c r="BM1205" s="26" t="s">
        <v>1702</v>
      </c>
    </row>
    <row r="1206" spans="2:47" s="1" customFormat="1" ht="13.5">
      <c r="B1206" s="49"/>
      <c r="C1206" s="77"/>
      <c r="D1206" s="253" t="s">
        <v>237</v>
      </c>
      <c r="E1206" s="77"/>
      <c r="F1206" s="254" t="s">
        <v>1703</v>
      </c>
      <c r="G1206" s="77"/>
      <c r="H1206" s="77"/>
      <c r="I1206" s="207"/>
      <c r="J1206" s="77"/>
      <c r="K1206" s="77"/>
      <c r="L1206" s="75"/>
      <c r="M1206" s="255"/>
      <c r="N1206" s="50"/>
      <c r="O1206" s="50"/>
      <c r="P1206" s="50"/>
      <c r="Q1206" s="50"/>
      <c r="R1206" s="50"/>
      <c r="S1206" s="50"/>
      <c r="T1206" s="98"/>
      <c r="AT1206" s="26" t="s">
        <v>237</v>
      </c>
      <c r="AU1206" s="26" t="s">
        <v>88</v>
      </c>
    </row>
    <row r="1207" spans="2:51" s="13" customFormat="1" ht="13.5">
      <c r="B1207" s="266"/>
      <c r="C1207" s="267"/>
      <c r="D1207" s="253" t="s">
        <v>244</v>
      </c>
      <c r="E1207" s="268" t="s">
        <v>34</v>
      </c>
      <c r="F1207" s="269" t="s">
        <v>1704</v>
      </c>
      <c r="G1207" s="267"/>
      <c r="H1207" s="270">
        <v>64</v>
      </c>
      <c r="I1207" s="271"/>
      <c r="J1207" s="267"/>
      <c r="K1207" s="267"/>
      <c r="L1207" s="272"/>
      <c r="M1207" s="273"/>
      <c r="N1207" s="274"/>
      <c r="O1207" s="274"/>
      <c r="P1207" s="274"/>
      <c r="Q1207" s="274"/>
      <c r="R1207" s="274"/>
      <c r="S1207" s="274"/>
      <c r="T1207" s="275"/>
      <c r="AT1207" s="276" t="s">
        <v>244</v>
      </c>
      <c r="AU1207" s="276" t="s">
        <v>88</v>
      </c>
      <c r="AV1207" s="13" t="s">
        <v>88</v>
      </c>
      <c r="AW1207" s="13" t="s">
        <v>41</v>
      </c>
      <c r="AX1207" s="13" t="s">
        <v>86</v>
      </c>
      <c r="AY1207" s="276" t="s">
        <v>187</v>
      </c>
    </row>
    <row r="1208" spans="2:65" s="1" customFormat="1" ht="16.5" customHeight="1">
      <c r="B1208" s="49"/>
      <c r="C1208" s="294" t="s">
        <v>1705</v>
      </c>
      <c r="D1208" s="294" t="s">
        <v>531</v>
      </c>
      <c r="E1208" s="295" t="s">
        <v>1706</v>
      </c>
      <c r="F1208" s="296" t="s">
        <v>1707</v>
      </c>
      <c r="G1208" s="297" t="s">
        <v>393</v>
      </c>
      <c r="H1208" s="298">
        <v>65.28</v>
      </c>
      <c r="I1208" s="299"/>
      <c r="J1208" s="300">
        <f>ROUND(I1208*H1208,2)</f>
        <v>0</v>
      </c>
      <c r="K1208" s="296" t="s">
        <v>34</v>
      </c>
      <c r="L1208" s="301"/>
      <c r="M1208" s="302" t="s">
        <v>34</v>
      </c>
      <c r="N1208" s="303" t="s">
        <v>49</v>
      </c>
      <c r="O1208" s="50"/>
      <c r="P1208" s="246">
        <f>O1208*H1208</f>
        <v>0</v>
      </c>
      <c r="Q1208" s="246">
        <v>0</v>
      </c>
      <c r="R1208" s="246">
        <f>Q1208*H1208</f>
        <v>0</v>
      </c>
      <c r="S1208" s="246">
        <v>0</v>
      </c>
      <c r="T1208" s="247">
        <f>S1208*H1208</f>
        <v>0</v>
      </c>
      <c r="AR1208" s="26" t="s">
        <v>426</v>
      </c>
      <c r="AT1208" s="26" t="s">
        <v>531</v>
      </c>
      <c r="AU1208" s="26" t="s">
        <v>88</v>
      </c>
      <c r="AY1208" s="26" t="s">
        <v>187</v>
      </c>
      <c r="BE1208" s="248">
        <f>IF(N1208="základní",J1208,0)</f>
        <v>0</v>
      </c>
      <c r="BF1208" s="248">
        <f>IF(N1208="snížená",J1208,0)</f>
        <v>0</v>
      </c>
      <c r="BG1208" s="248">
        <f>IF(N1208="zákl. přenesená",J1208,0)</f>
        <v>0</v>
      </c>
      <c r="BH1208" s="248">
        <f>IF(N1208="sníž. přenesená",J1208,0)</f>
        <v>0</v>
      </c>
      <c r="BI1208" s="248">
        <f>IF(N1208="nulová",J1208,0)</f>
        <v>0</v>
      </c>
      <c r="BJ1208" s="26" t="s">
        <v>86</v>
      </c>
      <c r="BK1208" s="248">
        <f>ROUND(I1208*H1208,2)</f>
        <v>0</v>
      </c>
      <c r="BL1208" s="26" t="s">
        <v>338</v>
      </c>
      <c r="BM1208" s="26" t="s">
        <v>1708</v>
      </c>
    </row>
    <row r="1209" spans="2:51" s="13" customFormat="1" ht="13.5">
      <c r="B1209" s="266"/>
      <c r="C1209" s="267"/>
      <c r="D1209" s="253" t="s">
        <v>244</v>
      </c>
      <c r="E1209" s="267"/>
      <c r="F1209" s="269" t="s">
        <v>1709</v>
      </c>
      <c r="G1209" s="267"/>
      <c r="H1209" s="270">
        <v>65.28</v>
      </c>
      <c r="I1209" s="271"/>
      <c r="J1209" s="267"/>
      <c r="K1209" s="267"/>
      <c r="L1209" s="272"/>
      <c r="M1209" s="273"/>
      <c r="N1209" s="274"/>
      <c r="O1209" s="274"/>
      <c r="P1209" s="274"/>
      <c r="Q1209" s="274"/>
      <c r="R1209" s="274"/>
      <c r="S1209" s="274"/>
      <c r="T1209" s="275"/>
      <c r="AT1209" s="276" t="s">
        <v>244</v>
      </c>
      <c r="AU1209" s="276" t="s">
        <v>88</v>
      </c>
      <c r="AV1209" s="13" t="s">
        <v>88</v>
      </c>
      <c r="AW1209" s="13" t="s">
        <v>6</v>
      </c>
      <c r="AX1209" s="13" t="s">
        <v>86</v>
      </c>
      <c r="AY1209" s="276" t="s">
        <v>187</v>
      </c>
    </row>
    <row r="1210" spans="2:65" s="1" customFormat="1" ht="25.5" customHeight="1">
      <c r="B1210" s="49"/>
      <c r="C1210" s="237" t="s">
        <v>1710</v>
      </c>
      <c r="D1210" s="237" t="s">
        <v>190</v>
      </c>
      <c r="E1210" s="238" t="s">
        <v>1711</v>
      </c>
      <c r="F1210" s="239" t="s">
        <v>1712</v>
      </c>
      <c r="G1210" s="240" t="s">
        <v>235</v>
      </c>
      <c r="H1210" s="241">
        <v>198.72</v>
      </c>
      <c r="I1210" s="242"/>
      <c r="J1210" s="243">
        <f>ROUND(I1210*H1210,2)</f>
        <v>0</v>
      </c>
      <c r="K1210" s="239" t="s">
        <v>194</v>
      </c>
      <c r="L1210" s="75"/>
      <c r="M1210" s="244" t="s">
        <v>34</v>
      </c>
      <c r="N1210" s="245" t="s">
        <v>49</v>
      </c>
      <c r="O1210" s="50"/>
      <c r="P1210" s="246">
        <f>O1210*H1210</f>
        <v>0</v>
      </c>
      <c r="Q1210" s="246">
        <v>0</v>
      </c>
      <c r="R1210" s="246">
        <f>Q1210*H1210</f>
        <v>0</v>
      </c>
      <c r="S1210" s="246">
        <v>0</v>
      </c>
      <c r="T1210" s="247">
        <f>S1210*H1210</f>
        <v>0</v>
      </c>
      <c r="AR1210" s="26" t="s">
        <v>338</v>
      </c>
      <c r="AT1210" s="26" t="s">
        <v>190</v>
      </c>
      <c r="AU1210" s="26" t="s">
        <v>88</v>
      </c>
      <c r="AY1210" s="26" t="s">
        <v>187</v>
      </c>
      <c r="BE1210" s="248">
        <f>IF(N1210="základní",J1210,0)</f>
        <v>0</v>
      </c>
      <c r="BF1210" s="248">
        <f>IF(N1210="snížená",J1210,0)</f>
        <v>0</v>
      </c>
      <c r="BG1210" s="248">
        <f>IF(N1210="zákl. přenesená",J1210,0)</f>
        <v>0</v>
      </c>
      <c r="BH1210" s="248">
        <f>IF(N1210="sníž. přenesená",J1210,0)</f>
        <v>0</v>
      </c>
      <c r="BI1210" s="248">
        <f>IF(N1210="nulová",J1210,0)</f>
        <v>0</v>
      </c>
      <c r="BJ1210" s="26" t="s">
        <v>86</v>
      </c>
      <c r="BK1210" s="248">
        <f>ROUND(I1210*H1210,2)</f>
        <v>0</v>
      </c>
      <c r="BL1210" s="26" t="s">
        <v>338</v>
      </c>
      <c r="BM1210" s="26" t="s">
        <v>1713</v>
      </c>
    </row>
    <row r="1211" spans="2:47" s="1" customFormat="1" ht="13.5">
      <c r="B1211" s="49"/>
      <c r="C1211" s="77"/>
      <c r="D1211" s="253" t="s">
        <v>237</v>
      </c>
      <c r="E1211" s="77"/>
      <c r="F1211" s="254" t="s">
        <v>1714</v>
      </c>
      <c r="G1211" s="77"/>
      <c r="H1211" s="77"/>
      <c r="I1211" s="207"/>
      <c r="J1211" s="77"/>
      <c r="K1211" s="77"/>
      <c r="L1211" s="75"/>
      <c r="M1211" s="255"/>
      <c r="N1211" s="50"/>
      <c r="O1211" s="50"/>
      <c r="P1211" s="50"/>
      <c r="Q1211" s="50"/>
      <c r="R1211" s="50"/>
      <c r="S1211" s="50"/>
      <c r="T1211" s="98"/>
      <c r="AT1211" s="26" t="s">
        <v>237</v>
      </c>
      <c r="AU1211" s="26" t="s">
        <v>88</v>
      </c>
    </row>
    <row r="1212" spans="2:51" s="13" customFormat="1" ht="13.5">
      <c r="B1212" s="266"/>
      <c r="C1212" s="267"/>
      <c r="D1212" s="253" t="s">
        <v>244</v>
      </c>
      <c r="E1212" s="268" t="s">
        <v>34</v>
      </c>
      <c r="F1212" s="269" t="s">
        <v>1715</v>
      </c>
      <c r="G1212" s="267"/>
      <c r="H1212" s="270">
        <v>198.72</v>
      </c>
      <c r="I1212" s="271"/>
      <c r="J1212" s="267"/>
      <c r="K1212" s="267"/>
      <c r="L1212" s="272"/>
      <c r="M1212" s="273"/>
      <c r="N1212" s="274"/>
      <c r="O1212" s="274"/>
      <c r="P1212" s="274"/>
      <c r="Q1212" s="274"/>
      <c r="R1212" s="274"/>
      <c r="S1212" s="274"/>
      <c r="T1212" s="275"/>
      <c r="AT1212" s="276" t="s">
        <v>244</v>
      </c>
      <c r="AU1212" s="276" t="s">
        <v>88</v>
      </c>
      <c r="AV1212" s="13" t="s">
        <v>88</v>
      </c>
      <c r="AW1212" s="13" t="s">
        <v>41</v>
      </c>
      <c r="AX1212" s="13" t="s">
        <v>86</v>
      </c>
      <c r="AY1212" s="276" t="s">
        <v>187</v>
      </c>
    </row>
    <row r="1213" spans="2:65" s="1" customFormat="1" ht="16.5" customHeight="1">
      <c r="B1213" s="49"/>
      <c r="C1213" s="294" t="s">
        <v>1716</v>
      </c>
      <c r="D1213" s="294" t="s">
        <v>531</v>
      </c>
      <c r="E1213" s="295" t="s">
        <v>1717</v>
      </c>
      <c r="F1213" s="296" t="s">
        <v>1718</v>
      </c>
      <c r="G1213" s="297" t="s">
        <v>235</v>
      </c>
      <c r="H1213" s="298">
        <v>218.592</v>
      </c>
      <c r="I1213" s="299"/>
      <c r="J1213" s="300">
        <f>ROUND(I1213*H1213,2)</f>
        <v>0</v>
      </c>
      <c r="K1213" s="296" t="s">
        <v>34</v>
      </c>
      <c r="L1213" s="301"/>
      <c r="M1213" s="302" t="s">
        <v>34</v>
      </c>
      <c r="N1213" s="303" t="s">
        <v>49</v>
      </c>
      <c r="O1213" s="50"/>
      <c r="P1213" s="246">
        <f>O1213*H1213</f>
        <v>0</v>
      </c>
      <c r="Q1213" s="246">
        <v>0</v>
      </c>
      <c r="R1213" s="246">
        <f>Q1213*H1213</f>
        <v>0</v>
      </c>
      <c r="S1213" s="246">
        <v>0</v>
      </c>
      <c r="T1213" s="247">
        <f>S1213*H1213</f>
        <v>0</v>
      </c>
      <c r="AR1213" s="26" t="s">
        <v>426</v>
      </c>
      <c r="AT1213" s="26" t="s">
        <v>531</v>
      </c>
      <c r="AU1213" s="26" t="s">
        <v>88</v>
      </c>
      <c r="AY1213" s="26" t="s">
        <v>187</v>
      </c>
      <c r="BE1213" s="248">
        <f>IF(N1213="základní",J1213,0)</f>
        <v>0</v>
      </c>
      <c r="BF1213" s="248">
        <f>IF(N1213="snížená",J1213,0)</f>
        <v>0</v>
      </c>
      <c r="BG1213" s="248">
        <f>IF(N1213="zákl. přenesená",J1213,0)</f>
        <v>0</v>
      </c>
      <c r="BH1213" s="248">
        <f>IF(N1213="sníž. přenesená",J1213,0)</f>
        <v>0</v>
      </c>
      <c r="BI1213" s="248">
        <f>IF(N1213="nulová",J1213,0)</f>
        <v>0</v>
      </c>
      <c r="BJ1213" s="26" t="s">
        <v>86</v>
      </c>
      <c r="BK1213" s="248">
        <f>ROUND(I1213*H1213,2)</f>
        <v>0</v>
      </c>
      <c r="BL1213" s="26" t="s">
        <v>338</v>
      </c>
      <c r="BM1213" s="26" t="s">
        <v>1719</v>
      </c>
    </row>
    <row r="1214" spans="2:47" s="1" customFormat="1" ht="13.5">
      <c r="B1214" s="49"/>
      <c r="C1214" s="77"/>
      <c r="D1214" s="253" t="s">
        <v>1720</v>
      </c>
      <c r="E1214" s="77"/>
      <c r="F1214" s="254" t="s">
        <v>1721</v>
      </c>
      <c r="G1214" s="77"/>
      <c r="H1214" s="77"/>
      <c r="I1214" s="207"/>
      <c r="J1214" s="77"/>
      <c r="K1214" s="77"/>
      <c r="L1214" s="75"/>
      <c r="M1214" s="255"/>
      <c r="N1214" s="50"/>
      <c r="O1214" s="50"/>
      <c r="P1214" s="50"/>
      <c r="Q1214" s="50"/>
      <c r="R1214" s="50"/>
      <c r="S1214" s="50"/>
      <c r="T1214" s="98"/>
      <c r="AT1214" s="26" t="s">
        <v>1720</v>
      </c>
      <c r="AU1214" s="26" t="s">
        <v>88</v>
      </c>
    </row>
    <row r="1215" spans="2:51" s="13" customFormat="1" ht="13.5">
      <c r="B1215" s="266"/>
      <c r="C1215" s="267"/>
      <c r="D1215" s="253" t="s">
        <v>244</v>
      </c>
      <c r="E1215" s="267"/>
      <c r="F1215" s="269" t="s">
        <v>1722</v>
      </c>
      <c r="G1215" s="267"/>
      <c r="H1215" s="270">
        <v>218.592</v>
      </c>
      <c r="I1215" s="271"/>
      <c r="J1215" s="267"/>
      <c r="K1215" s="267"/>
      <c r="L1215" s="272"/>
      <c r="M1215" s="273"/>
      <c r="N1215" s="274"/>
      <c r="O1215" s="274"/>
      <c r="P1215" s="274"/>
      <c r="Q1215" s="274"/>
      <c r="R1215" s="274"/>
      <c r="S1215" s="274"/>
      <c r="T1215" s="275"/>
      <c r="AT1215" s="276" t="s">
        <v>244</v>
      </c>
      <c r="AU1215" s="276" t="s">
        <v>88</v>
      </c>
      <c r="AV1215" s="13" t="s">
        <v>88</v>
      </c>
      <c r="AW1215" s="13" t="s">
        <v>6</v>
      </c>
      <c r="AX1215" s="13" t="s">
        <v>86</v>
      </c>
      <c r="AY1215" s="276" t="s">
        <v>187</v>
      </c>
    </row>
    <row r="1216" spans="2:65" s="1" customFormat="1" ht="16.5" customHeight="1">
      <c r="B1216" s="49"/>
      <c r="C1216" s="237" t="s">
        <v>1723</v>
      </c>
      <c r="D1216" s="237" t="s">
        <v>190</v>
      </c>
      <c r="E1216" s="238" t="s">
        <v>1724</v>
      </c>
      <c r="F1216" s="239" t="s">
        <v>1725</v>
      </c>
      <c r="G1216" s="240" t="s">
        <v>393</v>
      </c>
      <c r="H1216" s="241">
        <v>200.16</v>
      </c>
      <c r="I1216" s="242"/>
      <c r="J1216" s="243">
        <f>ROUND(I1216*H1216,2)</f>
        <v>0</v>
      </c>
      <c r="K1216" s="239" t="s">
        <v>194</v>
      </c>
      <c r="L1216" s="75"/>
      <c r="M1216" s="244" t="s">
        <v>34</v>
      </c>
      <c r="N1216" s="245" t="s">
        <v>49</v>
      </c>
      <c r="O1216" s="50"/>
      <c r="P1216" s="246">
        <f>O1216*H1216</f>
        <v>0</v>
      </c>
      <c r="Q1216" s="246">
        <v>0</v>
      </c>
      <c r="R1216" s="246">
        <f>Q1216*H1216</f>
        <v>0</v>
      </c>
      <c r="S1216" s="246">
        <v>0</v>
      </c>
      <c r="T1216" s="247">
        <f>S1216*H1216</f>
        <v>0</v>
      </c>
      <c r="AR1216" s="26" t="s">
        <v>338</v>
      </c>
      <c r="AT1216" s="26" t="s">
        <v>190</v>
      </c>
      <c r="AU1216" s="26" t="s">
        <v>88</v>
      </c>
      <c r="AY1216" s="26" t="s">
        <v>187</v>
      </c>
      <c r="BE1216" s="248">
        <f>IF(N1216="základní",J1216,0)</f>
        <v>0</v>
      </c>
      <c r="BF1216" s="248">
        <f>IF(N1216="snížená",J1216,0)</f>
        <v>0</v>
      </c>
      <c r="BG1216" s="248">
        <f>IF(N1216="zákl. přenesená",J1216,0)</f>
        <v>0</v>
      </c>
      <c r="BH1216" s="248">
        <f>IF(N1216="sníž. přenesená",J1216,0)</f>
        <v>0</v>
      </c>
      <c r="BI1216" s="248">
        <f>IF(N1216="nulová",J1216,0)</f>
        <v>0</v>
      </c>
      <c r="BJ1216" s="26" t="s">
        <v>86</v>
      </c>
      <c r="BK1216" s="248">
        <f>ROUND(I1216*H1216,2)</f>
        <v>0</v>
      </c>
      <c r="BL1216" s="26" t="s">
        <v>338</v>
      </c>
      <c r="BM1216" s="26" t="s">
        <v>1726</v>
      </c>
    </row>
    <row r="1217" spans="2:47" s="1" customFormat="1" ht="13.5">
      <c r="B1217" s="49"/>
      <c r="C1217" s="77"/>
      <c r="D1217" s="253" t="s">
        <v>237</v>
      </c>
      <c r="E1217" s="77"/>
      <c r="F1217" s="254" t="s">
        <v>1714</v>
      </c>
      <c r="G1217" s="77"/>
      <c r="H1217" s="77"/>
      <c r="I1217" s="207"/>
      <c r="J1217" s="77"/>
      <c r="K1217" s="77"/>
      <c r="L1217" s="75"/>
      <c r="M1217" s="255"/>
      <c r="N1217" s="50"/>
      <c r="O1217" s="50"/>
      <c r="P1217" s="50"/>
      <c r="Q1217" s="50"/>
      <c r="R1217" s="50"/>
      <c r="S1217" s="50"/>
      <c r="T1217" s="98"/>
      <c r="AT1217" s="26" t="s">
        <v>237</v>
      </c>
      <c r="AU1217" s="26" t="s">
        <v>88</v>
      </c>
    </row>
    <row r="1218" spans="2:51" s="13" customFormat="1" ht="13.5">
      <c r="B1218" s="266"/>
      <c r="C1218" s="267"/>
      <c r="D1218" s="253" t="s">
        <v>244</v>
      </c>
      <c r="E1218" s="268" t="s">
        <v>34</v>
      </c>
      <c r="F1218" s="269" t="s">
        <v>1727</v>
      </c>
      <c r="G1218" s="267"/>
      <c r="H1218" s="270">
        <v>200.16</v>
      </c>
      <c r="I1218" s="271"/>
      <c r="J1218" s="267"/>
      <c r="K1218" s="267"/>
      <c r="L1218" s="272"/>
      <c r="M1218" s="273"/>
      <c r="N1218" s="274"/>
      <c r="O1218" s="274"/>
      <c r="P1218" s="274"/>
      <c r="Q1218" s="274"/>
      <c r="R1218" s="274"/>
      <c r="S1218" s="274"/>
      <c r="T1218" s="275"/>
      <c r="AT1218" s="276" t="s">
        <v>244</v>
      </c>
      <c r="AU1218" s="276" t="s">
        <v>88</v>
      </c>
      <c r="AV1218" s="13" t="s">
        <v>88</v>
      </c>
      <c r="AW1218" s="13" t="s">
        <v>41</v>
      </c>
      <c r="AX1218" s="13" t="s">
        <v>86</v>
      </c>
      <c r="AY1218" s="276" t="s">
        <v>187</v>
      </c>
    </row>
    <row r="1219" spans="2:65" s="1" customFormat="1" ht="16.5" customHeight="1">
      <c r="B1219" s="49"/>
      <c r="C1219" s="294" t="s">
        <v>1728</v>
      </c>
      <c r="D1219" s="294" t="s">
        <v>531</v>
      </c>
      <c r="E1219" s="295" t="s">
        <v>1729</v>
      </c>
      <c r="F1219" s="296" t="s">
        <v>1730</v>
      </c>
      <c r="G1219" s="297" t="s">
        <v>1731</v>
      </c>
      <c r="H1219" s="298">
        <v>220</v>
      </c>
      <c r="I1219" s="299"/>
      <c r="J1219" s="300">
        <f>ROUND(I1219*H1219,2)</f>
        <v>0</v>
      </c>
      <c r="K1219" s="296" t="s">
        <v>34</v>
      </c>
      <c r="L1219" s="301"/>
      <c r="M1219" s="302" t="s">
        <v>34</v>
      </c>
      <c r="N1219" s="303" t="s">
        <v>49</v>
      </c>
      <c r="O1219" s="50"/>
      <c r="P1219" s="246">
        <f>O1219*H1219</f>
        <v>0</v>
      </c>
      <c r="Q1219" s="246">
        <v>0</v>
      </c>
      <c r="R1219" s="246">
        <f>Q1219*H1219</f>
        <v>0</v>
      </c>
      <c r="S1219" s="246">
        <v>0</v>
      </c>
      <c r="T1219" s="247">
        <f>S1219*H1219</f>
        <v>0</v>
      </c>
      <c r="AR1219" s="26" t="s">
        <v>426</v>
      </c>
      <c r="AT1219" s="26" t="s">
        <v>531</v>
      </c>
      <c r="AU1219" s="26" t="s">
        <v>88</v>
      </c>
      <c r="AY1219" s="26" t="s">
        <v>187</v>
      </c>
      <c r="BE1219" s="248">
        <f>IF(N1219="základní",J1219,0)</f>
        <v>0</v>
      </c>
      <c r="BF1219" s="248">
        <f>IF(N1219="snížená",J1219,0)</f>
        <v>0</v>
      </c>
      <c r="BG1219" s="248">
        <f>IF(N1219="zákl. přenesená",J1219,0)</f>
        <v>0</v>
      </c>
      <c r="BH1219" s="248">
        <f>IF(N1219="sníž. přenesená",J1219,0)</f>
        <v>0</v>
      </c>
      <c r="BI1219" s="248">
        <f>IF(N1219="nulová",J1219,0)</f>
        <v>0</v>
      </c>
      <c r="BJ1219" s="26" t="s">
        <v>86</v>
      </c>
      <c r="BK1219" s="248">
        <f>ROUND(I1219*H1219,2)</f>
        <v>0</v>
      </c>
      <c r="BL1219" s="26" t="s">
        <v>338</v>
      </c>
      <c r="BM1219" s="26" t="s">
        <v>1732</v>
      </c>
    </row>
    <row r="1220" spans="2:65" s="1" customFormat="1" ht="16.5" customHeight="1">
      <c r="B1220" s="49"/>
      <c r="C1220" s="294" t="s">
        <v>1733</v>
      </c>
      <c r="D1220" s="294" t="s">
        <v>531</v>
      </c>
      <c r="E1220" s="295" t="s">
        <v>1734</v>
      </c>
      <c r="F1220" s="296" t="s">
        <v>1735</v>
      </c>
      <c r="G1220" s="297" t="s">
        <v>393</v>
      </c>
      <c r="H1220" s="298">
        <v>210.168</v>
      </c>
      <c r="I1220" s="299"/>
      <c r="J1220" s="300">
        <f>ROUND(I1220*H1220,2)</f>
        <v>0</v>
      </c>
      <c r="K1220" s="296" t="s">
        <v>34</v>
      </c>
      <c r="L1220" s="301"/>
      <c r="M1220" s="302" t="s">
        <v>34</v>
      </c>
      <c r="N1220" s="303" t="s">
        <v>49</v>
      </c>
      <c r="O1220" s="50"/>
      <c r="P1220" s="246">
        <f>O1220*H1220</f>
        <v>0</v>
      </c>
      <c r="Q1220" s="246">
        <v>0.0016</v>
      </c>
      <c r="R1220" s="246">
        <f>Q1220*H1220</f>
        <v>0.33626880000000003</v>
      </c>
      <c r="S1220" s="246">
        <v>0</v>
      </c>
      <c r="T1220" s="247">
        <f>S1220*H1220</f>
        <v>0</v>
      </c>
      <c r="AR1220" s="26" t="s">
        <v>426</v>
      </c>
      <c r="AT1220" s="26" t="s">
        <v>531</v>
      </c>
      <c r="AU1220" s="26" t="s">
        <v>88</v>
      </c>
      <c r="AY1220" s="26" t="s">
        <v>187</v>
      </c>
      <c r="BE1220" s="248">
        <f>IF(N1220="základní",J1220,0)</f>
        <v>0</v>
      </c>
      <c r="BF1220" s="248">
        <f>IF(N1220="snížená",J1220,0)</f>
        <v>0</v>
      </c>
      <c r="BG1220" s="248">
        <f>IF(N1220="zákl. přenesená",J1220,0)</f>
        <v>0</v>
      </c>
      <c r="BH1220" s="248">
        <f>IF(N1220="sníž. přenesená",J1220,0)</f>
        <v>0</v>
      </c>
      <c r="BI1220" s="248">
        <f>IF(N1220="nulová",J1220,0)</f>
        <v>0</v>
      </c>
      <c r="BJ1220" s="26" t="s">
        <v>86</v>
      </c>
      <c r="BK1220" s="248">
        <f>ROUND(I1220*H1220,2)</f>
        <v>0</v>
      </c>
      <c r="BL1220" s="26" t="s">
        <v>338</v>
      </c>
      <c r="BM1220" s="26" t="s">
        <v>1736</v>
      </c>
    </row>
    <row r="1221" spans="2:51" s="13" customFormat="1" ht="13.5">
      <c r="B1221" s="266"/>
      <c r="C1221" s="267"/>
      <c r="D1221" s="253" t="s">
        <v>244</v>
      </c>
      <c r="E1221" s="267"/>
      <c r="F1221" s="269" t="s">
        <v>1737</v>
      </c>
      <c r="G1221" s="267"/>
      <c r="H1221" s="270">
        <v>210.168</v>
      </c>
      <c r="I1221" s="271"/>
      <c r="J1221" s="267"/>
      <c r="K1221" s="267"/>
      <c r="L1221" s="272"/>
      <c r="M1221" s="273"/>
      <c r="N1221" s="274"/>
      <c r="O1221" s="274"/>
      <c r="P1221" s="274"/>
      <c r="Q1221" s="274"/>
      <c r="R1221" s="274"/>
      <c r="S1221" s="274"/>
      <c r="T1221" s="275"/>
      <c r="AT1221" s="276" t="s">
        <v>244</v>
      </c>
      <c r="AU1221" s="276" t="s">
        <v>88</v>
      </c>
      <c r="AV1221" s="13" t="s">
        <v>88</v>
      </c>
      <c r="AW1221" s="13" t="s">
        <v>6</v>
      </c>
      <c r="AX1221" s="13" t="s">
        <v>86</v>
      </c>
      <c r="AY1221" s="276" t="s">
        <v>187</v>
      </c>
    </row>
    <row r="1222" spans="2:65" s="1" customFormat="1" ht="38.25" customHeight="1">
      <c r="B1222" s="49"/>
      <c r="C1222" s="237" t="s">
        <v>670</v>
      </c>
      <c r="D1222" s="237" t="s">
        <v>190</v>
      </c>
      <c r="E1222" s="238" t="s">
        <v>1738</v>
      </c>
      <c r="F1222" s="239" t="s">
        <v>1739</v>
      </c>
      <c r="G1222" s="240" t="s">
        <v>578</v>
      </c>
      <c r="H1222" s="241">
        <v>20</v>
      </c>
      <c r="I1222" s="242"/>
      <c r="J1222" s="243">
        <f>ROUND(I1222*H1222,2)</f>
        <v>0</v>
      </c>
      <c r="K1222" s="239" t="s">
        <v>194</v>
      </c>
      <c r="L1222" s="75"/>
      <c r="M1222" s="244" t="s">
        <v>34</v>
      </c>
      <c r="N1222" s="245" t="s">
        <v>49</v>
      </c>
      <c r="O1222" s="50"/>
      <c r="P1222" s="246">
        <f>O1222*H1222</f>
        <v>0</v>
      </c>
      <c r="Q1222" s="246">
        <v>0.00026</v>
      </c>
      <c r="R1222" s="246">
        <f>Q1222*H1222</f>
        <v>0.0052</v>
      </c>
      <c r="S1222" s="246">
        <v>0</v>
      </c>
      <c r="T1222" s="247">
        <f>S1222*H1222</f>
        <v>0</v>
      </c>
      <c r="AR1222" s="26" t="s">
        <v>338</v>
      </c>
      <c r="AT1222" s="26" t="s">
        <v>190</v>
      </c>
      <c r="AU1222" s="26" t="s">
        <v>88</v>
      </c>
      <c r="AY1222" s="26" t="s">
        <v>187</v>
      </c>
      <c r="BE1222" s="248">
        <f>IF(N1222="základní",J1222,0)</f>
        <v>0</v>
      </c>
      <c r="BF1222" s="248">
        <f>IF(N1222="snížená",J1222,0)</f>
        <v>0</v>
      </c>
      <c r="BG1222" s="248">
        <f>IF(N1222="zákl. přenesená",J1222,0)</f>
        <v>0</v>
      </c>
      <c r="BH1222" s="248">
        <f>IF(N1222="sníž. přenesená",J1222,0)</f>
        <v>0</v>
      </c>
      <c r="BI1222" s="248">
        <f>IF(N1222="nulová",J1222,0)</f>
        <v>0</v>
      </c>
      <c r="BJ1222" s="26" t="s">
        <v>86</v>
      </c>
      <c r="BK1222" s="248">
        <f>ROUND(I1222*H1222,2)</f>
        <v>0</v>
      </c>
      <c r="BL1222" s="26" t="s">
        <v>338</v>
      </c>
      <c r="BM1222" s="26" t="s">
        <v>1740</v>
      </c>
    </row>
    <row r="1223" spans="2:47" s="1" customFormat="1" ht="13.5">
      <c r="B1223" s="49"/>
      <c r="C1223" s="77"/>
      <c r="D1223" s="253" t="s">
        <v>237</v>
      </c>
      <c r="E1223" s="77"/>
      <c r="F1223" s="254" t="s">
        <v>1741</v>
      </c>
      <c r="G1223" s="77"/>
      <c r="H1223" s="77"/>
      <c r="I1223" s="207"/>
      <c r="J1223" s="77"/>
      <c r="K1223" s="77"/>
      <c r="L1223" s="75"/>
      <c r="M1223" s="255"/>
      <c r="N1223" s="50"/>
      <c r="O1223" s="50"/>
      <c r="P1223" s="50"/>
      <c r="Q1223" s="50"/>
      <c r="R1223" s="50"/>
      <c r="S1223" s="50"/>
      <c r="T1223" s="98"/>
      <c r="AT1223" s="26" t="s">
        <v>237</v>
      </c>
      <c r="AU1223" s="26" t="s">
        <v>88</v>
      </c>
    </row>
    <row r="1224" spans="2:51" s="13" customFormat="1" ht="13.5">
      <c r="B1224" s="266"/>
      <c r="C1224" s="267"/>
      <c r="D1224" s="253" t="s">
        <v>244</v>
      </c>
      <c r="E1224" s="268" t="s">
        <v>34</v>
      </c>
      <c r="F1224" s="269" t="s">
        <v>1742</v>
      </c>
      <c r="G1224" s="267"/>
      <c r="H1224" s="270">
        <v>20</v>
      </c>
      <c r="I1224" s="271"/>
      <c r="J1224" s="267"/>
      <c r="K1224" s="267"/>
      <c r="L1224" s="272"/>
      <c r="M1224" s="273"/>
      <c r="N1224" s="274"/>
      <c r="O1224" s="274"/>
      <c r="P1224" s="274"/>
      <c r="Q1224" s="274"/>
      <c r="R1224" s="274"/>
      <c r="S1224" s="274"/>
      <c r="T1224" s="275"/>
      <c r="AT1224" s="276" t="s">
        <v>244</v>
      </c>
      <c r="AU1224" s="276" t="s">
        <v>88</v>
      </c>
      <c r="AV1224" s="13" t="s">
        <v>88</v>
      </c>
      <c r="AW1224" s="13" t="s">
        <v>41</v>
      </c>
      <c r="AX1224" s="13" t="s">
        <v>86</v>
      </c>
      <c r="AY1224" s="276" t="s">
        <v>187</v>
      </c>
    </row>
    <row r="1225" spans="2:65" s="1" customFormat="1" ht="16.5" customHeight="1">
      <c r="B1225" s="49"/>
      <c r="C1225" s="294" t="s">
        <v>1743</v>
      </c>
      <c r="D1225" s="294" t="s">
        <v>531</v>
      </c>
      <c r="E1225" s="295" t="s">
        <v>1744</v>
      </c>
      <c r="F1225" s="296" t="s">
        <v>1745</v>
      </c>
      <c r="G1225" s="297" t="s">
        <v>578</v>
      </c>
      <c r="H1225" s="298">
        <v>20</v>
      </c>
      <c r="I1225" s="299"/>
      <c r="J1225" s="300">
        <f>ROUND(I1225*H1225,2)</f>
        <v>0</v>
      </c>
      <c r="K1225" s="296" t="s">
        <v>194</v>
      </c>
      <c r="L1225" s="301"/>
      <c r="M1225" s="302" t="s">
        <v>34</v>
      </c>
      <c r="N1225" s="303" t="s">
        <v>49</v>
      </c>
      <c r="O1225" s="50"/>
      <c r="P1225" s="246">
        <f>O1225*H1225</f>
        <v>0</v>
      </c>
      <c r="Q1225" s="246">
        <v>0.024</v>
      </c>
      <c r="R1225" s="246">
        <f>Q1225*H1225</f>
        <v>0.48</v>
      </c>
      <c r="S1225" s="246">
        <v>0</v>
      </c>
      <c r="T1225" s="247">
        <f>S1225*H1225</f>
        <v>0</v>
      </c>
      <c r="AR1225" s="26" t="s">
        <v>426</v>
      </c>
      <c r="AT1225" s="26" t="s">
        <v>531</v>
      </c>
      <c r="AU1225" s="26" t="s">
        <v>88</v>
      </c>
      <c r="AY1225" s="26" t="s">
        <v>187</v>
      </c>
      <c r="BE1225" s="248">
        <f>IF(N1225="základní",J1225,0)</f>
        <v>0</v>
      </c>
      <c r="BF1225" s="248">
        <f>IF(N1225="snížená",J1225,0)</f>
        <v>0</v>
      </c>
      <c r="BG1225" s="248">
        <f>IF(N1225="zákl. přenesená",J1225,0)</f>
        <v>0</v>
      </c>
      <c r="BH1225" s="248">
        <f>IF(N1225="sníž. přenesená",J1225,0)</f>
        <v>0</v>
      </c>
      <c r="BI1225" s="248">
        <f>IF(N1225="nulová",J1225,0)</f>
        <v>0</v>
      </c>
      <c r="BJ1225" s="26" t="s">
        <v>86</v>
      </c>
      <c r="BK1225" s="248">
        <f>ROUND(I1225*H1225,2)</f>
        <v>0</v>
      </c>
      <c r="BL1225" s="26" t="s">
        <v>338</v>
      </c>
      <c r="BM1225" s="26" t="s">
        <v>1746</v>
      </c>
    </row>
    <row r="1226" spans="2:65" s="1" customFormat="1" ht="16.5" customHeight="1">
      <c r="B1226" s="49"/>
      <c r="C1226" s="294" t="s">
        <v>1747</v>
      </c>
      <c r="D1226" s="294" t="s">
        <v>531</v>
      </c>
      <c r="E1226" s="295" t="s">
        <v>1748</v>
      </c>
      <c r="F1226" s="296" t="s">
        <v>1749</v>
      </c>
      <c r="G1226" s="297" t="s">
        <v>578</v>
      </c>
      <c r="H1226" s="298">
        <v>5</v>
      </c>
      <c r="I1226" s="299"/>
      <c r="J1226" s="300">
        <f>ROUND(I1226*H1226,2)</f>
        <v>0</v>
      </c>
      <c r="K1226" s="296" t="s">
        <v>194</v>
      </c>
      <c r="L1226" s="301"/>
      <c r="M1226" s="302" t="s">
        <v>34</v>
      </c>
      <c r="N1226" s="303" t="s">
        <v>49</v>
      </c>
      <c r="O1226" s="50"/>
      <c r="P1226" s="246">
        <f>O1226*H1226</f>
        <v>0</v>
      </c>
      <c r="Q1226" s="246">
        <v>0.0035</v>
      </c>
      <c r="R1226" s="246">
        <f>Q1226*H1226</f>
        <v>0.0175</v>
      </c>
      <c r="S1226" s="246">
        <v>0</v>
      </c>
      <c r="T1226" s="247">
        <f>S1226*H1226</f>
        <v>0</v>
      </c>
      <c r="AR1226" s="26" t="s">
        <v>426</v>
      </c>
      <c r="AT1226" s="26" t="s">
        <v>531</v>
      </c>
      <c r="AU1226" s="26" t="s">
        <v>88</v>
      </c>
      <c r="AY1226" s="26" t="s">
        <v>187</v>
      </c>
      <c r="BE1226" s="248">
        <f>IF(N1226="základní",J1226,0)</f>
        <v>0</v>
      </c>
      <c r="BF1226" s="248">
        <f>IF(N1226="snížená",J1226,0)</f>
        <v>0</v>
      </c>
      <c r="BG1226" s="248">
        <f>IF(N1226="zákl. přenesená",J1226,0)</f>
        <v>0</v>
      </c>
      <c r="BH1226" s="248">
        <f>IF(N1226="sníž. přenesená",J1226,0)</f>
        <v>0</v>
      </c>
      <c r="BI1226" s="248">
        <f>IF(N1226="nulová",J1226,0)</f>
        <v>0</v>
      </c>
      <c r="BJ1226" s="26" t="s">
        <v>86</v>
      </c>
      <c r="BK1226" s="248">
        <f>ROUND(I1226*H1226,2)</f>
        <v>0</v>
      </c>
      <c r="BL1226" s="26" t="s">
        <v>338</v>
      </c>
      <c r="BM1226" s="26" t="s">
        <v>1750</v>
      </c>
    </row>
    <row r="1227" spans="2:65" s="1" customFormat="1" ht="25.5" customHeight="1">
      <c r="B1227" s="49"/>
      <c r="C1227" s="237" t="s">
        <v>1751</v>
      </c>
      <c r="D1227" s="237" t="s">
        <v>190</v>
      </c>
      <c r="E1227" s="238" t="s">
        <v>1752</v>
      </c>
      <c r="F1227" s="239" t="s">
        <v>1753</v>
      </c>
      <c r="G1227" s="240" t="s">
        <v>578</v>
      </c>
      <c r="H1227" s="241">
        <v>63</v>
      </c>
      <c r="I1227" s="242"/>
      <c r="J1227" s="243">
        <f>ROUND(I1227*H1227,2)</f>
        <v>0</v>
      </c>
      <c r="K1227" s="239" t="s">
        <v>194</v>
      </c>
      <c r="L1227" s="75"/>
      <c r="M1227" s="244" t="s">
        <v>34</v>
      </c>
      <c r="N1227" s="245" t="s">
        <v>49</v>
      </c>
      <c r="O1227" s="50"/>
      <c r="P1227" s="246">
        <f>O1227*H1227</f>
        <v>0</v>
      </c>
      <c r="Q1227" s="246">
        <v>0</v>
      </c>
      <c r="R1227" s="246">
        <f>Q1227*H1227</f>
        <v>0</v>
      </c>
      <c r="S1227" s="246">
        <v>0</v>
      </c>
      <c r="T1227" s="247">
        <f>S1227*H1227</f>
        <v>0</v>
      </c>
      <c r="AR1227" s="26" t="s">
        <v>338</v>
      </c>
      <c r="AT1227" s="26" t="s">
        <v>190</v>
      </c>
      <c r="AU1227" s="26" t="s">
        <v>88</v>
      </c>
      <c r="AY1227" s="26" t="s">
        <v>187</v>
      </c>
      <c r="BE1227" s="248">
        <f>IF(N1227="základní",J1227,0)</f>
        <v>0</v>
      </c>
      <c r="BF1227" s="248">
        <f>IF(N1227="snížená",J1227,0)</f>
        <v>0</v>
      </c>
      <c r="BG1227" s="248">
        <f>IF(N1227="zákl. přenesená",J1227,0)</f>
        <v>0</v>
      </c>
      <c r="BH1227" s="248">
        <f>IF(N1227="sníž. přenesená",J1227,0)</f>
        <v>0</v>
      </c>
      <c r="BI1227" s="248">
        <f>IF(N1227="nulová",J1227,0)</f>
        <v>0</v>
      </c>
      <c r="BJ1227" s="26" t="s">
        <v>86</v>
      </c>
      <c r="BK1227" s="248">
        <f>ROUND(I1227*H1227,2)</f>
        <v>0</v>
      </c>
      <c r="BL1227" s="26" t="s">
        <v>338</v>
      </c>
      <c r="BM1227" s="26" t="s">
        <v>1754</v>
      </c>
    </row>
    <row r="1228" spans="2:47" s="1" customFormat="1" ht="13.5">
      <c r="B1228" s="49"/>
      <c r="C1228" s="77"/>
      <c r="D1228" s="253" t="s">
        <v>237</v>
      </c>
      <c r="E1228" s="77"/>
      <c r="F1228" s="254" t="s">
        <v>1755</v>
      </c>
      <c r="G1228" s="77"/>
      <c r="H1228" s="77"/>
      <c r="I1228" s="207"/>
      <c r="J1228" s="77"/>
      <c r="K1228" s="77"/>
      <c r="L1228" s="75"/>
      <c r="M1228" s="255"/>
      <c r="N1228" s="50"/>
      <c r="O1228" s="50"/>
      <c r="P1228" s="50"/>
      <c r="Q1228" s="50"/>
      <c r="R1228" s="50"/>
      <c r="S1228" s="50"/>
      <c r="T1228" s="98"/>
      <c r="AT1228" s="26" t="s">
        <v>237</v>
      </c>
      <c r="AU1228" s="26" t="s">
        <v>88</v>
      </c>
    </row>
    <row r="1229" spans="2:51" s="13" customFormat="1" ht="13.5">
      <c r="B1229" s="266"/>
      <c r="C1229" s="267"/>
      <c r="D1229" s="253" t="s">
        <v>244</v>
      </c>
      <c r="E1229" s="268" t="s">
        <v>34</v>
      </c>
      <c r="F1229" s="269" t="s">
        <v>1756</v>
      </c>
      <c r="G1229" s="267"/>
      <c r="H1229" s="270">
        <v>8</v>
      </c>
      <c r="I1229" s="271"/>
      <c r="J1229" s="267"/>
      <c r="K1229" s="267"/>
      <c r="L1229" s="272"/>
      <c r="M1229" s="273"/>
      <c r="N1229" s="274"/>
      <c r="O1229" s="274"/>
      <c r="P1229" s="274"/>
      <c r="Q1229" s="274"/>
      <c r="R1229" s="274"/>
      <c r="S1229" s="274"/>
      <c r="T1229" s="275"/>
      <c r="AT1229" s="276" t="s">
        <v>244</v>
      </c>
      <c r="AU1229" s="276" t="s">
        <v>88</v>
      </c>
      <c r="AV1229" s="13" t="s">
        <v>88</v>
      </c>
      <c r="AW1229" s="13" t="s">
        <v>41</v>
      </c>
      <c r="AX1229" s="13" t="s">
        <v>78</v>
      </c>
      <c r="AY1229" s="276" t="s">
        <v>187</v>
      </c>
    </row>
    <row r="1230" spans="2:51" s="13" customFormat="1" ht="13.5">
      <c r="B1230" s="266"/>
      <c r="C1230" s="267"/>
      <c r="D1230" s="253" t="s">
        <v>244</v>
      </c>
      <c r="E1230" s="268" t="s">
        <v>34</v>
      </c>
      <c r="F1230" s="269" t="s">
        <v>1757</v>
      </c>
      <c r="G1230" s="267"/>
      <c r="H1230" s="270">
        <v>23</v>
      </c>
      <c r="I1230" s="271"/>
      <c r="J1230" s="267"/>
      <c r="K1230" s="267"/>
      <c r="L1230" s="272"/>
      <c r="M1230" s="273"/>
      <c r="N1230" s="274"/>
      <c r="O1230" s="274"/>
      <c r="P1230" s="274"/>
      <c r="Q1230" s="274"/>
      <c r="R1230" s="274"/>
      <c r="S1230" s="274"/>
      <c r="T1230" s="275"/>
      <c r="AT1230" s="276" t="s">
        <v>244</v>
      </c>
      <c r="AU1230" s="276" t="s">
        <v>88</v>
      </c>
      <c r="AV1230" s="13" t="s">
        <v>88</v>
      </c>
      <c r="AW1230" s="13" t="s">
        <v>41</v>
      </c>
      <c r="AX1230" s="13" t="s">
        <v>78</v>
      </c>
      <c r="AY1230" s="276" t="s">
        <v>187</v>
      </c>
    </row>
    <row r="1231" spans="2:51" s="13" customFormat="1" ht="13.5">
      <c r="B1231" s="266"/>
      <c r="C1231" s="267"/>
      <c r="D1231" s="253" t="s">
        <v>244</v>
      </c>
      <c r="E1231" s="268" t="s">
        <v>34</v>
      </c>
      <c r="F1231" s="269" t="s">
        <v>1758</v>
      </c>
      <c r="G1231" s="267"/>
      <c r="H1231" s="270">
        <v>25</v>
      </c>
      <c r="I1231" s="271"/>
      <c r="J1231" s="267"/>
      <c r="K1231" s="267"/>
      <c r="L1231" s="272"/>
      <c r="M1231" s="273"/>
      <c r="N1231" s="274"/>
      <c r="O1231" s="274"/>
      <c r="P1231" s="274"/>
      <c r="Q1231" s="274"/>
      <c r="R1231" s="274"/>
      <c r="S1231" s="274"/>
      <c r="T1231" s="275"/>
      <c r="AT1231" s="276" t="s">
        <v>244</v>
      </c>
      <c r="AU1231" s="276" t="s">
        <v>88</v>
      </c>
      <c r="AV1231" s="13" t="s">
        <v>88</v>
      </c>
      <c r="AW1231" s="13" t="s">
        <v>41</v>
      </c>
      <c r="AX1231" s="13" t="s">
        <v>78</v>
      </c>
      <c r="AY1231" s="276" t="s">
        <v>187</v>
      </c>
    </row>
    <row r="1232" spans="2:51" s="13" customFormat="1" ht="13.5">
      <c r="B1232" s="266"/>
      <c r="C1232" s="267"/>
      <c r="D1232" s="253" t="s">
        <v>244</v>
      </c>
      <c r="E1232" s="268" t="s">
        <v>34</v>
      </c>
      <c r="F1232" s="269" t="s">
        <v>1759</v>
      </c>
      <c r="G1232" s="267"/>
      <c r="H1232" s="270">
        <v>3</v>
      </c>
      <c r="I1232" s="271"/>
      <c r="J1232" s="267"/>
      <c r="K1232" s="267"/>
      <c r="L1232" s="272"/>
      <c r="M1232" s="273"/>
      <c r="N1232" s="274"/>
      <c r="O1232" s="274"/>
      <c r="P1232" s="274"/>
      <c r="Q1232" s="274"/>
      <c r="R1232" s="274"/>
      <c r="S1232" s="274"/>
      <c r="T1232" s="275"/>
      <c r="AT1232" s="276" t="s">
        <v>244</v>
      </c>
      <c r="AU1232" s="276" t="s">
        <v>88</v>
      </c>
      <c r="AV1232" s="13" t="s">
        <v>88</v>
      </c>
      <c r="AW1232" s="13" t="s">
        <v>41</v>
      </c>
      <c r="AX1232" s="13" t="s">
        <v>78</v>
      </c>
      <c r="AY1232" s="276" t="s">
        <v>187</v>
      </c>
    </row>
    <row r="1233" spans="2:51" s="13" customFormat="1" ht="13.5">
      <c r="B1233" s="266"/>
      <c r="C1233" s="267"/>
      <c r="D1233" s="253" t="s">
        <v>244</v>
      </c>
      <c r="E1233" s="268" t="s">
        <v>34</v>
      </c>
      <c r="F1233" s="269" t="s">
        <v>1760</v>
      </c>
      <c r="G1233" s="267"/>
      <c r="H1233" s="270">
        <v>4</v>
      </c>
      <c r="I1233" s="271"/>
      <c r="J1233" s="267"/>
      <c r="K1233" s="267"/>
      <c r="L1233" s="272"/>
      <c r="M1233" s="273"/>
      <c r="N1233" s="274"/>
      <c r="O1233" s="274"/>
      <c r="P1233" s="274"/>
      <c r="Q1233" s="274"/>
      <c r="R1233" s="274"/>
      <c r="S1233" s="274"/>
      <c r="T1233" s="275"/>
      <c r="AT1233" s="276" t="s">
        <v>244</v>
      </c>
      <c r="AU1233" s="276" t="s">
        <v>88</v>
      </c>
      <c r="AV1233" s="13" t="s">
        <v>88</v>
      </c>
      <c r="AW1233" s="13" t="s">
        <v>41</v>
      </c>
      <c r="AX1233" s="13" t="s">
        <v>78</v>
      </c>
      <c r="AY1233" s="276" t="s">
        <v>187</v>
      </c>
    </row>
    <row r="1234" spans="2:51" s="14" customFormat="1" ht="13.5">
      <c r="B1234" s="277"/>
      <c r="C1234" s="278"/>
      <c r="D1234" s="253" t="s">
        <v>244</v>
      </c>
      <c r="E1234" s="279" t="s">
        <v>34</v>
      </c>
      <c r="F1234" s="280" t="s">
        <v>251</v>
      </c>
      <c r="G1234" s="278"/>
      <c r="H1234" s="281">
        <v>63</v>
      </c>
      <c r="I1234" s="282"/>
      <c r="J1234" s="278"/>
      <c r="K1234" s="278"/>
      <c r="L1234" s="283"/>
      <c r="M1234" s="284"/>
      <c r="N1234" s="285"/>
      <c r="O1234" s="285"/>
      <c r="P1234" s="285"/>
      <c r="Q1234" s="285"/>
      <c r="R1234" s="285"/>
      <c r="S1234" s="285"/>
      <c r="T1234" s="286"/>
      <c r="AT1234" s="287" t="s">
        <v>244</v>
      </c>
      <c r="AU1234" s="287" t="s">
        <v>88</v>
      </c>
      <c r="AV1234" s="14" t="s">
        <v>204</v>
      </c>
      <c r="AW1234" s="14" t="s">
        <v>41</v>
      </c>
      <c r="AX1234" s="14" t="s">
        <v>86</v>
      </c>
      <c r="AY1234" s="287" t="s">
        <v>187</v>
      </c>
    </row>
    <row r="1235" spans="2:65" s="1" customFormat="1" ht="16.5" customHeight="1">
      <c r="B1235" s="49"/>
      <c r="C1235" s="294" t="s">
        <v>1761</v>
      </c>
      <c r="D1235" s="294" t="s">
        <v>531</v>
      </c>
      <c r="E1235" s="295" t="s">
        <v>1762</v>
      </c>
      <c r="F1235" s="296" t="s">
        <v>1763</v>
      </c>
      <c r="G1235" s="297" t="s">
        <v>393</v>
      </c>
      <c r="H1235" s="298">
        <v>9.306</v>
      </c>
      <c r="I1235" s="299"/>
      <c r="J1235" s="300">
        <f>ROUND(I1235*H1235,2)</f>
        <v>0</v>
      </c>
      <c r="K1235" s="296" t="s">
        <v>194</v>
      </c>
      <c r="L1235" s="301"/>
      <c r="M1235" s="302" t="s">
        <v>34</v>
      </c>
      <c r="N1235" s="303" t="s">
        <v>49</v>
      </c>
      <c r="O1235" s="50"/>
      <c r="P1235" s="246">
        <f>O1235*H1235</f>
        <v>0</v>
      </c>
      <c r="Q1235" s="246">
        <v>0.0011</v>
      </c>
      <c r="R1235" s="246">
        <f>Q1235*H1235</f>
        <v>0.0102366</v>
      </c>
      <c r="S1235" s="246">
        <v>0</v>
      </c>
      <c r="T1235" s="247">
        <f>S1235*H1235</f>
        <v>0</v>
      </c>
      <c r="AR1235" s="26" t="s">
        <v>426</v>
      </c>
      <c r="AT1235" s="26" t="s">
        <v>531</v>
      </c>
      <c r="AU1235" s="26" t="s">
        <v>88</v>
      </c>
      <c r="AY1235" s="26" t="s">
        <v>187</v>
      </c>
      <c r="BE1235" s="248">
        <f>IF(N1235="základní",J1235,0)</f>
        <v>0</v>
      </c>
      <c r="BF1235" s="248">
        <f>IF(N1235="snížená",J1235,0)</f>
        <v>0</v>
      </c>
      <c r="BG1235" s="248">
        <f>IF(N1235="zákl. přenesená",J1235,0)</f>
        <v>0</v>
      </c>
      <c r="BH1235" s="248">
        <f>IF(N1235="sníž. přenesená",J1235,0)</f>
        <v>0</v>
      </c>
      <c r="BI1235" s="248">
        <f>IF(N1235="nulová",J1235,0)</f>
        <v>0</v>
      </c>
      <c r="BJ1235" s="26" t="s">
        <v>86</v>
      </c>
      <c r="BK1235" s="248">
        <f>ROUND(I1235*H1235,2)</f>
        <v>0</v>
      </c>
      <c r="BL1235" s="26" t="s">
        <v>338</v>
      </c>
      <c r="BM1235" s="26" t="s">
        <v>1764</v>
      </c>
    </row>
    <row r="1236" spans="2:51" s="13" customFormat="1" ht="13.5">
      <c r="B1236" s="266"/>
      <c r="C1236" s="267"/>
      <c r="D1236" s="253" t="s">
        <v>244</v>
      </c>
      <c r="E1236" s="267"/>
      <c r="F1236" s="269" t="s">
        <v>1765</v>
      </c>
      <c r="G1236" s="267"/>
      <c r="H1236" s="270">
        <v>9.306</v>
      </c>
      <c r="I1236" s="271"/>
      <c r="J1236" s="267"/>
      <c r="K1236" s="267"/>
      <c r="L1236" s="272"/>
      <c r="M1236" s="273"/>
      <c r="N1236" s="274"/>
      <c r="O1236" s="274"/>
      <c r="P1236" s="274"/>
      <c r="Q1236" s="274"/>
      <c r="R1236" s="274"/>
      <c r="S1236" s="274"/>
      <c r="T1236" s="275"/>
      <c r="AT1236" s="276" t="s">
        <v>244</v>
      </c>
      <c r="AU1236" s="276" t="s">
        <v>88</v>
      </c>
      <c r="AV1236" s="13" t="s">
        <v>88</v>
      </c>
      <c r="AW1236" s="13" t="s">
        <v>6</v>
      </c>
      <c r="AX1236" s="13" t="s">
        <v>86</v>
      </c>
      <c r="AY1236" s="276" t="s">
        <v>187</v>
      </c>
    </row>
    <row r="1237" spans="2:65" s="1" customFormat="1" ht="16.5" customHeight="1">
      <c r="B1237" s="49"/>
      <c r="C1237" s="294" t="s">
        <v>1766</v>
      </c>
      <c r="D1237" s="294" t="s">
        <v>531</v>
      </c>
      <c r="E1237" s="295" t="s">
        <v>1767</v>
      </c>
      <c r="F1237" s="296" t="s">
        <v>1768</v>
      </c>
      <c r="G1237" s="297" t="s">
        <v>393</v>
      </c>
      <c r="H1237" s="298">
        <v>32.923</v>
      </c>
      <c r="I1237" s="299"/>
      <c r="J1237" s="300">
        <f>ROUND(I1237*H1237,2)</f>
        <v>0</v>
      </c>
      <c r="K1237" s="296" t="s">
        <v>194</v>
      </c>
      <c r="L1237" s="301"/>
      <c r="M1237" s="302" t="s">
        <v>34</v>
      </c>
      <c r="N1237" s="303" t="s">
        <v>49</v>
      </c>
      <c r="O1237" s="50"/>
      <c r="P1237" s="246">
        <f>O1237*H1237</f>
        <v>0</v>
      </c>
      <c r="Q1237" s="246">
        <v>0.0015</v>
      </c>
      <c r="R1237" s="246">
        <f>Q1237*H1237</f>
        <v>0.049384500000000005</v>
      </c>
      <c r="S1237" s="246">
        <v>0</v>
      </c>
      <c r="T1237" s="247">
        <f>S1237*H1237</f>
        <v>0</v>
      </c>
      <c r="AR1237" s="26" t="s">
        <v>426</v>
      </c>
      <c r="AT1237" s="26" t="s">
        <v>531</v>
      </c>
      <c r="AU1237" s="26" t="s">
        <v>88</v>
      </c>
      <c r="AY1237" s="26" t="s">
        <v>187</v>
      </c>
      <c r="BE1237" s="248">
        <f>IF(N1237="základní",J1237,0)</f>
        <v>0</v>
      </c>
      <c r="BF1237" s="248">
        <f>IF(N1237="snížená",J1237,0)</f>
        <v>0</v>
      </c>
      <c r="BG1237" s="248">
        <f>IF(N1237="zákl. přenesená",J1237,0)</f>
        <v>0</v>
      </c>
      <c r="BH1237" s="248">
        <f>IF(N1237="sníž. přenesená",J1237,0)</f>
        <v>0</v>
      </c>
      <c r="BI1237" s="248">
        <f>IF(N1237="nulová",J1237,0)</f>
        <v>0</v>
      </c>
      <c r="BJ1237" s="26" t="s">
        <v>86</v>
      </c>
      <c r="BK1237" s="248">
        <f>ROUND(I1237*H1237,2)</f>
        <v>0</v>
      </c>
      <c r="BL1237" s="26" t="s">
        <v>338</v>
      </c>
      <c r="BM1237" s="26" t="s">
        <v>1769</v>
      </c>
    </row>
    <row r="1238" spans="2:51" s="13" customFormat="1" ht="13.5">
      <c r="B1238" s="266"/>
      <c r="C1238" s="267"/>
      <c r="D1238" s="253" t="s">
        <v>244</v>
      </c>
      <c r="E1238" s="267"/>
      <c r="F1238" s="269" t="s">
        <v>1770</v>
      </c>
      <c r="G1238" s="267"/>
      <c r="H1238" s="270">
        <v>32.923</v>
      </c>
      <c r="I1238" s="271"/>
      <c r="J1238" s="267"/>
      <c r="K1238" s="267"/>
      <c r="L1238" s="272"/>
      <c r="M1238" s="273"/>
      <c r="N1238" s="274"/>
      <c r="O1238" s="274"/>
      <c r="P1238" s="274"/>
      <c r="Q1238" s="274"/>
      <c r="R1238" s="274"/>
      <c r="S1238" s="274"/>
      <c r="T1238" s="275"/>
      <c r="AT1238" s="276" t="s">
        <v>244</v>
      </c>
      <c r="AU1238" s="276" t="s">
        <v>88</v>
      </c>
      <c r="AV1238" s="13" t="s">
        <v>88</v>
      </c>
      <c r="AW1238" s="13" t="s">
        <v>6</v>
      </c>
      <c r="AX1238" s="13" t="s">
        <v>86</v>
      </c>
      <c r="AY1238" s="276" t="s">
        <v>187</v>
      </c>
    </row>
    <row r="1239" spans="2:65" s="1" customFormat="1" ht="16.5" customHeight="1">
      <c r="B1239" s="49"/>
      <c r="C1239" s="294" t="s">
        <v>1771</v>
      </c>
      <c r="D1239" s="294" t="s">
        <v>531</v>
      </c>
      <c r="E1239" s="295" t="s">
        <v>1772</v>
      </c>
      <c r="F1239" s="296" t="s">
        <v>1773</v>
      </c>
      <c r="G1239" s="297" t="s">
        <v>393</v>
      </c>
      <c r="H1239" s="298">
        <v>33</v>
      </c>
      <c r="I1239" s="299"/>
      <c r="J1239" s="300">
        <f>ROUND(I1239*H1239,2)</f>
        <v>0</v>
      </c>
      <c r="K1239" s="296" t="s">
        <v>194</v>
      </c>
      <c r="L1239" s="301"/>
      <c r="M1239" s="302" t="s">
        <v>34</v>
      </c>
      <c r="N1239" s="303" t="s">
        <v>49</v>
      </c>
      <c r="O1239" s="50"/>
      <c r="P1239" s="246">
        <f>O1239*H1239</f>
        <v>0</v>
      </c>
      <c r="Q1239" s="246">
        <v>0.0021</v>
      </c>
      <c r="R1239" s="246">
        <f>Q1239*H1239</f>
        <v>0.0693</v>
      </c>
      <c r="S1239" s="246">
        <v>0</v>
      </c>
      <c r="T1239" s="247">
        <f>S1239*H1239</f>
        <v>0</v>
      </c>
      <c r="AR1239" s="26" t="s">
        <v>426</v>
      </c>
      <c r="AT1239" s="26" t="s">
        <v>531</v>
      </c>
      <c r="AU1239" s="26" t="s">
        <v>88</v>
      </c>
      <c r="AY1239" s="26" t="s">
        <v>187</v>
      </c>
      <c r="BE1239" s="248">
        <f>IF(N1239="základní",J1239,0)</f>
        <v>0</v>
      </c>
      <c r="BF1239" s="248">
        <f>IF(N1239="snížená",J1239,0)</f>
        <v>0</v>
      </c>
      <c r="BG1239" s="248">
        <f>IF(N1239="zákl. přenesená",J1239,0)</f>
        <v>0</v>
      </c>
      <c r="BH1239" s="248">
        <f>IF(N1239="sníž. přenesená",J1239,0)</f>
        <v>0</v>
      </c>
      <c r="BI1239" s="248">
        <f>IF(N1239="nulová",J1239,0)</f>
        <v>0</v>
      </c>
      <c r="BJ1239" s="26" t="s">
        <v>86</v>
      </c>
      <c r="BK1239" s="248">
        <f>ROUND(I1239*H1239,2)</f>
        <v>0</v>
      </c>
      <c r="BL1239" s="26" t="s">
        <v>338</v>
      </c>
      <c r="BM1239" s="26" t="s">
        <v>1774</v>
      </c>
    </row>
    <row r="1240" spans="2:51" s="13" customFormat="1" ht="13.5">
      <c r="B1240" s="266"/>
      <c r="C1240" s="267"/>
      <c r="D1240" s="253" t="s">
        <v>244</v>
      </c>
      <c r="E1240" s="267"/>
      <c r="F1240" s="269" t="s">
        <v>1775</v>
      </c>
      <c r="G1240" s="267"/>
      <c r="H1240" s="270">
        <v>33</v>
      </c>
      <c r="I1240" s="271"/>
      <c r="J1240" s="267"/>
      <c r="K1240" s="267"/>
      <c r="L1240" s="272"/>
      <c r="M1240" s="273"/>
      <c r="N1240" s="274"/>
      <c r="O1240" s="274"/>
      <c r="P1240" s="274"/>
      <c r="Q1240" s="274"/>
      <c r="R1240" s="274"/>
      <c r="S1240" s="274"/>
      <c r="T1240" s="275"/>
      <c r="AT1240" s="276" t="s">
        <v>244</v>
      </c>
      <c r="AU1240" s="276" t="s">
        <v>88</v>
      </c>
      <c r="AV1240" s="13" t="s">
        <v>88</v>
      </c>
      <c r="AW1240" s="13" t="s">
        <v>6</v>
      </c>
      <c r="AX1240" s="13" t="s">
        <v>86</v>
      </c>
      <c r="AY1240" s="276" t="s">
        <v>187</v>
      </c>
    </row>
    <row r="1241" spans="2:65" s="1" customFormat="1" ht="16.5" customHeight="1">
      <c r="B1241" s="49"/>
      <c r="C1241" s="294" t="s">
        <v>1776</v>
      </c>
      <c r="D1241" s="294" t="s">
        <v>531</v>
      </c>
      <c r="E1241" s="295" t="s">
        <v>1777</v>
      </c>
      <c r="F1241" s="296" t="s">
        <v>1778</v>
      </c>
      <c r="G1241" s="297" t="s">
        <v>393</v>
      </c>
      <c r="H1241" s="298">
        <v>2.97</v>
      </c>
      <c r="I1241" s="299"/>
      <c r="J1241" s="300">
        <f>ROUND(I1241*H1241,2)</f>
        <v>0</v>
      </c>
      <c r="K1241" s="296" t="s">
        <v>194</v>
      </c>
      <c r="L1241" s="301"/>
      <c r="M1241" s="302" t="s">
        <v>34</v>
      </c>
      <c r="N1241" s="303" t="s">
        <v>49</v>
      </c>
      <c r="O1241" s="50"/>
      <c r="P1241" s="246">
        <f>O1241*H1241</f>
        <v>0</v>
      </c>
      <c r="Q1241" s="246">
        <v>0.003</v>
      </c>
      <c r="R1241" s="246">
        <f>Q1241*H1241</f>
        <v>0.008910000000000001</v>
      </c>
      <c r="S1241" s="246">
        <v>0</v>
      </c>
      <c r="T1241" s="247">
        <f>S1241*H1241</f>
        <v>0</v>
      </c>
      <c r="AR1241" s="26" t="s">
        <v>426</v>
      </c>
      <c r="AT1241" s="26" t="s">
        <v>531</v>
      </c>
      <c r="AU1241" s="26" t="s">
        <v>88</v>
      </c>
      <c r="AY1241" s="26" t="s">
        <v>187</v>
      </c>
      <c r="BE1241" s="248">
        <f>IF(N1241="základní",J1241,0)</f>
        <v>0</v>
      </c>
      <c r="BF1241" s="248">
        <f>IF(N1241="snížená",J1241,0)</f>
        <v>0</v>
      </c>
      <c r="BG1241" s="248">
        <f>IF(N1241="zákl. přenesená",J1241,0)</f>
        <v>0</v>
      </c>
      <c r="BH1241" s="248">
        <f>IF(N1241="sníž. přenesená",J1241,0)</f>
        <v>0</v>
      </c>
      <c r="BI1241" s="248">
        <f>IF(N1241="nulová",J1241,0)</f>
        <v>0</v>
      </c>
      <c r="BJ1241" s="26" t="s">
        <v>86</v>
      </c>
      <c r="BK1241" s="248">
        <f>ROUND(I1241*H1241,2)</f>
        <v>0</v>
      </c>
      <c r="BL1241" s="26" t="s">
        <v>338</v>
      </c>
      <c r="BM1241" s="26" t="s">
        <v>1779</v>
      </c>
    </row>
    <row r="1242" spans="2:51" s="13" customFormat="1" ht="13.5">
      <c r="B1242" s="266"/>
      <c r="C1242" s="267"/>
      <c r="D1242" s="253" t="s">
        <v>244</v>
      </c>
      <c r="E1242" s="267"/>
      <c r="F1242" s="269" t="s">
        <v>1780</v>
      </c>
      <c r="G1242" s="267"/>
      <c r="H1242" s="270">
        <v>2.97</v>
      </c>
      <c r="I1242" s="271"/>
      <c r="J1242" s="267"/>
      <c r="K1242" s="267"/>
      <c r="L1242" s="272"/>
      <c r="M1242" s="273"/>
      <c r="N1242" s="274"/>
      <c r="O1242" s="274"/>
      <c r="P1242" s="274"/>
      <c r="Q1242" s="274"/>
      <c r="R1242" s="274"/>
      <c r="S1242" s="274"/>
      <c r="T1242" s="275"/>
      <c r="AT1242" s="276" t="s">
        <v>244</v>
      </c>
      <c r="AU1242" s="276" t="s">
        <v>88</v>
      </c>
      <c r="AV1242" s="13" t="s">
        <v>88</v>
      </c>
      <c r="AW1242" s="13" t="s">
        <v>6</v>
      </c>
      <c r="AX1242" s="13" t="s">
        <v>86</v>
      </c>
      <c r="AY1242" s="276" t="s">
        <v>187</v>
      </c>
    </row>
    <row r="1243" spans="2:65" s="1" customFormat="1" ht="16.5" customHeight="1">
      <c r="B1243" s="49"/>
      <c r="C1243" s="294" t="s">
        <v>1781</v>
      </c>
      <c r="D1243" s="294" t="s">
        <v>531</v>
      </c>
      <c r="E1243" s="295" t="s">
        <v>1782</v>
      </c>
      <c r="F1243" s="296" t="s">
        <v>1783</v>
      </c>
      <c r="G1243" s="297" t="s">
        <v>393</v>
      </c>
      <c r="H1243" s="298">
        <v>5.28</v>
      </c>
      <c r="I1243" s="299"/>
      <c r="J1243" s="300">
        <f>ROUND(I1243*H1243,2)</f>
        <v>0</v>
      </c>
      <c r="K1243" s="296" t="s">
        <v>194</v>
      </c>
      <c r="L1243" s="301"/>
      <c r="M1243" s="302" t="s">
        <v>34</v>
      </c>
      <c r="N1243" s="303" t="s">
        <v>49</v>
      </c>
      <c r="O1243" s="50"/>
      <c r="P1243" s="246">
        <f>O1243*H1243</f>
        <v>0</v>
      </c>
      <c r="Q1243" s="246">
        <v>0.0036</v>
      </c>
      <c r="R1243" s="246">
        <f>Q1243*H1243</f>
        <v>0.019008</v>
      </c>
      <c r="S1243" s="246">
        <v>0</v>
      </c>
      <c r="T1243" s="247">
        <f>S1243*H1243</f>
        <v>0</v>
      </c>
      <c r="AR1243" s="26" t="s">
        <v>426</v>
      </c>
      <c r="AT1243" s="26" t="s">
        <v>531</v>
      </c>
      <c r="AU1243" s="26" t="s">
        <v>88</v>
      </c>
      <c r="AY1243" s="26" t="s">
        <v>187</v>
      </c>
      <c r="BE1243" s="248">
        <f>IF(N1243="základní",J1243,0)</f>
        <v>0</v>
      </c>
      <c r="BF1243" s="248">
        <f>IF(N1243="snížená",J1243,0)</f>
        <v>0</v>
      </c>
      <c r="BG1243" s="248">
        <f>IF(N1243="zákl. přenesená",J1243,0)</f>
        <v>0</v>
      </c>
      <c r="BH1243" s="248">
        <f>IF(N1243="sníž. přenesená",J1243,0)</f>
        <v>0</v>
      </c>
      <c r="BI1243" s="248">
        <f>IF(N1243="nulová",J1243,0)</f>
        <v>0</v>
      </c>
      <c r="BJ1243" s="26" t="s">
        <v>86</v>
      </c>
      <c r="BK1243" s="248">
        <f>ROUND(I1243*H1243,2)</f>
        <v>0</v>
      </c>
      <c r="BL1243" s="26" t="s">
        <v>338</v>
      </c>
      <c r="BM1243" s="26" t="s">
        <v>1784</v>
      </c>
    </row>
    <row r="1244" spans="2:51" s="13" customFormat="1" ht="13.5">
      <c r="B1244" s="266"/>
      <c r="C1244" s="267"/>
      <c r="D1244" s="253" t="s">
        <v>244</v>
      </c>
      <c r="E1244" s="267"/>
      <c r="F1244" s="269" t="s">
        <v>1785</v>
      </c>
      <c r="G1244" s="267"/>
      <c r="H1244" s="270">
        <v>5.28</v>
      </c>
      <c r="I1244" s="271"/>
      <c r="J1244" s="267"/>
      <c r="K1244" s="267"/>
      <c r="L1244" s="272"/>
      <c r="M1244" s="273"/>
      <c r="N1244" s="274"/>
      <c r="O1244" s="274"/>
      <c r="P1244" s="274"/>
      <c r="Q1244" s="274"/>
      <c r="R1244" s="274"/>
      <c r="S1244" s="274"/>
      <c r="T1244" s="275"/>
      <c r="AT1244" s="276" t="s">
        <v>244</v>
      </c>
      <c r="AU1244" s="276" t="s">
        <v>88</v>
      </c>
      <c r="AV1244" s="13" t="s">
        <v>88</v>
      </c>
      <c r="AW1244" s="13" t="s">
        <v>6</v>
      </c>
      <c r="AX1244" s="13" t="s">
        <v>86</v>
      </c>
      <c r="AY1244" s="276" t="s">
        <v>187</v>
      </c>
    </row>
    <row r="1245" spans="2:65" s="1" customFormat="1" ht="38.25" customHeight="1">
      <c r="B1245" s="49"/>
      <c r="C1245" s="237" t="s">
        <v>1786</v>
      </c>
      <c r="D1245" s="237" t="s">
        <v>190</v>
      </c>
      <c r="E1245" s="238" t="s">
        <v>1787</v>
      </c>
      <c r="F1245" s="239" t="s">
        <v>1788</v>
      </c>
      <c r="G1245" s="240" t="s">
        <v>1731</v>
      </c>
      <c r="H1245" s="241">
        <v>1</v>
      </c>
      <c r="I1245" s="242"/>
      <c r="J1245" s="243">
        <f>ROUND(I1245*H1245,2)</f>
        <v>0</v>
      </c>
      <c r="K1245" s="239" t="s">
        <v>34</v>
      </c>
      <c r="L1245" s="75"/>
      <c r="M1245" s="244" t="s">
        <v>34</v>
      </c>
      <c r="N1245" s="245" t="s">
        <v>49</v>
      </c>
      <c r="O1245" s="50"/>
      <c r="P1245" s="246">
        <f>O1245*H1245</f>
        <v>0</v>
      </c>
      <c r="Q1245" s="246">
        <v>0</v>
      </c>
      <c r="R1245" s="246">
        <f>Q1245*H1245</f>
        <v>0</v>
      </c>
      <c r="S1245" s="246">
        <v>0</v>
      </c>
      <c r="T1245" s="247">
        <f>S1245*H1245</f>
        <v>0</v>
      </c>
      <c r="AR1245" s="26" t="s">
        <v>338</v>
      </c>
      <c r="AT1245" s="26" t="s">
        <v>190</v>
      </c>
      <c r="AU1245" s="26" t="s">
        <v>88</v>
      </c>
      <c r="AY1245" s="26" t="s">
        <v>187</v>
      </c>
      <c r="BE1245" s="248">
        <f>IF(N1245="základní",J1245,0)</f>
        <v>0</v>
      </c>
      <c r="BF1245" s="248">
        <f>IF(N1245="snížená",J1245,0)</f>
        <v>0</v>
      </c>
      <c r="BG1245" s="248">
        <f>IF(N1245="zákl. přenesená",J1245,0)</f>
        <v>0</v>
      </c>
      <c r="BH1245" s="248">
        <f>IF(N1245="sníž. přenesená",J1245,0)</f>
        <v>0</v>
      </c>
      <c r="BI1245" s="248">
        <f>IF(N1245="nulová",J1245,0)</f>
        <v>0</v>
      </c>
      <c r="BJ1245" s="26" t="s">
        <v>86</v>
      </c>
      <c r="BK1245" s="248">
        <f>ROUND(I1245*H1245,2)</f>
        <v>0</v>
      </c>
      <c r="BL1245" s="26" t="s">
        <v>338</v>
      </c>
      <c r="BM1245" s="26" t="s">
        <v>1789</v>
      </c>
    </row>
    <row r="1246" spans="2:65" s="1" customFormat="1" ht="16.5" customHeight="1">
      <c r="B1246" s="49"/>
      <c r="C1246" s="237" t="s">
        <v>1790</v>
      </c>
      <c r="D1246" s="237" t="s">
        <v>190</v>
      </c>
      <c r="E1246" s="238" t="s">
        <v>1791</v>
      </c>
      <c r="F1246" s="239" t="s">
        <v>1792</v>
      </c>
      <c r="G1246" s="240" t="s">
        <v>1731</v>
      </c>
      <c r="H1246" s="241">
        <v>1</v>
      </c>
      <c r="I1246" s="242"/>
      <c r="J1246" s="243">
        <f>ROUND(I1246*H1246,2)</f>
        <v>0</v>
      </c>
      <c r="K1246" s="239" t="s">
        <v>34</v>
      </c>
      <c r="L1246" s="75"/>
      <c r="M1246" s="244" t="s">
        <v>34</v>
      </c>
      <c r="N1246" s="245" t="s">
        <v>49</v>
      </c>
      <c r="O1246" s="50"/>
      <c r="P1246" s="246">
        <f>O1246*H1246</f>
        <v>0</v>
      </c>
      <c r="Q1246" s="246">
        <v>0</v>
      </c>
      <c r="R1246" s="246">
        <f>Q1246*H1246</f>
        <v>0</v>
      </c>
      <c r="S1246" s="246">
        <v>0</v>
      </c>
      <c r="T1246" s="247">
        <f>S1246*H1246</f>
        <v>0</v>
      </c>
      <c r="AR1246" s="26" t="s">
        <v>338</v>
      </c>
      <c r="AT1246" s="26" t="s">
        <v>190</v>
      </c>
      <c r="AU1246" s="26" t="s">
        <v>88</v>
      </c>
      <c r="AY1246" s="26" t="s">
        <v>187</v>
      </c>
      <c r="BE1246" s="248">
        <f>IF(N1246="základní",J1246,0)</f>
        <v>0</v>
      </c>
      <c r="BF1246" s="248">
        <f>IF(N1246="snížená",J1246,0)</f>
        <v>0</v>
      </c>
      <c r="BG1246" s="248">
        <f>IF(N1246="zákl. přenesená",J1246,0)</f>
        <v>0</v>
      </c>
      <c r="BH1246" s="248">
        <f>IF(N1246="sníž. přenesená",J1246,0)</f>
        <v>0</v>
      </c>
      <c r="BI1246" s="248">
        <f>IF(N1246="nulová",J1246,0)</f>
        <v>0</v>
      </c>
      <c r="BJ1246" s="26" t="s">
        <v>86</v>
      </c>
      <c r="BK1246" s="248">
        <f>ROUND(I1246*H1246,2)</f>
        <v>0</v>
      </c>
      <c r="BL1246" s="26" t="s">
        <v>338</v>
      </c>
      <c r="BM1246" s="26" t="s">
        <v>1793</v>
      </c>
    </row>
    <row r="1247" spans="2:65" s="1" customFormat="1" ht="16.5" customHeight="1">
      <c r="B1247" s="49"/>
      <c r="C1247" s="237" t="s">
        <v>1794</v>
      </c>
      <c r="D1247" s="237" t="s">
        <v>190</v>
      </c>
      <c r="E1247" s="238" t="s">
        <v>1795</v>
      </c>
      <c r="F1247" s="239" t="s">
        <v>1796</v>
      </c>
      <c r="G1247" s="240" t="s">
        <v>235</v>
      </c>
      <c r="H1247" s="241">
        <v>111.15</v>
      </c>
      <c r="I1247" s="242"/>
      <c r="J1247" s="243">
        <f>ROUND(I1247*H1247,2)</f>
        <v>0</v>
      </c>
      <c r="K1247" s="239" t="s">
        <v>34</v>
      </c>
      <c r="L1247" s="75"/>
      <c r="M1247" s="244" t="s">
        <v>34</v>
      </c>
      <c r="N1247" s="245" t="s">
        <v>49</v>
      </c>
      <c r="O1247" s="50"/>
      <c r="P1247" s="246">
        <f>O1247*H1247</f>
        <v>0</v>
      </c>
      <c r="Q1247" s="246">
        <v>0</v>
      </c>
      <c r="R1247" s="246">
        <f>Q1247*H1247</f>
        <v>0</v>
      </c>
      <c r="S1247" s="246">
        <v>0</v>
      </c>
      <c r="T1247" s="247">
        <f>S1247*H1247</f>
        <v>0</v>
      </c>
      <c r="AR1247" s="26" t="s">
        <v>338</v>
      </c>
      <c r="AT1247" s="26" t="s">
        <v>190</v>
      </c>
      <c r="AU1247" s="26" t="s">
        <v>88</v>
      </c>
      <c r="AY1247" s="26" t="s">
        <v>187</v>
      </c>
      <c r="BE1247" s="248">
        <f>IF(N1247="základní",J1247,0)</f>
        <v>0</v>
      </c>
      <c r="BF1247" s="248">
        <f>IF(N1247="snížená",J1247,0)</f>
        <v>0</v>
      </c>
      <c r="BG1247" s="248">
        <f>IF(N1247="zákl. přenesená",J1247,0)</f>
        <v>0</v>
      </c>
      <c r="BH1247" s="248">
        <f>IF(N1247="sníž. přenesená",J1247,0)</f>
        <v>0</v>
      </c>
      <c r="BI1247" s="248">
        <f>IF(N1247="nulová",J1247,0)</f>
        <v>0</v>
      </c>
      <c r="BJ1247" s="26" t="s">
        <v>86</v>
      </c>
      <c r="BK1247" s="248">
        <f>ROUND(I1247*H1247,2)</f>
        <v>0</v>
      </c>
      <c r="BL1247" s="26" t="s">
        <v>338</v>
      </c>
      <c r="BM1247" s="26" t="s">
        <v>1797</v>
      </c>
    </row>
    <row r="1248" spans="2:65" s="1" customFormat="1" ht="16.5" customHeight="1">
      <c r="B1248" s="49"/>
      <c r="C1248" s="237" t="s">
        <v>1798</v>
      </c>
      <c r="D1248" s="237" t="s">
        <v>190</v>
      </c>
      <c r="E1248" s="238" t="s">
        <v>1799</v>
      </c>
      <c r="F1248" s="239" t="s">
        <v>1800</v>
      </c>
      <c r="G1248" s="240" t="s">
        <v>235</v>
      </c>
      <c r="H1248" s="241">
        <v>7.8</v>
      </c>
      <c r="I1248" s="242"/>
      <c r="J1248" s="243">
        <f>ROUND(I1248*H1248,2)</f>
        <v>0</v>
      </c>
      <c r="K1248" s="239" t="s">
        <v>34</v>
      </c>
      <c r="L1248" s="75"/>
      <c r="M1248" s="244" t="s">
        <v>34</v>
      </c>
      <c r="N1248" s="245" t="s">
        <v>49</v>
      </c>
      <c r="O1248" s="50"/>
      <c r="P1248" s="246">
        <f>O1248*H1248</f>
        <v>0</v>
      </c>
      <c r="Q1248" s="246">
        <v>0</v>
      </c>
      <c r="R1248" s="246">
        <f>Q1248*H1248</f>
        <v>0</v>
      </c>
      <c r="S1248" s="246">
        <v>0</v>
      </c>
      <c r="T1248" s="247">
        <f>S1248*H1248</f>
        <v>0</v>
      </c>
      <c r="AR1248" s="26" t="s">
        <v>338</v>
      </c>
      <c r="AT1248" s="26" t="s">
        <v>190</v>
      </c>
      <c r="AU1248" s="26" t="s">
        <v>88</v>
      </c>
      <c r="AY1248" s="26" t="s">
        <v>187</v>
      </c>
      <c r="BE1248" s="248">
        <f>IF(N1248="základní",J1248,0)</f>
        <v>0</v>
      </c>
      <c r="BF1248" s="248">
        <f>IF(N1248="snížená",J1248,0)</f>
        <v>0</v>
      </c>
      <c r="BG1248" s="248">
        <f>IF(N1248="zákl. přenesená",J1248,0)</f>
        <v>0</v>
      </c>
      <c r="BH1248" s="248">
        <f>IF(N1248="sníž. přenesená",J1248,0)</f>
        <v>0</v>
      </c>
      <c r="BI1248" s="248">
        <f>IF(N1248="nulová",J1248,0)</f>
        <v>0</v>
      </c>
      <c r="BJ1248" s="26" t="s">
        <v>86</v>
      </c>
      <c r="BK1248" s="248">
        <f>ROUND(I1248*H1248,2)</f>
        <v>0</v>
      </c>
      <c r="BL1248" s="26" t="s">
        <v>338</v>
      </c>
      <c r="BM1248" s="26" t="s">
        <v>1801</v>
      </c>
    </row>
    <row r="1249" spans="2:65" s="1" customFormat="1" ht="16.5" customHeight="1">
      <c r="B1249" s="49"/>
      <c r="C1249" s="237" t="s">
        <v>1802</v>
      </c>
      <c r="D1249" s="237" t="s">
        <v>190</v>
      </c>
      <c r="E1249" s="238" t="s">
        <v>1803</v>
      </c>
      <c r="F1249" s="239" t="s">
        <v>1804</v>
      </c>
      <c r="G1249" s="240" t="s">
        <v>1731</v>
      </c>
      <c r="H1249" s="241">
        <v>77</v>
      </c>
      <c r="I1249" s="242"/>
      <c r="J1249" s="243">
        <f>ROUND(I1249*H1249,2)</f>
        <v>0</v>
      </c>
      <c r="K1249" s="239" t="s">
        <v>34</v>
      </c>
      <c r="L1249" s="75"/>
      <c r="M1249" s="244" t="s">
        <v>34</v>
      </c>
      <c r="N1249" s="245" t="s">
        <v>49</v>
      </c>
      <c r="O1249" s="50"/>
      <c r="P1249" s="246">
        <f>O1249*H1249</f>
        <v>0</v>
      </c>
      <c r="Q1249" s="246">
        <v>0</v>
      </c>
      <c r="R1249" s="246">
        <f>Q1249*H1249</f>
        <v>0</v>
      </c>
      <c r="S1249" s="246">
        <v>0</v>
      </c>
      <c r="T1249" s="247">
        <f>S1249*H1249</f>
        <v>0</v>
      </c>
      <c r="AR1249" s="26" t="s">
        <v>338</v>
      </c>
      <c r="AT1249" s="26" t="s">
        <v>190</v>
      </c>
      <c r="AU1249" s="26" t="s">
        <v>88</v>
      </c>
      <c r="AY1249" s="26" t="s">
        <v>187</v>
      </c>
      <c r="BE1249" s="248">
        <f>IF(N1249="základní",J1249,0)</f>
        <v>0</v>
      </c>
      <c r="BF1249" s="248">
        <f>IF(N1249="snížená",J1249,0)</f>
        <v>0</v>
      </c>
      <c r="BG1249" s="248">
        <f>IF(N1249="zákl. přenesená",J1249,0)</f>
        <v>0</v>
      </c>
      <c r="BH1249" s="248">
        <f>IF(N1249="sníž. přenesená",J1249,0)</f>
        <v>0</v>
      </c>
      <c r="BI1249" s="248">
        <f>IF(N1249="nulová",J1249,0)</f>
        <v>0</v>
      </c>
      <c r="BJ1249" s="26" t="s">
        <v>86</v>
      </c>
      <c r="BK1249" s="248">
        <f>ROUND(I1249*H1249,2)</f>
        <v>0</v>
      </c>
      <c r="BL1249" s="26" t="s">
        <v>338</v>
      </c>
      <c r="BM1249" s="26" t="s">
        <v>1805</v>
      </c>
    </row>
    <row r="1250" spans="2:65" s="1" customFormat="1" ht="38.25" customHeight="1">
      <c r="B1250" s="49"/>
      <c r="C1250" s="237" t="s">
        <v>1806</v>
      </c>
      <c r="D1250" s="237" t="s">
        <v>190</v>
      </c>
      <c r="E1250" s="238" t="s">
        <v>1807</v>
      </c>
      <c r="F1250" s="239" t="s">
        <v>1808</v>
      </c>
      <c r="G1250" s="240" t="s">
        <v>326</v>
      </c>
      <c r="H1250" s="241">
        <v>0.996</v>
      </c>
      <c r="I1250" s="242"/>
      <c r="J1250" s="243">
        <f>ROUND(I1250*H1250,2)</f>
        <v>0</v>
      </c>
      <c r="K1250" s="239" t="s">
        <v>194</v>
      </c>
      <c r="L1250" s="75"/>
      <c r="M1250" s="244" t="s">
        <v>34</v>
      </c>
      <c r="N1250" s="245" t="s">
        <v>49</v>
      </c>
      <c r="O1250" s="50"/>
      <c r="P1250" s="246">
        <f>O1250*H1250</f>
        <v>0</v>
      </c>
      <c r="Q1250" s="246">
        <v>0</v>
      </c>
      <c r="R1250" s="246">
        <f>Q1250*H1250</f>
        <v>0</v>
      </c>
      <c r="S1250" s="246">
        <v>0</v>
      </c>
      <c r="T1250" s="247">
        <f>S1250*H1250</f>
        <v>0</v>
      </c>
      <c r="AR1250" s="26" t="s">
        <v>338</v>
      </c>
      <c r="AT1250" s="26" t="s">
        <v>190</v>
      </c>
      <c r="AU1250" s="26" t="s">
        <v>88</v>
      </c>
      <c r="AY1250" s="26" t="s">
        <v>187</v>
      </c>
      <c r="BE1250" s="248">
        <f>IF(N1250="základní",J1250,0)</f>
        <v>0</v>
      </c>
      <c r="BF1250" s="248">
        <f>IF(N1250="snížená",J1250,0)</f>
        <v>0</v>
      </c>
      <c r="BG1250" s="248">
        <f>IF(N1250="zákl. přenesená",J1250,0)</f>
        <v>0</v>
      </c>
      <c r="BH1250" s="248">
        <f>IF(N1250="sníž. přenesená",J1250,0)</f>
        <v>0</v>
      </c>
      <c r="BI1250" s="248">
        <f>IF(N1250="nulová",J1250,0)</f>
        <v>0</v>
      </c>
      <c r="BJ1250" s="26" t="s">
        <v>86</v>
      </c>
      <c r="BK1250" s="248">
        <f>ROUND(I1250*H1250,2)</f>
        <v>0</v>
      </c>
      <c r="BL1250" s="26" t="s">
        <v>338</v>
      </c>
      <c r="BM1250" s="26" t="s">
        <v>1809</v>
      </c>
    </row>
    <row r="1251" spans="2:47" s="1" customFormat="1" ht="13.5">
      <c r="B1251" s="49"/>
      <c r="C1251" s="77"/>
      <c r="D1251" s="253" t="s">
        <v>237</v>
      </c>
      <c r="E1251" s="77"/>
      <c r="F1251" s="254" t="s">
        <v>1810</v>
      </c>
      <c r="G1251" s="77"/>
      <c r="H1251" s="77"/>
      <c r="I1251" s="207"/>
      <c r="J1251" s="77"/>
      <c r="K1251" s="77"/>
      <c r="L1251" s="75"/>
      <c r="M1251" s="255"/>
      <c r="N1251" s="50"/>
      <c r="O1251" s="50"/>
      <c r="P1251" s="50"/>
      <c r="Q1251" s="50"/>
      <c r="R1251" s="50"/>
      <c r="S1251" s="50"/>
      <c r="T1251" s="98"/>
      <c r="AT1251" s="26" t="s">
        <v>237</v>
      </c>
      <c r="AU1251" s="26" t="s">
        <v>88</v>
      </c>
    </row>
    <row r="1252" spans="2:63" s="11" customFormat="1" ht="29.85" customHeight="1">
      <c r="B1252" s="221"/>
      <c r="C1252" s="222"/>
      <c r="D1252" s="223" t="s">
        <v>77</v>
      </c>
      <c r="E1252" s="235" t="s">
        <v>411</v>
      </c>
      <c r="F1252" s="235" t="s">
        <v>412</v>
      </c>
      <c r="G1252" s="222"/>
      <c r="H1252" s="222"/>
      <c r="I1252" s="225"/>
      <c r="J1252" s="236">
        <f>BK1252</f>
        <v>0</v>
      </c>
      <c r="K1252" s="222"/>
      <c r="L1252" s="227"/>
      <c r="M1252" s="228"/>
      <c r="N1252" s="229"/>
      <c r="O1252" s="229"/>
      <c r="P1252" s="230">
        <f>SUM(P1253:P1303)</f>
        <v>0</v>
      </c>
      <c r="Q1252" s="229"/>
      <c r="R1252" s="230">
        <f>SUM(R1253:R1303)</f>
        <v>0.33132000000000006</v>
      </c>
      <c r="S1252" s="229"/>
      <c r="T1252" s="231">
        <f>SUM(T1253:T1303)</f>
        <v>0</v>
      </c>
      <c r="AR1252" s="232" t="s">
        <v>88</v>
      </c>
      <c r="AT1252" s="233" t="s">
        <v>77</v>
      </c>
      <c r="AU1252" s="233" t="s">
        <v>86</v>
      </c>
      <c r="AY1252" s="232" t="s">
        <v>187</v>
      </c>
      <c r="BK1252" s="234">
        <f>SUM(BK1253:BK1303)</f>
        <v>0</v>
      </c>
    </row>
    <row r="1253" spans="2:65" s="1" customFormat="1" ht="16.5" customHeight="1">
      <c r="B1253" s="49"/>
      <c r="C1253" s="237" t="s">
        <v>1811</v>
      </c>
      <c r="D1253" s="237" t="s">
        <v>190</v>
      </c>
      <c r="E1253" s="238" t="s">
        <v>1812</v>
      </c>
      <c r="F1253" s="239" t="s">
        <v>1813</v>
      </c>
      <c r="G1253" s="240" t="s">
        <v>578</v>
      </c>
      <c r="H1253" s="241">
        <v>2</v>
      </c>
      <c r="I1253" s="242"/>
      <c r="J1253" s="243">
        <f>ROUND(I1253*H1253,2)</f>
        <v>0</v>
      </c>
      <c r="K1253" s="239" t="s">
        <v>194</v>
      </c>
      <c r="L1253" s="75"/>
      <c r="M1253" s="244" t="s">
        <v>34</v>
      </c>
      <c r="N1253" s="245" t="s">
        <v>49</v>
      </c>
      <c r="O1253" s="50"/>
      <c r="P1253" s="246">
        <f>O1253*H1253</f>
        <v>0</v>
      </c>
      <c r="Q1253" s="246">
        <v>0</v>
      </c>
      <c r="R1253" s="246">
        <f>Q1253*H1253</f>
        <v>0</v>
      </c>
      <c r="S1253" s="246">
        <v>0</v>
      </c>
      <c r="T1253" s="247">
        <f>S1253*H1253</f>
        <v>0</v>
      </c>
      <c r="AR1253" s="26" t="s">
        <v>338</v>
      </c>
      <c r="AT1253" s="26" t="s">
        <v>190</v>
      </c>
      <c r="AU1253" s="26" t="s">
        <v>88</v>
      </c>
      <c r="AY1253" s="26" t="s">
        <v>187</v>
      </c>
      <c r="BE1253" s="248">
        <f>IF(N1253="základní",J1253,0)</f>
        <v>0</v>
      </c>
      <c r="BF1253" s="248">
        <f>IF(N1253="snížená",J1253,0)</f>
        <v>0</v>
      </c>
      <c r="BG1253" s="248">
        <f>IF(N1253="zákl. přenesená",J1253,0)</f>
        <v>0</v>
      </c>
      <c r="BH1253" s="248">
        <f>IF(N1253="sníž. přenesená",J1253,0)</f>
        <v>0</v>
      </c>
      <c r="BI1253" s="248">
        <f>IF(N1253="nulová",J1253,0)</f>
        <v>0</v>
      </c>
      <c r="BJ1253" s="26" t="s">
        <v>86</v>
      </c>
      <c r="BK1253" s="248">
        <f>ROUND(I1253*H1253,2)</f>
        <v>0</v>
      </c>
      <c r="BL1253" s="26" t="s">
        <v>338</v>
      </c>
      <c r="BM1253" s="26" t="s">
        <v>1814</v>
      </c>
    </row>
    <row r="1254" spans="2:47" s="1" customFormat="1" ht="13.5">
      <c r="B1254" s="49"/>
      <c r="C1254" s="77"/>
      <c r="D1254" s="253" t="s">
        <v>237</v>
      </c>
      <c r="E1254" s="77"/>
      <c r="F1254" s="254" t="s">
        <v>1815</v>
      </c>
      <c r="G1254" s="77"/>
      <c r="H1254" s="77"/>
      <c r="I1254" s="207"/>
      <c r="J1254" s="77"/>
      <c r="K1254" s="77"/>
      <c r="L1254" s="75"/>
      <c r="M1254" s="255"/>
      <c r="N1254" s="50"/>
      <c r="O1254" s="50"/>
      <c r="P1254" s="50"/>
      <c r="Q1254" s="50"/>
      <c r="R1254" s="50"/>
      <c r="S1254" s="50"/>
      <c r="T1254" s="98"/>
      <c r="AT1254" s="26" t="s">
        <v>237</v>
      </c>
      <c r="AU1254" s="26" t="s">
        <v>88</v>
      </c>
    </row>
    <row r="1255" spans="2:65" s="1" customFormat="1" ht="16.5" customHeight="1">
      <c r="B1255" s="49"/>
      <c r="C1255" s="294" t="s">
        <v>1816</v>
      </c>
      <c r="D1255" s="294" t="s">
        <v>531</v>
      </c>
      <c r="E1255" s="295" t="s">
        <v>1817</v>
      </c>
      <c r="F1255" s="296" t="s">
        <v>1818</v>
      </c>
      <c r="G1255" s="297" t="s">
        <v>578</v>
      </c>
      <c r="H1255" s="298">
        <v>2</v>
      </c>
      <c r="I1255" s="299"/>
      <c r="J1255" s="300">
        <f>ROUND(I1255*H1255,2)</f>
        <v>0</v>
      </c>
      <c r="K1255" s="296" t="s">
        <v>194</v>
      </c>
      <c r="L1255" s="301"/>
      <c r="M1255" s="302" t="s">
        <v>34</v>
      </c>
      <c r="N1255" s="303" t="s">
        <v>49</v>
      </c>
      <c r="O1255" s="50"/>
      <c r="P1255" s="246">
        <f>O1255*H1255</f>
        <v>0</v>
      </c>
      <c r="Q1255" s="246">
        <v>0.0081</v>
      </c>
      <c r="R1255" s="246">
        <f>Q1255*H1255</f>
        <v>0.0162</v>
      </c>
      <c r="S1255" s="246">
        <v>0</v>
      </c>
      <c r="T1255" s="247">
        <f>S1255*H1255</f>
        <v>0</v>
      </c>
      <c r="AR1255" s="26" t="s">
        <v>426</v>
      </c>
      <c r="AT1255" s="26" t="s">
        <v>531</v>
      </c>
      <c r="AU1255" s="26" t="s">
        <v>88</v>
      </c>
      <c r="AY1255" s="26" t="s">
        <v>187</v>
      </c>
      <c r="BE1255" s="248">
        <f>IF(N1255="základní",J1255,0)</f>
        <v>0</v>
      </c>
      <c r="BF1255" s="248">
        <f>IF(N1255="snížená",J1255,0)</f>
        <v>0</v>
      </c>
      <c r="BG1255" s="248">
        <f>IF(N1255="zákl. přenesená",J1255,0)</f>
        <v>0</v>
      </c>
      <c r="BH1255" s="248">
        <f>IF(N1255="sníž. přenesená",J1255,0)</f>
        <v>0</v>
      </c>
      <c r="BI1255" s="248">
        <f>IF(N1255="nulová",J1255,0)</f>
        <v>0</v>
      </c>
      <c r="BJ1255" s="26" t="s">
        <v>86</v>
      </c>
      <c r="BK1255" s="248">
        <f>ROUND(I1255*H1255,2)</f>
        <v>0</v>
      </c>
      <c r="BL1255" s="26" t="s">
        <v>338</v>
      </c>
      <c r="BM1255" s="26" t="s">
        <v>1819</v>
      </c>
    </row>
    <row r="1256" spans="2:65" s="1" customFormat="1" ht="16.5" customHeight="1">
      <c r="B1256" s="49"/>
      <c r="C1256" s="237" t="s">
        <v>1820</v>
      </c>
      <c r="D1256" s="237" t="s">
        <v>190</v>
      </c>
      <c r="E1256" s="238" t="s">
        <v>1821</v>
      </c>
      <c r="F1256" s="239" t="s">
        <v>1822</v>
      </c>
      <c r="G1256" s="240" t="s">
        <v>235</v>
      </c>
      <c r="H1256" s="241">
        <v>19.44</v>
      </c>
      <c r="I1256" s="242"/>
      <c r="J1256" s="243">
        <f>ROUND(I1256*H1256,2)</f>
        <v>0</v>
      </c>
      <c r="K1256" s="239" t="s">
        <v>194</v>
      </c>
      <c r="L1256" s="75"/>
      <c r="M1256" s="244" t="s">
        <v>34</v>
      </c>
      <c r="N1256" s="245" t="s">
        <v>49</v>
      </c>
      <c r="O1256" s="50"/>
      <c r="P1256" s="246">
        <f>O1256*H1256</f>
        <v>0</v>
      </c>
      <c r="Q1256" s="246">
        <v>0</v>
      </c>
      <c r="R1256" s="246">
        <f>Q1256*H1256</f>
        <v>0</v>
      </c>
      <c r="S1256" s="246">
        <v>0</v>
      </c>
      <c r="T1256" s="247">
        <f>S1256*H1256</f>
        <v>0</v>
      </c>
      <c r="AR1256" s="26" t="s">
        <v>338</v>
      </c>
      <c r="AT1256" s="26" t="s">
        <v>190</v>
      </c>
      <c r="AU1256" s="26" t="s">
        <v>88</v>
      </c>
      <c r="AY1256" s="26" t="s">
        <v>187</v>
      </c>
      <c r="BE1256" s="248">
        <f>IF(N1256="základní",J1256,0)</f>
        <v>0</v>
      </c>
      <c r="BF1256" s="248">
        <f>IF(N1256="snížená",J1256,0)</f>
        <v>0</v>
      </c>
      <c r="BG1256" s="248">
        <f>IF(N1256="zákl. přenesená",J1256,0)</f>
        <v>0</v>
      </c>
      <c r="BH1256" s="248">
        <f>IF(N1256="sníž. přenesená",J1256,0)</f>
        <v>0</v>
      </c>
      <c r="BI1256" s="248">
        <f>IF(N1256="nulová",J1256,0)</f>
        <v>0</v>
      </c>
      <c r="BJ1256" s="26" t="s">
        <v>86</v>
      </c>
      <c r="BK1256" s="248">
        <f>ROUND(I1256*H1256,2)</f>
        <v>0</v>
      </c>
      <c r="BL1256" s="26" t="s">
        <v>338</v>
      </c>
      <c r="BM1256" s="26" t="s">
        <v>1823</v>
      </c>
    </row>
    <row r="1257" spans="2:47" s="1" customFormat="1" ht="13.5">
      <c r="B1257" s="49"/>
      <c r="C1257" s="77"/>
      <c r="D1257" s="253" t="s">
        <v>237</v>
      </c>
      <c r="E1257" s="77"/>
      <c r="F1257" s="254" t="s">
        <v>1824</v>
      </c>
      <c r="G1257" s="77"/>
      <c r="H1257" s="77"/>
      <c r="I1257" s="207"/>
      <c r="J1257" s="77"/>
      <c r="K1257" s="77"/>
      <c r="L1257" s="75"/>
      <c r="M1257" s="255"/>
      <c r="N1257" s="50"/>
      <c r="O1257" s="50"/>
      <c r="P1257" s="50"/>
      <c r="Q1257" s="50"/>
      <c r="R1257" s="50"/>
      <c r="S1257" s="50"/>
      <c r="T1257" s="98"/>
      <c r="AT1257" s="26" t="s">
        <v>237</v>
      </c>
      <c r="AU1257" s="26" t="s">
        <v>88</v>
      </c>
    </row>
    <row r="1258" spans="2:51" s="12" customFormat="1" ht="13.5">
      <c r="B1258" s="256"/>
      <c r="C1258" s="257"/>
      <c r="D1258" s="253" t="s">
        <v>244</v>
      </c>
      <c r="E1258" s="258" t="s">
        <v>34</v>
      </c>
      <c r="F1258" s="259" t="s">
        <v>1825</v>
      </c>
      <c r="G1258" s="257"/>
      <c r="H1258" s="258" t="s">
        <v>34</v>
      </c>
      <c r="I1258" s="260"/>
      <c r="J1258" s="257"/>
      <c r="K1258" s="257"/>
      <c r="L1258" s="261"/>
      <c r="M1258" s="262"/>
      <c r="N1258" s="263"/>
      <c r="O1258" s="263"/>
      <c r="P1258" s="263"/>
      <c r="Q1258" s="263"/>
      <c r="R1258" s="263"/>
      <c r="S1258" s="263"/>
      <c r="T1258" s="264"/>
      <c r="AT1258" s="265" t="s">
        <v>244</v>
      </c>
      <c r="AU1258" s="265" t="s">
        <v>88</v>
      </c>
      <c r="AV1258" s="12" t="s">
        <v>86</v>
      </c>
      <c r="AW1258" s="12" t="s">
        <v>41</v>
      </c>
      <c r="AX1258" s="12" t="s">
        <v>78</v>
      </c>
      <c r="AY1258" s="265" t="s">
        <v>187</v>
      </c>
    </row>
    <row r="1259" spans="2:51" s="13" customFormat="1" ht="13.5">
      <c r="B1259" s="266"/>
      <c r="C1259" s="267"/>
      <c r="D1259" s="253" t="s">
        <v>244</v>
      </c>
      <c r="E1259" s="268" t="s">
        <v>34</v>
      </c>
      <c r="F1259" s="269" t="s">
        <v>1826</v>
      </c>
      <c r="G1259" s="267"/>
      <c r="H1259" s="270">
        <v>10.08</v>
      </c>
      <c r="I1259" s="271"/>
      <c r="J1259" s="267"/>
      <c r="K1259" s="267"/>
      <c r="L1259" s="272"/>
      <c r="M1259" s="273"/>
      <c r="N1259" s="274"/>
      <c r="O1259" s="274"/>
      <c r="P1259" s="274"/>
      <c r="Q1259" s="274"/>
      <c r="R1259" s="274"/>
      <c r="S1259" s="274"/>
      <c r="T1259" s="275"/>
      <c r="AT1259" s="276" t="s">
        <v>244</v>
      </c>
      <c r="AU1259" s="276" t="s">
        <v>88</v>
      </c>
      <c r="AV1259" s="13" t="s">
        <v>88</v>
      </c>
      <c r="AW1259" s="13" t="s">
        <v>41</v>
      </c>
      <c r="AX1259" s="13" t="s">
        <v>78</v>
      </c>
      <c r="AY1259" s="276" t="s">
        <v>187</v>
      </c>
    </row>
    <row r="1260" spans="2:51" s="13" customFormat="1" ht="13.5">
      <c r="B1260" s="266"/>
      <c r="C1260" s="267"/>
      <c r="D1260" s="253" t="s">
        <v>244</v>
      </c>
      <c r="E1260" s="268" t="s">
        <v>34</v>
      </c>
      <c r="F1260" s="269" t="s">
        <v>1827</v>
      </c>
      <c r="G1260" s="267"/>
      <c r="H1260" s="270">
        <v>3.59</v>
      </c>
      <c r="I1260" s="271"/>
      <c r="J1260" s="267"/>
      <c r="K1260" s="267"/>
      <c r="L1260" s="272"/>
      <c r="M1260" s="273"/>
      <c r="N1260" s="274"/>
      <c r="O1260" s="274"/>
      <c r="P1260" s="274"/>
      <c r="Q1260" s="274"/>
      <c r="R1260" s="274"/>
      <c r="S1260" s="274"/>
      <c r="T1260" s="275"/>
      <c r="AT1260" s="276" t="s">
        <v>244</v>
      </c>
      <c r="AU1260" s="276" t="s">
        <v>88</v>
      </c>
      <c r="AV1260" s="13" t="s">
        <v>88</v>
      </c>
      <c r="AW1260" s="13" t="s">
        <v>41</v>
      </c>
      <c r="AX1260" s="13" t="s">
        <v>78</v>
      </c>
      <c r="AY1260" s="276" t="s">
        <v>187</v>
      </c>
    </row>
    <row r="1261" spans="2:51" s="12" customFormat="1" ht="13.5">
      <c r="B1261" s="256"/>
      <c r="C1261" s="257"/>
      <c r="D1261" s="253" t="s">
        <v>244</v>
      </c>
      <c r="E1261" s="258" t="s">
        <v>34</v>
      </c>
      <c r="F1261" s="259" t="s">
        <v>1121</v>
      </c>
      <c r="G1261" s="257"/>
      <c r="H1261" s="258" t="s">
        <v>34</v>
      </c>
      <c r="I1261" s="260"/>
      <c r="J1261" s="257"/>
      <c r="K1261" s="257"/>
      <c r="L1261" s="261"/>
      <c r="M1261" s="262"/>
      <c r="N1261" s="263"/>
      <c r="O1261" s="263"/>
      <c r="P1261" s="263"/>
      <c r="Q1261" s="263"/>
      <c r="R1261" s="263"/>
      <c r="S1261" s="263"/>
      <c r="T1261" s="264"/>
      <c r="AT1261" s="265" t="s">
        <v>244</v>
      </c>
      <c r="AU1261" s="265" t="s">
        <v>88</v>
      </c>
      <c r="AV1261" s="12" t="s">
        <v>86</v>
      </c>
      <c r="AW1261" s="12" t="s">
        <v>41</v>
      </c>
      <c r="AX1261" s="12" t="s">
        <v>78</v>
      </c>
      <c r="AY1261" s="265" t="s">
        <v>187</v>
      </c>
    </row>
    <row r="1262" spans="2:51" s="13" customFormat="1" ht="13.5">
      <c r="B1262" s="266"/>
      <c r="C1262" s="267"/>
      <c r="D1262" s="253" t="s">
        <v>244</v>
      </c>
      <c r="E1262" s="268" t="s">
        <v>34</v>
      </c>
      <c r="F1262" s="269" t="s">
        <v>1122</v>
      </c>
      <c r="G1262" s="267"/>
      <c r="H1262" s="270">
        <v>5.77</v>
      </c>
      <c r="I1262" s="271"/>
      <c r="J1262" s="267"/>
      <c r="K1262" s="267"/>
      <c r="L1262" s="272"/>
      <c r="M1262" s="273"/>
      <c r="N1262" s="274"/>
      <c r="O1262" s="274"/>
      <c r="P1262" s="274"/>
      <c r="Q1262" s="274"/>
      <c r="R1262" s="274"/>
      <c r="S1262" s="274"/>
      <c r="T1262" s="275"/>
      <c r="AT1262" s="276" t="s">
        <v>244</v>
      </c>
      <c r="AU1262" s="276" t="s">
        <v>88</v>
      </c>
      <c r="AV1262" s="13" t="s">
        <v>88</v>
      </c>
      <c r="AW1262" s="13" t="s">
        <v>41</v>
      </c>
      <c r="AX1262" s="13" t="s">
        <v>78</v>
      </c>
      <c r="AY1262" s="276" t="s">
        <v>187</v>
      </c>
    </row>
    <row r="1263" spans="2:51" s="14" customFormat="1" ht="13.5">
      <c r="B1263" s="277"/>
      <c r="C1263" s="278"/>
      <c r="D1263" s="253" t="s">
        <v>244</v>
      </c>
      <c r="E1263" s="279" t="s">
        <v>34</v>
      </c>
      <c r="F1263" s="280" t="s">
        <v>251</v>
      </c>
      <c r="G1263" s="278"/>
      <c r="H1263" s="281">
        <v>19.44</v>
      </c>
      <c r="I1263" s="282"/>
      <c r="J1263" s="278"/>
      <c r="K1263" s="278"/>
      <c r="L1263" s="283"/>
      <c r="M1263" s="284"/>
      <c r="N1263" s="285"/>
      <c r="O1263" s="285"/>
      <c r="P1263" s="285"/>
      <c r="Q1263" s="285"/>
      <c r="R1263" s="285"/>
      <c r="S1263" s="285"/>
      <c r="T1263" s="286"/>
      <c r="AT1263" s="287" t="s">
        <v>244</v>
      </c>
      <c r="AU1263" s="287" t="s">
        <v>88</v>
      </c>
      <c r="AV1263" s="14" t="s">
        <v>204</v>
      </c>
      <c r="AW1263" s="14" t="s">
        <v>41</v>
      </c>
      <c r="AX1263" s="14" t="s">
        <v>86</v>
      </c>
      <c r="AY1263" s="287" t="s">
        <v>187</v>
      </c>
    </row>
    <row r="1264" spans="2:65" s="1" customFormat="1" ht="16.5" customHeight="1">
      <c r="B1264" s="49"/>
      <c r="C1264" s="294" t="s">
        <v>1828</v>
      </c>
      <c r="D1264" s="294" t="s">
        <v>531</v>
      </c>
      <c r="E1264" s="295" t="s">
        <v>1829</v>
      </c>
      <c r="F1264" s="296" t="s">
        <v>1830</v>
      </c>
      <c r="G1264" s="297" t="s">
        <v>235</v>
      </c>
      <c r="H1264" s="298">
        <v>19.44</v>
      </c>
      <c r="I1264" s="299"/>
      <c r="J1264" s="300">
        <f>ROUND(I1264*H1264,2)</f>
        <v>0</v>
      </c>
      <c r="K1264" s="296" t="s">
        <v>194</v>
      </c>
      <c r="L1264" s="301"/>
      <c r="M1264" s="302" t="s">
        <v>34</v>
      </c>
      <c r="N1264" s="303" t="s">
        <v>49</v>
      </c>
      <c r="O1264" s="50"/>
      <c r="P1264" s="246">
        <f>O1264*H1264</f>
        <v>0</v>
      </c>
      <c r="Q1264" s="246">
        <v>0.016</v>
      </c>
      <c r="R1264" s="246">
        <f>Q1264*H1264</f>
        <v>0.31104000000000004</v>
      </c>
      <c r="S1264" s="246">
        <v>0</v>
      </c>
      <c r="T1264" s="247">
        <f>S1264*H1264</f>
        <v>0</v>
      </c>
      <c r="AR1264" s="26" t="s">
        <v>426</v>
      </c>
      <c r="AT1264" s="26" t="s">
        <v>531</v>
      </c>
      <c r="AU1264" s="26" t="s">
        <v>88</v>
      </c>
      <c r="AY1264" s="26" t="s">
        <v>187</v>
      </c>
      <c r="BE1264" s="248">
        <f>IF(N1264="základní",J1264,0)</f>
        <v>0</v>
      </c>
      <c r="BF1264" s="248">
        <f>IF(N1264="snížená",J1264,0)</f>
        <v>0</v>
      </c>
      <c r="BG1264" s="248">
        <f>IF(N1264="zákl. přenesená",J1264,0)</f>
        <v>0</v>
      </c>
      <c r="BH1264" s="248">
        <f>IF(N1264="sníž. přenesená",J1264,0)</f>
        <v>0</v>
      </c>
      <c r="BI1264" s="248">
        <f>IF(N1264="nulová",J1264,0)</f>
        <v>0</v>
      </c>
      <c r="BJ1264" s="26" t="s">
        <v>86</v>
      </c>
      <c r="BK1264" s="248">
        <f>ROUND(I1264*H1264,2)</f>
        <v>0</v>
      </c>
      <c r="BL1264" s="26" t="s">
        <v>338</v>
      </c>
      <c r="BM1264" s="26" t="s">
        <v>1831</v>
      </c>
    </row>
    <row r="1265" spans="2:65" s="1" customFormat="1" ht="25.5" customHeight="1">
      <c r="B1265" s="49"/>
      <c r="C1265" s="237" t="s">
        <v>1832</v>
      </c>
      <c r="D1265" s="237" t="s">
        <v>190</v>
      </c>
      <c r="E1265" s="238" t="s">
        <v>1833</v>
      </c>
      <c r="F1265" s="239" t="s">
        <v>1834</v>
      </c>
      <c r="G1265" s="240" t="s">
        <v>393</v>
      </c>
      <c r="H1265" s="241">
        <v>20.4</v>
      </c>
      <c r="I1265" s="242"/>
      <c r="J1265" s="243">
        <f>ROUND(I1265*H1265,2)</f>
        <v>0</v>
      </c>
      <c r="K1265" s="239" t="s">
        <v>194</v>
      </c>
      <c r="L1265" s="75"/>
      <c r="M1265" s="244" t="s">
        <v>34</v>
      </c>
      <c r="N1265" s="245" t="s">
        <v>49</v>
      </c>
      <c r="O1265" s="50"/>
      <c r="P1265" s="246">
        <f>O1265*H1265</f>
        <v>0</v>
      </c>
      <c r="Q1265" s="246">
        <v>0</v>
      </c>
      <c r="R1265" s="246">
        <f>Q1265*H1265</f>
        <v>0</v>
      </c>
      <c r="S1265" s="246">
        <v>0</v>
      </c>
      <c r="T1265" s="247">
        <f>S1265*H1265</f>
        <v>0</v>
      </c>
      <c r="AR1265" s="26" t="s">
        <v>338</v>
      </c>
      <c r="AT1265" s="26" t="s">
        <v>190</v>
      </c>
      <c r="AU1265" s="26" t="s">
        <v>88</v>
      </c>
      <c r="AY1265" s="26" t="s">
        <v>187</v>
      </c>
      <c r="BE1265" s="248">
        <f>IF(N1265="základní",J1265,0)</f>
        <v>0</v>
      </c>
      <c r="BF1265" s="248">
        <f>IF(N1265="snížená",J1265,0)</f>
        <v>0</v>
      </c>
      <c r="BG1265" s="248">
        <f>IF(N1265="zákl. přenesená",J1265,0)</f>
        <v>0</v>
      </c>
      <c r="BH1265" s="248">
        <f>IF(N1265="sníž. přenesená",J1265,0)</f>
        <v>0</v>
      </c>
      <c r="BI1265" s="248">
        <f>IF(N1265="nulová",J1265,0)</f>
        <v>0</v>
      </c>
      <c r="BJ1265" s="26" t="s">
        <v>86</v>
      </c>
      <c r="BK1265" s="248">
        <f>ROUND(I1265*H1265,2)</f>
        <v>0</v>
      </c>
      <c r="BL1265" s="26" t="s">
        <v>338</v>
      </c>
      <c r="BM1265" s="26" t="s">
        <v>1835</v>
      </c>
    </row>
    <row r="1266" spans="2:47" s="1" customFormat="1" ht="13.5">
      <c r="B1266" s="49"/>
      <c r="C1266" s="77"/>
      <c r="D1266" s="253" t="s">
        <v>237</v>
      </c>
      <c r="E1266" s="77"/>
      <c r="F1266" s="254" t="s">
        <v>1824</v>
      </c>
      <c r="G1266" s="77"/>
      <c r="H1266" s="77"/>
      <c r="I1266" s="207"/>
      <c r="J1266" s="77"/>
      <c r="K1266" s="77"/>
      <c r="L1266" s="75"/>
      <c r="M1266" s="255"/>
      <c r="N1266" s="50"/>
      <c r="O1266" s="50"/>
      <c r="P1266" s="50"/>
      <c r="Q1266" s="50"/>
      <c r="R1266" s="50"/>
      <c r="S1266" s="50"/>
      <c r="T1266" s="98"/>
      <c r="AT1266" s="26" t="s">
        <v>237</v>
      </c>
      <c r="AU1266" s="26" t="s">
        <v>88</v>
      </c>
    </row>
    <row r="1267" spans="2:51" s="13" customFormat="1" ht="13.5">
      <c r="B1267" s="266"/>
      <c r="C1267" s="267"/>
      <c r="D1267" s="253" t="s">
        <v>244</v>
      </c>
      <c r="E1267" s="268" t="s">
        <v>34</v>
      </c>
      <c r="F1267" s="269" t="s">
        <v>1836</v>
      </c>
      <c r="G1267" s="267"/>
      <c r="H1267" s="270">
        <v>20.4</v>
      </c>
      <c r="I1267" s="271"/>
      <c r="J1267" s="267"/>
      <c r="K1267" s="267"/>
      <c r="L1267" s="272"/>
      <c r="M1267" s="273"/>
      <c r="N1267" s="274"/>
      <c r="O1267" s="274"/>
      <c r="P1267" s="274"/>
      <c r="Q1267" s="274"/>
      <c r="R1267" s="274"/>
      <c r="S1267" s="274"/>
      <c r="T1267" s="275"/>
      <c r="AT1267" s="276" t="s">
        <v>244</v>
      </c>
      <c r="AU1267" s="276" t="s">
        <v>88</v>
      </c>
      <c r="AV1267" s="13" t="s">
        <v>88</v>
      </c>
      <c r="AW1267" s="13" t="s">
        <v>41</v>
      </c>
      <c r="AX1267" s="13" t="s">
        <v>86</v>
      </c>
      <c r="AY1267" s="276" t="s">
        <v>187</v>
      </c>
    </row>
    <row r="1268" spans="2:65" s="1" customFormat="1" ht="16.5" customHeight="1">
      <c r="B1268" s="49"/>
      <c r="C1268" s="294" t="s">
        <v>1837</v>
      </c>
      <c r="D1268" s="294" t="s">
        <v>531</v>
      </c>
      <c r="E1268" s="295" t="s">
        <v>1838</v>
      </c>
      <c r="F1268" s="296" t="s">
        <v>1839</v>
      </c>
      <c r="G1268" s="297" t="s">
        <v>393</v>
      </c>
      <c r="H1268" s="298">
        <v>20.4</v>
      </c>
      <c r="I1268" s="299"/>
      <c r="J1268" s="300">
        <f>ROUND(I1268*H1268,2)</f>
        <v>0</v>
      </c>
      <c r="K1268" s="296" t="s">
        <v>194</v>
      </c>
      <c r="L1268" s="301"/>
      <c r="M1268" s="302" t="s">
        <v>34</v>
      </c>
      <c r="N1268" s="303" t="s">
        <v>49</v>
      </c>
      <c r="O1268" s="50"/>
      <c r="P1268" s="246">
        <f>O1268*H1268</f>
        <v>0</v>
      </c>
      <c r="Q1268" s="246">
        <v>0.0002</v>
      </c>
      <c r="R1268" s="246">
        <f>Q1268*H1268</f>
        <v>0.00408</v>
      </c>
      <c r="S1268" s="246">
        <v>0</v>
      </c>
      <c r="T1268" s="247">
        <f>S1268*H1268</f>
        <v>0</v>
      </c>
      <c r="AR1268" s="26" t="s">
        <v>426</v>
      </c>
      <c r="AT1268" s="26" t="s">
        <v>531</v>
      </c>
      <c r="AU1268" s="26" t="s">
        <v>88</v>
      </c>
      <c r="AY1268" s="26" t="s">
        <v>187</v>
      </c>
      <c r="BE1268" s="248">
        <f>IF(N1268="základní",J1268,0)</f>
        <v>0</v>
      </c>
      <c r="BF1268" s="248">
        <f>IF(N1268="snížená",J1268,0)</f>
        <v>0</v>
      </c>
      <c r="BG1268" s="248">
        <f>IF(N1268="zákl. přenesená",J1268,0)</f>
        <v>0</v>
      </c>
      <c r="BH1268" s="248">
        <f>IF(N1268="sníž. přenesená",J1268,0)</f>
        <v>0</v>
      </c>
      <c r="BI1268" s="248">
        <f>IF(N1268="nulová",J1268,0)</f>
        <v>0</v>
      </c>
      <c r="BJ1268" s="26" t="s">
        <v>86</v>
      </c>
      <c r="BK1268" s="248">
        <f>ROUND(I1268*H1268,2)</f>
        <v>0</v>
      </c>
      <c r="BL1268" s="26" t="s">
        <v>338</v>
      </c>
      <c r="BM1268" s="26" t="s">
        <v>1840</v>
      </c>
    </row>
    <row r="1269" spans="2:65" s="1" customFormat="1" ht="51" customHeight="1">
      <c r="B1269" s="49"/>
      <c r="C1269" s="237" t="s">
        <v>1841</v>
      </c>
      <c r="D1269" s="237" t="s">
        <v>190</v>
      </c>
      <c r="E1269" s="238" t="s">
        <v>1842</v>
      </c>
      <c r="F1269" s="239" t="s">
        <v>1843</v>
      </c>
      <c r="G1269" s="240" t="s">
        <v>1731</v>
      </c>
      <c r="H1269" s="241">
        <v>1</v>
      </c>
      <c r="I1269" s="242"/>
      <c r="J1269" s="243">
        <f>ROUND(I1269*H1269,2)</f>
        <v>0</v>
      </c>
      <c r="K1269" s="239" t="s">
        <v>34</v>
      </c>
      <c r="L1269" s="75"/>
      <c r="M1269" s="244" t="s">
        <v>34</v>
      </c>
      <c r="N1269" s="245" t="s">
        <v>49</v>
      </c>
      <c r="O1269" s="50"/>
      <c r="P1269" s="246">
        <f>O1269*H1269</f>
        <v>0</v>
      </c>
      <c r="Q1269" s="246">
        <v>0</v>
      </c>
      <c r="R1269" s="246">
        <f>Q1269*H1269</f>
        <v>0</v>
      </c>
      <c r="S1269" s="246">
        <v>0</v>
      </c>
      <c r="T1269" s="247">
        <f>S1269*H1269</f>
        <v>0</v>
      </c>
      <c r="AR1269" s="26" t="s">
        <v>338</v>
      </c>
      <c r="AT1269" s="26" t="s">
        <v>190</v>
      </c>
      <c r="AU1269" s="26" t="s">
        <v>88</v>
      </c>
      <c r="AY1269" s="26" t="s">
        <v>187</v>
      </c>
      <c r="BE1269" s="248">
        <f>IF(N1269="základní",J1269,0)</f>
        <v>0</v>
      </c>
      <c r="BF1269" s="248">
        <f>IF(N1269="snížená",J1269,0)</f>
        <v>0</v>
      </c>
      <c r="BG1269" s="248">
        <f>IF(N1269="zákl. přenesená",J1269,0)</f>
        <v>0</v>
      </c>
      <c r="BH1269" s="248">
        <f>IF(N1269="sníž. přenesená",J1269,0)</f>
        <v>0</v>
      </c>
      <c r="BI1269" s="248">
        <f>IF(N1269="nulová",J1269,0)</f>
        <v>0</v>
      </c>
      <c r="BJ1269" s="26" t="s">
        <v>86</v>
      </c>
      <c r="BK1269" s="248">
        <f>ROUND(I1269*H1269,2)</f>
        <v>0</v>
      </c>
      <c r="BL1269" s="26" t="s">
        <v>338</v>
      </c>
      <c r="BM1269" s="26" t="s">
        <v>1844</v>
      </c>
    </row>
    <row r="1270" spans="2:47" s="1" customFormat="1" ht="13.5">
      <c r="B1270" s="49"/>
      <c r="C1270" s="77"/>
      <c r="D1270" s="253" t="s">
        <v>1720</v>
      </c>
      <c r="E1270" s="77"/>
      <c r="F1270" s="254" t="s">
        <v>1845</v>
      </c>
      <c r="G1270" s="77"/>
      <c r="H1270" s="77"/>
      <c r="I1270" s="207"/>
      <c r="J1270" s="77"/>
      <c r="K1270" s="77"/>
      <c r="L1270" s="75"/>
      <c r="M1270" s="255"/>
      <c r="N1270" s="50"/>
      <c r="O1270" s="50"/>
      <c r="P1270" s="50"/>
      <c r="Q1270" s="50"/>
      <c r="R1270" s="50"/>
      <c r="S1270" s="50"/>
      <c r="T1270" s="98"/>
      <c r="AT1270" s="26" t="s">
        <v>1720</v>
      </c>
      <c r="AU1270" s="26" t="s">
        <v>88</v>
      </c>
    </row>
    <row r="1271" spans="2:65" s="1" customFormat="1" ht="51" customHeight="1">
      <c r="B1271" s="49"/>
      <c r="C1271" s="237" t="s">
        <v>1846</v>
      </c>
      <c r="D1271" s="237" t="s">
        <v>190</v>
      </c>
      <c r="E1271" s="238" t="s">
        <v>1847</v>
      </c>
      <c r="F1271" s="239" t="s">
        <v>1848</v>
      </c>
      <c r="G1271" s="240" t="s">
        <v>1731</v>
      </c>
      <c r="H1271" s="241">
        <v>1</v>
      </c>
      <c r="I1271" s="242"/>
      <c r="J1271" s="243">
        <f>ROUND(I1271*H1271,2)</f>
        <v>0</v>
      </c>
      <c r="K1271" s="239" t="s">
        <v>34</v>
      </c>
      <c r="L1271" s="75"/>
      <c r="M1271" s="244" t="s">
        <v>34</v>
      </c>
      <c r="N1271" s="245" t="s">
        <v>49</v>
      </c>
      <c r="O1271" s="50"/>
      <c r="P1271" s="246">
        <f>O1271*H1271</f>
        <v>0</v>
      </c>
      <c r="Q1271" s="246">
        <v>0</v>
      </c>
      <c r="R1271" s="246">
        <f>Q1271*H1271</f>
        <v>0</v>
      </c>
      <c r="S1271" s="246">
        <v>0</v>
      </c>
      <c r="T1271" s="247">
        <f>S1271*H1271</f>
        <v>0</v>
      </c>
      <c r="AR1271" s="26" t="s">
        <v>338</v>
      </c>
      <c r="AT1271" s="26" t="s">
        <v>190</v>
      </c>
      <c r="AU1271" s="26" t="s">
        <v>88</v>
      </c>
      <c r="AY1271" s="26" t="s">
        <v>187</v>
      </c>
      <c r="BE1271" s="248">
        <f>IF(N1271="základní",J1271,0)</f>
        <v>0</v>
      </c>
      <c r="BF1271" s="248">
        <f>IF(N1271="snížená",J1271,0)</f>
        <v>0</v>
      </c>
      <c r="BG1271" s="248">
        <f>IF(N1271="zákl. přenesená",J1271,0)</f>
        <v>0</v>
      </c>
      <c r="BH1271" s="248">
        <f>IF(N1271="sníž. přenesená",J1271,0)</f>
        <v>0</v>
      </c>
      <c r="BI1271" s="248">
        <f>IF(N1271="nulová",J1271,0)</f>
        <v>0</v>
      </c>
      <c r="BJ1271" s="26" t="s">
        <v>86</v>
      </c>
      <c r="BK1271" s="248">
        <f>ROUND(I1271*H1271,2)</f>
        <v>0</v>
      </c>
      <c r="BL1271" s="26" t="s">
        <v>338</v>
      </c>
      <c r="BM1271" s="26" t="s">
        <v>1849</v>
      </c>
    </row>
    <row r="1272" spans="2:47" s="1" customFormat="1" ht="13.5">
      <c r="B1272" s="49"/>
      <c r="C1272" s="77"/>
      <c r="D1272" s="253" t="s">
        <v>1720</v>
      </c>
      <c r="E1272" s="77"/>
      <c r="F1272" s="254" t="s">
        <v>1845</v>
      </c>
      <c r="G1272" s="77"/>
      <c r="H1272" s="77"/>
      <c r="I1272" s="207"/>
      <c r="J1272" s="77"/>
      <c r="K1272" s="77"/>
      <c r="L1272" s="75"/>
      <c r="M1272" s="255"/>
      <c r="N1272" s="50"/>
      <c r="O1272" s="50"/>
      <c r="P1272" s="50"/>
      <c r="Q1272" s="50"/>
      <c r="R1272" s="50"/>
      <c r="S1272" s="50"/>
      <c r="T1272" s="98"/>
      <c r="AT1272" s="26" t="s">
        <v>1720</v>
      </c>
      <c r="AU1272" s="26" t="s">
        <v>88</v>
      </c>
    </row>
    <row r="1273" spans="2:65" s="1" customFormat="1" ht="16.5" customHeight="1">
      <c r="B1273" s="49"/>
      <c r="C1273" s="237" t="s">
        <v>1850</v>
      </c>
      <c r="D1273" s="237" t="s">
        <v>190</v>
      </c>
      <c r="E1273" s="238" t="s">
        <v>1851</v>
      </c>
      <c r="F1273" s="239" t="s">
        <v>1852</v>
      </c>
      <c r="G1273" s="240" t="s">
        <v>1731</v>
      </c>
      <c r="H1273" s="241">
        <v>3</v>
      </c>
      <c r="I1273" s="242"/>
      <c r="J1273" s="243">
        <f>ROUND(I1273*H1273,2)</f>
        <v>0</v>
      </c>
      <c r="K1273" s="239" t="s">
        <v>34</v>
      </c>
      <c r="L1273" s="75"/>
      <c r="M1273" s="244" t="s">
        <v>34</v>
      </c>
      <c r="N1273" s="245" t="s">
        <v>49</v>
      </c>
      <c r="O1273" s="50"/>
      <c r="P1273" s="246">
        <f>O1273*H1273</f>
        <v>0</v>
      </c>
      <c r="Q1273" s="246">
        <v>0</v>
      </c>
      <c r="R1273" s="246">
        <f>Q1273*H1273</f>
        <v>0</v>
      </c>
      <c r="S1273" s="246">
        <v>0</v>
      </c>
      <c r="T1273" s="247">
        <f>S1273*H1273</f>
        <v>0</v>
      </c>
      <c r="AR1273" s="26" t="s">
        <v>338</v>
      </c>
      <c r="AT1273" s="26" t="s">
        <v>190</v>
      </c>
      <c r="AU1273" s="26" t="s">
        <v>88</v>
      </c>
      <c r="AY1273" s="26" t="s">
        <v>187</v>
      </c>
      <c r="BE1273" s="248">
        <f>IF(N1273="základní",J1273,0)</f>
        <v>0</v>
      </c>
      <c r="BF1273" s="248">
        <f>IF(N1273="snížená",J1273,0)</f>
        <v>0</v>
      </c>
      <c r="BG1273" s="248">
        <f>IF(N1273="zákl. přenesená",J1273,0)</f>
        <v>0</v>
      </c>
      <c r="BH1273" s="248">
        <f>IF(N1273="sníž. přenesená",J1273,0)</f>
        <v>0</v>
      </c>
      <c r="BI1273" s="248">
        <f>IF(N1273="nulová",J1273,0)</f>
        <v>0</v>
      </c>
      <c r="BJ1273" s="26" t="s">
        <v>86</v>
      </c>
      <c r="BK1273" s="248">
        <f>ROUND(I1273*H1273,2)</f>
        <v>0</v>
      </c>
      <c r="BL1273" s="26" t="s">
        <v>338</v>
      </c>
      <c r="BM1273" s="26" t="s">
        <v>1853</v>
      </c>
    </row>
    <row r="1274" spans="2:65" s="1" customFormat="1" ht="16.5" customHeight="1">
      <c r="B1274" s="49"/>
      <c r="C1274" s="237" t="s">
        <v>1854</v>
      </c>
      <c r="D1274" s="237" t="s">
        <v>190</v>
      </c>
      <c r="E1274" s="238" t="s">
        <v>1855</v>
      </c>
      <c r="F1274" s="239" t="s">
        <v>1856</v>
      </c>
      <c r="G1274" s="240" t="s">
        <v>1731</v>
      </c>
      <c r="H1274" s="241">
        <v>1</v>
      </c>
      <c r="I1274" s="242"/>
      <c r="J1274" s="243">
        <f>ROUND(I1274*H1274,2)</f>
        <v>0</v>
      </c>
      <c r="K1274" s="239" t="s">
        <v>34</v>
      </c>
      <c r="L1274" s="75"/>
      <c r="M1274" s="244" t="s">
        <v>34</v>
      </c>
      <c r="N1274" s="245" t="s">
        <v>49</v>
      </c>
      <c r="O1274" s="50"/>
      <c r="P1274" s="246">
        <f>O1274*H1274</f>
        <v>0</v>
      </c>
      <c r="Q1274" s="246">
        <v>0</v>
      </c>
      <c r="R1274" s="246">
        <f>Q1274*H1274</f>
        <v>0</v>
      </c>
      <c r="S1274" s="246">
        <v>0</v>
      </c>
      <c r="T1274" s="247">
        <f>S1274*H1274</f>
        <v>0</v>
      </c>
      <c r="AR1274" s="26" t="s">
        <v>338</v>
      </c>
      <c r="AT1274" s="26" t="s">
        <v>190</v>
      </c>
      <c r="AU1274" s="26" t="s">
        <v>88</v>
      </c>
      <c r="AY1274" s="26" t="s">
        <v>187</v>
      </c>
      <c r="BE1274" s="248">
        <f>IF(N1274="základní",J1274,0)</f>
        <v>0</v>
      </c>
      <c r="BF1274" s="248">
        <f>IF(N1274="snížená",J1274,0)</f>
        <v>0</v>
      </c>
      <c r="BG1274" s="248">
        <f>IF(N1274="zákl. přenesená",J1274,0)</f>
        <v>0</v>
      </c>
      <c r="BH1274" s="248">
        <f>IF(N1274="sníž. přenesená",J1274,0)</f>
        <v>0</v>
      </c>
      <c r="BI1274" s="248">
        <f>IF(N1274="nulová",J1274,0)</f>
        <v>0</v>
      </c>
      <c r="BJ1274" s="26" t="s">
        <v>86</v>
      </c>
      <c r="BK1274" s="248">
        <f>ROUND(I1274*H1274,2)</f>
        <v>0</v>
      </c>
      <c r="BL1274" s="26" t="s">
        <v>338</v>
      </c>
      <c r="BM1274" s="26" t="s">
        <v>1857</v>
      </c>
    </row>
    <row r="1275" spans="2:65" s="1" customFormat="1" ht="16.5" customHeight="1">
      <c r="B1275" s="49"/>
      <c r="C1275" s="237" t="s">
        <v>1858</v>
      </c>
      <c r="D1275" s="237" t="s">
        <v>190</v>
      </c>
      <c r="E1275" s="238" t="s">
        <v>1859</v>
      </c>
      <c r="F1275" s="239" t="s">
        <v>1860</v>
      </c>
      <c r="G1275" s="240" t="s">
        <v>1731</v>
      </c>
      <c r="H1275" s="241">
        <v>1</v>
      </c>
      <c r="I1275" s="242"/>
      <c r="J1275" s="243">
        <f>ROUND(I1275*H1275,2)</f>
        <v>0</v>
      </c>
      <c r="K1275" s="239" t="s">
        <v>34</v>
      </c>
      <c r="L1275" s="75"/>
      <c r="M1275" s="244" t="s">
        <v>34</v>
      </c>
      <c r="N1275" s="245" t="s">
        <v>49</v>
      </c>
      <c r="O1275" s="50"/>
      <c r="P1275" s="246">
        <f>O1275*H1275</f>
        <v>0</v>
      </c>
      <c r="Q1275" s="246">
        <v>0</v>
      </c>
      <c r="R1275" s="246">
        <f>Q1275*H1275</f>
        <v>0</v>
      </c>
      <c r="S1275" s="246">
        <v>0</v>
      </c>
      <c r="T1275" s="247">
        <f>S1275*H1275</f>
        <v>0</v>
      </c>
      <c r="AR1275" s="26" t="s">
        <v>338</v>
      </c>
      <c r="AT1275" s="26" t="s">
        <v>190</v>
      </c>
      <c r="AU1275" s="26" t="s">
        <v>88</v>
      </c>
      <c r="AY1275" s="26" t="s">
        <v>187</v>
      </c>
      <c r="BE1275" s="248">
        <f>IF(N1275="základní",J1275,0)</f>
        <v>0</v>
      </c>
      <c r="BF1275" s="248">
        <f>IF(N1275="snížená",J1275,0)</f>
        <v>0</v>
      </c>
      <c r="BG1275" s="248">
        <f>IF(N1275="zákl. přenesená",J1275,0)</f>
        <v>0</v>
      </c>
      <c r="BH1275" s="248">
        <f>IF(N1275="sníž. přenesená",J1275,0)</f>
        <v>0</v>
      </c>
      <c r="BI1275" s="248">
        <f>IF(N1275="nulová",J1275,0)</f>
        <v>0</v>
      </c>
      <c r="BJ1275" s="26" t="s">
        <v>86</v>
      </c>
      <c r="BK1275" s="248">
        <f>ROUND(I1275*H1275,2)</f>
        <v>0</v>
      </c>
      <c r="BL1275" s="26" t="s">
        <v>338</v>
      </c>
      <c r="BM1275" s="26" t="s">
        <v>1861</v>
      </c>
    </row>
    <row r="1276" spans="2:65" s="1" customFormat="1" ht="16.5" customHeight="1">
      <c r="B1276" s="49"/>
      <c r="C1276" s="237" t="s">
        <v>1862</v>
      </c>
      <c r="D1276" s="237" t="s">
        <v>190</v>
      </c>
      <c r="E1276" s="238" t="s">
        <v>1863</v>
      </c>
      <c r="F1276" s="239" t="s">
        <v>1864</v>
      </c>
      <c r="G1276" s="240" t="s">
        <v>1731</v>
      </c>
      <c r="H1276" s="241">
        <v>1</v>
      </c>
      <c r="I1276" s="242"/>
      <c r="J1276" s="243">
        <f>ROUND(I1276*H1276,2)</f>
        <v>0</v>
      </c>
      <c r="K1276" s="239" t="s">
        <v>34</v>
      </c>
      <c r="L1276" s="75"/>
      <c r="M1276" s="244" t="s">
        <v>34</v>
      </c>
      <c r="N1276" s="245" t="s">
        <v>49</v>
      </c>
      <c r="O1276" s="50"/>
      <c r="P1276" s="246">
        <f>O1276*H1276</f>
        <v>0</v>
      </c>
      <c r="Q1276" s="246">
        <v>0</v>
      </c>
      <c r="R1276" s="246">
        <f>Q1276*H1276</f>
        <v>0</v>
      </c>
      <c r="S1276" s="246">
        <v>0</v>
      </c>
      <c r="T1276" s="247">
        <f>S1276*H1276</f>
        <v>0</v>
      </c>
      <c r="AR1276" s="26" t="s">
        <v>338</v>
      </c>
      <c r="AT1276" s="26" t="s">
        <v>190</v>
      </c>
      <c r="AU1276" s="26" t="s">
        <v>88</v>
      </c>
      <c r="AY1276" s="26" t="s">
        <v>187</v>
      </c>
      <c r="BE1276" s="248">
        <f>IF(N1276="základní",J1276,0)</f>
        <v>0</v>
      </c>
      <c r="BF1276" s="248">
        <f>IF(N1276="snížená",J1276,0)</f>
        <v>0</v>
      </c>
      <c r="BG1276" s="248">
        <f>IF(N1276="zákl. přenesená",J1276,0)</f>
        <v>0</v>
      </c>
      <c r="BH1276" s="248">
        <f>IF(N1276="sníž. přenesená",J1276,0)</f>
        <v>0</v>
      </c>
      <c r="BI1276" s="248">
        <f>IF(N1276="nulová",J1276,0)</f>
        <v>0</v>
      </c>
      <c r="BJ1276" s="26" t="s">
        <v>86</v>
      </c>
      <c r="BK1276" s="248">
        <f>ROUND(I1276*H1276,2)</f>
        <v>0</v>
      </c>
      <c r="BL1276" s="26" t="s">
        <v>338</v>
      </c>
      <c r="BM1276" s="26" t="s">
        <v>1865</v>
      </c>
    </row>
    <row r="1277" spans="2:65" s="1" customFormat="1" ht="16.5" customHeight="1">
      <c r="B1277" s="49"/>
      <c r="C1277" s="237" t="s">
        <v>1866</v>
      </c>
      <c r="D1277" s="237" t="s">
        <v>190</v>
      </c>
      <c r="E1277" s="238" t="s">
        <v>1867</v>
      </c>
      <c r="F1277" s="239" t="s">
        <v>1868</v>
      </c>
      <c r="G1277" s="240" t="s">
        <v>393</v>
      </c>
      <c r="H1277" s="241">
        <v>5.4</v>
      </c>
      <c r="I1277" s="242"/>
      <c r="J1277" s="243">
        <f>ROUND(I1277*H1277,2)</f>
        <v>0</v>
      </c>
      <c r="K1277" s="239" t="s">
        <v>34</v>
      </c>
      <c r="L1277" s="75"/>
      <c r="M1277" s="244" t="s">
        <v>34</v>
      </c>
      <c r="N1277" s="245" t="s">
        <v>49</v>
      </c>
      <c r="O1277" s="50"/>
      <c r="P1277" s="246">
        <f>O1277*H1277</f>
        <v>0</v>
      </c>
      <c r="Q1277" s="246">
        <v>0</v>
      </c>
      <c r="R1277" s="246">
        <f>Q1277*H1277</f>
        <v>0</v>
      </c>
      <c r="S1277" s="246">
        <v>0</v>
      </c>
      <c r="T1277" s="247">
        <f>S1277*H1277</f>
        <v>0</v>
      </c>
      <c r="AR1277" s="26" t="s">
        <v>338</v>
      </c>
      <c r="AT1277" s="26" t="s">
        <v>190</v>
      </c>
      <c r="AU1277" s="26" t="s">
        <v>88</v>
      </c>
      <c r="AY1277" s="26" t="s">
        <v>187</v>
      </c>
      <c r="BE1277" s="248">
        <f>IF(N1277="základní",J1277,0)</f>
        <v>0</v>
      </c>
      <c r="BF1277" s="248">
        <f>IF(N1277="snížená",J1277,0)</f>
        <v>0</v>
      </c>
      <c r="BG1277" s="248">
        <f>IF(N1277="zákl. přenesená",J1277,0)</f>
        <v>0</v>
      </c>
      <c r="BH1277" s="248">
        <f>IF(N1277="sníž. přenesená",J1277,0)</f>
        <v>0</v>
      </c>
      <c r="BI1277" s="248">
        <f>IF(N1277="nulová",J1277,0)</f>
        <v>0</v>
      </c>
      <c r="BJ1277" s="26" t="s">
        <v>86</v>
      </c>
      <c r="BK1277" s="248">
        <f>ROUND(I1277*H1277,2)</f>
        <v>0</v>
      </c>
      <c r="BL1277" s="26" t="s">
        <v>338</v>
      </c>
      <c r="BM1277" s="26" t="s">
        <v>1869</v>
      </c>
    </row>
    <row r="1278" spans="2:51" s="13" customFormat="1" ht="13.5">
      <c r="B1278" s="266"/>
      <c r="C1278" s="267"/>
      <c r="D1278" s="253" t="s">
        <v>244</v>
      </c>
      <c r="E1278" s="268" t="s">
        <v>34</v>
      </c>
      <c r="F1278" s="269" t="s">
        <v>1870</v>
      </c>
      <c r="G1278" s="267"/>
      <c r="H1278" s="270">
        <v>3.3</v>
      </c>
      <c r="I1278" s="271"/>
      <c r="J1278" s="267"/>
      <c r="K1278" s="267"/>
      <c r="L1278" s="272"/>
      <c r="M1278" s="273"/>
      <c r="N1278" s="274"/>
      <c r="O1278" s="274"/>
      <c r="P1278" s="274"/>
      <c r="Q1278" s="274"/>
      <c r="R1278" s="274"/>
      <c r="S1278" s="274"/>
      <c r="T1278" s="275"/>
      <c r="AT1278" s="276" t="s">
        <v>244</v>
      </c>
      <c r="AU1278" s="276" t="s">
        <v>88</v>
      </c>
      <c r="AV1278" s="13" t="s">
        <v>88</v>
      </c>
      <c r="AW1278" s="13" t="s">
        <v>41</v>
      </c>
      <c r="AX1278" s="13" t="s">
        <v>78</v>
      </c>
      <c r="AY1278" s="276" t="s">
        <v>187</v>
      </c>
    </row>
    <row r="1279" spans="2:51" s="13" customFormat="1" ht="13.5">
      <c r="B1279" s="266"/>
      <c r="C1279" s="267"/>
      <c r="D1279" s="253" t="s">
        <v>244</v>
      </c>
      <c r="E1279" s="268" t="s">
        <v>34</v>
      </c>
      <c r="F1279" s="269" t="s">
        <v>1871</v>
      </c>
      <c r="G1279" s="267"/>
      <c r="H1279" s="270">
        <v>1.2</v>
      </c>
      <c r="I1279" s="271"/>
      <c r="J1279" s="267"/>
      <c r="K1279" s="267"/>
      <c r="L1279" s="272"/>
      <c r="M1279" s="273"/>
      <c r="N1279" s="274"/>
      <c r="O1279" s="274"/>
      <c r="P1279" s="274"/>
      <c r="Q1279" s="274"/>
      <c r="R1279" s="274"/>
      <c r="S1279" s="274"/>
      <c r="T1279" s="275"/>
      <c r="AT1279" s="276" t="s">
        <v>244</v>
      </c>
      <c r="AU1279" s="276" t="s">
        <v>88</v>
      </c>
      <c r="AV1279" s="13" t="s">
        <v>88</v>
      </c>
      <c r="AW1279" s="13" t="s">
        <v>41</v>
      </c>
      <c r="AX1279" s="13" t="s">
        <v>78</v>
      </c>
      <c r="AY1279" s="276" t="s">
        <v>187</v>
      </c>
    </row>
    <row r="1280" spans="2:51" s="13" customFormat="1" ht="13.5">
      <c r="B1280" s="266"/>
      <c r="C1280" s="267"/>
      <c r="D1280" s="253" t="s">
        <v>244</v>
      </c>
      <c r="E1280" s="268" t="s">
        <v>34</v>
      </c>
      <c r="F1280" s="269" t="s">
        <v>1872</v>
      </c>
      <c r="G1280" s="267"/>
      <c r="H1280" s="270">
        <v>0.9</v>
      </c>
      <c r="I1280" s="271"/>
      <c r="J1280" s="267"/>
      <c r="K1280" s="267"/>
      <c r="L1280" s="272"/>
      <c r="M1280" s="273"/>
      <c r="N1280" s="274"/>
      <c r="O1280" s="274"/>
      <c r="P1280" s="274"/>
      <c r="Q1280" s="274"/>
      <c r="R1280" s="274"/>
      <c r="S1280" s="274"/>
      <c r="T1280" s="275"/>
      <c r="AT1280" s="276" t="s">
        <v>244</v>
      </c>
      <c r="AU1280" s="276" t="s">
        <v>88</v>
      </c>
      <c r="AV1280" s="13" t="s">
        <v>88</v>
      </c>
      <c r="AW1280" s="13" t="s">
        <v>41</v>
      </c>
      <c r="AX1280" s="13" t="s">
        <v>78</v>
      </c>
      <c r="AY1280" s="276" t="s">
        <v>187</v>
      </c>
    </row>
    <row r="1281" spans="2:51" s="14" customFormat="1" ht="13.5">
      <c r="B1281" s="277"/>
      <c r="C1281" s="278"/>
      <c r="D1281" s="253" t="s">
        <v>244</v>
      </c>
      <c r="E1281" s="279" t="s">
        <v>34</v>
      </c>
      <c r="F1281" s="280" t="s">
        <v>251</v>
      </c>
      <c r="G1281" s="278"/>
      <c r="H1281" s="281">
        <v>5.4</v>
      </c>
      <c r="I1281" s="282"/>
      <c r="J1281" s="278"/>
      <c r="K1281" s="278"/>
      <c r="L1281" s="283"/>
      <c r="M1281" s="284"/>
      <c r="N1281" s="285"/>
      <c r="O1281" s="285"/>
      <c r="P1281" s="285"/>
      <c r="Q1281" s="285"/>
      <c r="R1281" s="285"/>
      <c r="S1281" s="285"/>
      <c r="T1281" s="286"/>
      <c r="AT1281" s="287" t="s">
        <v>244</v>
      </c>
      <c r="AU1281" s="287" t="s">
        <v>88</v>
      </c>
      <c r="AV1281" s="14" t="s">
        <v>204</v>
      </c>
      <c r="AW1281" s="14" t="s">
        <v>41</v>
      </c>
      <c r="AX1281" s="14" t="s">
        <v>86</v>
      </c>
      <c r="AY1281" s="287" t="s">
        <v>187</v>
      </c>
    </row>
    <row r="1282" spans="2:65" s="1" customFormat="1" ht="16.5" customHeight="1">
      <c r="B1282" s="49"/>
      <c r="C1282" s="237" t="s">
        <v>1873</v>
      </c>
      <c r="D1282" s="237" t="s">
        <v>190</v>
      </c>
      <c r="E1282" s="238" t="s">
        <v>1874</v>
      </c>
      <c r="F1282" s="239" t="s">
        <v>1875</v>
      </c>
      <c r="G1282" s="240" t="s">
        <v>1731</v>
      </c>
      <c r="H1282" s="241">
        <v>2</v>
      </c>
      <c r="I1282" s="242"/>
      <c r="J1282" s="243">
        <f>ROUND(I1282*H1282,2)</f>
        <v>0</v>
      </c>
      <c r="K1282" s="239" t="s">
        <v>34</v>
      </c>
      <c r="L1282" s="75"/>
      <c r="M1282" s="244" t="s">
        <v>34</v>
      </c>
      <c r="N1282" s="245" t="s">
        <v>49</v>
      </c>
      <c r="O1282" s="50"/>
      <c r="P1282" s="246">
        <f>O1282*H1282</f>
        <v>0</v>
      </c>
      <c r="Q1282" s="246">
        <v>0</v>
      </c>
      <c r="R1282" s="246">
        <f>Q1282*H1282</f>
        <v>0</v>
      </c>
      <c r="S1282" s="246">
        <v>0</v>
      </c>
      <c r="T1282" s="247">
        <f>S1282*H1282</f>
        <v>0</v>
      </c>
      <c r="AR1282" s="26" t="s">
        <v>338</v>
      </c>
      <c r="AT1282" s="26" t="s">
        <v>190</v>
      </c>
      <c r="AU1282" s="26" t="s">
        <v>88</v>
      </c>
      <c r="AY1282" s="26" t="s">
        <v>187</v>
      </c>
      <c r="BE1282" s="248">
        <f>IF(N1282="základní",J1282,0)</f>
        <v>0</v>
      </c>
      <c r="BF1282" s="248">
        <f>IF(N1282="snížená",J1282,0)</f>
        <v>0</v>
      </c>
      <c r="BG1282" s="248">
        <f>IF(N1282="zákl. přenesená",J1282,0)</f>
        <v>0</v>
      </c>
      <c r="BH1282" s="248">
        <f>IF(N1282="sníž. přenesená",J1282,0)</f>
        <v>0</v>
      </c>
      <c r="BI1282" s="248">
        <f>IF(N1282="nulová",J1282,0)</f>
        <v>0</v>
      </c>
      <c r="BJ1282" s="26" t="s">
        <v>86</v>
      </c>
      <c r="BK1282" s="248">
        <f>ROUND(I1282*H1282,2)</f>
        <v>0</v>
      </c>
      <c r="BL1282" s="26" t="s">
        <v>338</v>
      </c>
      <c r="BM1282" s="26" t="s">
        <v>1876</v>
      </c>
    </row>
    <row r="1283" spans="2:65" s="1" customFormat="1" ht="16.5" customHeight="1">
      <c r="B1283" s="49"/>
      <c r="C1283" s="237" t="s">
        <v>1877</v>
      </c>
      <c r="D1283" s="237" t="s">
        <v>190</v>
      </c>
      <c r="E1283" s="238" t="s">
        <v>1878</v>
      </c>
      <c r="F1283" s="239" t="s">
        <v>1879</v>
      </c>
      <c r="G1283" s="240" t="s">
        <v>1731</v>
      </c>
      <c r="H1283" s="241">
        <v>1</v>
      </c>
      <c r="I1283" s="242"/>
      <c r="J1283" s="243">
        <f>ROUND(I1283*H1283,2)</f>
        <v>0</v>
      </c>
      <c r="K1283" s="239" t="s">
        <v>34</v>
      </c>
      <c r="L1283" s="75"/>
      <c r="M1283" s="244" t="s">
        <v>34</v>
      </c>
      <c r="N1283" s="245" t="s">
        <v>49</v>
      </c>
      <c r="O1283" s="50"/>
      <c r="P1283" s="246">
        <f>O1283*H1283</f>
        <v>0</v>
      </c>
      <c r="Q1283" s="246">
        <v>0</v>
      </c>
      <c r="R1283" s="246">
        <f>Q1283*H1283</f>
        <v>0</v>
      </c>
      <c r="S1283" s="246">
        <v>0</v>
      </c>
      <c r="T1283" s="247">
        <f>S1283*H1283</f>
        <v>0</v>
      </c>
      <c r="AR1283" s="26" t="s">
        <v>338</v>
      </c>
      <c r="AT1283" s="26" t="s">
        <v>190</v>
      </c>
      <c r="AU1283" s="26" t="s">
        <v>88</v>
      </c>
      <c r="AY1283" s="26" t="s">
        <v>187</v>
      </c>
      <c r="BE1283" s="248">
        <f>IF(N1283="základní",J1283,0)</f>
        <v>0</v>
      </c>
      <c r="BF1283" s="248">
        <f>IF(N1283="snížená",J1283,0)</f>
        <v>0</v>
      </c>
      <c r="BG1283" s="248">
        <f>IF(N1283="zákl. přenesená",J1283,0)</f>
        <v>0</v>
      </c>
      <c r="BH1283" s="248">
        <f>IF(N1283="sníž. přenesená",J1283,0)</f>
        <v>0</v>
      </c>
      <c r="BI1283" s="248">
        <f>IF(N1283="nulová",J1283,0)</f>
        <v>0</v>
      </c>
      <c r="BJ1283" s="26" t="s">
        <v>86</v>
      </c>
      <c r="BK1283" s="248">
        <f>ROUND(I1283*H1283,2)</f>
        <v>0</v>
      </c>
      <c r="BL1283" s="26" t="s">
        <v>338</v>
      </c>
      <c r="BM1283" s="26" t="s">
        <v>1880</v>
      </c>
    </row>
    <row r="1284" spans="2:65" s="1" customFormat="1" ht="16.5" customHeight="1">
      <c r="B1284" s="49"/>
      <c r="C1284" s="237" t="s">
        <v>1881</v>
      </c>
      <c r="D1284" s="237" t="s">
        <v>190</v>
      </c>
      <c r="E1284" s="238" t="s">
        <v>1882</v>
      </c>
      <c r="F1284" s="239" t="s">
        <v>1883</v>
      </c>
      <c r="G1284" s="240" t="s">
        <v>1731</v>
      </c>
      <c r="H1284" s="241">
        <v>1</v>
      </c>
      <c r="I1284" s="242"/>
      <c r="J1284" s="243">
        <f>ROUND(I1284*H1284,2)</f>
        <v>0</v>
      </c>
      <c r="K1284" s="239" t="s">
        <v>34</v>
      </c>
      <c r="L1284" s="75"/>
      <c r="M1284" s="244" t="s">
        <v>34</v>
      </c>
      <c r="N1284" s="245" t="s">
        <v>49</v>
      </c>
      <c r="O1284" s="50"/>
      <c r="P1284" s="246">
        <f>O1284*H1284</f>
        <v>0</v>
      </c>
      <c r="Q1284" s="246">
        <v>0</v>
      </c>
      <c r="R1284" s="246">
        <f>Q1284*H1284</f>
        <v>0</v>
      </c>
      <c r="S1284" s="246">
        <v>0</v>
      </c>
      <c r="T1284" s="247">
        <f>S1284*H1284</f>
        <v>0</v>
      </c>
      <c r="AR1284" s="26" t="s">
        <v>338</v>
      </c>
      <c r="AT1284" s="26" t="s">
        <v>190</v>
      </c>
      <c r="AU1284" s="26" t="s">
        <v>88</v>
      </c>
      <c r="AY1284" s="26" t="s">
        <v>187</v>
      </c>
      <c r="BE1284" s="248">
        <f>IF(N1284="základní",J1284,0)</f>
        <v>0</v>
      </c>
      <c r="BF1284" s="248">
        <f>IF(N1284="snížená",J1284,0)</f>
        <v>0</v>
      </c>
      <c r="BG1284" s="248">
        <f>IF(N1284="zákl. přenesená",J1284,0)</f>
        <v>0</v>
      </c>
      <c r="BH1284" s="248">
        <f>IF(N1284="sníž. přenesená",J1284,0)</f>
        <v>0</v>
      </c>
      <c r="BI1284" s="248">
        <f>IF(N1284="nulová",J1284,0)</f>
        <v>0</v>
      </c>
      <c r="BJ1284" s="26" t="s">
        <v>86</v>
      </c>
      <c r="BK1284" s="248">
        <f>ROUND(I1284*H1284,2)</f>
        <v>0</v>
      </c>
      <c r="BL1284" s="26" t="s">
        <v>338</v>
      </c>
      <c r="BM1284" s="26" t="s">
        <v>1884</v>
      </c>
    </row>
    <row r="1285" spans="2:65" s="1" customFormat="1" ht="16.5" customHeight="1">
      <c r="B1285" s="49"/>
      <c r="C1285" s="237" t="s">
        <v>1885</v>
      </c>
      <c r="D1285" s="237" t="s">
        <v>190</v>
      </c>
      <c r="E1285" s="238" t="s">
        <v>1886</v>
      </c>
      <c r="F1285" s="239" t="s">
        <v>1887</v>
      </c>
      <c r="G1285" s="240" t="s">
        <v>1731</v>
      </c>
      <c r="H1285" s="241">
        <v>1</v>
      </c>
      <c r="I1285" s="242"/>
      <c r="J1285" s="243">
        <f>ROUND(I1285*H1285,2)</f>
        <v>0</v>
      </c>
      <c r="K1285" s="239" t="s">
        <v>34</v>
      </c>
      <c r="L1285" s="75"/>
      <c r="M1285" s="244" t="s">
        <v>34</v>
      </c>
      <c r="N1285" s="245" t="s">
        <v>49</v>
      </c>
      <c r="O1285" s="50"/>
      <c r="P1285" s="246">
        <f>O1285*H1285</f>
        <v>0</v>
      </c>
      <c r="Q1285" s="246">
        <v>0</v>
      </c>
      <c r="R1285" s="246">
        <f>Q1285*H1285</f>
        <v>0</v>
      </c>
      <c r="S1285" s="246">
        <v>0</v>
      </c>
      <c r="T1285" s="247">
        <f>S1285*H1285</f>
        <v>0</v>
      </c>
      <c r="AR1285" s="26" t="s">
        <v>338</v>
      </c>
      <c r="AT1285" s="26" t="s">
        <v>190</v>
      </c>
      <c r="AU1285" s="26" t="s">
        <v>88</v>
      </c>
      <c r="AY1285" s="26" t="s">
        <v>187</v>
      </c>
      <c r="BE1285" s="248">
        <f>IF(N1285="základní",J1285,0)</f>
        <v>0</v>
      </c>
      <c r="BF1285" s="248">
        <f>IF(N1285="snížená",J1285,0)</f>
        <v>0</v>
      </c>
      <c r="BG1285" s="248">
        <f>IF(N1285="zákl. přenesená",J1285,0)</f>
        <v>0</v>
      </c>
      <c r="BH1285" s="248">
        <f>IF(N1285="sníž. přenesená",J1285,0)</f>
        <v>0</v>
      </c>
      <c r="BI1285" s="248">
        <f>IF(N1285="nulová",J1285,0)</f>
        <v>0</v>
      </c>
      <c r="BJ1285" s="26" t="s">
        <v>86</v>
      </c>
      <c r="BK1285" s="248">
        <f>ROUND(I1285*H1285,2)</f>
        <v>0</v>
      </c>
      <c r="BL1285" s="26" t="s">
        <v>338</v>
      </c>
      <c r="BM1285" s="26" t="s">
        <v>1888</v>
      </c>
    </row>
    <row r="1286" spans="2:65" s="1" customFormat="1" ht="16.5" customHeight="1">
      <c r="B1286" s="49"/>
      <c r="C1286" s="237" t="s">
        <v>1889</v>
      </c>
      <c r="D1286" s="237" t="s">
        <v>190</v>
      </c>
      <c r="E1286" s="238" t="s">
        <v>1890</v>
      </c>
      <c r="F1286" s="239" t="s">
        <v>1891</v>
      </c>
      <c r="G1286" s="240" t="s">
        <v>1731</v>
      </c>
      <c r="H1286" s="241">
        <v>1</v>
      </c>
      <c r="I1286" s="242"/>
      <c r="J1286" s="243">
        <f>ROUND(I1286*H1286,2)</f>
        <v>0</v>
      </c>
      <c r="K1286" s="239" t="s">
        <v>34</v>
      </c>
      <c r="L1286" s="75"/>
      <c r="M1286" s="244" t="s">
        <v>34</v>
      </c>
      <c r="N1286" s="245" t="s">
        <v>49</v>
      </c>
      <c r="O1286" s="50"/>
      <c r="P1286" s="246">
        <f>O1286*H1286</f>
        <v>0</v>
      </c>
      <c r="Q1286" s="246">
        <v>0</v>
      </c>
      <c r="R1286" s="246">
        <f>Q1286*H1286</f>
        <v>0</v>
      </c>
      <c r="S1286" s="246">
        <v>0</v>
      </c>
      <c r="T1286" s="247">
        <f>S1286*H1286</f>
        <v>0</v>
      </c>
      <c r="AR1286" s="26" t="s">
        <v>338</v>
      </c>
      <c r="AT1286" s="26" t="s">
        <v>190</v>
      </c>
      <c r="AU1286" s="26" t="s">
        <v>88</v>
      </c>
      <c r="AY1286" s="26" t="s">
        <v>187</v>
      </c>
      <c r="BE1286" s="248">
        <f>IF(N1286="základní",J1286,0)</f>
        <v>0</v>
      </c>
      <c r="BF1286" s="248">
        <f>IF(N1286="snížená",J1286,0)</f>
        <v>0</v>
      </c>
      <c r="BG1286" s="248">
        <f>IF(N1286="zákl. přenesená",J1286,0)</f>
        <v>0</v>
      </c>
      <c r="BH1286" s="248">
        <f>IF(N1286="sníž. přenesená",J1286,0)</f>
        <v>0</v>
      </c>
      <c r="BI1286" s="248">
        <f>IF(N1286="nulová",J1286,0)</f>
        <v>0</v>
      </c>
      <c r="BJ1286" s="26" t="s">
        <v>86</v>
      </c>
      <c r="BK1286" s="248">
        <f>ROUND(I1286*H1286,2)</f>
        <v>0</v>
      </c>
      <c r="BL1286" s="26" t="s">
        <v>338</v>
      </c>
      <c r="BM1286" s="26" t="s">
        <v>1892</v>
      </c>
    </row>
    <row r="1287" spans="2:65" s="1" customFormat="1" ht="16.5" customHeight="1">
      <c r="B1287" s="49"/>
      <c r="C1287" s="237" t="s">
        <v>1893</v>
      </c>
      <c r="D1287" s="237" t="s">
        <v>190</v>
      </c>
      <c r="E1287" s="238" t="s">
        <v>1894</v>
      </c>
      <c r="F1287" s="239" t="s">
        <v>1895</v>
      </c>
      <c r="G1287" s="240" t="s">
        <v>235</v>
      </c>
      <c r="H1287" s="241">
        <v>6.3</v>
      </c>
      <c r="I1287" s="242"/>
      <c r="J1287" s="243">
        <f>ROUND(I1287*H1287,2)</f>
        <v>0</v>
      </c>
      <c r="K1287" s="239" t="s">
        <v>34</v>
      </c>
      <c r="L1287" s="75"/>
      <c r="M1287" s="244" t="s">
        <v>34</v>
      </c>
      <c r="N1287" s="245" t="s">
        <v>49</v>
      </c>
      <c r="O1287" s="50"/>
      <c r="P1287" s="246">
        <f>O1287*H1287</f>
        <v>0</v>
      </c>
      <c r="Q1287" s="246">
        <v>0</v>
      </c>
      <c r="R1287" s="246">
        <f>Q1287*H1287</f>
        <v>0</v>
      </c>
      <c r="S1287" s="246">
        <v>0</v>
      </c>
      <c r="T1287" s="247">
        <f>S1287*H1287</f>
        <v>0</v>
      </c>
      <c r="AR1287" s="26" t="s">
        <v>338</v>
      </c>
      <c r="AT1287" s="26" t="s">
        <v>190</v>
      </c>
      <c r="AU1287" s="26" t="s">
        <v>88</v>
      </c>
      <c r="AY1287" s="26" t="s">
        <v>187</v>
      </c>
      <c r="BE1287" s="248">
        <f>IF(N1287="základní",J1287,0)</f>
        <v>0</v>
      </c>
      <c r="BF1287" s="248">
        <f>IF(N1287="snížená",J1287,0)</f>
        <v>0</v>
      </c>
      <c r="BG1287" s="248">
        <f>IF(N1287="zákl. přenesená",J1287,0)</f>
        <v>0</v>
      </c>
      <c r="BH1287" s="248">
        <f>IF(N1287="sníž. přenesená",J1287,0)</f>
        <v>0</v>
      </c>
      <c r="BI1287" s="248">
        <f>IF(N1287="nulová",J1287,0)</f>
        <v>0</v>
      </c>
      <c r="BJ1287" s="26" t="s">
        <v>86</v>
      </c>
      <c r="BK1287" s="248">
        <f>ROUND(I1287*H1287,2)</f>
        <v>0</v>
      </c>
      <c r="BL1287" s="26" t="s">
        <v>338</v>
      </c>
      <c r="BM1287" s="26" t="s">
        <v>1896</v>
      </c>
    </row>
    <row r="1288" spans="2:51" s="13" customFormat="1" ht="13.5">
      <c r="B1288" s="266"/>
      <c r="C1288" s="267"/>
      <c r="D1288" s="253" t="s">
        <v>244</v>
      </c>
      <c r="E1288" s="268" t="s">
        <v>34</v>
      </c>
      <c r="F1288" s="269" t="s">
        <v>1897</v>
      </c>
      <c r="G1288" s="267"/>
      <c r="H1288" s="270">
        <v>4.5</v>
      </c>
      <c r="I1288" s="271"/>
      <c r="J1288" s="267"/>
      <c r="K1288" s="267"/>
      <c r="L1288" s="272"/>
      <c r="M1288" s="273"/>
      <c r="N1288" s="274"/>
      <c r="O1288" s="274"/>
      <c r="P1288" s="274"/>
      <c r="Q1288" s="274"/>
      <c r="R1288" s="274"/>
      <c r="S1288" s="274"/>
      <c r="T1288" s="275"/>
      <c r="AT1288" s="276" t="s">
        <v>244</v>
      </c>
      <c r="AU1288" s="276" t="s">
        <v>88</v>
      </c>
      <c r="AV1288" s="13" t="s">
        <v>88</v>
      </c>
      <c r="AW1288" s="13" t="s">
        <v>41</v>
      </c>
      <c r="AX1288" s="13" t="s">
        <v>78</v>
      </c>
      <c r="AY1288" s="276" t="s">
        <v>187</v>
      </c>
    </row>
    <row r="1289" spans="2:51" s="13" customFormat="1" ht="13.5">
      <c r="B1289" s="266"/>
      <c r="C1289" s="267"/>
      <c r="D1289" s="253" t="s">
        <v>244</v>
      </c>
      <c r="E1289" s="268" t="s">
        <v>34</v>
      </c>
      <c r="F1289" s="269" t="s">
        <v>1898</v>
      </c>
      <c r="G1289" s="267"/>
      <c r="H1289" s="270">
        <v>1.8</v>
      </c>
      <c r="I1289" s="271"/>
      <c r="J1289" s="267"/>
      <c r="K1289" s="267"/>
      <c r="L1289" s="272"/>
      <c r="M1289" s="273"/>
      <c r="N1289" s="274"/>
      <c r="O1289" s="274"/>
      <c r="P1289" s="274"/>
      <c r="Q1289" s="274"/>
      <c r="R1289" s="274"/>
      <c r="S1289" s="274"/>
      <c r="T1289" s="275"/>
      <c r="AT1289" s="276" t="s">
        <v>244</v>
      </c>
      <c r="AU1289" s="276" t="s">
        <v>88</v>
      </c>
      <c r="AV1289" s="13" t="s">
        <v>88</v>
      </c>
      <c r="AW1289" s="13" t="s">
        <v>41</v>
      </c>
      <c r="AX1289" s="13" t="s">
        <v>78</v>
      </c>
      <c r="AY1289" s="276" t="s">
        <v>187</v>
      </c>
    </row>
    <row r="1290" spans="2:51" s="14" customFormat="1" ht="13.5">
      <c r="B1290" s="277"/>
      <c r="C1290" s="278"/>
      <c r="D1290" s="253" t="s">
        <v>244</v>
      </c>
      <c r="E1290" s="279" t="s">
        <v>34</v>
      </c>
      <c r="F1290" s="280" t="s">
        <v>251</v>
      </c>
      <c r="G1290" s="278"/>
      <c r="H1290" s="281">
        <v>6.3</v>
      </c>
      <c r="I1290" s="282"/>
      <c r="J1290" s="278"/>
      <c r="K1290" s="278"/>
      <c r="L1290" s="283"/>
      <c r="M1290" s="284"/>
      <c r="N1290" s="285"/>
      <c r="O1290" s="285"/>
      <c r="P1290" s="285"/>
      <c r="Q1290" s="285"/>
      <c r="R1290" s="285"/>
      <c r="S1290" s="285"/>
      <c r="T1290" s="286"/>
      <c r="AT1290" s="287" t="s">
        <v>244</v>
      </c>
      <c r="AU1290" s="287" t="s">
        <v>88</v>
      </c>
      <c r="AV1290" s="14" t="s">
        <v>204</v>
      </c>
      <c r="AW1290" s="14" t="s">
        <v>41</v>
      </c>
      <c r="AX1290" s="14" t="s">
        <v>86</v>
      </c>
      <c r="AY1290" s="287" t="s">
        <v>187</v>
      </c>
    </row>
    <row r="1291" spans="2:65" s="1" customFormat="1" ht="16.5" customHeight="1">
      <c r="B1291" s="49"/>
      <c r="C1291" s="237" t="s">
        <v>1899</v>
      </c>
      <c r="D1291" s="237" t="s">
        <v>190</v>
      </c>
      <c r="E1291" s="238" t="s">
        <v>1900</v>
      </c>
      <c r="F1291" s="239" t="s">
        <v>1901</v>
      </c>
      <c r="G1291" s="240" t="s">
        <v>1731</v>
      </c>
      <c r="H1291" s="241">
        <v>1</v>
      </c>
      <c r="I1291" s="242"/>
      <c r="J1291" s="243">
        <f>ROUND(I1291*H1291,2)</f>
        <v>0</v>
      </c>
      <c r="K1291" s="239" t="s">
        <v>34</v>
      </c>
      <c r="L1291" s="75"/>
      <c r="M1291" s="244" t="s">
        <v>34</v>
      </c>
      <c r="N1291" s="245" t="s">
        <v>49</v>
      </c>
      <c r="O1291" s="50"/>
      <c r="P1291" s="246">
        <f>O1291*H1291</f>
        <v>0</v>
      </c>
      <c r="Q1291" s="246">
        <v>0</v>
      </c>
      <c r="R1291" s="246">
        <f>Q1291*H1291</f>
        <v>0</v>
      </c>
      <c r="S1291" s="246">
        <v>0</v>
      </c>
      <c r="T1291" s="247">
        <f>S1291*H1291</f>
        <v>0</v>
      </c>
      <c r="AR1291" s="26" t="s">
        <v>338</v>
      </c>
      <c r="AT1291" s="26" t="s">
        <v>190</v>
      </c>
      <c r="AU1291" s="26" t="s">
        <v>88</v>
      </c>
      <c r="AY1291" s="26" t="s">
        <v>187</v>
      </c>
      <c r="BE1291" s="248">
        <f>IF(N1291="základní",J1291,0)</f>
        <v>0</v>
      </c>
      <c r="BF1291" s="248">
        <f>IF(N1291="snížená",J1291,0)</f>
        <v>0</v>
      </c>
      <c r="BG1291" s="248">
        <f>IF(N1291="zákl. přenesená",J1291,0)</f>
        <v>0</v>
      </c>
      <c r="BH1291" s="248">
        <f>IF(N1291="sníž. přenesená",J1291,0)</f>
        <v>0</v>
      </c>
      <c r="BI1291" s="248">
        <f>IF(N1291="nulová",J1291,0)</f>
        <v>0</v>
      </c>
      <c r="BJ1291" s="26" t="s">
        <v>86</v>
      </c>
      <c r="BK1291" s="248">
        <f>ROUND(I1291*H1291,2)</f>
        <v>0</v>
      </c>
      <c r="BL1291" s="26" t="s">
        <v>338</v>
      </c>
      <c r="BM1291" s="26" t="s">
        <v>1902</v>
      </c>
    </row>
    <row r="1292" spans="2:65" s="1" customFormat="1" ht="16.5" customHeight="1">
      <c r="B1292" s="49"/>
      <c r="C1292" s="237" t="s">
        <v>1903</v>
      </c>
      <c r="D1292" s="237" t="s">
        <v>190</v>
      </c>
      <c r="E1292" s="238" t="s">
        <v>1904</v>
      </c>
      <c r="F1292" s="239" t="s">
        <v>1905</v>
      </c>
      <c r="G1292" s="240" t="s">
        <v>1731</v>
      </c>
      <c r="H1292" s="241">
        <v>1</v>
      </c>
      <c r="I1292" s="242"/>
      <c r="J1292" s="243">
        <f>ROUND(I1292*H1292,2)</f>
        <v>0</v>
      </c>
      <c r="K1292" s="239" t="s">
        <v>34</v>
      </c>
      <c r="L1292" s="75"/>
      <c r="M1292" s="244" t="s">
        <v>34</v>
      </c>
      <c r="N1292" s="245" t="s">
        <v>49</v>
      </c>
      <c r="O1292" s="50"/>
      <c r="P1292" s="246">
        <f>O1292*H1292</f>
        <v>0</v>
      </c>
      <c r="Q1292" s="246">
        <v>0</v>
      </c>
      <c r="R1292" s="246">
        <f>Q1292*H1292</f>
        <v>0</v>
      </c>
      <c r="S1292" s="246">
        <v>0</v>
      </c>
      <c r="T1292" s="247">
        <f>S1292*H1292</f>
        <v>0</v>
      </c>
      <c r="AR1292" s="26" t="s">
        <v>338</v>
      </c>
      <c r="AT1292" s="26" t="s">
        <v>190</v>
      </c>
      <c r="AU1292" s="26" t="s">
        <v>88</v>
      </c>
      <c r="AY1292" s="26" t="s">
        <v>187</v>
      </c>
      <c r="BE1292" s="248">
        <f>IF(N1292="základní",J1292,0)</f>
        <v>0</v>
      </c>
      <c r="BF1292" s="248">
        <f>IF(N1292="snížená",J1292,0)</f>
        <v>0</v>
      </c>
      <c r="BG1292" s="248">
        <f>IF(N1292="zákl. přenesená",J1292,0)</f>
        <v>0</v>
      </c>
      <c r="BH1292" s="248">
        <f>IF(N1292="sníž. přenesená",J1292,0)</f>
        <v>0</v>
      </c>
      <c r="BI1292" s="248">
        <f>IF(N1292="nulová",J1292,0)</f>
        <v>0</v>
      </c>
      <c r="BJ1292" s="26" t="s">
        <v>86</v>
      </c>
      <c r="BK1292" s="248">
        <f>ROUND(I1292*H1292,2)</f>
        <v>0</v>
      </c>
      <c r="BL1292" s="26" t="s">
        <v>338</v>
      </c>
      <c r="BM1292" s="26" t="s">
        <v>1906</v>
      </c>
    </row>
    <row r="1293" spans="2:65" s="1" customFormat="1" ht="25.5" customHeight="1">
      <c r="B1293" s="49"/>
      <c r="C1293" s="237" t="s">
        <v>1907</v>
      </c>
      <c r="D1293" s="237" t="s">
        <v>190</v>
      </c>
      <c r="E1293" s="238" t="s">
        <v>1908</v>
      </c>
      <c r="F1293" s="239" t="s">
        <v>1909</v>
      </c>
      <c r="G1293" s="240" t="s">
        <v>1731</v>
      </c>
      <c r="H1293" s="241">
        <v>1</v>
      </c>
      <c r="I1293" s="242"/>
      <c r="J1293" s="243">
        <f>ROUND(I1293*H1293,2)</f>
        <v>0</v>
      </c>
      <c r="K1293" s="239" t="s">
        <v>34</v>
      </c>
      <c r="L1293" s="75"/>
      <c r="M1293" s="244" t="s">
        <v>34</v>
      </c>
      <c r="N1293" s="245" t="s">
        <v>49</v>
      </c>
      <c r="O1293" s="50"/>
      <c r="P1293" s="246">
        <f>O1293*H1293</f>
        <v>0</v>
      </c>
      <c r="Q1293" s="246">
        <v>0</v>
      </c>
      <c r="R1293" s="246">
        <f>Q1293*H1293</f>
        <v>0</v>
      </c>
      <c r="S1293" s="246">
        <v>0</v>
      </c>
      <c r="T1293" s="247">
        <f>S1293*H1293</f>
        <v>0</v>
      </c>
      <c r="AR1293" s="26" t="s">
        <v>338</v>
      </c>
      <c r="AT1293" s="26" t="s">
        <v>190</v>
      </c>
      <c r="AU1293" s="26" t="s">
        <v>88</v>
      </c>
      <c r="AY1293" s="26" t="s">
        <v>187</v>
      </c>
      <c r="BE1293" s="248">
        <f>IF(N1293="základní",J1293,0)</f>
        <v>0</v>
      </c>
      <c r="BF1293" s="248">
        <f>IF(N1293="snížená",J1293,0)</f>
        <v>0</v>
      </c>
      <c r="BG1293" s="248">
        <f>IF(N1293="zákl. přenesená",J1293,0)</f>
        <v>0</v>
      </c>
      <c r="BH1293" s="248">
        <f>IF(N1293="sníž. přenesená",J1293,0)</f>
        <v>0</v>
      </c>
      <c r="BI1293" s="248">
        <f>IF(N1293="nulová",J1293,0)</f>
        <v>0</v>
      </c>
      <c r="BJ1293" s="26" t="s">
        <v>86</v>
      </c>
      <c r="BK1293" s="248">
        <f>ROUND(I1293*H1293,2)</f>
        <v>0</v>
      </c>
      <c r="BL1293" s="26" t="s">
        <v>338</v>
      </c>
      <c r="BM1293" s="26" t="s">
        <v>1910</v>
      </c>
    </row>
    <row r="1294" spans="2:65" s="1" customFormat="1" ht="25.5" customHeight="1">
      <c r="B1294" s="49"/>
      <c r="C1294" s="237" t="s">
        <v>1911</v>
      </c>
      <c r="D1294" s="237" t="s">
        <v>190</v>
      </c>
      <c r="E1294" s="238" t="s">
        <v>1912</v>
      </c>
      <c r="F1294" s="239" t="s">
        <v>1913</v>
      </c>
      <c r="G1294" s="240" t="s">
        <v>1731</v>
      </c>
      <c r="H1294" s="241">
        <v>1</v>
      </c>
      <c r="I1294" s="242"/>
      <c r="J1294" s="243">
        <f>ROUND(I1294*H1294,2)</f>
        <v>0</v>
      </c>
      <c r="K1294" s="239" t="s">
        <v>34</v>
      </c>
      <c r="L1294" s="75"/>
      <c r="M1294" s="244" t="s">
        <v>34</v>
      </c>
      <c r="N1294" s="245" t="s">
        <v>49</v>
      </c>
      <c r="O1294" s="50"/>
      <c r="P1294" s="246">
        <f>O1294*H1294</f>
        <v>0</v>
      </c>
      <c r="Q1294" s="246">
        <v>0</v>
      </c>
      <c r="R1294" s="246">
        <f>Q1294*H1294</f>
        <v>0</v>
      </c>
      <c r="S1294" s="246">
        <v>0</v>
      </c>
      <c r="T1294" s="247">
        <f>S1294*H1294</f>
        <v>0</v>
      </c>
      <c r="AR1294" s="26" t="s">
        <v>338</v>
      </c>
      <c r="AT1294" s="26" t="s">
        <v>190</v>
      </c>
      <c r="AU1294" s="26" t="s">
        <v>88</v>
      </c>
      <c r="AY1294" s="26" t="s">
        <v>187</v>
      </c>
      <c r="BE1294" s="248">
        <f>IF(N1294="základní",J1294,0)</f>
        <v>0</v>
      </c>
      <c r="BF1294" s="248">
        <f>IF(N1294="snížená",J1294,0)</f>
        <v>0</v>
      </c>
      <c r="BG1294" s="248">
        <f>IF(N1294="zákl. přenesená",J1294,0)</f>
        <v>0</v>
      </c>
      <c r="BH1294" s="248">
        <f>IF(N1294="sníž. přenesená",J1294,0)</f>
        <v>0</v>
      </c>
      <c r="BI1294" s="248">
        <f>IF(N1294="nulová",J1294,0)</f>
        <v>0</v>
      </c>
      <c r="BJ1294" s="26" t="s">
        <v>86</v>
      </c>
      <c r="BK1294" s="248">
        <f>ROUND(I1294*H1294,2)</f>
        <v>0</v>
      </c>
      <c r="BL1294" s="26" t="s">
        <v>338</v>
      </c>
      <c r="BM1294" s="26" t="s">
        <v>1914</v>
      </c>
    </row>
    <row r="1295" spans="2:65" s="1" customFormat="1" ht="16.5" customHeight="1">
      <c r="B1295" s="49"/>
      <c r="C1295" s="237" t="s">
        <v>1915</v>
      </c>
      <c r="D1295" s="237" t="s">
        <v>190</v>
      </c>
      <c r="E1295" s="238" t="s">
        <v>1916</v>
      </c>
      <c r="F1295" s="239" t="s">
        <v>1917</v>
      </c>
      <c r="G1295" s="240" t="s">
        <v>393</v>
      </c>
      <c r="H1295" s="241">
        <v>1.05</v>
      </c>
      <c r="I1295" s="242"/>
      <c r="J1295" s="243">
        <f>ROUND(I1295*H1295,2)</f>
        <v>0</v>
      </c>
      <c r="K1295" s="239" t="s">
        <v>34</v>
      </c>
      <c r="L1295" s="75"/>
      <c r="M1295" s="244" t="s">
        <v>34</v>
      </c>
      <c r="N1295" s="245" t="s">
        <v>49</v>
      </c>
      <c r="O1295" s="50"/>
      <c r="P1295" s="246">
        <f>O1295*H1295</f>
        <v>0</v>
      </c>
      <c r="Q1295" s="246">
        <v>0</v>
      </c>
      <c r="R1295" s="246">
        <f>Q1295*H1295</f>
        <v>0</v>
      </c>
      <c r="S1295" s="246">
        <v>0</v>
      </c>
      <c r="T1295" s="247">
        <f>S1295*H1295</f>
        <v>0</v>
      </c>
      <c r="AR1295" s="26" t="s">
        <v>338</v>
      </c>
      <c r="AT1295" s="26" t="s">
        <v>190</v>
      </c>
      <c r="AU1295" s="26" t="s">
        <v>88</v>
      </c>
      <c r="AY1295" s="26" t="s">
        <v>187</v>
      </c>
      <c r="BE1295" s="248">
        <f>IF(N1295="základní",J1295,0)</f>
        <v>0</v>
      </c>
      <c r="BF1295" s="248">
        <f>IF(N1295="snížená",J1295,0)</f>
        <v>0</v>
      </c>
      <c r="BG1295" s="248">
        <f>IF(N1295="zákl. přenesená",J1295,0)</f>
        <v>0</v>
      </c>
      <c r="BH1295" s="248">
        <f>IF(N1295="sníž. přenesená",J1295,0)</f>
        <v>0</v>
      </c>
      <c r="BI1295" s="248">
        <f>IF(N1295="nulová",J1295,0)</f>
        <v>0</v>
      </c>
      <c r="BJ1295" s="26" t="s">
        <v>86</v>
      </c>
      <c r="BK1295" s="248">
        <f>ROUND(I1295*H1295,2)</f>
        <v>0</v>
      </c>
      <c r="BL1295" s="26" t="s">
        <v>338</v>
      </c>
      <c r="BM1295" s="26" t="s">
        <v>1918</v>
      </c>
    </row>
    <row r="1296" spans="2:65" s="1" customFormat="1" ht="25.5" customHeight="1">
      <c r="B1296" s="49"/>
      <c r="C1296" s="237" t="s">
        <v>1919</v>
      </c>
      <c r="D1296" s="237" t="s">
        <v>190</v>
      </c>
      <c r="E1296" s="238" t="s">
        <v>1920</v>
      </c>
      <c r="F1296" s="239" t="s">
        <v>1921</v>
      </c>
      <c r="G1296" s="240" t="s">
        <v>1731</v>
      </c>
      <c r="H1296" s="241">
        <v>1</v>
      </c>
      <c r="I1296" s="242"/>
      <c r="J1296" s="243">
        <f>ROUND(I1296*H1296,2)</f>
        <v>0</v>
      </c>
      <c r="K1296" s="239" t="s">
        <v>34</v>
      </c>
      <c r="L1296" s="75"/>
      <c r="M1296" s="244" t="s">
        <v>34</v>
      </c>
      <c r="N1296" s="245" t="s">
        <v>49</v>
      </c>
      <c r="O1296" s="50"/>
      <c r="P1296" s="246">
        <f>O1296*H1296</f>
        <v>0</v>
      </c>
      <c r="Q1296" s="246">
        <v>0</v>
      </c>
      <c r="R1296" s="246">
        <f>Q1296*H1296</f>
        <v>0</v>
      </c>
      <c r="S1296" s="246">
        <v>0</v>
      </c>
      <c r="T1296" s="247">
        <f>S1296*H1296</f>
        <v>0</v>
      </c>
      <c r="AR1296" s="26" t="s">
        <v>338</v>
      </c>
      <c r="AT1296" s="26" t="s">
        <v>190</v>
      </c>
      <c r="AU1296" s="26" t="s">
        <v>88</v>
      </c>
      <c r="AY1296" s="26" t="s">
        <v>187</v>
      </c>
      <c r="BE1296" s="248">
        <f>IF(N1296="základní",J1296,0)</f>
        <v>0</v>
      </c>
      <c r="BF1296" s="248">
        <f>IF(N1296="snížená",J1296,0)</f>
        <v>0</v>
      </c>
      <c r="BG1296" s="248">
        <f>IF(N1296="zákl. přenesená",J1296,0)</f>
        <v>0</v>
      </c>
      <c r="BH1296" s="248">
        <f>IF(N1296="sníž. přenesená",J1296,0)</f>
        <v>0</v>
      </c>
      <c r="BI1296" s="248">
        <f>IF(N1296="nulová",J1296,0)</f>
        <v>0</v>
      </c>
      <c r="BJ1296" s="26" t="s">
        <v>86</v>
      </c>
      <c r="BK1296" s="248">
        <f>ROUND(I1296*H1296,2)</f>
        <v>0</v>
      </c>
      <c r="BL1296" s="26" t="s">
        <v>338</v>
      </c>
      <c r="BM1296" s="26" t="s">
        <v>1922</v>
      </c>
    </row>
    <row r="1297" spans="2:65" s="1" customFormat="1" ht="25.5" customHeight="1">
      <c r="B1297" s="49"/>
      <c r="C1297" s="237" t="s">
        <v>1923</v>
      </c>
      <c r="D1297" s="237" t="s">
        <v>190</v>
      </c>
      <c r="E1297" s="238" t="s">
        <v>1924</v>
      </c>
      <c r="F1297" s="239" t="s">
        <v>1925</v>
      </c>
      <c r="G1297" s="240" t="s">
        <v>1731</v>
      </c>
      <c r="H1297" s="241">
        <v>1</v>
      </c>
      <c r="I1297" s="242"/>
      <c r="J1297" s="243">
        <f>ROUND(I1297*H1297,2)</f>
        <v>0</v>
      </c>
      <c r="K1297" s="239" t="s">
        <v>34</v>
      </c>
      <c r="L1297" s="75"/>
      <c r="M1297" s="244" t="s">
        <v>34</v>
      </c>
      <c r="N1297" s="245" t="s">
        <v>49</v>
      </c>
      <c r="O1297" s="50"/>
      <c r="P1297" s="246">
        <f>O1297*H1297</f>
        <v>0</v>
      </c>
      <c r="Q1297" s="246">
        <v>0</v>
      </c>
      <c r="R1297" s="246">
        <f>Q1297*H1297</f>
        <v>0</v>
      </c>
      <c r="S1297" s="246">
        <v>0</v>
      </c>
      <c r="T1297" s="247">
        <f>S1297*H1297</f>
        <v>0</v>
      </c>
      <c r="AR1297" s="26" t="s">
        <v>338</v>
      </c>
      <c r="AT1297" s="26" t="s">
        <v>190</v>
      </c>
      <c r="AU1297" s="26" t="s">
        <v>88</v>
      </c>
      <c r="AY1297" s="26" t="s">
        <v>187</v>
      </c>
      <c r="BE1297" s="248">
        <f>IF(N1297="základní",J1297,0)</f>
        <v>0</v>
      </c>
      <c r="BF1297" s="248">
        <f>IF(N1297="snížená",J1297,0)</f>
        <v>0</v>
      </c>
      <c r="BG1297" s="248">
        <f>IF(N1297="zákl. přenesená",J1297,0)</f>
        <v>0</v>
      </c>
      <c r="BH1297" s="248">
        <f>IF(N1297="sníž. přenesená",J1297,0)</f>
        <v>0</v>
      </c>
      <c r="BI1297" s="248">
        <f>IF(N1297="nulová",J1297,0)</f>
        <v>0</v>
      </c>
      <c r="BJ1297" s="26" t="s">
        <v>86</v>
      </c>
      <c r="BK1297" s="248">
        <f>ROUND(I1297*H1297,2)</f>
        <v>0</v>
      </c>
      <c r="BL1297" s="26" t="s">
        <v>338</v>
      </c>
      <c r="BM1297" s="26" t="s">
        <v>1926</v>
      </c>
    </row>
    <row r="1298" spans="2:65" s="1" customFormat="1" ht="16.5" customHeight="1">
      <c r="B1298" s="49"/>
      <c r="C1298" s="237" t="s">
        <v>1927</v>
      </c>
      <c r="D1298" s="237" t="s">
        <v>190</v>
      </c>
      <c r="E1298" s="238" t="s">
        <v>1928</v>
      </c>
      <c r="F1298" s="239" t="s">
        <v>1929</v>
      </c>
      <c r="G1298" s="240" t="s">
        <v>1731</v>
      </c>
      <c r="H1298" s="241">
        <v>1</v>
      </c>
      <c r="I1298" s="242"/>
      <c r="J1298" s="243">
        <f>ROUND(I1298*H1298,2)</f>
        <v>0</v>
      </c>
      <c r="K1298" s="239" t="s">
        <v>34</v>
      </c>
      <c r="L1298" s="75"/>
      <c r="M1298" s="244" t="s">
        <v>34</v>
      </c>
      <c r="N1298" s="245" t="s">
        <v>49</v>
      </c>
      <c r="O1298" s="50"/>
      <c r="P1298" s="246">
        <f>O1298*H1298</f>
        <v>0</v>
      </c>
      <c r="Q1298" s="246">
        <v>0</v>
      </c>
      <c r="R1298" s="246">
        <f>Q1298*H1298</f>
        <v>0</v>
      </c>
      <c r="S1298" s="246">
        <v>0</v>
      </c>
      <c r="T1298" s="247">
        <f>S1298*H1298</f>
        <v>0</v>
      </c>
      <c r="AR1298" s="26" t="s">
        <v>338</v>
      </c>
      <c r="AT1298" s="26" t="s">
        <v>190</v>
      </c>
      <c r="AU1298" s="26" t="s">
        <v>88</v>
      </c>
      <c r="AY1298" s="26" t="s">
        <v>187</v>
      </c>
      <c r="BE1298" s="248">
        <f>IF(N1298="základní",J1298,0)</f>
        <v>0</v>
      </c>
      <c r="BF1298" s="248">
        <f>IF(N1298="snížená",J1298,0)</f>
        <v>0</v>
      </c>
      <c r="BG1298" s="248">
        <f>IF(N1298="zákl. přenesená",J1298,0)</f>
        <v>0</v>
      </c>
      <c r="BH1298" s="248">
        <f>IF(N1298="sníž. přenesená",J1298,0)</f>
        <v>0</v>
      </c>
      <c r="BI1298" s="248">
        <f>IF(N1298="nulová",J1298,0)</f>
        <v>0</v>
      </c>
      <c r="BJ1298" s="26" t="s">
        <v>86</v>
      </c>
      <c r="BK1298" s="248">
        <f>ROUND(I1298*H1298,2)</f>
        <v>0</v>
      </c>
      <c r="BL1298" s="26" t="s">
        <v>338</v>
      </c>
      <c r="BM1298" s="26" t="s">
        <v>1930</v>
      </c>
    </row>
    <row r="1299" spans="2:65" s="1" customFormat="1" ht="16.5" customHeight="1">
      <c r="B1299" s="49"/>
      <c r="C1299" s="237" t="s">
        <v>1931</v>
      </c>
      <c r="D1299" s="237" t="s">
        <v>190</v>
      </c>
      <c r="E1299" s="238" t="s">
        <v>1932</v>
      </c>
      <c r="F1299" s="239" t="s">
        <v>1933</v>
      </c>
      <c r="G1299" s="240" t="s">
        <v>393</v>
      </c>
      <c r="H1299" s="241">
        <v>95</v>
      </c>
      <c r="I1299" s="242"/>
      <c r="J1299" s="243">
        <f>ROUND(I1299*H1299,2)</f>
        <v>0</v>
      </c>
      <c r="K1299" s="239" t="s">
        <v>34</v>
      </c>
      <c r="L1299" s="75"/>
      <c r="M1299" s="244" t="s">
        <v>34</v>
      </c>
      <c r="N1299" s="245" t="s">
        <v>49</v>
      </c>
      <c r="O1299" s="50"/>
      <c r="P1299" s="246">
        <f>O1299*H1299</f>
        <v>0</v>
      </c>
      <c r="Q1299" s="246">
        <v>0</v>
      </c>
      <c r="R1299" s="246">
        <f>Q1299*H1299</f>
        <v>0</v>
      </c>
      <c r="S1299" s="246">
        <v>0</v>
      </c>
      <c r="T1299" s="247">
        <f>S1299*H1299</f>
        <v>0</v>
      </c>
      <c r="AR1299" s="26" t="s">
        <v>338</v>
      </c>
      <c r="AT1299" s="26" t="s">
        <v>190</v>
      </c>
      <c r="AU1299" s="26" t="s">
        <v>88</v>
      </c>
      <c r="AY1299" s="26" t="s">
        <v>187</v>
      </c>
      <c r="BE1299" s="248">
        <f>IF(N1299="základní",J1299,0)</f>
        <v>0</v>
      </c>
      <c r="BF1299" s="248">
        <f>IF(N1299="snížená",J1299,0)</f>
        <v>0</v>
      </c>
      <c r="BG1299" s="248">
        <f>IF(N1299="zákl. přenesená",J1299,0)</f>
        <v>0</v>
      </c>
      <c r="BH1299" s="248">
        <f>IF(N1299="sníž. přenesená",J1299,0)</f>
        <v>0</v>
      </c>
      <c r="BI1299" s="248">
        <f>IF(N1299="nulová",J1299,0)</f>
        <v>0</v>
      </c>
      <c r="BJ1299" s="26" t="s">
        <v>86</v>
      </c>
      <c r="BK1299" s="248">
        <f>ROUND(I1299*H1299,2)</f>
        <v>0</v>
      </c>
      <c r="BL1299" s="26" t="s">
        <v>338</v>
      </c>
      <c r="BM1299" s="26" t="s">
        <v>1934</v>
      </c>
    </row>
    <row r="1300" spans="2:65" s="1" customFormat="1" ht="16.5" customHeight="1">
      <c r="B1300" s="49"/>
      <c r="C1300" s="237" t="s">
        <v>1935</v>
      </c>
      <c r="D1300" s="237" t="s">
        <v>190</v>
      </c>
      <c r="E1300" s="238" t="s">
        <v>1936</v>
      </c>
      <c r="F1300" s="239" t="s">
        <v>1937</v>
      </c>
      <c r="G1300" s="240" t="s">
        <v>393</v>
      </c>
      <c r="H1300" s="241">
        <v>24</v>
      </c>
      <c r="I1300" s="242"/>
      <c r="J1300" s="243">
        <f>ROUND(I1300*H1300,2)</f>
        <v>0</v>
      </c>
      <c r="K1300" s="239" t="s">
        <v>34</v>
      </c>
      <c r="L1300" s="75"/>
      <c r="M1300" s="244" t="s">
        <v>34</v>
      </c>
      <c r="N1300" s="245" t="s">
        <v>49</v>
      </c>
      <c r="O1300" s="50"/>
      <c r="P1300" s="246">
        <f>O1300*H1300</f>
        <v>0</v>
      </c>
      <c r="Q1300" s="246">
        <v>0</v>
      </c>
      <c r="R1300" s="246">
        <f>Q1300*H1300</f>
        <v>0</v>
      </c>
      <c r="S1300" s="246">
        <v>0</v>
      </c>
      <c r="T1300" s="247">
        <f>S1300*H1300</f>
        <v>0</v>
      </c>
      <c r="AR1300" s="26" t="s">
        <v>338</v>
      </c>
      <c r="AT1300" s="26" t="s">
        <v>190</v>
      </c>
      <c r="AU1300" s="26" t="s">
        <v>88</v>
      </c>
      <c r="AY1300" s="26" t="s">
        <v>187</v>
      </c>
      <c r="BE1300" s="248">
        <f>IF(N1300="základní",J1300,0)</f>
        <v>0</v>
      </c>
      <c r="BF1300" s="248">
        <f>IF(N1300="snížená",J1300,0)</f>
        <v>0</v>
      </c>
      <c r="BG1300" s="248">
        <f>IF(N1300="zákl. přenesená",J1300,0)</f>
        <v>0</v>
      </c>
      <c r="BH1300" s="248">
        <f>IF(N1300="sníž. přenesená",J1300,0)</f>
        <v>0</v>
      </c>
      <c r="BI1300" s="248">
        <f>IF(N1300="nulová",J1300,0)</f>
        <v>0</v>
      </c>
      <c r="BJ1300" s="26" t="s">
        <v>86</v>
      </c>
      <c r="BK1300" s="248">
        <f>ROUND(I1300*H1300,2)</f>
        <v>0</v>
      </c>
      <c r="BL1300" s="26" t="s">
        <v>338</v>
      </c>
      <c r="BM1300" s="26" t="s">
        <v>1938</v>
      </c>
    </row>
    <row r="1301" spans="2:65" s="1" customFormat="1" ht="16.5" customHeight="1">
      <c r="B1301" s="49"/>
      <c r="C1301" s="237" t="s">
        <v>1939</v>
      </c>
      <c r="D1301" s="237" t="s">
        <v>190</v>
      </c>
      <c r="E1301" s="238" t="s">
        <v>1940</v>
      </c>
      <c r="F1301" s="239" t="s">
        <v>1941</v>
      </c>
      <c r="G1301" s="240" t="s">
        <v>1731</v>
      </c>
      <c r="H1301" s="241">
        <v>3</v>
      </c>
      <c r="I1301" s="242"/>
      <c r="J1301" s="243">
        <f>ROUND(I1301*H1301,2)</f>
        <v>0</v>
      </c>
      <c r="K1301" s="239" t="s">
        <v>34</v>
      </c>
      <c r="L1301" s="75"/>
      <c r="M1301" s="244" t="s">
        <v>34</v>
      </c>
      <c r="N1301" s="245" t="s">
        <v>49</v>
      </c>
      <c r="O1301" s="50"/>
      <c r="P1301" s="246">
        <f>O1301*H1301</f>
        <v>0</v>
      </c>
      <c r="Q1301" s="246">
        <v>0</v>
      </c>
      <c r="R1301" s="246">
        <f>Q1301*H1301</f>
        <v>0</v>
      </c>
      <c r="S1301" s="246">
        <v>0</v>
      </c>
      <c r="T1301" s="247">
        <f>S1301*H1301</f>
        <v>0</v>
      </c>
      <c r="AR1301" s="26" t="s">
        <v>338</v>
      </c>
      <c r="AT1301" s="26" t="s">
        <v>190</v>
      </c>
      <c r="AU1301" s="26" t="s">
        <v>88</v>
      </c>
      <c r="AY1301" s="26" t="s">
        <v>187</v>
      </c>
      <c r="BE1301" s="248">
        <f>IF(N1301="základní",J1301,0)</f>
        <v>0</v>
      </c>
      <c r="BF1301" s="248">
        <f>IF(N1301="snížená",J1301,0)</f>
        <v>0</v>
      </c>
      <c r="BG1301" s="248">
        <f>IF(N1301="zákl. přenesená",J1301,0)</f>
        <v>0</v>
      </c>
      <c r="BH1301" s="248">
        <f>IF(N1301="sníž. přenesená",J1301,0)</f>
        <v>0</v>
      </c>
      <c r="BI1301" s="248">
        <f>IF(N1301="nulová",J1301,0)</f>
        <v>0</v>
      </c>
      <c r="BJ1301" s="26" t="s">
        <v>86</v>
      </c>
      <c r="BK1301" s="248">
        <f>ROUND(I1301*H1301,2)</f>
        <v>0</v>
      </c>
      <c r="BL1301" s="26" t="s">
        <v>338</v>
      </c>
      <c r="BM1301" s="26" t="s">
        <v>1942</v>
      </c>
    </row>
    <row r="1302" spans="2:65" s="1" customFormat="1" ht="38.25" customHeight="1">
      <c r="B1302" s="49"/>
      <c r="C1302" s="237" t="s">
        <v>1943</v>
      </c>
      <c r="D1302" s="237" t="s">
        <v>190</v>
      </c>
      <c r="E1302" s="238" t="s">
        <v>1944</v>
      </c>
      <c r="F1302" s="239" t="s">
        <v>1945</v>
      </c>
      <c r="G1302" s="240" t="s">
        <v>1946</v>
      </c>
      <c r="H1302" s="315"/>
      <c r="I1302" s="242"/>
      <c r="J1302" s="243">
        <f>ROUND(I1302*H1302,2)</f>
        <v>0</v>
      </c>
      <c r="K1302" s="239" t="s">
        <v>194</v>
      </c>
      <c r="L1302" s="75"/>
      <c r="M1302" s="244" t="s">
        <v>34</v>
      </c>
      <c r="N1302" s="245" t="s">
        <v>49</v>
      </c>
      <c r="O1302" s="50"/>
      <c r="P1302" s="246">
        <f>O1302*H1302</f>
        <v>0</v>
      </c>
      <c r="Q1302" s="246">
        <v>0</v>
      </c>
      <c r="R1302" s="246">
        <f>Q1302*H1302</f>
        <v>0</v>
      </c>
      <c r="S1302" s="246">
        <v>0</v>
      </c>
      <c r="T1302" s="247">
        <f>S1302*H1302</f>
        <v>0</v>
      </c>
      <c r="AR1302" s="26" t="s">
        <v>338</v>
      </c>
      <c r="AT1302" s="26" t="s">
        <v>190</v>
      </c>
      <c r="AU1302" s="26" t="s">
        <v>88</v>
      </c>
      <c r="AY1302" s="26" t="s">
        <v>187</v>
      </c>
      <c r="BE1302" s="248">
        <f>IF(N1302="základní",J1302,0)</f>
        <v>0</v>
      </c>
      <c r="BF1302" s="248">
        <f>IF(N1302="snížená",J1302,0)</f>
        <v>0</v>
      </c>
      <c r="BG1302" s="248">
        <f>IF(N1302="zákl. přenesená",J1302,0)</f>
        <v>0</v>
      </c>
      <c r="BH1302" s="248">
        <f>IF(N1302="sníž. přenesená",J1302,0)</f>
        <v>0</v>
      </c>
      <c r="BI1302" s="248">
        <f>IF(N1302="nulová",J1302,0)</f>
        <v>0</v>
      </c>
      <c r="BJ1302" s="26" t="s">
        <v>86</v>
      </c>
      <c r="BK1302" s="248">
        <f>ROUND(I1302*H1302,2)</f>
        <v>0</v>
      </c>
      <c r="BL1302" s="26" t="s">
        <v>338</v>
      </c>
      <c r="BM1302" s="26" t="s">
        <v>1947</v>
      </c>
    </row>
    <row r="1303" spans="2:47" s="1" customFormat="1" ht="13.5">
      <c r="B1303" s="49"/>
      <c r="C1303" s="77"/>
      <c r="D1303" s="253" t="s">
        <v>237</v>
      </c>
      <c r="E1303" s="77"/>
      <c r="F1303" s="254" t="s">
        <v>1948</v>
      </c>
      <c r="G1303" s="77"/>
      <c r="H1303" s="77"/>
      <c r="I1303" s="207"/>
      <c r="J1303" s="77"/>
      <c r="K1303" s="77"/>
      <c r="L1303" s="75"/>
      <c r="M1303" s="255"/>
      <c r="N1303" s="50"/>
      <c r="O1303" s="50"/>
      <c r="P1303" s="50"/>
      <c r="Q1303" s="50"/>
      <c r="R1303" s="50"/>
      <c r="S1303" s="50"/>
      <c r="T1303" s="98"/>
      <c r="AT1303" s="26" t="s">
        <v>237</v>
      </c>
      <c r="AU1303" s="26" t="s">
        <v>88</v>
      </c>
    </row>
    <row r="1304" spans="2:63" s="11" customFormat="1" ht="29.85" customHeight="1">
      <c r="B1304" s="221"/>
      <c r="C1304" s="222"/>
      <c r="D1304" s="223" t="s">
        <v>77</v>
      </c>
      <c r="E1304" s="235" t="s">
        <v>417</v>
      </c>
      <c r="F1304" s="235" t="s">
        <v>418</v>
      </c>
      <c r="G1304" s="222"/>
      <c r="H1304" s="222"/>
      <c r="I1304" s="225"/>
      <c r="J1304" s="236">
        <f>BK1304</f>
        <v>0</v>
      </c>
      <c r="K1304" s="222"/>
      <c r="L1304" s="227"/>
      <c r="M1304" s="228"/>
      <c r="N1304" s="229"/>
      <c r="O1304" s="229"/>
      <c r="P1304" s="230">
        <f>SUM(P1305:P1329)</f>
        <v>0</v>
      </c>
      <c r="Q1304" s="229"/>
      <c r="R1304" s="230">
        <f>SUM(R1305:R1329)</f>
        <v>2.2634733000000002</v>
      </c>
      <c r="S1304" s="229"/>
      <c r="T1304" s="231">
        <f>SUM(T1305:T1329)</f>
        <v>0</v>
      </c>
      <c r="AR1304" s="232" t="s">
        <v>88</v>
      </c>
      <c r="AT1304" s="233" t="s">
        <v>77</v>
      </c>
      <c r="AU1304" s="233" t="s">
        <v>86</v>
      </c>
      <c r="AY1304" s="232" t="s">
        <v>187</v>
      </c>
      <c r="BK1304" s="234">
        <f>SUM(BK1305:BK1329)</f>
        <v>0</v>
      </c>
    </row>
    <row r="1305" spans="2:65" s="1" customFormat="1" ht="25.5" customHeight="1">
      <c r="B1305" s="49"/>
      <c r="C1305" s="237" t="s">
        <v>1949</v>
      </c>
      <c r="D1305" s="237" t="s">
        <v>190</v>
      </c>
      <c r="E1305" s="238" t="s">
        <v>1950</v>
      </c>
      <c r="F1305" s="239" t="s">
        <v>1951</v>
      </c>
      <c r="G1305" s="240" t="s">
        <v>235</v>
      </c>
      <c r="H1305" s="241">
        <v>75.93</v>
      </c>
      <c r="I1305" s="242"/>
      <c r="J1305" s="243">
        <f>ROUND(I1305*H1305,2)</f>
        <v>0</v>
      </c>
      <c r="K1305" s="239" t="s">
        <v>194</v>
      </c>
      <c r="L1305" s="75"/>
      <c r="M1305" s="244" t="s">
        <v>34</v>
      </c>
      <c r="N1305" s="245" t="s">
        <v>49</v>
      </c>
      <c r="O1305" s="50"/>
      <c r="P1305" s="246">
        <f>O1305*H1305</f>
        <v>0</v>
      </c>
      <c r="Q1305" s="246">
        <v>0.00416</v>
      </c>
      <c r="R1305" s="246">
        <f>Q1305*H1305</f>
        <v>0.3158688</v>
      </c>
      <c r="S1305" s="246">
        <v>0</v>
      </c>
      <c r="T1305" s="247">
        <f>S1305*H1305</f>
        <v>0</v>
      </c>
      <c r="AR1305" s="26" t="s">
        <v>338</v>
      </c>
      <c r="AT1305" s="26" t="s">
        <v>190</v>
      </c>
      <c r="AU1305" s="26" t="s">
        <v>88</v>
      </c>
      <c r="AY1305" s="26" t="s">
        <v>187</v>
      </c>
      <c r="BE1305" s="248">
        <f>IF(N1305="základní",J1305,0)</f>
        <v>0</v>
      </c>
      <c r="BF1305" s="248">
        <f>IF(N1305="snížená",J1305,0)</f>
        <v>0</v>
      </c>
      <c r="BG1305" s="248">
        <f>IF(N1305="zákl. přenesená",J1305,0)</f>
        <v>0</v>
      </c>
      <c r="BH1305" s="248">
        <f>IF(N1305="sníž. přenesená",J1305,0)</f>
        <v>0</v>
      </c>
      <c r="BI1305" s="248">
        <f>IF(N1305="nulová",J1305,0)</f>
        <v>0</v>
      </c>
      <c r="BJ1305" s="26" t="s">
        <v>86</v>
      </c>
      <c r="BK1305" s="248">
        <f>ROUND(I1305*H1305,2)</f>
        <v>0</v>
      </c>
      <c r="BL1305" s="26" t="s">
        <v>338</v>
      </c>
      <c r="BM1305" s="26" t="s">
        <v>1952</v>
      </c>
    </row>
    <row r="1306" spans="2:51" s="12" customFormat="1" ht="13.5">
      <c r="B1306" s="256"/>
      <c r="C1306" s="257"/>
      <c r="D1306" s="253" t="s">
        <v>244</v>
      </c>
      <c r="E1306" s="258" t="s">
        <v>34</v>
      </c>
      <c r="F1306" s="259" t="s">
        <v>1953</v>
      </c>
      <c r="G1306" s="257"/>
      <c r="H1306" s="258" t="s">
        <v>34</v>
      </c>
      <c r="I1306" s="260"/>
      <c r="J1306" s="257"/>
      <c r="K1306" s="257"/>
      <c r="L1306" s="261"/>
      <c r="M1306" s="262"/>
      <c r="N1306" s="263"/>
      <c r="O1306" s="263"/>
      <c r="P1306" s="263"/>
      <c r="Q1306" s="263"/>
      <c r="R1306" s="263"/>
      <c r="S1306" s="263"/>
      <c r="T1306" s="264"/>
      <c r="AT1306" s="265" t="s">
        <v>244</v>
      </c>
      <c r="AU1306" s="265" t="s">
        <v>88</v>
      </c>
      <c r="AV1306" s="12" t="s">
        <v>86</v>
      </c>
      <c r="AW1306" s="12" t="s">
        <v>41</v>
      </c>
      <c r="AX1306" s="12" t="s">
        <v>78</v>
      </c>
      <c r="AY1306" s="265" t="s">
        <v>187</v>
      </c>
    </row>
    <row r="1307" spans="2:51" s="13" customFormat="1" ht="13.5">
      <c r="B1307" s="266"/>
      <c r="C1307" s="267"/>
      <c r="D1307" s="253" t="s">
        <v>244</v>
      </c>
      <c r="E1307" s="268" t="s">
        <v>34</v>
      </c>
      <c r="F1307" s="269" t="s">
        <v>1954</v>
      </c>
      <c r="G1307" s="267"/>
      <c r="H1307" s="270">
        <v>7.63</v>
      </c>
      <c r="I1307" s="271"/>
      <c r="J1307" s="267"/>
      <c r="K1307" s="267"/>
      <c r="L1307" s="272"/>
      <c r="M1307" s="273"/>
      <c r="N1307" s="274"/>
      <c r="O1307" s="274"/>
      <c r="P1307" s="274"/>
      <c r="Q1307" s="274"/>
      <c r="R1307" s="274"/>
      <c r="S1307" s="274"/>
      <c r="T1307" s="275"/>
      <c r="AT1307" s="276" t="s">
        <v>244</v>
      </c>
      <c r="AU1307" s="276" t="s">
        <v>88</v>
      </c>
      <c r="AV1307" s="13" t="s">
        <v>88</v>
      </c>
      <c r="AW1307" s="13" t="s">
        <v>41</v>
      </c>
      <c r="AX1307" s="13" t="s">
        <v>78</v>
      </c>
      <c r="AY1307" s="276" t="s">
        <v>187</v>
      </c>
    </row>
    <row r="1308" spans="2:51" s="12" customFormat="1" ht="13.5">
      <c r="B1308" s="256"/>
      <c r="C1308" s="257"/>
      <c r="D1308" s="253" t="s">
        <v>244</v>
      </c>
      <c r="E1308" s="258" t="s">
        <v>34</v>
      </c>
      <c r="F1308" s="259" t="s">
        <v>1955</v>
      </c>
      <c r="G1308" s="257"/>
      <c r="H1308" s="258" t="s">
        <v>34</v>
      </c>
      <c r="I1308" s="260"/>
      <c r="J1308" s="257"/>
      <c r="K1308" s="257"/>
      <c r="L1308" s="261"/>
      <c r="M1308" s="262"/>
      <c r="N1308" s="263"/>
      <c r="O1308" s="263"/>
      <c r="P1308" s="263"/>
      <c r="Q1308" s="263"/>
      <c r="R1308" s="263"/>
      <c r="S1308" s="263"/>
      <c r="T1308" s="264"/>
      <c r="AT1308" s="265" t="s">
        <v>244</v>
      </c>
      <c r="AU1308" s="265" t="s">
        <v>88</v>
      </c>
      <c r="AV1308" s="12" t="s">
        <v>86</v>
      </c>
      <c r="AW1308" s="12" t="s">
        <v>41</v>
      </c>
      <c r="AX1308" s="12" t="s">
        <v>78</v>
      </c>
      <c r="AY1308" s="265" t="s">
        <v>187</v>
      </c>
    </row>
    <row r="1309" spans="2:51" s="13" customFormat="1" ht="13.5">
      <c r="B1309" s="266"/>
      <c r="C1309" s="267"/>
      <c r="D1309" s="253" t="s">
        <v>244</v>
      </c>
      <c r="E1309" s="268" t="s">
        <v>34</v>
      </c>
      <c r="F1309" s="269" t="s">
        <v>1956</v>
      </c>
      <c r="G1309" s="267"/>
      <c r="H1309" s="270">
        <v>19.5</v>
      </c>
      <c r="I1309" s="271"/>
      <c r="J1309" s="267"/>
      <c r="K1309" s="267"/>
      <c r="L1309" s="272"/>
      <c r="M1309" s="273"/>
      <c r="N1309" s="274"/>
      <c r="O1309" s="274"/>
      <c r="P1309" s="274"/>
      <c r="Q1309" s="274"/>
      <c r="R1309" s="274"/>
      <c r="S1309" s="274"/>
      <c r="T1309" s="275"/>
      <c r="AT1309" s="276" t="s">
        <v>244</v>
      </c>
      <c r="AU1309" s="276" t="s">
        <v>88</v>
      </c>
      <c r="AV1309" s="13" t="s">
        <v>88</v>
      </c>
      <c r="AW1309" s="13" t="s">
        <v>41</v>
      </c>
      <c r="AX1309" s="13" t="s">
        <v>78</v>
      </c>
      <c r="AY1309" s="276" t="s">
        <v>187</v>
      </c>
    </row>
    <row r="1310" spans="2:51" s="12" customFormat="1" ht="13.5">
      <c r="B1310" s="256"/>
      <c r="C1310" s="257"/>
      <c r="D1310" s="253" t="s">
        <v>244</v>
      </c>
      <c r="E1310" s="258" t="s">
        <v>34</v>
      </c>
      <c r="F1310" s="259" t="s">
        <v>991</v>
      </c>
      <c r="G1310" s="257"/>
      <c r="H1310" s="258" t="s">
        <v>34</v>
      </c>
      <c r="I1310" s="260"/>
      <c r="J1310" s="257"/>
      <c r="K1310" s="257"/>
      <c r="L1310" s="261"/>
      <c r="M1310" s="262"/>
      <c r="N1310" s="263"/>
      <c r="O1310" s="263"/>
      <c r="P1310" s="263"/>
      <c r="Q1310" s="263"/>
      <c r="R1310" s="263"/>
      <c r="S1310" s="263"/>
      <c r="T1310" s="264"/>
      <c r="AT1310" s="265" t="s">
        <v>244</v>
      </c>
      <c r="AU1310" s="265" t="s">
        <v>88</v>
      </c>
      <c r="AV1310" s="12" t="s">
        <v>86</v>
      </c>
      <c r="AW1310" s="12" t="s">
        <v>41</v>
      </c>
      <c r="AX1310" s="12" t="s">
        <v>78</v>
      </c>
      <c r="AY1310" s="265" t="s">
        <v>187</v>
      </c>
    </row>
    <row r="1311" spans="2:51" s="13" customFormat="1" ht="13.5">
      <c r="B1311" s="266"/>
      <c r="C1311" s="267"/>
      <c r="D1311" s="253" t="s">
        <v>244</v>
      </c>
      <c r="E1311" s="268" t="s">
        <v>34</v>
      </c>
      <c r="F1311" s="269" t="s">
        <v>317</v>
      </c>
      <c r="G1311" s="267"/>
      <c r="H1311" s="270">
        <v>12</v>
      </c>
      <c r="I1311" s="271"/>
      <c r="J1311" s="267"/>
      <c r="K1311" s="267"/>
      <c r="L1311" s="272"/>
      <c r="M1311" s="273"/>
      <c r="N1311" s="274"/>
      <c r="O1311" s="274"/>
      <c r="P1311" s="274"/>
      <c r="Q1311" s="274"/>
      <c r="R1311" s="274"/>
      <c r="S1311" s="274"/>
      <c r="T1311" s="275"/>
      <c r="AT1311" s="276" t="s">
        <v>244</v>
      </c>
      <c r="AU1311" s="276" t="s">
        <v>88</v>
      </c>
      <c r="AV1311" s="13" t="s">
        <v>88</v>
      </c>
      <c r="AW1311" s="13" t="s">
        <v>41</v>
      </c>
      <c r="AX1311" s="13" t="s">
        <v>78</v>
      </c>
      <c r="AY1311" s="276" t="s">
        <v>187</v>
      </c>
    </row>
    <row r="1312" spans="2:51" s="12" customFormat="1" ht="13.5">
      <c r="B1312" s="256"/>
      <c r="C1312" s="257"/>
      <c r="D1312" s="253" t="s">
        <v>244</v>
      </c>
      <c r="E1312" s="258" t="s">
        <v>34</v>
      </c>
      <c r="F1312" s="259" t="s">
        <v>996</v>
      </c>
      <c r="G1312" s="257"/>
      <c r="H1312" s="258" t="s">
        <v>34</v>
      </c>
      <c r="I1312" s="260"/>
      <c r="J1312" s="257"/>
      <c r="K1312" s="257"/>
      <c r="L1312" s="261"/>
      <c r="M1312" s="262"/>
      <c r="N1312" s="263"/>
      <c r="O1312" s="263"/>
      <c r="P1312" s="263"/>
      <c r="Q1312" s="263"/>
      <c r="R1312" s="263"/>
      <c r="S1312" s="263"/>
      <c r="T1312" s="264"/>
      <c r="AT1312" s="265" t="s">
        <v>244</v>
      </c>
      <c r="AU1312" s="265" t="s">
        <v>88</v>
      </c>
      <c r="AV1312" s="12" t="s">
        <v>86</v>
      </c>
      <c r="AW1312" s="12" t="s">
        <v>41</v>
      </c>
      <c r="AX1312" s="12" t="s">
        <v>78</v>
      </c>
      <c r="AY1312" s="265" t="s">
        <v>187</v>
      </c>
    </row>
    <row r="1313" spans="2:51" s="13" customFormat="1" ht="13.5">
      <c r="B1313" s="266"/>
      <c r="C1313" s="267"/>
      <c r="D1313" s="253" t="s">
        <v>244</v>
      </c>
      <c r="E1313" s="268" t="s">
        <v>34</v>
      </c>
      <c r="F1313" s="269" t="s">
        <v>1123</v>
      </c>
      <c r="G1313" s="267"/>
      <c r="H1313" s="270">
        <v>9.9</v>
      </c>
      <c r="I1313" s="271"/>
      <c r="J1313" s="267"/>
      <c r="K1313" s="267"/>
      <c r="L1313" s="272"/>
      <c r="M1313" s="273"/>
      <c r="N1313" s="274"/>
      <c r="O1313" s="274"/>
      <c r="P1313" s="274"/>
      <c r="Q1313" s="274"/>
      <c r="R1313" s="274"/>
      <c r="S1313" s="274"/>
      <c r="T1313" s="275"/>
      <c r="AT1313" s="276" t="s">
        <v>244</v>
      </c>
      <c r="AU1313" s="276" t="s">
        <v>88</v>
      </c>
      <c r="AV1313" s="13" t="s">
        <v>88</v>
      </c>
      <c r="AW1313" s="13" t="s">
        <v>41</v>
      </c>
      <c r="AX1313" s="13" t="s">
        <v>78</v>
      </c>
      <c r="AY1313" s="276" t="s">
        <v>187</v>
      </c>
    </row>
    <row r="1314" spans="2:51" s="12" customFormat="1" ht="13.5">
      <c r="B1314" s="256"/>
      <c r="C1314" s="257"/>
      <c r="D1314" s="253" t="s">
        <v>244</v>
      </c>
      <c r="E1314" s="258" t="s">
        <v>34</v>
      </c>
      <c r="F1314" s="259" t="s">
        <v>1026</v>
      </c>
      <c r="G1314" s="257"/>
      <c r="H1314" s="258" t="s">
        <v>34</v>
      </c>
      <c r="I1314" s="260"/>
      <c r="J1314" s="257"/>
      <c r="K1314" s="257"/>
      <c r="L1314" s="261"/>
      <c r="M1314" s="262"/>
      <c r="N1314" s="263"/>
      <c r="O1314" s="263"/>
      <c r="P1314" s="263"/>
      <c r="Q1314" s="263"/>
      <c r="R1314" s="263"/>
      <c r="S1314" s="263"/>
      <c r="T1314" s="264"/>
      <c r="AT1314" s="265" t="s">
        <v>244</v>
      </c>
      <c r="AU1314" s="265" t="s">
        <v>88</v>
      </c>
      <c r="AV1314" s="12" t="s">
        <v>86</v>
      </c>
      <c r="AW1314" s="12" t="s">
        <v>41</v>
      </c>
      <c r="AX1314" s="12" t="s">
        <v>78</v>
      </c>
      <c r="AY1314" s="265" t="s">
        <v>187</v>
      </c>
    </row>
    <row r="1315" spans="2:51" s="13" customFormat="1" ht="13.5">
      <c r="B1315" s="266"/>
      <c r="C1315" s="267"/>
      <c r="D1315" s="253" t="s">
        <v>244</v>
      </c>
      <c r="E1315" s="268" t="s">
        <v>34</v>
      </c>
      <c r="F1315" s="269" t="s">
        <v>1142</v>
      </c>
      <c r="G1315" s="267"/>
      <c r="H1315" s="270">
        <v>3.9</v>
      </c>
      <c r="I1315" s="271"/>
      <c r="J1315" s="267"/>
      <c r="K1315" s="267"/>
      <c r="L1315" s="272"/>
      <c r="M1315" s="273"/>
      <c r="N1315" s="274"/>
      <c r="O1315" s="274"/>
      <c r="P1315" s="274"/>
      <c r="Q1315" s="274"/>
      <c r="R1315" s="274"/>
      <c r="S1315" s="274"/>
      <c r="T1315" s="275"/>
      <c r="AT1315" s="276" t="s">
        <v>244</v>
      </c>
      <c r="AU1315" s="276" t="s">
        <v>88</v>
      </c>
      <c r="AV1315" s="13" t="s">
        <v>88</v>
      </c>
      <c r="AW1315" s="13" t="s">
        <v>41</v>
      </c>
      <c r="AX1315" s="13" t="s">
        <v>78</v>
      </c>
      <c r="AY1315" s="276" t="s">
        <v>187</v>
      </c>
    </row>
    <row r="1316" spans="2:51" s="12" customFormat="1" ht="13.5">
      <c r="B1316" s="256"/>
      <c r="C1316" s="257"/>
      <c r="D1316" s="253" t="s">
        <v>244</v>
      </c>
      <c r="E1316" s="258" t="s">
        <v>34</v>
      </c>
      <c r="F1316" s="259" t="s">
        <v>1032</v>
      </c>
      <c r="G1316" s="257"/>
      <c r="H1316" s="258" t="s">
        <v>34</v>
      </c>
      <c r="I1316" s="260"/>
      <c r="J1316" s="257"/>
      <c r="K1316" s="257"/>
      <c r="L1316" s="261"/>
      <c r="M1316" s="262"/>
      <c r="N1316" s="263"/>
      <c r="O1316" s="263"/>
      <c r="P1316" s="263"/>
      <c r="Q1316" s="263"/>
      <c r="R1316" s="263"/>
      <c r="S1316" s="263"/>
      <c r="T1316" s="264"/>
      <c r="AT1316" s="265" t="s">
        <v>244</v>
      </c>
      <c r="AU1316" s="265" t="s">
        <v>88</v>
      </c>
      <c r="AV1316" s="12" t="s">
        <v>86</v>
      </c>
      <c r="AW1316" s="12" t="s">
        <v>41</v>
      </c>
      <c r="AX1316" s="12" t="s">
        <v>78</v>
      </c>
      <c r="AY1316" s="265" t="s">
        <v>187</v>
      </c>
    </row>
    <row r="1317" spans="2:51" s="13" customFormat="1" ht="13.5">
      <c r="B1317" s="266"/>
      <c r="C1317" s="267"/>
      <c r="D1317" s="253" t="s">
        <v>244</v>
      </c>
      <c r="E1317" s="268" t="s">
        <v>34</v>
      </c>
      <c r="F1317" s="269" t="s">
        <v>1145</v>
      </c>
      <c r="G1317" s="267"/>
      <c r="H1317" s="270">
        <v>11.9</v>
      </c>
      <c r="I1317" s="271"/>
      <c r="J1317" s="267"/>
      <c r="K1317" s="267"/>
      <c r="L1317" s="272"/>
      <c r="M1317" s="273"/>
      <c r="N1317" s="274"/>
      <c r="O1317" s="274"/>
      <c r="P1317" s="274"/>
      <c r="Q1317" s="274"/>
      <c r="R1317" s="274"/>
      <c r="S1317" s="274"/>
      <c r="T1317" s="275"/>
      <c r="AT1317" s="276" t="s">
        <v>244</v>
      </c>
      <c r="AU1317" s="276" t="s">
        <v>88</v>
      </c>
      <c r="AV1317" s="13" t="s">
        <v>88</v>
      </c>
      <c r="AW1317" s="13" t="s">
        <v>41</v>
      </c>
      <c r="AX1317" s="13" t="s">
        <v>78</v>
      </c>
      <c r="AY1317" s="276" t="s">
        <v>187</v>
      </c>
    </row>
    <row r="1318" spans="2:51" s="12" customFormat="1" ht="13.5">
      <c r="B1318" s="256"/>
      <c r="C1318" s="257"/>
      <c r="D1318" s="253" t="s">
        <v>244</v>
      </c>
      <c r="E1318" s="258" t="s">
        <v>34</v>
      </c>
      <c r="F1318" s="259" t="s">
        <v>1004</v>
      </c>
      <c r="G1318" s="257"/>
      <c r="H1318" s="258" t="s">
        <v>34</v>
      </c>
      <c r="I1318" s="260"/>
      <c r="J1318" s="257"/>
      <c r="K1318" s="257"/>
      <c r="L1318" s="261"/>
      <c r="M1318" s="262"/>
      <c r="N1318" s="263"/>
      <c r="O1318" s="263"/>
      <c r="P1318" s="263"/>
      <c r="Q1318" s="263"/>
      <c r="R1318" s="263"/>
      <c r="S1318" s="263"/>
      <c r="T1318" s="264"/>
      <c r="AT1318" s="265" t="s">
        <v>244</v>
      </c>
      <c r="AU1318" s="265" t="s">
        <v>88</v>
      </c>
      <c r="AV1318" s="12" t="s">
        <v>86</v>
      </c>
      <c r="AW1318" s="12" t="s">
        <v>41</v>
      </c>
      <c r="AX1318" s="12" t="s">
        <v>78</v>
      </c>
      <c r="AY1318" s="265" t="s">
        <v>187</v>
      </c>
    </row>
    <row r="1319" spans="2:51" s="13" customFormat="1" ht="13.5">
      <c r="B1319" s="266"/>
      <c r="C1319" s="267"/>
      <c r="D1319" s="253" t="s">
        <v>244</v>
      </c>
      <c r="E1319" s="268" t="s">
        <v>34</v>
      </c>
      <c r="F1319" s="269" t="s">
        <v>1370</v>
      </c>
      <c r="G1319" s="267"/>
      <c r="H1319" s="270">
        <v>8.2</v>
      </c>
      <c r="I1319" s="271"/>
      <c r="J1319" s="267"/>
      <c r="K1319" s="267"/>
      <c r="L1319" s="272"/>
      <c r="M1319" s="273"/>
      <c r="N1319" s="274"/>
      <c r="O1319" s="274"/>
      <c r="P1319" s="274"/>
      <c r="Q1319" s="274"/>
      <c r="R1319" s="274"/>
      <c r="S1319" s="274"/>
      <c r="T1319" s="275"/>
      <c r="AT1319" s="276" t="s">
        <v>244</v>
      </c>
      <c r="AU1319" s="276" t="s">
        <v>88</v>
      </c>
      <c r="AV1319" s="13" t="s">
        <v>88</v>
      </c>
      <c r="AW1319" s="13" t="s">
        <v>41</v>
      </c>
      <c r="AX1319" s="13" t="s">
        <v>78</v>
      </c>
      <c r="AY1319" s="276" t="s">
        <v>187</v>
      </c>
    </row>
    <row r="1320" spans="2:51" s="12" customFormat="1" ht="13.5">
      <c r="B1320" s="256"/>
      <c r="C1320" s="257"/>
      <c r="D1320" s="253" t="s">
        <v>244</v>
      </c>
      <c r="E1320" s="258" t="s">
        <v>34</v>
      </c>
      <c r="F1320" s="259" t="s">
        <v>1006</v>
      </c>
      <c r="G1320" s="257"/>
      <c r="H1320" s="258" t="s">
        <v>34</v>
      </c>
      <c r="I1320" s="260"/>
      <c r="J1320" s="257"/>
      <c r="K1320" s="257"/>
      <c r="L1320" s="261"/>
      <c r="M1320" s="262"/>
      <c r="N1320" s="263"/>
      <c r="O1320" s="263"/>
      <c r="P1320" s="263"/>
      <c r="Q1320" s="263"/>
      <c r="R1320" s="263"/>
      <c r="S1320" s="263"/>
      <c r="T1320" s="264"/>
      <c r="AT1320" s="265" t="s">
        <v>244</v>
      </c>
      <c r="AU1320" s="265" t="s">
        <v>88</v>
      </c>
      <c r="AV1320" s="12" t="s">
        <v>86</v>
      </c>
      <c r="AW1320" s="12" t="s">
        <v>41</v>
      </c>
      <c r="AX1320" s="12" t="s">
        <v>78</v>
      </c>
      <c r="AY1320" s="265" t="s">
        <v>187</v>
      </c>
    </row>
    <row r="1321" spans="2:51" s="13" customFormat="1" ht="13.5">
      <c r="B1321" s="266"/>
      <c r="C1321" s="267"/>
      <c r="D1321" s="253" t="s">
        <v>244</v>
      </c>
      <c r="E1321" s="268" t="s">
        <v>34</v>
      </c>
      <c r="F1321" s="269" t="s">
        <v>1150</v>
      </c>
      <c r="G1321" s="267"/>
      <c r="H1321" s="270">
        <v>2.9</v>
      </c>
      <c r="I1321" s="271"/>
      <c r="J1321" s="267"/>
      <c r="K1321" s="267"/>
      <c r="L1321" s="272"/>
      <c r="M1321" s="273"/>
      <c r="N1321" s="274"/>
      <c r="O1321" s="274"/>
      <c r="P1321" s="274"/>
      <c r="Q1321" s="274"/>
      <c r="R1321" s="274"/>
      <c r="S1321" s="274"/>
      <c r="T1321" s="275"/>
      <c r="AT1321" s="276" t="s">
        <v>244</v>
      </c>
      <c r="AU1321" s="276" t="s">
        <v>88</v>
      </c>
      <c r="AV1321" s="13" t="s">
        <v>88</v>
      </c>
      <c r="AW1321" s="13" t="s">
        <v>41</v>
      </c>
      <c r="AX1321" s="13" t="s">
        <v>78</v>
      </c>
      <c r="AY1321" s="276" t="s">
        <v>187</v>
      </c>
    </row>
    <row r="1322" spans="2:51" s="14" customFormat="1" ht="13.5">
      <c r="B1322" s="277"/>
      <c r="C1322" s="278"/>
      <c r="D1322" s="253" t="s">
        <v>244</v>
      </c>
      <c r="E1322" s="279" t="s">
        <v>34</v>
      </c>
      <c r="F1322" s="280" t="s">
        <v>251</v>
      </c>
      <c r="G1322" s="278"/>
      <c r="H1322" s="281">
        <v>75.93</v>
      </c>
      <c r="I1322" s="282"/>
      <c r="J1322" s="278"/>
      <c r="K1322" s="278"/>
      <c r="L1322" s="283"/>
      <c r="M1322" s="284"/>
      <c r="N1322" s="285"/>
      <c r="O1322" s="285"/>
      <c r="P1322" s="285"/>
      <c r="Q1322" s="285"/>
      <c r="R1322" s="285"/>
      <c r="S1322" s="285"/>
      <c r="T1322" s="286"/>
      <c r="AT1322" s="287" t="s">
        <v>244</v>
      </c>
      <c r="AU1322" s="287" t="s">
        <v>88</v>
      </c>
      <c r="AV1322" s="14" t="s">
        <v>204</v>
      </c>
      <c r="AW1322" s="14" t="s">
        <v>41</v>
      </c>
      <c r="AX1322" s="14" t="s">
        <v>86</v>
      </c>
      <c r="AY1322" s="287" t="s">
        <v>187</v>
      </c>
    </row>
    <row r="1323" spans="2:65" s="1" customFormat="1" ht="16.5" customHeight="1">
      <c r="B1323" s="49"/>
      <c r="C1323" s="294" t="s">
        <v>1957</v>
      </c>
      <c r="D1323" s="294" t="s">
        <v>531</v>
      </c>
      <c r="E1323" s="295" t="s">
        <v>1958</v>
      </c>
      <c r="F1323" s="296" t="s">
        <v>1959</v>
      </c>
      <c r="G1323" s="297" t="s">
        <v>235</v>
      </c>
      <c r="H1323" s="298">
        <v>75.93</v>
      </c>
      <c r="I1323" s="299"/>
      <c r="J1323" s="300">
        <f>ROUND(I1323*H1323,2)</f>
        <v>0</v>
      </c>
      <c r="K1323" s="296" t="s">
        <v>194</v>
      </c>
      <c r="L1323" s="301"/>
      <c r="M1323" s="302" t="s">
        <v>34</v>
      </c>
      <c r="N1323" s="303" t="s">
        <v>49</v>
      </c>
      <c r="O1323" s="50"/>
      <c r="P1323" s="246">
        <f>O1323*H1323</f>
        <v>0</v>
      </c>
      <c r="Q1323" s="246">
        <v>0.0182</v>
      </c>
      <c r="R1323" s="246">
        <f>Q1323*H1323</f>
        <v>1.3819260000000002</v>
      </c>
      <c r="S1323" s="246">
        <v>0</v>
      </c>
      <c r="T1323" s="247">
        <f>S1323*H1323</f>
        <v>0</v>
      </c>
      <c r="AR1323" s="26" t="s">
        <v>426</v>
      </c>
      <c r="AT1323" s="26" t="s">
        <v>531</v>
      </c>
      <c r="AU1323" s="26" t="s">
        <v>88</v>
      </c>
      <c r="AY1323" s="26" t="s">
        <v>187</v>
      </c>
      <c r="BE1323" s="248">
        <f>IF(N1323="základní",J1323,0)</f>
        <v>0</v>
      </c>
      <c r="BF1323" s="248">
        <f>IF(N1323="snížená",J1323,0)</f>
        <v>0</v>
      </c>
      <c r="BG1323" s="248">
        <f>IF(N1323="zákl. přenesená",J1323,0)</f>
        <v>0</v>
      </c>
      <c r="BH1323" s="248">
        <f>IF(N1323="sníž. přenesená",J1323,0)</f>
        <v>0</v>
      </c>
      <c r="BI1323" s="248">
        <f>IF(N1323="nulová",J1323,0)</f>
        <v>0</v>
      </c>
      <c r="BJ1323" s="26" t="s">
        <v>86</v>
      </c>
      <c r="BK1323" s="248">
        <f>ROUND(I1323*H1323,2)</f>
        <v>0</v>
      </c>
      <c r="BL1323" s="26" t="s">
        <v>338</v>
      </c>
      <c r="BM1323" s="26" t="s">
        <v>1960</v>
      </c>
    </row>
    <row r="1324" spans="2:65" s="1" customFormat="1" ht="16.5" customHeight="1">
      <c r="B1324" s="49"/>
      <c r="C1324" s="237" t="s">
        <v>1961</v>
      </c>
      <c r="D1324" s="237" t="s">
        <v>190</v>
      </c>
      <c r="E1324" s="238" t="s">
        <v>1962</v>
      </c>
      <c r="F1324" s="239" t="s">
        <v>1963</v>
      </c>
      <c r="G1324" s="240" t="s">
        <v>235</v>
      </c>
      <c r="H1324" s="241">
        <v>75.93</v>
      </c>
      <c r="I1324" s="242"/>
      <c r="J1324" s="243">
        <f>ROUND(I1324*H1324,2)</f>
        <v>0</v>
      </c>
      <c r="K1324" s="239" t="s">
        <v>194</v>
      </c>
      <c r="L1324" s="75"/>
      <c r="M1324" s="244" t="s">
        <v>34</v>
      </c>
      <c r="N1324" s="245" t="s">
        <v>49</v>
      </c>
      <c r="O1324" s="50"/>
      <c r="P1324" s="246">
        <f>O1324*H1324</f>
        <v>0</v>
      </c>
      <c r="Q1324" s="246">
        <v>0.0003</v>
      </c>
      <c r="R1324" s="246">
        <f>Q1324*H1324</f>
        <v>0.022779</v>
      </c>
      <c r="S1324" s="246">
        <v>0</v>
      </c>
      <c r="T1324" s="247">
        <f>S1324*H1324</f>
        <v>0</v>
      </c>
      <c r="AR1324" s="26" t="s">
        <v>338</v>
      </c>
      <c r="AT1324" s="26" t="s">
        <v>190</v>
      </c>
      <c r="AU1324" s="26" t="s">
        <v>88</v>
      </c>
      <c r="AY1324" s="26" t="s">
        <v>187</v>
      </c>
      <c r="BE1324" s="248">
        <f>IF(N1324="základní",J1324,0)</f>
        <v>0</v>
      </c>
      <c r="BF1324" s="248">
        <f>IF(N1324="snížená",J1324,0)</f>
        <v>0</v>
      </c>
      <c r="BG1324" s="248">
        <f>IF(N1324="zákl. přenesená",J1324,0)</f>
        <v>0</v>
      </c>
      <c r="BH1324" s="248">
        <f>IF(N1324="sníž. přenesená",J1324,0)</f>
        <v>0</v>
      </c>
      <c r="BI1324" s="248">
        <f>IF(N1324="nulová",J1324,0)</f>
        <v>0</v>
      </c>
      <c r="BJ1324" s="26" t="s">
        <v>86</v>
      </c>
      <c r="BK1324" s="248">
        <f>ROUND(I1324*H1324,2)</f>
        <v>0</v>
      </c>
      <c r="BL1324" s="26" t="s">
        <v>338</v>
      </c>
      <c r="BM1324" s="26" t="s">
        <v>1964</v>
      </c>
    </row>
    <row r="1325" spans="2:47" s="1" customFormat="1" ht="13.5">
      <c r="B1325" s="49"/>
      <c r="C1325" s="77"/>
      <c r="D1325" s="253" t="s">
        <v>237</v>
      </c>
      <c r="E1325" s="77"/>
      <c r="F1325" s="254" t="s">
        <v>1965</v>
      </c>
      <c r="G1325" s="77"/>
      <c r="H1325" s="77"/>
      <c r="I1325" s="207"/>
      <c r="J1325" s="77"/>
      <c r="K1325" s="77"/>
      <c r="L1325" s="75"/>
      <c r="M1325" s="255"/>
      <c r="N1325" s="50"/>
      <c r="O1325" s="50"/>
      <c r="P1325" s="50"/>
      <c r="Q1325" s="50"/>
      <c r="R1325" s="50"/>
      <c r="S1325" s="50"/>
      <c r="T1325" s="98"/>
      <c r="AT1325" s="26" t="s">
        <v>237</v>
      </c>
      <c r="AU1325" s="26" t="s">
        <v>88</v>
      </c>
    </row>
    <row r="1326" spans="2:65" s="1" customFormat="1" ht="25.5" customHeight="1">
      <c r="B1326" s="49"/>
      <c r="C1326" s="237" t="s">
        <v>1966</v>
      </c>
      <c r="D1326" s="237" t="s">
        <v>190</v>
      </c>
      <c r="E1326" s="238" t="s">
        <v>1967</v>
      </c>
      <c r="F1326" s="239" t="s">
        <v>1968</v>
      </c>
      <c r="G1326" s="240" t="s">
        <v>235</v>
      </c>
      <c r="H1326" s="241">
        <v>75.93</v>
      </c>
      <c r="I1326" s="242"/>
      <c r="J1326" s="243">
        <f>ROUND(I1326*H1326,2)</f>
        <v>0</v>
      </c>
      <c r="K1326" s="239" t="s">
        <v>194</v>
      </c>
      <c r="L1326" s="75"/>
      <c r="M1326" s="244" t="s">
        <v>34</v>
      </c>
      <c r="N1326" s="245" t="s">
        <v>49</v>
      </c>
      <c r="O1326" s="50"/>
      <c r="P1326" s="246">
        <f>O1326*H1326</f>
        <v>0</v>
      </c>
      <c r="Q1326" s="246">
        <v>0.00715</v>
      </c>
      <c r="R1326" s="246">
        <f>Q1326*H1326</f>
        <v>0.5428995000000001</v>
      </c>
      <c r="S1326" s="246">
        <v>0</v>
      </c>
      <c r="T1326" s="247">
        <f>S1326*H1326</f>
        <v>0</v>
      </c>
      <c r="AR1326" s="26" t="s">
        <v>338</v>
      </c>
      <c r="AT1326" s="26" t="s">
        <v>190</v>
      </c>
      <c r="AU1326" s="26" t="s">
        <v>88</v>
      </c>
      <c r="AY1326" s="26" t="s">
        <v>187</v>
      </c>
      <c r="BE1326" s="248">
        <f>IF(N1326="základní",J1326,0)</f>
        <v>0</v>
      </c>
      <c r="BF1326" s="248">
        <f>IF(N1326="snížená",J1326,0)</f>
        <v>0</v>
      </c>
      <c r="BG1326" s="248">
        <f>IF(N1326="zákl. přenesená",J1326,0)</f>
        <v>0</v>
      </c>
      <c r="BH1326" s="248">
        <f>IF(N1326="sníž. přenesená",J1326,0)</f>
        <v>0</v>
      </c>
      <c r="BI1326" s="248">
        <f>IF(N1326="nulová",J1326,0)</f>
        <v>0</v>
      </c>
      <c r="BJ1326" s="26" t="s">
        <v>86</v>
      </c>
      <c r="BK1326" s="248">
        <f>ROUND(I1326*H1326,2)</f>
        <v>0</v>
      </c>
      <c r="BL1326" s="26" t="s">
        <v>338</v>
      </c>
      <c r="BM1326" s="26" t="s">
        <v>1969</v>
      </c>
    </row>
    <row r="1327" spans="2:47" s="1" customFormat="1" ht="13.5">
      <c r="B1327" s="49"/>
      <c r="C1327" s="77"/>
      <c r="D1327" s="253" t="s">
        <v>237</v>
      </c>
      <c r="E1327" s="77"/>
      <c r="F1327" s="254" t="s">
        <v>1970</v>
      </c>
      <c r="G1327" s="77"/>
      <c r="H1327" s="77"/>
      <c r="I1327" s="207"/>
      <c r="J1327" s="77"/>
      <c r="K1327" s="77"/>
      <c r="L1327" s="75"/>
      <c r="M1327" s="255"/>
      <c r="N1327" s="50"/>
      <c r="O1327" s="50"/>
      <c r="P1327" s="50"/>
      <c r="Q1327" s="50"/>
      <c r="R1327" s="50"/>
      <c r="S1327" s="50"/>
      <c r="T1327" s="98"/>
      <c r="AT1327" s="26" t="s">
        <v>237</v>
      </c>
      <c r="AU1327" s="26" t="s">
        <v>88</v>
      </c>
    </row>
    <row r="1328" spans="2:65" s="1" customFormat="1" ht="38.25" customHeight="1">
      <c r="B1328" s="49"/>
      <c r="C1328" s="237" t="s">
        <v>1971</v>
      </c>
      <c r="D1328" s="237" t="s">
        <v>190</v>
      </c>
      <c r="E1328" s="238" t="s">
        <v>1972</v>
      </c>
      <c r="F1328" s="239" t="s">
        <v>1973</v>
      </c>
      <c r="G1328" s="240" t="s">
        <v>326</v>
      </c>
      <c r="H1328" s="241">
        <v>2.263</v>
      </c>
      <c r="I1328" s="242"/>
      <c r="J1328" s="243">
        <f>ROUND(I1328*H1328,2)</f>
        <v>0</v>
      </c>
      <c r="K1328" s="239" t="s">
        <v>194</v>
      </c>
      <c r="L1328" s="75"/>
      <c r="M1328" s="244" t="s">
        <v>34</v>
      </c>
      <c r="N1328" s="245" t="s">
        <v>49</v>
      </c>
      <c r="O1328" s="50"/>
      <c r="P1328" s="246">
        <f>O1328*H1328</f>
        <v>0</v>
      </c>
      <c r="Q1328" s="246">
        <v>0</v>
      </c>
      <c r="R1328" s="246">
        <f>Q1328*H1328</f>
        <v>0</v>
      </c>
      <c r="S1328" s="246">
        <v>0</v>
      </c>
      <c r="T1328" s="247">
        <f>S1328*H1328</f>
        <v>0</v>
      </c>
      <c r="AR1328" s="26" t="s">
        <v>338</v>
      </c>
      <c r="AT1328" s="26" t="s">
        <v>190</v>
      </c>
      <c r="AU1328" s="26" t="s">
        <v>88</v>
      </c>
      <c r="AY1328" s="26" t="s">
        <v>187</v>
      </c>
      <c r="BE1328" s="248">
        <f>IF(N1328="základní",J1328,0)</f>
        <v>0</v>
      </c>
      <c r="BF1328" s="248">
        <f>IF(N1328="snížená",J1328,0)</f>
        <v>0</v>
      </c>
      <c r="BG1328" s="248">
        <f>IF(N1328="zákl. přenesená",J1328,0)</f>
        <v>0</v>
      </c>
      <c r="BH1328" s="248">
        <f>IF(N1328="sníž. přenesená",J1328,0)</f>
        <v>0</v>
      </c>
      <c r="BI1328" s="248">
        <f>IF(N1328="nulová",J1328,0)</f>
        <v>0</v>
      </c>
      <c r="BJ1328" s="26" t="s">
        <v>86</v>
      </c>
      <c r="BK1328" s="248">
        <f>ROUND(I1328*H1328,2)</f>
        <v>0</v>
      </c>
      <c r="BL1328" s="26" t="s">
        <v>338</v>
      </c>
      <c r="BM1328" s="26" t="s">
        <v>1974</v>
      </c>
    </row>
    <row r="1329" spans="2:47" s="1" customFormat="1" ht="13.5">
      <c r="B1329" s="49"/>
      <c r="C1329" s="77"/>
      <c r="D1329" s="253" t="s">
        <v>237</v>
      </c>
      <c r="E1329" s="77"/>
      <c r="F1329" s="254" t="s">
        <v>1308</v>
      </c>
      <c r="G1329" s="77"/>
      <c r="H1329" s="77"/>
      <c r="I1329" s="207"/>
      <c r="J1329" s="77"/>
      <c r="K1329" s="77"/>
      <c r="L1329" s="75"/>
      <c r="M1329" s="255"/>
      <c r="N1329" s="50"/>
      <c r="O1329" s="50"/>
      <c r="P1329" s="50"/>
      <c r="Q1329" s="50"/>
      <c r="R1329" s="50"/>
      <c r="S1329" s="50"/>
      <c r="T1329" s="98"/>
      <c r="AT1329" s="26" t="s">
        <v>237</v>
      </c>
      <c r="AU1329" s="26" t="s">
        <v>88</v>
      </c>
    </row>
    <row r="1330" spans="2:63" s="11" customFormat="1" ht="29.85" customHeight="1">
      <c r="B1330" s="221"/>
      <c r="C1330" s="222"/>
      <c r="D1330" s="223" t="s">
        <v>77</v>
      </c>
      <c r="E1330" s="235" t="s">
        <v>1975</v>
      </c>
      <c r="F1330" s="235" t="s">
        <v>1976</v>
      </c>
      <c r="G1330" s="222"/>
      <c r="H1330" s="222"/>
      <c r="I1330" s="225"/>
      <c r="J1330" s="236">
        <f>BK1330</f>
        <v>0</v>
      </c>
      <c r="K1330" s="222"/>
      <c r="L1330" s="227"/>
      <c r="M1330" s="228"/>
      <c r="N1330" s="229"/>
      <c r="O1330" s="229"/>
      <c r="P1330" s="230">
        <f>SUM(P1331:P1341)</f>
        <v>0</v>
      </c>
      <c r="Q1330" s="229"/>
      <c r="R1330" s="230">
        <f>SUM(R1331:R1341)</f>
        <v>0.03871</v>
      </c>
      <c r="S1330" s="229"/>
      <c r="T1330" s="231">
        <f>SUM(T1331:T1341)</f>
        <v>0</v>
      </c>
      <c r="AR1330" s="232" t="s">
        <v>88</v>
      </c>
      <c r="AT1330" s="233" t="s">
        <v>77</v>
      </c>
      <c r="AU1330" s="233" t="s">
        <v>86</v>
      </c>
      <c r="AY1330" s="232" t="s">
        <v>187</v>
      </c>
      <c r="BK1330" s="234">
        <f>SUM(BK1331:BK1341)</f>
        <v>0</v>
      </c>
    </row>
    <row r="1331" spans="2:65" s="1" customFormat="1" ht="38.25" customHeight="1">
      <c r="B1331" s="49"/>
      <c r="C1331" s="237" t="s">
        <v>1977</v>
      </c>
      <c r="D1331" s="237" t="s">
        <v>190</v>
      </c>
      <c r="E1331" s="238" t="s">
        <v>1978</v>
      </c>
      <c r="F1331" s="239" t="s">
        <v>1979</v>
      </c>
      <c r="G1331" s="240" t="s">
        <v>235</v>
      </c>
      <c r="H1331" s="241">
        <v>3.95</v>
      </c>
      <c r="I1331" s="242"/>
      <c r="J1331" s="243">
        <f>ROUND(I1331*H1331,2)</f>
        <v>0</v>
      </c>
      <c r="K1331" s="239" t="s">
        <v>194</v>
      </c>
      <c r="L1331" s="75"/>
      <c r="M1331" s="244" t="s">
        <v>34</v>
      </c>
      <c r="N1331" s="245" t="s">
        <v>49</v>
      </c>
      <c r="O1331" s="50"/>
      <c r="P1331" s="246">
        <f>O1331*H1331</f>
        <v>0</v>
      </c>
      <c r="Q1331" s="246">
        <v>0.0095</v>
      </c>
      <c r="R1331" s="246">
        <f>Q1331*H1331</f>
        <v>0.037525</v>
      </c>
      <c r="S1331" s="246">
        <v>0</v>
      </c>
      <c r="T1331" s="247">
        <f>S1331*H1331</f>
        <v>0</v>
      </c>
      <c r="AR1331" s="26" t="s">
        <v>338</v>
      </c>
      <c r="AT1331" s="26" t="s">
        <v>190</v>
      </c>
      <c r="AU1331" s="26" t="s">
        <v>88</v>
      </c>
      <c r="AY1331" s="26" t="s">
        <v>187</v>
      </c>
      <c r="BE1331" s="248">
        <f>IF(N1331="základní",J1331,0)</f>
        <v>0</v>
      </c>
      <c r="BF1331" s="248">
        <f>IF(N1331="snížená",J1331,0)</f>
        <v>0</v>
      </c>
      <c r="BG1331" s="248">
        <f>IF(N1331="zákl. přenesená",J1331,0)</f>
        <v>0</v>
      </c>
      <c r="BH1331" s="248">
        <f>IF(N1331="sníž. přenesená",J1331,0)</f>
        <v>0</v>
      </c>
      <c r="BI1331" s="248">
        <f>IF(N1331="nulová",J1331,0)</f>
        <v>0</v>
      </c>
      <c r="BJ1331" s="26" t="s">
        <v>86</v>
      </c>
      <c r="BK1331" s="248">
        <f>ROUND(I1331*H1331,2)</f>
        <v>0</v>
      </c>
      <c r="BL1331" s="26" t="s">
        <v>338</v>
      </c>
      <c r="BM1331" s="26" t="s">
        <v>1980</v>
      </c>
    </row>
    <row r="1332" spans="2:47" s="1" customFormat="1" ht="13.5">
      <c r="B1332" s="49"/>
      <c r="C1332" s="77"/>
      <c r="D1332" s="253" t="s">
        <v>237</v>
      </c>
      <c r="E1332" s="77"/>
      <c r="F1332" s="254" t="s">
        <v>1981</v>
      </c>
      <c r="G1332" s="77"/>
      <c r="H1332" s="77"/>
      <c r="I1332" s="207"/>
      <c r="J1332" s="77"/>
      <c r="K1332" s="77"/>
      <c r="L1332" s="75"/>
      <c r="M1332" s="255"/>
      <c r="N1332" s="50"/>
      <c r="O1332" s="50"/>
      <c r="P1332" s="50"/>
      <c r="Q1332" s="50"/>
      <c r="R1332" s="50"/>
      <c r="S1332" s="50"/>
      <c r="T1332" s="98"/>
      <c r="AT1332" s="26" t="s">
        <v>237</v>
      </c>
      <c r="AU1332" s="26" t="s">
        <v>88</v>
      </c>
    </row>
    <row r="1333" spans="2:47" s="1" customFormat="1" ht="13.5">
      <c r="B1333" s="49"/>
      <c r="C1333" s="77"/>
      <c r="D1333" s="253" t="s">
        <v>1720</v>
      </c>
      <c r="E1333" s="77"/>
      <c r="F1333" s="254" t="s">
        <v>1982</v>
      </c>
      <c r="G1333" s="77"/>
      <c r="H1333" s="77"/>
      <c r="I1333" s="207"/>
      <c r="J1333" s="77"/>
      <c r="K1333" s="77"/>
      <c r="L1333" s="75"/>
      <c r="M1333" s="255"/>
      <c r="N1333" s="50"/>
      <c r="O1333" s="50"/>
      <c r="P1333" s="50"/>
      <c r="Q1333" s="50"/>
      <c r="R1333" s="50"/>
      <c r="S1333" s="50"/>
      <c r="T1333" s="98"/>
      <c r="AT1333" s="26" t="s">
        <v>1720</v>
      </c>
      <c r="AU1333" s="26" t="s">
        <v>88</v>
      </c>
    </row>
    <row r="1334" spans="2:51" s="12" customFormat="1" ht="13.5">
      <c r="B1334" s="256"/>
      <c r="C1334" s="257"/>
      <c r="D1334" s="253" t="s">
        <v>244</v>
      </c>
      <c r="E1334" s="258" t="s">
        <v>34</v>
      </c>
      <c r="F1334" s="259" t="s">
        <v>1983</v>
      </c>
      <c r="G1334" s="257"/>
      <c r="H1334" s="258" t="s">
        <v>34</v>
      </c>
      <c r="I1334" s="260"/>
      <c r="J1334" s="257"/>
      <c r="K1334" s="257"/>
      <c r="L1334" s="261"/>
      <c r="M1334" s="262"/>
      <c r="N1334" s="263"/>
      <c r="O1334" s="263"/>
      <c r="P1334" s="263"/>
      <c r="Q1334" s="263"/>
      <c r="R1334" s="263"/>
      <c r="S1334" s="263"/>
      <c r="T1334" s="264"/>
      <c r="AT1334" s="265" t="s">
        <v>244</v>
      </c>
      <c r="AU1334" s="265" t="s">
        <v>88</v>
      </c>
      <c r="AV1334" s="12" t="s">
        <v>86</v>
      </c>
      <c r="AW1334" s="12" t="s">
        <v>41</v>
      </c>
      <c r="AX1334" s="12" t="s">
        <v>78</v>
      </c>
      <c r="AY1334" s="265" t="s">
        <v>187</v>
      </c>
    </row>
    <row r="1335" spans="2:51" s="13" customFormat="1" ht="13.5">
      <c r="B1335" s="266"/>
      <c r="C1335" s="267"/>
      <c r="D1335" s="253" t="s">
        <v>244</v>
      </c>
      <c r="E1335" s="268" t="s">
        <v>34</v>
      </c>
      <c r="F1335" s="269" t="s">
        <v>1984</v>
      </c>
      <c r="G1335" s="267"/>
      <c r="H1335" s="270">
        <v>3.95</v>
      </c>
      <c r="I1335" s="271"/>
      <c r="J1335" s="267"/>
      <c r="K1335" s="267"/>
      <c r="L1335" s="272"/>
      <c r="M1335" s="273"/>
      <c r="N1335" s="274"/>
      <c r="O1335" s="274"/>
      <c r="P1335" s="274"/>
      <c r="Q1335" s="274"/>
      <c r="R1335" s="274"/>
      <c r="S1335" s="274"/>
      <c r="T1335" s="275"/>
      <c r="AT1335" s="276" t="s">
        <v>244</v>
      </c>
      <c r="AU1335" s="276" t="s">
        <v>88</v>
      </c>
      <c r="AV1335" s="13" t="s">
        <v>88</v>
      </c>
      <c r="AW1335" s="13" t="s">
        <v>41</v>
      </c>
      <c r="AX1335" s="13" t="s">
        <v>86</v>
      </c>
      <c r="AY1335" s="276" t="s">
        <v>187</v>
      </c>
    </row>
    <row r="1336" spans="2:65" s="1" customFormat="1" ht="16.5" customHeight="1">
      <c r="B1336" s="49"/>
      <c r="C1336" s="237" t="s">
        <v>1985</v>
      </c>
      <c r="D1336" s="237" t="s">
        <v>190</v>
      </c>
      <c r="E1336" s="238" t="s">
        <v>1986</v>
      </c>
      <c r="F1336" s="239" t="s">
        <v>1987</v>
      </c>
      <c r="G1336" s="240" t="s">
        <v>235</v>
      </c>
      <c r="H1336" s="241">
        <v>3.95</v>
      </c>
      <c r="I1336" s="242"/>
      <c r="J1336" s="243">
        <f>ROUND(I1336*H1336,2)</f>
        <v>0</v>
      </c>
      <c r="K1336" s="239" t="s">
        <v>194</v>
      </c>
      <c r="L1336" s="75"/>
      <c r="M1336" s="244" t="s">
        <v>34</v>
      </c>
      <c r="N1336" s="245" t="s">
        <v>49</v>
      </c>
      <c r="O1336" s="50"/>
      <c r="P1336" s="246">
        <f>O1336*H1336</f>
        <v>0</v>
      </c>
      <c r="Q1336" s="246">
        <v>0.0003</v>
      </c>
      <c r="R1336" s="246">
        <f>Q1336*H1336</f>
        <v>0.0011849999999999999</v>
      </c>
      <c r="S1336" s="246">
        <v>0</v>
      </c>
      <c r="T1336" s="247">
        <f>S1336*H1336</f>
        <v>0</v>
      </c>
      <c r="AR1336" s="26" t="s">
        <v>338</v>
      </c>
      <c r="AT1336" s="26" t="s">
        <v>190</v>
      </c>
      <c r="AU1336" s="26" t="s">
        <v>88</v>
      </c>
      <c r="AY1336" s="26" t="s">
        <v>187</v>
      </c>
      <c r="BE1336" s="248">
        <f>IF(N1336="základní",J1336,0)</f>
        <v>0</v>
      </c>
      <c r="BF1336" s="248">
        <f>IF(N1336="snížená",J1336,0)</f>
        <v>0</v>
      </c>
      <c r="BG1336" s="248">
        <f>IF(N1336="zákl. přenesená",J1336,0)</f>
        <v>0</v>
      </c>
      <c r="BH1336" s="248">
        <f>IF(N1336="sníž. přenesená",J1336,0)</f>
        <v>0</v>
      </c>
      <c r="BI1336" s="248">
        <f>IF(N1336="nulová",J1336,0)</f>
        <v>0</v>
      </c>
      <c r="BJ1336" s="26" t="s">
        <v>86</v>
      </c>
      <c r="BK1336" s="248">
        <f>ROUND(I1336*H1336,2)</f>
        <v>0</v>
      </c>
      <c r="BL1336" s="26" t="s">
        <v>338</v>
      </c>
      <c r="BM1336" s="26" t="s">
        <v>1988</v>
      </c>
    </row>
    <row r="1337" spans="2:47" s="1" customFormat="1" ht="13.5">
      <c r="B1337" s="49"/>
      <c r="C1337" s="77"/>
      <c r="D1337" s="253" t="s">
        <v>237</v>
      </c>
      <c r="E1337" s="77"/>
      <c r="F1337" s="254" t="s">
        <v>1989</v>
      </c>
      <c r="G1337" s="77"/>
      <c r="H1337" s="77"/>
      <c r="I1337" s="207"/>
      <c r="J1337" s="77"/>
      <c r="K1337" s="77"/>
      <c r="L1337" s="75"/>
      <c r="M1337" s="255"/>
      <c r="N1337" s="50"/>
      <c r="O1337" s="50"/>
      <c r="P1337" s="50"/>
      <c r="Q1337" s="50"/>
      <c r="R1337" s="50"/>
      <c r="S1337" s="50"/>
      <c r="T1337" s="98"/>
      <c r="AT1337" s="26" t="s">
        <v>237</v>
      </c>
      <c r="AU1337" s="26" t="s">
        <v>88</v>
      </c>
    </row>
    <row r="1338" spans="2:51" s="12" customFormat="1" ht="13.5">
      <c r="B1338" s="256"/>
      <c r="C1338" s="257"/>
      <c r="D1338" s="253" t="s">
        <v>244</v>
      </c>
      <c r="E1338" s="258" t="s">
        <v>34</v>
      </c>
      <c r="F1338" s="259" t="s">
        <v>1983</v>
      </c>
      <c r="G1338" s="257"/>
      <c r="H1338" s="258" t="s">
        <v>34</v>
      </c>
      <c r="I1338" s="260"/>
      <c r="J1338" s="257"/>
      <c r="K1338" s="257"/>
      <c r="L1338" s="261"/>
      <c r="M1338" s="262"/>
      <c r="N1338" s="263"/>
      <c r="O1338" s="263"/>
      <c r="P1338" s="263"/>
      <c r="Q1338" s="263"/>
      <c r="R1338" s="263"/>
      <c r="S1338" s="263"/>
      <c r="T1338" s="264"/>
      <c r="AT1338" s="265" t="s">
        <v>244</v>
      </c>
      <c r="AU1338" s="265" t="s">
        <v>88</v>
      </c>
      <c r="AV1338" s="12" t="s">
        <v>86</v>
      </c>
      <c r="AW1338" s="12" t="s">
        <v>41</v>
      </c>
      <c r="AX1338" s="12" t="s">
        <v>78</v>
      </c>
      <c r="AY1338" s="265" t="s">
        <v>187</v>
      </c>
    </row>
    <row r="1339" spans="2:51" s="13" customFormat="1" ht="13.5">
      <c r="B1339" s="266"/>
      <c r="C1339" s="267"/>
      <c r="D1339" s="253" t="s">
        <v>244</v>
      </c>
      <c r="E1339" s="268" t="s">
        <v>34</v>
      </c>
      <c r="F1339" s="269" t="s">
        <v>1984</v>
      </c>
      <c r="G1339" s="267"/>
      <c r="H1339" s="270">
        <v>3.95</v>
      </c>
      <c r="I1339" s="271"/>
      <c r="J1339" s="267"/>
      <c r="K1339" s="267"/>
      <c r="L1339" s="272"/>
      <c r="M1339" s="273"/>
      <c r="N1339" s="274"/>
      <c r="O1339" s="274"/>
      <c r="P1339" s="274"/>
      <c r="Q1339" s="274"/>
      <c r="R1339" s="274"/>
      <c r="S1339" s="274"/>
      <c r="T1339" s="275"/>
      <c r="AT1339" s="276" t="s">
        <v>244</v>
      </c>
      <c r="AU1339" s="276" t="s">
        <v>88</v>
      </c>
      <c r="AV1339" s="13" t="s">
        <v>88</v>
      </c>
      <c r="AW1339" s="13" t="s">
        <v>41</v>
      </c>
      <c r="AX1339" s="13" t="s">
        <v>86</v>
      </c>
      <c r="AY1339" s="276" t="s">
        <v>187</v>
      </c>
    </row>
    <row r="1340" spans="2:65" s="1" customFormat="1" ht="38.25" customHeight="1">
      <c r="B1340" s="49"/>
      <c r="C1340" s="237" t="s">
        <v>1990</v>
      </c>
      <c r="D1340" s="237" t="s">
        <v>190</v>
      </c>
      <c r="E1340" s="238" t="s">
        <v>1991</v>
      </c>
      <c r="F1340" s="239" t="s">
        <v>1992</v>
      </c>
      <c r="G1340" s="240" t="s">
        <v>326</v>
      </c>
      <c r="H1340" s="241">
        <v>0.039</v>
      </c>
      <c r="I1340" s="242"/>
      <c r="J1340" s="243">
        <f>ROUND(I1340*H1340,2)</f>
        <v>0</v>
      </c>
      <c r="K1340" s="239" t="s">
        <v>194</v>
      </c>
      <c r="L1340" s="75"/>
      <c r="M1340" s="244" t="s">
        <v>34</v>
      </c>
      <c r="N1340" s="245" t="s">
        <v>49</v>
      </c>
      <c r="O1340" s="50"/>
      <c r="P1340" s="246">
        <f>O1340*H1340</f>
        <v>0</v>
      </c>
      <c r="Q1340" s="246">
        <v>0</v>
      </c>
      <c r="R1340" s="246">
        <f>Q1340*H1340</f>
        <v>0</v>
      </c>
      <c r="S1340" s="246">
        <v>0</v>
      </c>
      <c r="T1340" s="247">
        <f>S1340*H1340</f>
        <v>0</v>
      </c>
      <c r="AR1340" s="26" t="s">
        <v>338</v>
      </c>
      <c r="AT1340" s="26" t="s">
        <v>190</v>
      </c>
      <c r="AU1340" s="26" t="s">
        <v>88</v>
      </c>
      <c r="AY1340" s="26" t="s">
        <v>187</v>
      </c>
      <c r="BE1340" s="248">
        <f>IF(N1340="základní",J1340,0)</f>
        <v>0</v>
      </c>
      <c r="BF1340" s="248">
        <f>IF(N1340="snížená",J1340,0)</f>
        <v>0</v>
      </c>
      <c r="BG1340" s="248">
        <f>IF(N1340="zákl. přenesená",J1340,0)</f>
        <v>0</v>
      </c>
      <c r="BH1340" s="248">
        <f>IF(N1340="sníž. přenesená",J1340,0)</f>
        <v>0</v>
      </c>
      <c r="BI1340" s="248">
        <f>IF(N1340="nulová",J1340,0)</f>
        <v>0</v>
      </c>
      <c r="BJ1340" s="26" t="s">
        <v>86</v>
      </c>
      <c r="BK1340" s="248">
        <f>ROUND(I1340*H1340,2)</f>
        <v>0</v>
      </c>
      <c r="BL1340" s="26" t="s">
        <v>338</v>
      </c>
      <c r="BM1340" s="26" t="s">
        <v>1993</v>
      </c>
    </row>
    <row r="1341" spans="2:47" s="1" customFormat="1" ht="13.5">
      <c r="B1341" s="49"/>
      <c r="C1341" s="77"/>
      <c r="D1341" s="253" t="s">
        <v>237</v>
      </c>
      <c r="E1341" s="77"/>
      <c r="F1341" s="254" t="s">
        <v>1359</v>
      </c>
      <c r="G1341" s="77"/>
      <c r="H1341" s="77"/>
      <c r="I1341" s="207"/>
      <c r="J1341" s="77"/>
      <c r="K1341" s="77"/>
      <c r="L1341" s="75"/>
      <c r="M1341" s="255"/>
      <c r="N1341" s="50"/>
      <c r="O1341" s="50"/>
      <c r="P1341" s="50"/>
      <c r="Q1341" s="50"/>
      <c r="R1341" s="50"/>
      <c r="S1341" s="50"/>
      <c r="T1341" s="98"/>
      <c r="AT1341" s="26" t="s">
        <v>237</v>
      </c>
      <c r="AU1341" s="26" t="s">
        <v>88</v>
      </c>
    </row>
    <row r="1342" spans="2:63" s="11" customFormat="1" ht="29.85" customHeight="1">
      <c r="B1342" s="221"/>
      <c r="C1342" s="222"/>
      <c r="D1342" s="223" t="s">
        <v>77</v>
      </c>
      <c r="E1342" s="235" t="s">
        <v>1994</v>
      </c>
      <c r="F1342" s="235" t="s">
        <v>1995</v>
      </c>
      <c r="G1342" s="222"/>
      <c r="H1342" s="222"/>
      <c r="I1342" s="225"/>
      <c r="J1342" s="236">
        <f>BK1342</f>
        <v>0</v>
      </c>
      <c r="K1342" s="222"/>
      <c r="L1342" s="227"/>
      <c r="M1342" s="228"/>
      <c r="N1342" s="229"/>
      <c r="O1342" s="229"/>
      <c r="P1342" s="230">
        <f>SUM(P1343:P1401)</f>
        <v>0</v>
      </c>
      <c r="Q1342" s="229"/>
      <c r="R1342" s="230">
        <f>SUM(R1343:R1401)</f>
        <v>9.0473952</v>
      </c>
      <c r="S1342" s="229"/>
      <c r="T1342" s="231">
        <f>SUM(T1343:T1401)</f>
        <v>0</v>
      </c>
      <c r="AR1342" s="232" t="s">
        <v>88</v>
      </c>
      <c r="AT1342" s="233" t="s">
        <v>77</v>
      </c>
      <c r="AU1342" s="233" t="s">
        <v>86</v>
      </c>
      <c r="AY1342" s="232" t="s">
        <v>187</v>
      </c>
      <c r="BK1342" s="234">
        <f>SUM(BK1343:BK1401)</f>
        <v>0</v>
      </c>
    </row>
    <row r="1343" spans="2:65" s="1" customFormat="1" ht="16.5" customHeight="1">
      <c r="B1343" s="49"/>
      <c r="C1343" s="237" t="s">
        <v>1996</v>
      </c>
      <c r="D1343" s="237" t="s">
        <v>190</v>
      </c>
      <c r="E1343" s="238" t="s">
        <v>1997</v>
      </c>
      <c r="F1343" s="239" t="s">
        <v>1998</v>
      </c>
      <c r="G1343" s="240" t="s">
        <v>235</v>
      </c>
      <c r="H1343" s="241">
        <v>1184.61</v>
      </c>
      <c r="I1343" s="242"/>
      <c r="J1343" s="243">
        <f>ROUND(I1343*H1343,2)</f>
        <v>0</v>
      </c>
      <c r="K1343" s="239" t="s">
        <v>194</v>
      </c>
      <c r="L1343" s="75"/>
      <c r="M1343" s="244" t="s">
        <v>34</v>
      </c>
      <c r="N1343" s="245" t="s">
        <v>49</v>
      </c>
      <c r="O1343" s="50"/>
      <c r="P1343" s="246">
        <f>O1343*H1343</f>
        <v>0</v>
      </c>
      <c r="Q1343" s="246">
        <v>0</v>
      </c>
      <c r="R1343" s="246">
        <f>Q1343*H1343</f>
        <v>0</v>
      </c>
      <c r="S1343" s="246">
        <v>0</v>
      </c>
      <c r="T1343" s="247">
        <f>S1343*H1343</f>
        <v>0</v>
      </c>
      <c r="AR1343" s="26" t="s">
        <v>338</v>
      </c>
      <c r="AT1343" s="26" t="s">
        <v>190</v>
      </c>
      <c r="AU1343" s="26" t="s">
        <v>88</v>
      </c>
      <c r="AY1343" s="26" t="s">
        <v>187</v>
      </c>
      <c r="BE1343" s="248">
        <f>IF(N1343="základní",J1343,0)</f>
        <v>0</v>
      </c>
      <c r="BF1343" s="248">
        <f>IF(N1343="snížená",J1343,0)</f>
        <v>0</v>
      </c>
      <c r="BG1343" s="248">
        <f>IF(N1343="zákl. přenesená",J1343,0)</f>
        <v>0</v>
      </c>
      <c r="BH1343" s="248">
        <f>IF(N1343="sníž. přenesená",J1343,0)</f>
        <v>0</v>
      </c>
      <c r="BI1343" s="248">
        <f>IF(N1343="nulová",J1343,0)</f>
        <v>0</v>
      </c>
      <c r="BJ1343" s="26" t="s">
        <v>86</v>
      </c>
      <c r="BK1343" s="248">
        <f>ROUND(I1343*H1343,2)</f>
        <v>0</v>
      </c>
      <c r="BL1343" s="26" t="s">
        <v>338</v>
      </c>
      <c r="BM1343" s="26" t="s">
        <v>1999</v>
      </c>
    </row>
    <row r="1344" spans="2:47" s="1" customFormat="1" ht="13.5">
      <c r="B1344" s="49"/>
      <c r="C1344" s="77"/>
      <c r="D1344" s="253" t="s">
        <v>237</v>
      </c>
      <c r="E1344" s="77"/>
      <c r="F1344" s="254" t="s">
        <v>2000</v>
      </c>
      <c r="G1344" s="77"/>
      <c r="H1344" s="77"/>
      <c r="I1344" s="207"/>
      <c r="J1344" s="77"/>
      <c r="K1344" s="77"/>
      <c r="L1344" s="75"/>
      <c r="M1344" s="255"/>
      <c r="N1344" s="50"/>
      <c r="O1344" s="50"/>
      <c r="P1344" s="50"/>
      <c r="Q1344" s="50"/>
      <c r="R1344" s="50"/>
      <c r="S1344" s="50"/>
      <c r="T1344" s="98"/>
      <c r="AT1344" s="26" t="s">
        <v>237</v>
      </c>
      <c r="AU1344" s="26" t="s">
        <v>88</v>
      </c>
    </row>
    <row r="1345" spans="2:65" s="1" customFormat="1" ht="25.5" customHeight="1">
      <c r="B1345" s="49"/>
      <c r="C1345" s="237" t="s">
        <v>2001</v>
      </c>
      <c r="D1345" s="237" t="s">
        <v>190</v>
      </c>
      <c r="E1345" s="238" t="s">
        <v>2002</v>
      </c>
      <c r="F1345" s="239" t="s">
        <v>2003</v>
      </c>
      <c r="G1345" s="240" t="s">
        <v>235</v>
      </c>
      <c r="H1345" s="241">
        <v>1184.61</v>
      </c>
      <c r="I1345" s="242"/>
      <c r="J1345" s="243">
        <f>ROUND(I1345*H1345,2)</f>
        <v>0</v>
      </c>
      <c r="K1345" s="239" t="s">
        <v>194</v>
      </c>
      <c r="L1345" s="75"/>
      <c r="M1345" s="244" t="s">
        <v>34</v>
      </c>
      <c r="N1345" s="245" t="s">
        <v>49</v>
      </c>
      <c r="O1345" s="50"/>
      <c r="P1345" s="246">
        <f>O1345*H1345</f>
        <v>0</v>
      </c>
      <c r="Q1345" s="246">
        <v>3E-05</v>
      </c>
      <c r="R1345" s="246">
        <f>Q1345*H1345</f>
        <v>0.035538299999999995</v>
      </c>
      <c r="S1345" s="246">
        <v>0</v>
      </c>
      <c r="T1345" s="247">
        <f>S1345*H1345</f>
        <v>0</v>
      </c>
      <c r="AR1345" s="26" t="s">
        <v>338</v>
      </c>
      <c r="AT1345" s="26" t="s">
        <v>190</v>
      </c>
      <c r="AU1345" s="26" t="s">
        <v>88</v>
      </c>
      <c r="AY1345" s="26" t="s">
        <v>187</v>
      </c>
      <c r="BE1345" s="248">
        <f>IF(N1345="základní",J1345,0)</f>
        <v>0</v>
      </c>
      <c r="BF1345" s="248">
        <f>IF(N1345="snížená",J1345,0)</f>
        <v>0</v>
      </c>
      <c r="BG1345" s="248">
        <f>IF(N1345="zákl. přenesená",J1345,0)</f>
        <v>0</v>
      </c>
      <c r="BH1345" s="248">
        <f>IF(N1345="sníž. přenesená",J1345,0)</f>
        <v>0</v>
      </c>
      <c r="BI1345" s="248">
        <f>IF(N1345="nulová",J1345,0)</f>
        <v>0</v>
      </c>
      <c r="BJ1345" s="26" t="s">
        <v>86</v>
      </c>
      <c r="BK1345" s="248">
        <f>ROUND(I1345*H1345,2)</f>
        <v>0</v>
      </c>
      <c r="BL1345" s="26" t="s">
        <v>338</v>
      </c>
      <c r="BM1345" s="26" t="s">
        <v>2004</v>
      </c>
    </row>
    <row r="1346" spans="2:47" s="1" customFormat="1" ht="13.5">
      <c r="B1346" s="49"/>
      <c r="C1346" s="77"/>
      <c r="D1346" s="253" t="s">
        <v>237</v>
      </c>
      <c r="E1346" s="77"/>
      <c r="F1346" s="254" t="s">
        <v>2000</v>
      </c>
      <c r="G1346" s="77"/>
      <c r="H1346" s="77"/>
      <c r="I1346" s="207"/>
      <c r="J1346" s="77"/>
      <c r="K1346" s="77"/>
      <c r="L1346" s="75"/>
      <c r="M1346" s="255"/>
      <c r="N1346" s="50"/>
      <c r="O1346" s="50"/>
      <c r="P1346" s="50"/>
      <c r="Q1346" s="50"/>
      <c r="R1346" s="50"/>
      <c r="S1346" s="50"/>
      <c r="T1346" s="98"/>
      <c r="AT1346" s="26" t="s">
        <v>237</v>
      </c>
      <c r="AU1346" s="26" t="s">
        <v>88</v>
      </c>
    </row>
    <row r="1347" spans="2:65" s="1" customFormat="1" ht="25.5" customHeight="1">
      <c r="B1347" s="49"/>
      <c r="C1347" s="237" t="s">
        <v>2005</v>
      </c>
      <c r="D1347" s="237" t="s">
        <v>190</v>
      </c>
      <c r="E1347" s="238" t="s">
        <v>2006</v>
      </c>
      <c r="F1347" s="239" t="s">
        <v>2007</v>
      </c>
      <c r="G1347" s="240" t="s">
        <v>235</v>
      </c>
      <c r="H1347" s="241">
        <v>1184.61</v>
      </c>
      <c r="I1347" s="242"/>
      <c r="J1347" s="243">
        <f>ROUND(I1347*H1347,2)</f>
        <v>0</v>
      </c>
      <c r="K1347" s="239" t="s">
        <v>194</v>
      </c>
      <c r="L1347" s="75"/>
      <c r="M1347" s="244" t="s">
        <v>34</v>
      </c>
      <c r="N1347" s="245" t="s">
        <v>49</v>
      </c>
      <c r="O1347" s="50"/>
      <c r="P1347" s="246">
        <f>O1347*H1347</f>
        <v>0</v>
      </c>
      <c r="Q1347" s="246">
        <v>0.00455</v>
      </c>
      <c r="R1347" s="246">
        <f>Q1347*H1347</f>
        <v>5.3899755</v>
      </c>
      <c r="S1347" s="246">
        <v>0</v>
      </c>
      <c r="T1347" s="247">
        <f>S1347*H1347</f>
        <v>0</v>
      </c>
      <c r="AR1347" s="26" t="s">
        <v>338</v>
      </c>
      <c r="AT1347" s="26" t="s">
        <v>190</v>
      </c>
      <c r="AU1347" s="26" t="s">
        <v>88</v>
      </c>
      <c r="AY1347" s="26" t="s">
        <v>187</v>
      </c>
      <c r="BE1347" s="248">
        <f>IF(N1347="základní",J1347,0)</f>
        <v>0</v>
      </c>
      <c r="BF1347" s="248">
        <f>IF(N1347="snížená",J1347,0)</f>
        <v>0</v>
      </c>
      <c r="BG1347" s="248">
        <f>IF(N1347="zákl. přenesená",J1347,0)</f>
        <v>0</v>
      </c>
      <c r="BH1347" s="248">
        <f>IF(N1347="sníž. přenesená",J1347,0)</f>
        <v>0</v>
      </c>
      <c r="BI1347" s="248">
        <f>IF(N1347="nulová",J1347,0)</f>
        <v>0</v>
      </c>
      <c r="BJ1347" s="26" t="s">
        <v>86</v>
      </c>
      <c r="BK1347" s="248">
        <f>ROUND(I1347*H1347,2)</f>
        <v>0</v>
      </c>
      <c r="BL1347" s="26" t="s">
        <v>338</v>
      </c>
      <c r="BM1347" s="26" t="s">
        <v>2008</v>
      </c>
    </row>
    <row r="1348" spans="2:47" s="1" customFormat="1" ht="13.5">
      <c r="B1348" s="49"/>
      <c r="C1348" s="77"/>
      <c r="D1348" s="253" t="s">
        <v>237</v>
      </c>
      <c r="E1348" s="77"/>
      <c r="F1348" s="254" t="s">
        <v>2000</v>
      </c>
      <c r="G1348" s="77"/>
      <c r="H1348" s="77"/>
      <c r="I1348" s="207"/>
      <c r="J1348" s="77"/>
      <c r="K1348" s="77"/>
      <c r="L1348" s="75"/>
      <c r="M1348" s="255"/>
      <c r="N1348" s="50"/>
      <c r="O1348" s="50"/>
      <c r="P1348" s="50"/>
      <c r="Q1348" s="50"/>
      <c r="R1348" s="50"/>
      <c r="S1348" s="50"/>
      <c r="T1348" s="98"/>
      <c r="AT1348" s="26" t="s">
        <v>237</v>
      </c>
      <c r="AU1348" s="26" t="s">
        <v>88</v>
      </c>
    </row>
    <row r="1349" spans="2:65" s="1" customFormat="1" ht="16.5" customHeight="1">
      <c r="B1349" s="49"/>
      <c r="C1349" s="237" t="s">
        <v>2009</v>
      </c>
      <c r="D1349" s="237" t="s">
        <v>190</v>
      </c>
      <c r="E1349" s="238" t="s">
        <v>2010</v>
      </c>
      <c r="F1349" s="239" t="s">
        <v>2011</v>
      </c>
      <c r="G1349" s="240" t="s">
        <v>235</v>
      </c>
      <c r="H1349" s="241">
        <v>1184.61</v>
      </c>
      <c r="I1349" s="242"/>
      <c r="J1349" s="243">
        <f>ROUND(I1349*H1349,2)</f>
        <v>0</v>
      </c>
      <c r="K1349" s="239" t="s">
        <v>194</v>
      </c>
      <c r="L1349" s="75"/>
      <c r="M1349" s="244" t="s">
        <v>34</v>
      </c>
      <c r="N1349" s="245" t="s">
        <v>49</v>
      </c>
      <c r="O1349" s="50"/>
      <c r="P1349" s="246">
        <f>O1349*H1349</f>
        <v>0</v>
      </c>
      <c r="Q1349" s="246">
        <v>0.0003</v>
      </c>
      <c r="R1349" s="246">
        <f>Q1349*H1349</f>
        <v>0.35538299999999995</v>
      </c>
      <c r="S1349" s="246">
        <v>0</v>
      </c>
      <c r="T1349" s="247">
        <f>S1349*H1349</f>
        <v>0</v>
      </c>
      <c r="AR1349" s="26" t="s">
        <v>338</v>
      </c>
      <c r="AT1349" s="26" t="s">
        <v>190</v>
      </c>
      <c r="AU1349" s="26" t="s">
        <v>88</v>
      </c>
      <c r="AY1349" s="26" t="s">
        <v>187</v>
      </c>
      <c r="BE1349" s="248">
        <f>IF(N1349="základní",J1349,0)</f>
        <v>0</v>
      </c>
      <c r="BF1349" s="248">
        <f>IF(N1349="snížená",J1349,0)</f>
        <v>0</v>
      </c>
      <c r="BG1349" s="248">
        <f>IF(N1349="zákl. přenesená",J1349,0)</f>
        <v>0</v>
      </c>
      <c r="BH1349" s="248">
        <f>IF(N1349="sníž. přenesená",J1349,0)</f>
        <v>0</v>
      </c>
      <c r="BI1349" s="248">
        <f>IF(N1349="nulová",J1349,0)</f>
        <v>0</v>
      </c>
      <c r="BJ1349" s="26" t="s">
        <v>86</v>
      </c>
      <c r="BK1349" s="248">
        <f>ROUND(I1349*H1349,2)</f>
        <v>0</v>
      </c>
      <c r="BL1349" s="26" t="s">
        <v>338</v>
      </c>
      <c r="BM1349" s="26" t="s">
        <v>2012</v>
      </c>
    </row>
    <row r="1350" spans="2:51" s="12" customFormat="1" ht="13.5">
      <c r="B1350" s="256"/>
      <c r="C1350" s="257"/>
      <c r="D1350" s="253" t="s">
        <v>244</v>
      </c>
      <c r="E1350" s="258" t="s">
        <v>34</v>
      </c>
      <c r="F1350" s="259" t="s">
        <v>2013</v>
      </c>
      <c r="G1350" s="257"/>
      <c r="H1350" s="258" t="s">
        <v>34</v>
      </c>
      <c r="I1350" s="260"/>
      <c r="J1350" s="257"/>
      <c r="K1350" s="257"/>
      <c r="L1350" s="261"/>
      <c r="M1350" s="262"/>
      <c r="N1350" s="263"/>
      <c r="O1350" s="263"/>
      <c r="P1350" s="263"/>
      <c r="Q1350" s="263"/>
      <c r="R1350" s="263"/>
      <c r="S1350" s="263"/>
      <c r="T1350" s="264"/>
      <c r="AT1350" s="265" t="s">
        <v>244</v>
      </c>
      <c r="AU1350" s="265" t="s">
        <v>88</v>
      </c>
      <c r="AV1350" s="12" t="s">
        <v>86</v>
      </c>
      <c r="AW1350" s="12" t="s">
        <v>41</v>
      </c>
      <c r="AX1350" s="12" t="s">
        <v>78</v>
      </c>
      <c r="AY1350" s="265" t="s">
        <v>187</v>
      </c>
    </row>
    <row r="1351" spans="2:51" s="13" customFormat="1" ht="13.5">
      <c r="B1351" s="266"/>
      <c r="C1351" s="267"/>
      <c r="D1351" s="253" t="s">
        <v>244</v>
      </c>
      <c r="E1351" s="268" t="s">
        <v>34</v>
      </c>
      <c r="F1351" s="269" t="s">
        <v>2014</v>
      </c>
      <c r="G1351" s="267"/>
      <c r="H1351" s="270">
        <v>272.21</v>
      </c>
      <c r="I1351" s="271"/>
      <c r="J1351" s="267"/>
      <c r="K1351" s="267"/>
      <c r="L1351" s="272"/>
      <c r="M1351" s="273"/>
      <c r="N1351" s="274"/>
      <c r="O1351" s="274"/>
      <c r="P1351" s="274"/>
      <c r="Q1351" s="274"/>
      <c r="R1351" s="274"/>
      <c r="S1351" s="274"/>
      <c r="T1351" s="275"/>
      <c r="AT1351" s="276" t="s">
        <v>244</v>
      </c>
      <c r="AU1351" s="276" t="s">
        <v>88</v>
      </c>
      <c r="AV1351" s="13" t="s">
        <v>88</v>
      </c>
      <c r="AW1351" s="13" t="s">
        <v>41</v>
      </c>
      <c r="AX1351" s="13" t="s">
        <v>78</v>
      </c>
      <c r="AY1351" s="276" t="s">
        <v>187</v>
      </c>
    </row>
    <row r="1352" spans="2:51" s="12" customFormat="1" ht="13.5">
      <c r="B1352" s="256"/>
      <c r="C1352" s="257"/>
      <c r="D1352" s="253" t="s">
        <v>244</v>
      </c>
      <c r="E1352" s="258" t="s">
        <v>34</v>
      </c>
      <c r="F1352" s="259" t="s">
        <v>983</v>
      </c>
      <c r="G1352" s="257"/>
      <c r="H1352" s="258" t="s">
        <v>34</v>
      </c>
      <c r="I1352" s="260"/>
      <c r="J1352" s="257"/>
      <c r="K1352" s="257"/>
      <c r="L1352" s="261"/>
      <c r="M1352" s="262"/>
      <c r="N1352" s="263"/>
      <c r="O1352" s="263"/>
      <c r="P1352" s="263"/>
      <c r="Q1352" s="263"/>
      <c r="R1352" s="263"/>
      <c r="S1352" s="263"/>
      <c r="T1352" s="264"/>
      <c r="AT1352" s="265" t="s">
        <v>244</v>
      </c>
      <c r="AU1352" s="265" t="s">
        <v>88</v>
      </c>
      <c r="AV1352" s="12" t="s">
        <v>86</v>
      </c>
      <c r="AW1352" s="12" t="s">
        <v>41</v>
      </c>
      <c r="AX1352" s="12" t="s">
        <v>78</v>
      </c>
      <c r="AY1352" s="265" t="s">
        <v>187</v>
      </c>
    </row>
    <row r="1353" spans="2:51" s="13" customFormat="1" ht="13.5">
      <c r="B1353" s="266"/>
      <c r="C1353" s="267"/>
      <c r="D1353" s="253" t="s">
        <v>244</v>
      </c>
      <c r="E1353" s="268" t="s">
        <v>34</v>
      </c>
      <c r="F1353" s="269" t="s">
        <v>1132</v>
      </c>
      <c r="G1353" s="267"/>
      <c r="H1353" s="270">
        <v>134.78</v>
      </c>
      <c r="I1353" s="271"/>
      <c r="J1353" s="267"/>
      <c r="K1353" s="267"/>
      <c r="L1353" s="272"/>
      <c r="M1353" s="273"/>
      <c r="N1353" s="274"/>
      <c r="O1353" s="274"/>
      <c r="P1353" s="274"/>
      <c r="Q1353" s="274"/>
      <c r="R1353" s="274"/>
      <c r="S1353" s="274"/>
      <c r="T1353" s="275"/>
      <c r="AT1353" s="276" t="s">
        <v>244</v>
      </c>
      <c r="AU1353" s="276" t="s">
        <v>88</v>
      </c>
      <c r="AV1353" s="13" t="s">
        <v>88</v>
      </c>
      <c r="AW1353" s="13" t="s">
        <v>41</v>
      </c>
      <c r="AX1353" s="13" t="s">
        <v>78</v>
      </c>
      <c r="AY1353" s="276" t="s">
        <v>187</v>
      </c>
    </row>
    <row r="1354" spans="2:51" s="12" customFormat="1" ht="13.5">
      <c r="B1354" s="256"/>
      <c r="C1354" s="257"/>
      <c r="D1354" s="253" t="s">
        <v>244</v>
      </c>
      <c r="E1354" s="258" t="s">
        <v>34</v>
      </c>
      <c r="F1354" s="259" t="s">
        <v>1016</v>
      </c>
      <c r="G1354" s="257"/>
      <c r="H1354" s="258" t="s">
        <v>34</v>
      </c>
      <c r="I1354" s="260"/>
      <c r="J1354" s="257"/>
      <c r="K1354" s="257"/>
      <c r="L1354" s="261"/>
      <c r="M1354" s="262"/>
      <c r="N1354" s="263"/>
      <c r="O1354" s="263"/>
      <c r="P1354" s="263"/>
      <c r="Q1354" s="263"/>
      <c r="R1354" s="263"/>
      <c r="S1354" s="263"/>
      <c r="T1354" s="264"/>
      <c r="AT1354" s="265" t="s">
        <v>244</v>
      </c>
      <c r="AU1354" s="265" t="s">
        <v>88</v>
      </c>
      <c r="AV1354" s="12" t="s">
        <v>86</v>
      </c>
      <c r="AW1354" s="12" t="s">
        <v>41</v>
      </c>
      <c r="AX1354" s="12" t="s">
        <v>78</v>
      </c>
      <c r="AY1354" s="265" t="s">
        <v>187</v>
      </c>
    </row>
    <row r="1355" spans="2:51" s="13" customFormat="1" ht="13.5">
      <c r="B1355" s="266"/>
      <c r="C1355" s="267"/>
      <c r="D1355" s="253" t="s">
        <v>244</v>
      </c>
      <c r="E1355" s="268" t="s">
        <v>34</v>
      </c>
      <c r="F1355" s="269" t="s">
        <v>1133</v>
      </c>
      <c r="G1355" s="267"/>
      <c r="H1355" s="270">
        <v>14.75</v>
      </c>
      <c r="I1355" s="271"/>
      <c r="J1355" s="267"/>
      <c r="K1355" s="267"/>
      <c r="L1355" s="272"/>
      <c r="M1355" s="273"/>
      <c r="N1355" s="274"/>
      <c r="O1355" s="274"/>
      <c r="P1355" s="274"/>
      <c r="Q1355" s="274"/>
      <c r="R1355" s="274"/>
      <c r="S1355" s="274"/>
      <c r="T1355" s="275"/>
      <c r="AT1355" s="276" t="s">
        <v>244</v>
      </c>
      <c r="AU1355" s="276" t="s">
        <v>88</v>
      </c>
      <c r="AV1355" s="13" t="s">
        <v>88</v>
      </c>
      <c r="AW1355" s="13" t="s">
        <v>41</v>
      </c>
      <c r="AX1355" s="13" t="s">
        <v>78</v>
      </c>
      <c r="AY1355" s="276" t="s">
        <v>187</v>
      </c>
    </row>
    <row r="1356" spans="2:51" s="12" customFormat="1" ht="13.5">
      <c r="B1356" s="256"/>
      <c r="C1356" s="257"/>
      <c r="D1356" s="253" t="s">
        <v>244</v>
      </c>
      <c r="E1356" s="258" t="s">
        <v>34</v>
      </c>
      <c r="F1356" s="259" t="s">
        <v>1018</v>
      </c>
      <c r="G1356" s="257"/>
      <c r="H1356" s="258" t="s">
        <v>34</v>
      </c>
      <c r="I1356" s="260"/>
      <c r="J1356" s="257"/>
      <c r="K1356" s="257"/>
      <c r="L1356" s="261"/>
      <c r="M1356" s="262"/>
      <c r="N1356" s="263"/>
      <c r="O1356" s="263"/>
      <c r="P1356" s="263"/>
      <c r="Q1356" s="263"/>
      <c r="R1356" s="263"/>
      <c r="S1356" s="263"/>
      <c r="T1356" s="264"/>
      <c r="AT1356" s="265" t="s">
        <v>244</v>
      </c>
      <c r="AU1356" s="265" t="s">
        <v>88</v>
      </c>
      <c r="AV1356" s="12" t="s">
        <v>86</v>
      </c>
      <c r="AW1356" s="12" t="s">
        <v>41</v>
      </c>
      <c r="AX1356" s="12" t="s">
        <v>78</v>
      </c>
      <c r="AY1356" s="265" t="s">
        <v>187</v>
      </c>
    </row>
    <row r="1357" spans="2:51" s="13" customFormat="1" ht="13.5">
      <c r="B1357" s="266"/>
      <c r="C1357" s="267"/>
      <c r="D1357" s="253" t="s">
        <v>244</v>
      </c>
      <c r="E1357" s="268" t="s">
        <v>34</v>
      </c>
      <c r="F1357" s="269" t="s">
        <v>1134</v>
      </c>
      <c r="G1357" s="267"/>
      <c r="H1357" s="270">
        <v>33.5</v>
      </c>
      <c r="I1357" s="271"/>
      <c r="J1357" s="267"/>
      <c r="K1357" s="267"/>
      <c r="L1357" s="272"/>
      <c r="M1357" s="273"/>
      <c r="N1357" s="274"/>
      <c r="O1357" s="274"/>
      <c r="P1357" s="274"/>
      <c r="Q1357" s="274"/>
      <c r="R1357" s="274"/>
      <c r="S1357" s="274"/>
      <c r="T1357" s="275"/>
      <c r="AT1357" s="276" t="s">
        <v>244</v>
      </c>
      <c r="AU1357" s="276" t="s">
        <v>88</v>
      </c>
      <c r="AV1357" s="13" t="s">
        <v>88</v>
      </c>
      <c r="AW1357" s="13" t="s">
        <v>41</v>
      </c>
      <c r="AX1357" s="13" t="s">
        <v>78</v>
      </c>
      <c r="AY1357" s="276" t="s">
        <v>187</v>
      </c>
    </row>
    <row r="1358" spans="2:51" s="12" customFormat="1" ht="13.5">
      <c r="B1358" s="256"/>
      <c r="C1358" s="257"/>
      <c r="D1358" s="253" t="s">
        <v>244</v>
      </c>
      <c r="E1358" s="258" t="s">
        <v>34</v>
      </c>
      <c r="F1358" s="259" t="s">
        <v>1020</v>
      </c>
      <c r="G1358" s="257"/>
      <c r="H1358" s="258" t="s">
        <v>34</v>
      </c>
      <c r="I1358" s="260"/>
      <c r="J1358" s="257"/>
      <c r="K1358" s="257"/>
      <c r="L1358" s="261"/>
      <c r="M1358" s="262"/>
      <c r="N1358" s="263"/>
      <c r="O1358" s="263"/>
      <c r="P1358" s="263"/>
      <c r="Q1358" s="263"/>
      <c r="R1358" s="263"/>
      <c r="S1358" s="263"/>
      <c r="T1358" s="264"/>
      <c r="AT1358" s="265" t="s">
        <v>244</v>
      </c>
      <c r="AU1358" s="265" t="s">
        <v>88</v>
      </c>
      <c r="AV1358" s="12" t="s">
        <v>86</v>
      </c>
      <c r="AW1358" s="12" t="s">
        <v>41</v>
      </c>
      <c r="AX1358" s="12" t="s">
        <v>78</v>
      </c>
      <c r="AY1358" s="265" t="s">
        <v>187</v>
      </c>
    </row>
    <row r="1359" spans="2:51" s="13" customFormat="1" ht="13.5">
      <c r="B1359" s="266"/>
      <c r="C1359" s="267"/>
      <c r="D1359" s="253" t="s">
        <v>244</v>
      </c>
      <c r="E1359" s="268" t="s">
        <v>34</v>
      </c>
      <c r="F1359" s="269" t="s">
        <v>1135</v>
      </c>
      <c r="G1359" s="267"/>
      <c r="H1359" s="270">
        <v>26.57</v>
      </c>
      <c r="I1359" s="271"/>
      <c r="J1359" s="267"/>
      <c r="K1359" s="267"/>
      <c r="L1359" s="272"/>
      <c r="M1359" s="273"/>
      <c r="N1359" s="274"/>
      <c r="O1359" s="274"/>
      <c r="P1359" s="274"/>
      <c r="Q1359" s="274"/>
      <c r="R1359" s="274"/>
      <c r="S1359" s="274"/>
      <c r="T1359" s="275"/>
      <c r="AT1359" s="276" t="s">
        <v>244</v>
      </c>
      <c r="AU1359" s="276" t="s">
        <v>88</v>
      </c>
      <c r="AV1359" s="13" t="s">
        <v>88</v>
      </c>
      <c r="AW1359" s="13" t="s">
        <v>41</v>
      </c>
      <c r="AX1359" s="13" t="s">
        <v>78</v>
      </c>
      <c r="AY1359" s="276" t="s">
        <v>187</v>
      </c>
    </row>
    <row r="1360" spans="2:51" s="12" customFormat="1" ht="13.5">
      <c r="B1360" s="256"/>
      <c r="C1360" s="257"/>
      <c r="D1360" s="253" t="s">
        <v>244</v>
      </c>
      <c r="E1360" s="258" t="s">
        <v>34</v>
      </c>
      <c r="F1360" s="259" t="s">
        <v>985</v>
      </c>
      <c r="G1360" s="257"/>
      <c r="H1360" s="258" t="s">
        <v>34</v>
      </c>
      <c r="I1360" s="260"/>
      <c r="J1360" s="257"/>
      <c r="K1360" s="257"/>
      <c r="L1360" s="261"/>
      <c r="M1360" s="262"/>
      <c r="N1360" s="263"/>
      <c r="O1360" s="263"/>
      <c r="P1360" s="263"/>
      <c r="Q1360" s="263"/>
      <c r="R1360" s="263"/>
      <c r="S1360" s="263"/>
      <c r="T1360" s="264"/>
      <c r="AT1360" s="265" t="s">
        <v>244</v>
      </c>
      <c r="AU1360" s="265" t="s">
        <v>88</v>
      </c>
      <c r="AV1360" s="12" t="s">
        <v>86</v>
      </c>
      <c r="AW1360" s="12" t="s">
        <v>41</v>
      </c>
      <c r="AX1360" s="12" t="s">
        <v>78</v>
      </c>
      <c r="AY1360" s="265" t="s">
        <v>187</v>
      </c>
    </row>
    <row r="1361" spans="2:51" s="13" customFormat="1" ht="13.5">
      <c r="B1361" s="266"/>
      <c r="C1361" s="267"/>
      <c r="D1361" s="253" t="s">
        <v>244</v>
      </c>
      <c r="E1361" s="268" t="s">
        <v>34</v>
      </c>
      <c r="F1361" s="269" t="s">
        <v>1136</v>
      </c>
      <c r="G1361" s="267"/>
      <c r="H1361" s="270">
        <v>43.09</v>
      </c>
      <c r="I1361" s="271"/>
      <c r="J1361" s="267"/>
      <c r="K1361" s="267"/>
      <c r="L1361" s="272"/>
      <c r="M1361" s="273"/>
      <c r="N1361" s="274"/>
      <c r="O1361" s="274"/>
      <c r="P1361" s="274"/>
      <c r="Q1361" s="274"/>
      <c r="R1361" s="274"/>
      <c r="S1361" s="274"/>
      <c r="T1361" s="275"/>
      <c r="AT1361" s="276" t="s">
        <v>244</v>
      </c>
      <c r="AU1361" s="276" t="s">
        <v>88</v>
      </c>
      <c r="AV1361" s="13" t="s">
        <v>88</v>
      </c>
      <c r="AW1361" s="13" t="s">
        <v>41</v>
      </c>
      <c r="AX1361" s="13" t="s">
        <v>78</v>
      </c>
      <c r="AY1361" s="276" t="s">
        <v>187</v>
      </c>
    </row>
    <row r="1362" spans="2:51" s="12" customFormat="1" ht="13.5">
      <c r="B1362" s="256"/>
      <c r="C1362" s="257"/>
      <c r="D1362" s="253" t="s">
        <v>244</v>
      </c>
      <c r="E1362" s="258" t="s">
        <v>34</v>
      </c>
      <c r="F1362" s="259" t="s">
        <v>987</v>
      </c>
      <c r="G1362" s="257"/>
      <c r="H1362" s="258" t="s">
        <v>34</v>
      </c>
      <c r="I1362" s="260"/>
      <c r="J1362" s="257"/>
      <c r="K1362" s="257"/>
      <c r="L1362" s="261"/>
      <c r="M1362" s="262"/>
      <c r="N1362" s="263"/>
      <c r="O1362" s="263"/>
      <c r="P1362" s="263"/>
      <c r="Q1362" s="263"/>
      <c r="R1362" s="263"/>
      <c r="S1362" s="263"/>
      <c r="T1362" s="264"/>
      <c r="AT1362" s="265" t="s">
        <v>244</v>
      </c>
      <c r="AU1362" s="265" t="s">
        <v>88</v>
      </c>
      <c r="AV1362" s="12" t="s">
        <v>86</v>
      </c>
      <c r="AW1362" s="12" t="s">
        <v>41</v>
      </c>
      <c r="AX1362" s="12" t="s">
        <v>78</v>
      </c>
      <c r="AY1362" s="265" t="s">
        <v>187</v>
      </c>
    </row>
    <row r="1363" spans="2:51" s="13" customFormat="1" ht="13.5">
      <c r="B1363" s="266"/>
      <c r="C1363" s="267"/>
      <c r="D1363" s="253" t="s">
        <v>244</v>
      </c>
      <c r="E1363" s="268" t="s">
        <v>34</v>
      </c>
      <c r="F1363" s="269" t="s">
        <v>1137</v>
      </c>
      <c r="G1363" s="267"/>
      <c r="H1363" s="270">
        <v>71.41</v>
      </c>
      <c r="I1363" s="271"/>
      <c r="J1363" s="267"/>
      <c r="K1363" s="267"/>
      <c r="L1363" s="272"/>
      <c r="M1363" s="273"/>
      <c r="N1363" s="274"/>
      <c r="O1363" s="274"/>
      <c r="P1363" s="274"/>
      <c r="Q1363" s="274"/>
      <c r="R1363" s="274"/>
      <c r="S1363" s="274"/>
      <c r="T1363" s="275"/>
      <c r="AT1363" s="276" t="s">
        <v>244</v>
      </c>
      <c r="AU1363" s="276" t="s">
        <v>88</v>
      </c>
      <c r="AV1363" s="13" t="s">
        <v>88</v>
      </c>
      <c r="AW1363" s="13" t="s">
        <v>41</v>
      </c>
      <c r="AX1363" s="13" t="s">
        <v>78</v>
      </c>
      <c r="AY1363" s="276" t="s">
        <v>187</v>
      </c>
    </row>
    <row r="1364" spans="2:51" s="12" customFormat="1" ht="13.5">
      <c r="B1364" s="256"/>
      <c r="C1364" s="257"/>
      <c r="D1364" s="253" t="s">
        <v>244</v>
      </c>
      <c r="E1364" s="258" t="s">
        <v>34</v>
      </c>
      <c r="F1364" s="259" t="s">
        <v>989</v>
      </c>
      <c r="G1364" s="257"/>
      <c r="H1364" s="258" t="s">
        <v>34</v>
      </c>
      <c r="I1364" s="260"/>
      <c r="J1364" s="257"/>
      <c r="K1364" s="257"/>
      <c r="L1364" s="261"/>
      <c r="M1364" s="262"/>
      <c r="N1364" s="263"/>
      <c r="O1364" s="263"/>
      <c r="P1364" s="263"/>
      <c r="Q1364" s="263"/>
      <c r="R1364" s="263"/>
      <c r="S1364" s="263"/>
      <c r="T1364" s="264"/>
      <c r="AT1364" s="265" t="s">
        <v>244</v>
      </c>
      <c r="AU1364" s="265" t="s">
        <v>88</v>
      </c>
      <c r="AV1364" s="12" t="s">
        <v>86</v>
      </c>
      <c r="AW1364" s="12" t="s">
        <v>41</v>
      </c>
      <c r="AX1364" s="12" t="s">
        <v>78</v>
      </c>
      <c r="AY1364" s="265" t="s">
        <v>187</v>
      </c>
    </row>
    <row r="1365" spans="2:51" s="13" customFormat="1" ht="13.5">
      <c r="B1365" s="266"/>
      <c r="C1365" s="267"/>
      <c r="D1365" s="253" t="s">
        <v>244</v>
      </c>
      <c r="E1365" s="268" t="s">
        <v>34</v>
      </c>
      <c r="F1365" s="269" t="s">
        <v>1138</v>
      </c>
      <c r="G1365" s="267"/>
      <c r="H1365" s="270">
        <v>27.3</v>
      </c>
      <c r="I1365" s="271"/>
      <c r="J1365" s="267"/>
      <c r="K1365" s="267"/>
      <c r="L1365" s="272"/>
      <c r="M1365" s="273"/>
      <c r="N1365" s="274"/>
      <c r="O1365" s="274"/>
      <c r="P1365" s="274"/>
      <c r="Q1365" s="274"/>
      <c r="R1365" s="274"/>
      <c r="S1365" s="274"/>
      <c r="T1365" s="275"/>
      <c r="AT1365" s="276" t="s">
        <v>244</v>
      </c>
      <c r="AU1365" s="276" t="s">
        <v>88</v>
      </c>
      <c r="AV1365" s="13" t="s">
        <v>88</v>
      </c>
      <c r="AW1365" s="13" t="s">
        <v>41</v>
      </c>
      <c r="AX1365" s="13" t="s">
        <v>78</v>
      </c>
      <c r="AY1365" s="276" t="s">
        <v>187</v>
      </c>
    </row>
    <row r="1366" spans="2:51" s="12" customFormat="1" ht="13.5">
      <c r="B1366" s="256"/>
      <c r="C1366" s="257"/>
      <c r="D1366" s="253" t="s">
        <v>244</v>
      </c>
      <c r="E1366" s="258" t="s">
        <v>34</v>
      </c>
      <c r="F1366" s="259" t="s">
        <v>1022</v>
      </c>
      <c r="G1366" s="257"/>
      <c r="H1366" s="258" t="s">
        <v>34</v>
      </c>
      <c r="I1366" s="260"/>
      <c r="J1366" s="257"/>
      <c r="K1366" s="257"/>
      <c r="L1366" s="261"/>
      <c r="M1366" s="262"/>
      <c r="N1366" s="263"/>
      <c r="O1366" s="263"/>
      <c r="P1366" s="263"/>
      <c r="Q1366" s="263"/>
      <c r="R1366" s="263"/>
      <c r="S1366" s="263"/>
      <c r="T1366" s="264"/>
      <c r="AT1366" s="265" t="s">
        <v>244</v>
      </c>
      <c r="AU1366" s="265" t="s">
        <v>88</v>
      </c>
      <c r="AV1366" s="12" t="s">
        <v>86</v>
      </c>
      <c r="AW1366" s="12" t="s">
        <v>41</v>
      </c>
      <c r="AX1366" s="12" t="s">
        <v>78</v>
      </c>
      <c r="AY1366" s="265" t="s">
        <v>187</v>
      </c>
    </row>
    <row r="1367" spans="2:51" s="13" customFormat="1" ht="13.5">
      <c r="B1367" s="266"/>
      <c r="C1367" s="267"/>
      <c r="D1367" s="253" t="s">
        <v>244</v>
      </c>
      <c r="E1367" s="268" t="s">
        <v>34</v>
      </c>
      <c r="F1367" s="269" t="s">
        <v>1139</v>
      </c>
      <c r="G1367" s="267"/>
      <c r="H1367" s="270">
        <v>157.22</v>
      </c>
      <c r="I1367" s="271"/>
      <c r="J1367" s="267"/>
      <c r="K1367" s="267"/>
      <c r="L1367" s="272"/>
      <c r="M1367" s="273"/>
      <c r="N1367" s="274"/>
      <c r="O1367" s="274"/>
      <c r="P1367" s="274"/>
      <c r="Q1367" s="274"/>
      <c r="R1367" s="274"/>
      <c r="S1367" s="274"/>
      <c r="T1367" s="275"/>
      <c r="AT1367" s="276" t="s">
        <v>244</v>
      </c>
      <c r="AU1367" s="276" t="s">
        <v>88</v>
      </c>
      <c r="AV1367" s="13" t="s">
        <v>88</v>
      </c>
      <c r="AW1367" s="13" t="s">
        <v>41</v>
      </c>
      <c r="AX1367" s="13" t="s">
        <v>78</v>
      </c>
      <c r="AY1367" s="276" t="s">
        <v>187</v>
      </c>
    </row>
    <row r="1368" spans="2:51" s="12" customFormat="1" ht="13.5">
      <c r="B1368" s="256"/>
      <c r="C1368" s="257"/>
      <c r="D1368" s="253" t="s">
        <v>244</v>
      </c>
      <c r="E1368" s="258" t="s">
        <v>34</v>
      </c>
      <c r="F1368" s="259" t="s">
        <v>993</v>
      </c>
      <c r="G1368" s="257"/>
      <c r="H1368" s="258" t="s">
        <v>34</v>
      </c>
      <c r="I1368" s="260"/>
      <c r="J1368" s="257"/>
      <c r="K1368" s="257"/>
      <c r="L1368" s="261"/>
      <c r="M1368" s="262"/>
      <c r="N1368" s="263"/>
      <c r="O1368" s="263"/>
      <c r="P1368" s="263"/>
      <c r="Q1368" s="263"/>
      <c r="R1368" s="263"/>
      <c r="S1368" s="263"/>
      <c r="T1368" s="264"/>
      <c r="AT1368" s="265" t="s">
        <v>244</v>
      </c>
      <c r="AU1368" s="265" t="s">
        <v>88</v>
      </c>
      <c r="AV1368" s="12" t="s">
        <v>86</v>
      </c>
      <c r="AW1368" s="12" t="s">
        <v>41</v>
      </c>
      <c r="AX1368" s="12" t="s">
        <v>78</v>
      </c>
      <c r="AY1368" s="265" t="s">
        <v>187</v>
      </c>
    </row>
    <row r="1369" spans="2:51" s="13" customFormat="1" ht="13.5">
      <c r="B1369" s="266"/>
      <c r="C1369" s="267"/>
      <c r="D1369" s="253" t="s">
        <v>244</v>
      </c>
      <c r="E1369" s="268" t="s">
        <v>34</v>
      </c>
      <c r="F1369" s="269" t="s">
        <v>1368</v>
      </c>
      <c r="G1369" s="267"/>
      <c r="H1369" s="270">
        <v>4.1</v>
      </c>
      <c r="I1369" s="271"/>
      <c r="J1369" s="267"/>
      <c r="K1369" s="267"/>
      <c r="L1369" s="272"/>
      <c r="M1369" s="273"/>
      <c r="N1369" s="274"/>
      <c r="O1369" s="274"/>
      <c r="P1369" s="274"/>
      <c r="Q1369" s="274"/>
      <c r="R1369" s="274"/>
      <c r="S1369" s="274"/>
      <c r="T1369" s="275"/>
      <c r="AT1369" s="276" t="s">
        <v>244</v>
      </c>
      <c r="AU1369" s="276" t="s">
        <v>88</v>
      </c>
      <c r="AV1369" s="13" t="s">
        <v>88</v>
      </c>
      <c r="AW1369" s="13" t="s">
        <v>41</v>
      </c>
      <c r="AX1369" s="13" t="s">
        <v>78</v>
      </c>
      <c r="AY1369" s="276" t="s">
        <v>187</v>
      </c>
    </row>
    <row r="1370" spans="2:51" s="12" customFormat="1" ht="13.5">
      <c r="B1370" s="256"/>
      <c r="C1370" s="257"/>
      <c r="D1370" s="253" t="s">
        <v>244</v>
      </c>
      <c r="E1370" s="258" t="s">
        <v>34</v>
      </c>
      <c r="F1370" s="259" t="s">
        <v>2015</v>
      </c>
      <c r="G1370" s="257"/>
      <c r="H1370" s="258" t="s">
        <v>34</v>
      </c>
      <c r="I1370" s="260"/>
      <c r="J1370" s="257"/>
      <c r="K1370" s="257"/>
      <c r="L1370" s="261"/>
      <c r="M1370" s="262"/>
      <c r="N1370" s="263"/>
      <c r="O1370" s="263"/>
      <c r="P1370" s="263"/>
      <c r="Q1370" s="263"/>
      <c r="R1370" s="263"/>
      <c r="S1370" s="263"/>
      <c r="T1370" s="264"/>
      <c r="AT1370" s="265" t="s">
        <v>244</v>
      </c>
      <c r="AU1370" s="265" t="s">
        <v>88</v>
      </c>
      <c r="AV1370" s="12" t="s">
        <v>86</v>
      </c>
      <c r="AW1370" s="12" t="s">
        <v>41</v>
      </c>
      <c r="AX1370" s="12" t="s">
        <v>78</v>
      </c>
      <c r="AY1370" s="265" t="s">
        <v>187</v>
      </c>
    </row>
    <row r="1371" spans="2:51" s="13" customFormat="1" ht="13.5">
      <c r="B1371" s="266"/>
      <c r="C1371" s="267"/>
      <c r="D1371" s="253" t="s">
        <v>244</v>
      </c>
      <c r="E1371" s="268" t="s">
        <v>34</v>
      </c>
      <c r="F1371" s="269" t="s">
        <v>2016</v>
      </c>
      <c r="G1371" s="267"/>
      <c r="H1371" s="270">
        <v>1.83</v>
      </c>
      <c r="I1371" s="271"/>
      <c r="J1371" s="267"/>
      <c r="K1371" s="267"/>
      <c r="L1371" s="272"/>
      <c r="M1371" s="273"/>
      <c r="N1371" s="274"/>
      <c r="O1371" s="274"/>
      <c r="P1371" s="274"/>
      <c r="Q1371" s="274"/>
      <c r="R1371" s="274"/>
      <c r="S1371" s="274"/>
      <c r="T1371" s="275"/>
      <c r="AT1371" s="276" t="s">
        <v>244</v>
      </c>
      <c r="AU1371" s="276" t="s">
        <v>88</v>
      </c>
      <c r="AV1371" s="13" t="s">
        <v>88</v>
      </c>
      <c r="AW1371" s="13" t="s">
        <v>41</v>
      </c>
      <c r="AX1371" s="13" t="s">
        <v>78</v>
      </c>
      <c r="AY1371" s="276" t="s">
        <v>187</v>
      </c>
    </row>
    <row r="1372" spans="2:51" s="12" customFormat="1" ht="13.5">
      <c r="B1372" s="256"/>
      <c r="C1372" s="257"/>
      <c r="D1372" s="253" t="s">
        <v>244</v>
      </c>
      <c r="E1372" s="258" t="s">
        <v>34</v>
      </c>
      <c r="F1372" s="259" t="s">
        <v>1024</v>
      </c>
      <c r="G1372" s="257"/>
      <c r="H1372" s="258" t="s">
        <v>34</v>
      </c>
      <c r="I1372" s="260"/>
      <c r="J1372" s="257"/>
      <c r="K1372" s="257"/>
      <c r="L1372" s="261"/>
      <c r="M1372" s="262"/>
      <c r="N1372" s="263"/>
      <c r="O1372" s="263"/>
      <c r="P1372" s="263"/>
      <c r="Q1372" s="263"/>
      <c r="R1372" s="263"/>
      <c r="S1372" s="263"/>
      <c r="T1372" s="264"/>
      <c r="AT1372" s="265" t="s">
        <v>244</v>
      </c>
      <c r="AU1372" s="265" t="s">
        <v>88</v>
      </c>
      <c r="AV1372" s="12" t="s">
        <v>86</v>
      </c>
      <c r="AW1372" s="12" t="s">
        <v>41</v>
      </c>
      <c r="AX1372" s="12" t="s">
        <v>78</v>
      </c>
      <c r="AY1372" s="265" t="s">
        <v>187</v>
      </c>
    </row>
    <row r="1373" spans="2:51" s="13" customFormat="1" ht="13.5">
      <c r="B1373" s="266"/>
      <c r="C1373" s="267"/>
      <c r="D1373" s="253" t="s">
        <v>244</v>
      </c>
      <c r="E1373" s="268" t="s">
        <v>34</v>
      </c>
      <c r="F1373" s="269" t="s">
        <v>1141</v>
      </c>
      <c r="G1373" s="267"/>
      <c r="H1373" s="270">
        <v>40.87</v>
      </c>
      <c r="I1373" s="271"/>
      <c r="J1373" s="267"/>
      <c r="K1373" s="267"/>
      <c r="L1373" s="272"/>
      <c r="M1373" s="273"/>
      <c r="N1373" s="274"/>
      <c r="O1373" s="274"/>
      <c r="P1373" s="274"/>
      <c r="Q1373" s="274"/>
      <c r="R1373" s="274"/>
      <c r="S1373" s="274"/>
      <c r="T1373" s="275"/>
      <c r="AT1373" s="276" t="s">
        <v>244</v>
      </c>
      <c r="AU1373" s="276" t="s">
        <v>88</v>
      </c>
      <c r="AV1373" s="13" t="s">
        <v>88</v>
      </c>
      <c r="AW1373" s="13" t="s">
        <v>41</v>
      </c>
      <c r="AX1373" s="13" t="s">
        <v>78</v>
      </c>
      <c r="AY1373" s="276" t="s">
        <v>187</v>
      </c>
    </row>
    <row r="1374" spans="2:51" s="12" customFormat="1" ht="13.5">
      <c r="B1374" s="256"/>
      <c r="C1374" s="257"/>
      <c r="D1374" s="253" t="s">
        <v>244</v>
      </c>
      <c r="E1374" s="258" t="s">
        <v>34</v>
      </c>
      <c r="F1374" s="259" t="s">
        <v>1026</v>
      </c>
      <c r="G1374" s="257"/>
      <c r="H1374" s="258" t="s">
        <v>34</v>
      </c>
      <c r="I1374" s="260"/>
      <c r="J1374" s="257"/>
      <c r="K1374" s="257"/>
      <c r="L1374" s="261"/>
      <c r="M1374" s="262"/>
      <c r="N1374" s="263"/>
      <c r="O1374" s="263"/>
      <c r="P1374" s="263"/>
      <c r="Q1374" s="263"/>
      <c r="R1374" s="263"/>
      <c r="S1374" s="263"/>
      <c r="T1374" s="264"/>
      <c r="AT1374" s="265" t="s">
        <v>244</v>
      </c>
      <c r="AU1374" s="265" t="s">
        <v>88</v>
      </c>
      <c r="AV1374" s="12" t="s">
        <v>86</v>
      </c>
      <c r="AW1374" s="12" t="s">
        <v>41</v>
      </c>
      <c r="AX1374" s="12" t="s">
        <v>78</v>
      </c>
      <c r="AY1374" s="265" t="s">
        <v>187</v>
      </c>
    </row>
    <row r="1375" spans="2:51" s="13" customFormat="1" ht="13.5">
      <c r="B1375" s="266"/>
      <c r="C1375" s="267"/>
      <c r="D1375" s="253" t="s">
        <v>244</v>
      </c>
      <c r="E1375" s="268" t="s">
        <v>34</v>
      </c>
      <c r="F1375" s="269" t="s">
        <v>635</v>
      </c>
      <c r="G1375" s="267"/>
      <c r="H1375" s="270">
        <v>41</v>
      </c>
      <c r="I1375" s="271"/>
      <c r="J1375" s="267"/>
      <c r="K1375" s="267"/>
      <c r="L1375" s="272"/>
      <c r="M1375" s="273"/>
      <c r="N1375" s="274"/>
      <c r="O1375" s="274"/>
      <c r="P1375" s="274"/>
      <c r="Q1375" s="274"/>
      <c r="R1375" s="274"/>
      <c r="S1375" s="274"/>
      <c r="T1375" s="275"/>
      <c r="AT1375" s="276" t="s">
        <v>244</v>
      </c>
      <c r="AU1375" s="276" t="s">
        <v>88</v>
      </c>
      <c r="AV1375" s="13" t="s">
        <v>88</v>
      </c>
      <c r="AW1375" s="13" t="s">
        <v>41</v>
      </c>
      <c r="AX1375" s="13" t="s">
        <v>78</v>
      </c>
      <c r="AY1375" s="276" t="s">
        <v>187</v>
      </c>
    </row>
    <row r="1376" spans="2:51" s="12" customFormat="1" ht="13.5">
      <c r="B1376" s="256"/>
      <c r="C1376" s="257"/>
      <c r="D1376" s="253" t="s">
        <v>244</v>
      </c>
      <c r="E1376" s="258" t="s">
        <v>34</v>
      </c>
      <c r="F1376" s="259" t="s">
        <v>1028</v>
      </c>
      <c r="G1376" s="257"/>
      <c r="H1376" s="258" t="s">
        <v>34</v>
      </c>
      <c r="I1376" s="260"/>
      <c r="J1376" s="257"/>
      <c r="K1376" s="257"/>
      <c r="L1376" s="261"/>
      <c r="M1376" s="262"/>
      <c r="N1376" s="263"/>
      <c r="O1376" s="263"/>
      <c r="P1376" s="263"/>
      <c r="Q1376" s="263"/>
      <c r="R1376" s="263"/>
      <c r="S1376" s="263"/>
      <c r="T1376" s="264"/>
      <c r="AT1376" s="265" t="s">
        <v>244</v>
      </c>
      <c r="AU1376" s="265" t="s">
        <v>88</v>
      </c>
      <c r="AV1376" s="12" t="s">
        <v>86</v>
      </c>
      <c r="AW1376" s="12" t="s">
        <v>41</v>
      </c>
      <c r="AX1376" s="12" t="s">
        <v>78</v>
      </c>
      <c r="AY1376" s="265" t="s">
        <v>187</v>
      </c>
    </row>
    <row r="1377" spans="2:51" s="13" customFormat="1" ht="13.5">
      <c r="B1377" s="266"/>
      <c r="C1377" s="267"/>
      <c r="D1377" s="253" t="s">
        <v>244</v>
      </c>
      <c r="E1377" s="268" t="s">
        <v>34</v>
      </c>
      <c r="F1377" s="269" t="s">
        <v>1143</v>
      </c>
      <c r="G1377" s="267"/>
      <c r="H1377" s="270">
        <v>19.02</v>
      </c>
      <c r="I1377" s="271"/>
      <c r="J1377" s="267"/>
      <c r="K1377" s="267"/>
      <c r="L1377" s="272"/>
      <c r="M1377" s="273"/>
      <c r="N1377" s="274"/>
      <c r="O1377" s="274"/>
      <c r="P1377" s="274"/>
      <c r="Q1377" s="274"/>
      <c r="R1377" s="274"/>
      <c r="S1377" s="274"/>
      <c r="T1377" s="275"/>
      <c r="AT1377" s="276" t="s">
        <v>244</v>
      </c>
      <c r="AU1377" s="276" t="s">
        <v>88</v>
      </c>
      <c r="AV1377" s="13" t="s">
        <v>88</v>
      </c>
      <c r="AW1377" s="13" t="s">
        <v>41</v>
      </c>
      <c r="AX1377" s="13" t="s">
        <v>78</v>
      </c>
      <c r="AY1377" s="276" t="s">
        <v>187</v>
      </c>
    </row>
    <row r="1378" spans="2:51" s="12" customFormat="1" ht="13.5">
      <c r="B1378" s="256"/>
      <c r="C1378" s="257"/>
      <c r="D1378" s="253" t="s">
        <v>244</v>
      </c>
      <c r="E1378" s="258" t="s">
        <v>34</v>
      </c>
      <c r="F1378" s="259" t="s">
        <v>1000</v>
      </c>
      <c r="G1378" s="257"/>
      <c r="H1378" s="258" t="s">
        <v>34</v>
      </c>
      <c r="I1378" s="260"/>
      <c r="J1378" s="257"/>
      <c r="K1378" s="257"/>
      <c r="L1378" s="261"/>
      <c r="M1378" s="262"/>
      <c r="N1378" s="263"/>
      <c r="O1378" s="263"/>
      <c r="P1378" s="263"/>
      <c r="Q1378" s="263"/>
      <c r="R1378" s="263"/>
      <c r="S1378" s="263"/>
      <c r="T1378" s="264"/>
      <c r="AT1378" s="265" t="s">
        <v>244</v>
      </c>
      <c r="AU1378" s="265" t="s">
        <v>88</v>
      </c>
      <c r="AV1378" s="12" t="s">
        <v>86</v>
      </c>
      <c r="AW1378" s="12" t="s">
        <v>41</v>
      </c>
      <c r="AX1378" s="12" t="s">
        <v>78</v>
      </c>
      <c r="AY1378" s="265" t="s">
        <v>187</v>
      </c>
    </row>
    <row r="1379" spans="2:51" s="13" customFormat="1" ht="13.5">
      <c r="B1379" s="266"/>
      <c r="C1379" s="267"/>
      <c r="D1379" s="253" t="s">
        <v>244</v>
      </c>
      <c r="E1379" s="268" t="s">
        <v>34</v>
      </c>
      <c r="F1379" s="269" t="s">
        <v>1144</v>
      </c>
      <c r="G1379" s="267"/>
      <c r="H1379" s="270">
        <v>39.26</v>
      </c>
      <c r="I1379" s="271"/>
      <c r="J1379" s="267"/>
      <c r="K1379" s="267"/>
      <c r="L1379" s="272"/>
      <c r="M1379" s="273"/>
      <c r="N1379" s="274"/>
      <c r="O1379" s="274"/>
      <c r="P1379" s="274"/>
      <c r="Q1379" s="274"/>
      <c r="R1379" s="274"/>
      <c r="S1379" s="274"/>
      <c r="T1379" s="275"/>
      <c r="AT1379" s="276" t="s">
        <v>244</v>
      </c>
      <c r="AU1379" s="276" t="s">
        <v>88</v>
      </c>
      <c r="AV1379" s="13" t="s">
        <v>88</v>
      </c>
      <c r="AW1379" s="13" t="s">
        <v>41</v>
      </c>
      <c r="AX1379" s="13" t="s">
        <v>78</v>
      </c>
      <c r="AY1379" s="276" t="s">
        <v>187</v>
      </c>
    </row>
    <row r="1380" spans="2:51" s="12" customFormat="1" ht="13.5">
      <c r="B1380" s="256"/>
      <c r="C1380" s="257"/>
      <c r="D1380" s="253" t="s">
        <v>244</v>
      </c>
      <c r="E1380" s="258" t="s">
        <v>34</v>
      </c>
      <c r="F1380" s="259" t="s">
        <v>1030</v>
      </c>
      <c r="G1380" s="257"/>
      <c r="H1380" s="258" t="s">
        <v>34</v>
      </c>
      <c r="I1380" s="260"/>
      <c r="J1380" s="257"/>
      <c r="K1380" s="257"/>
      <c r="L1380" s="261"/>
      <c r="M1380" s="262"/>
      <c r="N1380" s="263"/>
      <c r="O1380" s="263"/>
      <c r="P1380" s="263"/>
      <c r="Q1380" s="263"/>
      <c r="R1380" s="263"/>
      <c r="S1380" s="263"/>
      <c r="T1380" s="264"/>
      <c r="AT1380" s="265" t="s">
        <v>244</v>
      </c>
      <c r="AU1380" s="265" t="s">
        <v>88</v>
      </c>
      <c r="AV1380" s="12" t="s">
        <v>86</v>
      </c>
      <c r="AW1380" s="12" t="s">
        <v>41</v>
      </c>
      <c r="AX1380" s="12" t="s">
        <v>78</v>
      </c>
      <c r="AY1380" s="265" t="s">
        <v>187</v>
      </c>
    </row>
    <row r="1381" spans="2:51" s="13" customFormat="1" ht="13.5">
      <c r="B1381" s="266"/>
      <c r="C1381" s="267"/>
      <c r="D1381" s="253" t="s">
        <v>244</v>
      </c>
      <c r="E1381" s="268" t="s">
        <v>34</v>
      </c>
      <c r="F1381" s="269" t="s">
        <v>1369</v>
      </c>
      <c r="G1381" s="267"/>
      <c r="H1381" s="270">
        <v>154.22</v>
      </c>
      <c r="I1381" s="271"/>
      <c r="J1381" s="267"/>
      <c r="K1381" s="267"/>
      <c r="L1381" s="272"/>
      <c r="M1381" s="273"/>
      <c r="N1381" s="274"/>
      <c r="O1381" s="274"/>
      <c r="P1381" s="274"/>
      <c r="Q1381" s="274"/>
      <c r="R1381" s="274"/>
      <c r="S1381" s="274"/>
      <c r="T1381" s="275"/>
      <c r="AT1381" s="276" t="s">
        <v>244</v>
      </c>
      <c r="AU1381" s="276" t="s">
        <v>88</v>
      </c>
      <c r="AV1381" s="13" t="s">
        <v>88</v>
      </c>
      <c r="AW1381" s="13" t="s">
        <v>41</v>
      </c>
      <c r="AX1381" s="13" t="s">
        <v>78</v>
      </c>
      <c r="AY1381" s="276" t="s">
        <v>187</v>
      </c>
    </row>
    <row r="1382" spans="2:51" s="12" customFormat="1" ht="13.5">
      <c r="B1382" s="256"/>
      <c r="C1382" s="257"/>
      <c r="D1382" s="253" t="s">
        <v>244</v>
      </c>
      <c r="E1382" s="258" t="s">
        <v>34</v>
      </c>
      <c r="F1382" s="259" t="s">
        <v>1124</v>
      </c>
      <c r="G1382" s="257"/>
      <c r="H1382" s="258" t="s">
        <v>34</v>
      </c>
      <c r="I1382" s="260"/>
      <c r="J1382" s="257"/>
      <c r="K1382" s="257"/>
      <c r="L1382" s="261"/>
      <c r="M1382" s="262"/>
      <c r="N1382" s="263"/>
      <c r="O1382" s="263"/>
      <c r="P1382" s="263"/>
      <c r="Q1382" s="263"/>
      <c r="R1382" s="263"/>
      <c r="S1382" s="263"/>
      <c r="T1382" s="264"/>
      <c r="AT1382" s="265" t="s">
        <v>244</v>
      </c>
      <c r="AU1382" s="265" t="s">
        <v>88</v>
      </c>
      <c r="AV1382" s="12" t="s">
        <v>86</v>
      </c>
      <c r="AW1382" s="12" t="s">
        <v>41</v>
      </c>
      <c r="AX1382" s="12" t="s">
        <v>78</v>
      </c>
      <c r="AY1382" s="265" t="s">
        <v>187</v>
      </c>
    </row>
    <row r="1383" spans="2:51" s="13" customFormat="1" ht="13.5">
      <c r="B1383" s="266"/>
      <c r="C1383" s="267"/>
      <c r="D1383" s="253" t="s">
        <v>244</v>
      </c>
      <c r="E1383" s="268" t="s">
        <v>34</v>
      </c>
      <c r="F1383" s="269" t="s">
        <v>1125</v>
      </c>
      <c r="G1383" s="267"/>
      <c r="H1383" s="270">
        <v>3.45</v>
      </c>
      <c r="I1383" s="271"/>
      <c r="J1383" s="267"/>
      <c r="K1383" s="267"/>
      <c r="L1383" s="272"/>
      <c r="M1383" s="273"/>
      <c r="N1383" s="274"/>
      <c r="O1383" s="274"/>
      <c r="P1383" s="274"/>
      <c r="Q1383" s="274"/>
      <c r="R1383" s="274"/>
      <c r="S1383" s="274"/>
      <c r="T1383" s="275"/>
      <c r="AT1383" s="276" t="s">
        <v>244</v>
      </c>
      <c r="AU1383" s="276" t="s">
        <v>88</v>
      </c>
      <c r="AV1383" s="13" t="s">
        <v>88</v>
      </c>
      <c r="AW1383" s="13" t="s">
        <v>41</v>
      </c>
      <c r="AX1383" s="13" t="s">
        <v>78</v>
      </c>
      <c r="AY1383" s="276" t="s">
        <v>187</v>
      </c>
    </row>
    <row r="1384" spans="2:51" s="12" customFormat="1" ht="13.5">
      <c r="B1384" s="256"/>
      <c r="C1384" s="257"/>
      <c r="D1384" s="253" t="s">
        <v>244</v>
      </c>
      <c r="E1384" s="258" t="s">
        <v>34</v>
      </c>
      <c r="F1384" s="259" t="s">
        <v>2017</v>
      </c>
      <c r="G1384" s="257"/>
      <c r="H1384" s="258" t="s">
        <v>34</v>
      </c>
      <c r="I1384" s="260"/>
      <c r="J1384" s="257"/>
      <c r="K1384" s="257"/>
      <c r="L1384" s="261"/>
      <c r="M1384" s="262"/>
      <c r="N1384" s="263"/>
      <c r="O1384" s="263"/>
      <c r="P1384" s="263"/>
      <c r="Q1384" s="263"/>
      <c r="R1384" s="263"/>
      <c r="S1384" s="263"/>
      <c r="T1384" s="264"/>
      <c r="AT1384" s="265" t="s">
        <v>244</v>
      </c>
      <c r="AU1384" s="265" t="s">
        <v>88</v>
      </c>
      <c r="AV1384" s="12" t="s">
        <v>86</v>
      </c>
      <c r="AW1384" s="12" t="s">
        <v>41</v>
      </c>
      <c r="AX1384" s="12" t="s">
        <v>78</v>
      </c>
      <c r="AY1384" s="265" t="s">
        <v>187</v>
      </c>
    </row>
    <row r="1385" spans="2:51" s="13" customFormat="1" ht="13.5">
      <c r="B1385" s="266"/>
      <c r="C1385" s="267"/>
      <c r="D1385" s="253" t="s">
        <v>244</v>
      </c>
      <c r="E1385" s="268" t="s">
        <v>34</v>
      </c>
      <c r="F1385" s="269" t="s">
        <v>2018</v>
      </c>
      <c r="G1385" s="267"/>
      <c r="H1385" s="270">
        <v>3.68</v>
      </c>
      <c r="I1385" s="271"/>
      <c r="J1385" s="267"/>
      <c r="K1385" s="267"/>
      <c r="L1385" s="272"/>
      <c r="M1385" s="273"/>
      <c r="N1385" s="274"/>
      <c r="O1385" s="274"/>
      <c r="P1385" s="274"/>
      <c r="Q1385" s="274"/>
      <c r="R1385" s="274"/>
      <c r="S1385" s="274"/>
      <c r="T1385" s="275"/>
      <c r="AT1385" s="276" t="s">
        <v>244</v>
      </c>
      <c r="AU1385" s="276" t="s">
        <v>88</v>
      </c>
      <c r="AV1385" s="13" t="s">
        <v>88</v>
      </c>
      <c r="AW1385" s="13" t="s">
        <v>41</v>
      </c>
      <c r="AX1385" s="13" t="s">
        <v>78</v>
      </c>
      <c r="AY1385" s="276" t="s">
        <v>187</v>
      </c>
    </row>
    <row r="1386" spans="2:51" s="12" customFormat="1" ht="13.5">
      <c r="B1386" s="256"/>
      <c r="C1386" s="257"/>
      <c r="D1386" s="253" t="s">
        <v>244</v>
      </c>
      <c r="E1386" s="258" t="s">
        <v>34</v>
      </c>
      <c r="F1386" s="259" t="s">
        <v>1034</v>
      </c>
      <c r="G1386" s="257"/>
      <c r="H1386" s="258" t="s">
        <v>34</v>
      </c>
      <c r="I1386" s="260"/>
      <c r="J1386" s="257"/>
      <c r="K1386" s="257"/>
      <c r="L1386" s="261"/>
      <c r="M1386" s="262"/>
      <c r="N1386" s="263"/>
      <c r="O1386" s="263"/>
      <c r="P1386" s="263"/>
      <c r="Q1386" s="263"/>
      <c r="R1386" s="263"/>
      <c r="S1386" s="263"/>
      <c r="T1386" s="264"/>
      <c r="AT1386" s="265" t="s">
        <v>244</v>
      </c>
      <c r="AU1386" s="265" t="s">
        <v>88</v>
      </c>
      <c r="AV1386" s="12" t="s">
        <v>86</v>
      </c>
      <c r="AW1386" s="12" t="s">
        <v>41</v>
      </c>
      <c r="AX1386" s="12" t="s">
        <v>78</v>
      </c>
      <c r="AY1386" s="265" t="s">
        <v>187</v>
      </c>
    </row>
    <row r="1387" spans="2:51" s="13" customFormat="1" ht="13.5">
      <c r="B1387" s="266"/>
      <c r="C1387" s="267"/>
      <c r="D1387" s="253" t="s">
        <v>244</v>
      </c>
      <c r="E1387" s="268" t="s">
        <v>34</v>
      </c>
      <c r="F1387" s="269" t="s">
        <v>1146</v>
      </c>
      <c r="G1387" s="267"/>
      <c r="H1387" s="270">
        <v>38.1</v>
      </c>
      <c r="I1387" s="271"/>
      <c r="J1387" s="267"/>
      <c r="K1387" s="267"/>
      <c r="L1387" s="272"/>
      <c r="M1387" s="273"/>
      <c r="N1387" s="274"/>
      <c r="O1387" s="274"/>
      <c r="P1387" s="274"/>
      <c r="Q1387" s="274"/>
      <c r="R1387" s="274"/>
      <c r="S1387" s="274"/>
      <c r="T1387" s="275"/>
      <c r="AT1387" s="276" t="s">
        <v>244</v>
      </c>
      <c r="AU1387" s="276" t="s">
        <v>88</v>
      </c>
      <c r="AV1387" s="13" t="s">
        <v>88</v>
      </c>
      <c r="AW1387" s="13" t="s">
        <v>41</v>
      </c>
      <c r="AX1387" s="13" t="s">
        <v>78</v>
      </c>
      <c r="AY1387" s="276" t="s">
        <v>187</v>
      </c>
    </row>
    <row r="1388" spans="2:51" s="12" customFormat="1" ht="13.5">
      <c r="B1388" s="256"/>
      <c r="C1388" s="257"/>
      <c r="D1388" s="253" t="s">
        <v>244</v>
      </c>
      <c r="E1388" s="258" t="s">
        <v>34</v>
      </c>
      <c r="F1388" s="259" t="s">
        <v>1002</v>
      </c>
      <c r="G1388" s="257"/>
      <c r="H1388" s="258" t="s">
        <v>34</v>
      </c>
      <c r="I1388" s="260"/>
      <c r="J1388" s="257"/>
      <c r="K1388" s="257"/>
      <c r="L1388" s="261"/>
      <c r="M1388" s="262"/>
      <c r="N1388" s="263"/>
      <c r="O1388" s="263"/>
      <c r="P1388" s="263"/>
      <c r="Q1388" s="263"/>
      <c r="R1388" s="263"/>
      <c r="S1388" s="263"/>
      <c r="T1388" s="264"/>
      <c r="AT1388" s="265" t="s">
        <v>244</v>
      </c>
      <c r="AU1388" s="265" t="s">
        <v>88</v>
      </c>
      <c r="AV1388" s="12" t="s">
        <v>86</v>
      </c>
      <c r="AW1388" s="12" t="s">
        <v>41</v>
      </c>
      <c r="AX1388" s="12" t="s">
        <v>78</v>
      </c>
      <c r="AY1388" s="265" t="s">
        <v>187</v>
      </c>
    </row>
    <row r="1389" spans="2:51" s="13" customFormat="1" ht="13.5">
      <c r="B1389" s="266"/>
      <c r="C1389" s="267"/>
      <c r="D1389" s="253" t="s">
        <v>244</v>
      </c>
      <c r="E1389" s="268" t="s">
        <v>34</v>
      </c>
      <c r="F1389" s="269" t="s">
        <v>1147</v>
      </c>
      <c r="G1389" s="267"/>
      <c r="H1389" s="270">
        <v>7.5</v>
      </c>
      <c r="I1389" s="271"/>
      <c r="J1389" s="267"/>
      <c r="K1389" s="267"/>
      <c r="L1389" s="272"/>
      <c r="M1389" s="273"/>
      <c r="N1389" s="274"/>
      <c r="O1389" s="274"/>
      <c r="P1389" s="274"/>
      <c r="Q1389" s="274"/>
      <c r="R1389" s="274"/>
      <c r="S1389" s="274"/>
      <c r="T1389" s="275"/>
      <c r="AT1389" s="276" t="s">
        <v>244</v>
      </c>
      <c r="AU1389" s="276" t="s">
        <v>88</v>
      </c>
      <c r="AV1389" s="13" t="s">
        <v>88</v>
      </c>
      <c r="AW1389" s="13" t="s">
        <v>41</v>
      </c>
      <c r="AX1389" s="13" t="s">
        <v>78</v>
      </c>
      <c r="AY1389" s="276" t="s">
        <v>187</v>
      </c>
    </row>
    <row r="1390" spans="2:51" s="12" customFormat="1" ht="13.5">
      <c r="B1390" s="256"/>
      <c r="C1390" s="257"/>
      <c r="D1390" s="253" t="s">
        <v>244</v>
      </c>
      <c r="E1390" s="258" t="s">
        <v>34</v>
      </c>
      <c r="F1390" s="259" t="s">
        <v>1038</v>
      </c>
      <c r="G1390" s="257"/>
      <c r="H1390" s="258" t="s">
        <v>34</v>
      </c>
      <c r="I1390" s="260"/>
      <c r="J1390" s="257"/>
      <c r="K1390" s="257"/>
      <c r="L1390" s="261"/>
      <c r="M1390" s="262"/>
      <c r="N1390" s="263"/>
      <c r="O1390" s="263"/>
      <c r="P1390" s="263"/>
      <c r="Q1390" s="263"/>
      <c r="R1390" s="263"/>
      <c r="S1390" s="263"/>
      <c r="T1390" s="264"/>
      <c r="AT1390" s="265" t="s">
        <v>244</v>
      </c>
      <c r="AU1390" s="265" t="s">
        <v>88</v>
      </c>
      <c r="AV1390" s="12" t="s">
        <v>86</v>
      </c>
      <c r="AW1390" s="12" t="s">
        <v>41</v>
      </c>
      <c r="AX1390" s="12" t="s">
        <v>78</v>
      </c>
      <c r="AY1390" s="265" t="s">
        <v>187</v>
      </c>
    </row>
    <row r="1391" spans="2:51" s="13" customFormat="1" ht="13.5">
      <c r="B1391" s="266"/>
      <c r="C1391" s="267"/>
      <c r="D1391" s="253" t="s">
        <v>244</v>
      </c>
      <c r="E1391" s="268" t="s">
        <v>34</v>
      </c>
      <c r="F1391" s="269" t="s">
        <v>1151</v>
      </c>
      <c r="G1391" s="267"/>
      <c r="H1391" s="270">
        <v>9.65</v>
      </c>
      <c r="I1391" s="271"/>
      <c r="J1391" s="267"/>
      <c r="K1391" s="267"/>
      <c r="L1391" s="272"/>
      <c r="M1391" s="273"/>
      <c r="N1391" s="274"/>
      <c r="O1391" s="274"/>
      <c r="P1391" s="274"/>
      <c r="Q1391" s="274"/>
      <c r="R1391" s="274"/>
      <c r="S1391" s="274"/>
      <c r="T1391" s="275"/>
      <c r="AT1391" s="276" t="s">
        <v>244</v>
      </c>
      <c r="AU1391" s="276" t="s">
        <v>88</v>
      </c>
      <c r="AV1391" s="13" t="s">
        <v>88</v>
      </c>
      <c r="AW1391" s="13" t="s">
        <v>41</v>
      </c>
      <c r="AX1391" s="13" t="s">
        <v>78</v>
      </c>
      <c r="AY1391" s="276" t="s">
        <v>187</v>
      </c>
    </row>
    <row r="1392" spans="2:51" s="12" customFormat="1" ht="13.5">
      <c r="B1392" s="256"/>
      <c r="C1392" s="257"/>
      <c r="D1392" s="253" t="s">
        <v>244</v>
      </c>
      <c r="E1392" s="258" t="s">
        <v>34</v>
      </c>
      <c r="F1392" s="259" t="s">
        <v>1008</v>
      </c>
      <c r="G1392" s="257"/>
      <c r="H1392" s="258" t="s">
        <v>34</v>
      </c>
      <c r="I1392" s="260"/>
      <c r="J1392" s="257"/>
      <c r="K1392" s="257"/>
      <c r="L1392" s="261"/>
      <c r="M1392" s="262"/>
      <c r="N1392" s="263"/>
      <c r="O1392" s="263"/>
      <c r="P1392" s="263"/>
      <c r="Q1392" s="263"/>
      <c r="R1392" s="263"/>
      <c r="S1392" s="263"/>
      <c r="T1392" s="264"/>
      <c r="AT1392" s="265" t="s">
        <v>244</v>
      </c>
      <c r="AU1392" s="265" t="s">
        <v>88</v>
      </c>
      <c r="AV1392" s="12" t="s">
        <v>86</v>
      </c>
      <c r="AW1392" s="12" t="s">
        <v>41</v>
      </c>
      <c r="AX1392" s="12" t="s">
        <v>78</v>
      </c>
      <c r="AY1392" s="265" t="s">
        <v>187</v>
      </c>
    </row>
    <row r="1393" spans="2:51" s="13" customFormat="1" ht="13.5">
      <c r="B1393" s="266"/>
      <c r="C1393" s="267"/>
      <c r="D1393" s="253" t="s">
        <v>244</v>
      </c>
      <c r="E1393" s="268" t="s">
        <v>34</v>
      </c>
      <c r="F1393" s="269" t="s">
        <v>1152</v>
      </c>
      <c r="G1393" s="267"/>
      <c r="H1393" s="270">
        <v>41.1</v>
      </c>
      <c r="I1393" s="271"/>
      <c r="J1393" s="267"/>
      <c r="K1393" s="267"/>
      <c r="L1393" s="272"/>
      <c r="M1393" s="273"/>
      <c r="N1393" s="274"/>
      <c r="O1393" s="274"/>
      <c r="P1393" s="274"/>
      <c r="Q1393" s="274"/>
      <c r="R1393" s="274"/>
      <c r="S1393" s="274"/>
      <c r="T1393" s="275"/>
      <c r="AT1393" s="276" t="s">
        <v>244</v>
      </c>
      <c r="AU1393" s="276" t="s">
        <v>88</v>
      </c>
      <c r="AV1393" s="13" t="s">
        <v>88</v>
      </c>
      <c r="AW1393" s="13" t="s">
        <v>41</v>
      </c>
      <c r="AX1393" s="13" t="s">
        <v>78</v>
      </c>
      <c r="AY1393" s="276" t="s">
        <v>187</v>
      </c>
    </row>
    <row r="1394" spans="2:51" s="14" customFormat="1" ht="13.5">
      <c r="B1394" s="277"/>
      <c r="C1394" s="278"/>
      <c r="D1394" s="253" t="s">
        <v>244</v>
      </c>
      <c r="E1394" s="279" t="s">
        <v>34</v>
      </c>
      <c r="F1394" s="280" t="s">
        <v>251</v>
      </c>
      <c r="G1394" s="278"/>
      <c r="H1394" s="281">
        <v>1184.61</v>
      </c>
      <c r="I1394" s="282"/>
      <c r="J1394" s="278"/>
      <c r="K1394" s="278"/>
      <c r="L1394" s="283"/>
      <c r="M1394" s="284"/>
      <c r="N1394" s="285"/>
      <c r="O1394" s="285"/>
      <c r="P1394" s="285"/>
      <c r="Q1394" s="285"/>
      <c r="R1394" s="285"/>
      <c r="S1394" s="285"/>
      <c r="T1394" s="286"/>
      <c r="AT1394" s="287" t="s">
        <v>244</v>
      </c>
      <c r="AU1394" s="287" t="s">
        <v>88</v>
      </c>
      <c r="AV1394" s="14" t="s">
        <v>204</v>
      </c>
      <c r="AW1394" s="14" t="s">
        <v>41</v>
      </c>
      <c r="AX1394" s="14" t="s">
        <v>86</v>
      </c>
      <c r="AY1394" s="287" t="s">
        <v>187</v>
      </c>
    </row>
    <row r="1395" spans="2:65" s="1" customFormat="1" ht="25.5" customHeight="1">
      <c r="B1395" s="49"/>
      <c r="C1395" s="294" t="s">
        <v>2019</v>
      </c>
      <c r="D1395" s="294" t="s">
        <v>531</v>
      </c>
      <c r="E1395" s="295" t="s">
        <v>2020</v>
      </c>
      <c r="F1395" s="296" t="s">
        <v>2021</v>
      </c>
      <c r="G1395" s="297" t="s">
        <v>235</v>
      </c>
      <c r="H1395" s="298">
        <v>1243.841</v>
      </c>
      <c r="I1395" s="299"/>
      <c r="J1395" s="300">
        <f>ROUND(I1395*H1395,2)</f>
        <v>0</v>
      </c>
      <c r="K1395" s="296" t="s">
        <v>194</v>
      </c>
      <c r="L1395" s="301"/>
      <c r="M1395" s="302" t="s">
        <v>34</v>
      </c>
      <c r="N1395" s="303" t="s">
        <v>49</v>
      </c>
      <c r="O1395" s="50"/>
      <c r="P1395" s="246">
        <f>O1395*H1395</f>
        <v>0</v>
      </c>
      <c r="Q1395" s="246">
        <v>0.0024</v>
      </c>
      <c r="R1395" s="246">
        <f>Q1395*H1395</f>
        <v>2.9852183999999995</v>
      </c>
      <c r="S1395" s="246">
        <v>0</v>
      </c>
      <c r="T1395" s="247">
        <f>S1395*H1395</f>
        <v>0</v>
      </c>
      <c r="AR1395" s="26" t="s">
        <v>426</v>
      </c>
      <c r="AT1395" s="26" t="s">
        <v>531</v>
      </c>
      <c r="AU1395" s="26" t="s">
        <v>88</v>
      </c>
      <c r="AY1395" s="26" t="s">
        <v>187</v>
      </c>
      <c r="BE1395" s="248">
        <f>IF(N1395="základní",J1395,0)</f>
        <v>0</v>
      </c>
      <c r="BF1395" s="248">
        <f>IF(N1395="snížená",J1395,0)</f>
        <v>0</v>
      </c>
      <c r="BG1395" s="248">
        <f>IF(N1395="zákl. přenesená",J1395,0)</f>
        <v>0</v>
      </c>
      <c r="BH1395" s="248">
        <f>IF(N1395="sníž. přenesená",J1395,0)</f>
        <v>0</v>
      </c>
      <c r="BI1395" s="248">
        <f>IF(N1395="nulová",J1395,0)</f>
        <v>0</v>
      </c>
      <c r="BJ1395" s="26" t="s">
        <v>86</v>
      </c>
      <c r="BK1395" s="248">
        <f>ROUND(I1395*H1395,2)</f>
        <v>0</v>
      </c>
      <c r="BL1395" s="26" t="s">
        <v>338</v>
      </c>
      <c r="BM1395" s="26" t="s">
        <v>2022</v>
      </c>
    </row>
    <row r="1396" spans="2:51" s="13" customFormat="1" ht="13.5">
      <c r="B1396" s="266"/>
      <c r="C1396" s="267"/>
      <c r="D1396" s="253" t="s">
        <v>244</v>
      </c>
      <c r="E1396" s="267"/>
      <c r="F1396" s="269" t="s">
        <v>2023</v>
      </c>
      <c r="G1396" s="267"/>
      <c r="H1396" s="270">
        <v>1243.841</v>
      </c>
      <c r="I1396" s="271"/>
      <c r="J1396" s="267"/>
      <c r="K1396" s="267"/>
      <c r="L1396" s="272"/>
      <c r="M1396" s="273"/>
      <c r="N1396" s="274"/>
      <c r="O1396" s="274"/>
      <c r="P1396" s="274"/>
      <c r="Q1396" s="274"/>
      <c r="R1396" s="274"/>
      <c r="S1396" s="274"/>
      <c r="T1396" s="275"/>
      <c r="AT1396" s="276" t="s">
        <v>244</v>
      </c>
      <c r="AU1396" s="276" t="s">
        <v>88</v>
      </c>
      <c r="AV1396" s="13" t="s">
        <v>88</v>
      </c>
      <c r="AW1396" s="13" t="s">
        <v>6</v>
      </c>
      <c r="AX1396" s="13" t="s">
        <v>86</v>
      </c>
      <c r="AY1396" s="276" t="s">
        <v>187</v>
      </c>
    </row>
    <row r="1397" spans="2:65" s="1" customFormat="1" ht="16.5" customHeight="1">
      <c r="B1397" s="49"/>
      <c r="C1397" s="237" t="s">
        <v>2024</v>
      </c>
      <c r="D1397" s="237" t="s">
        <v>190</v>
      </c>
      <c r="E1397" s="238" t="s">
        <v>2025</v>
      </c>
      <c r="F1397" s="239" t="s">
        <v>2026</v>
      </c>
      <c r="G1397" s="240" t="s">
        <v>393</v>
      </c>
      <c r="H1397" s="241">
        <v>1200</v>
      </c>
      <c r="I1397" s="242"/>
      <c r="J1397" s="243">
        <f>ROUND(I1397*H1397,2)</f>
        <v>0</v>
      </c>
      <c r="K1397" s="239" t="s">
        <v>194</v>
      </c>
      <c r="L1397" s="75"/>
      <c r="M1397" s="244" t="s">
        <v>34</v>
      </c>
      <c r="N1397" s="245" t="s">
        <v>49</v>
      </c>
      <c r="O1397" s="50"/>
      <c r="P1397" s="246">
        <f>O1397*H1397</f>
        <v>0</v>
      </c>
      <c r="Q1397" s="246">
        <v>1E-05</v>
      </c>
      <c r="R1397" s="246">
        <f>Q1397*H1397</f>
        <v>0.012</v>
      </c>
      <c r="S1397" s="246">
        <v>0</v>
      </c>
      <c r="T1397" s="247">
        <f>S1397*H1397</f>
        <v>0</v>
      </c>
      <c r="AR1397" s="26" t="s">
        <v>338</v>
      </c>
      <c r="AT1397" s="26" t="s">
        <v>190</v>
      </c>
      <c r="AU1397" s="26" t="s">
        <v>88</v>
      </c>
      <c r="AY1397" s="26" t="s">
        <v>187</v>
      </c>
      <c r="BE1397" s="248">
        <f>IF(N1397="základní",J1397,0)</f>
        <v>0</v>
      </c>
      <c r="BF1397" s="248">
        <f>IF(N1397="snížená",J1397,0)</f>
        <v>0</v>
      </c>
      <c r="BG1397" s="248">
        <f>IF(N1397="zákl. přenesená",J1397,0)</f>
        <v>0</v>
      </c>
      <c r="BH1397" s="248">
        <f>IF(N1397="sníž. přenesená",J1397,0)</f>
        <v>0</v>
      </c>
      <c r="BI1397" s="248">
        <f>IF(N1397="nulová",J1397,0)</f>
        <v>0</v>
      </c>
      <c r="BJ1397" s="26" t="s">
        <v>86</v>
      </c>
      <c r="BK1397" s="248">
        <f>ROUND(I1397*H1397,2)</f>
        <v>0</v>
      </c>
      <c r="BL1397" s="26" t="s">
        <v>338</v>
      </c>
      <c r="BM1397" s="26" t="s">
        <v>2027</v>
      </c>
    </row>
    <row r="1398" spans="2:65" s="1" customFormat="1" ht="16.5" customHeight="1">
      <c r="B1398" s="49"/>
      <c r="C1398" s="294" t="s">
        <v>2028</v>
      </c>
      <c r="D1398" s="294" t="s">
        <v>531</v>
      </c>
      <c r="E1398" s="295" t="s">
        <v>2029</v>
      </c>
      <c r="F1398" s="296" t="s">
        <v>2030</v>
      </c>
      <c r="G1398" s="297" t="s">
        <v>393</v>
      </c>
      <c r="H1398" s="298">
        <v>1224</v>
      </c>
      <c r="I1398" s="299"/>
      <c r="J1398" s="300">
        <f>ROUND(I1398*H1398,2)</f>
        <v>0</v>
      </c>
      <c r="K1398" s="296" t="s">
        <v>194</v>
      </c>
      <c r="L1398" s="301"/>
      <c r="M1398" s="302" t="s">
        <v>34</v>
      </c>
      <c r="N1398" s="303" t="s">
        <v>49</v>
      </c>
      <c r="O1398" s="50"/>
      <c r="P1398" s="246">
        <f>O1398*H1398</f>
        <v>0</v>
      </c>
      <c r="Q1398" s="246">
        <v>0.00022</v>
      </c>
      <c r="R1398" s="246">
        <f>Q1398*H1398</f>
        <v>0.26928</v>
      </c>
      <c r="S1398" s="246">
        <v>0</v>
      </c>
      <c r="T1398" s="247">
        <f>S1398*H1398</f>
        <v>0</v>
      </c>
      <c r="AR1398" s="26" t="s">
        <v>426</v>
      </c>
      <c r="AT1398" s="26" t="s">
        <v>531</v>
      </c>
      <c r="AU1398" s="26" t="s">
        <v>88</v>
      </c>
      <c r="AY1398" s="26" t="s">
        <v>187</v>
      </c>
      <c r="BE1398" s="248">
        <f>IF(N1398="základní",J1398,0)</f>
        <v>0</v>
      </c>
      <c r="BF1398" s="248">
        <f>IF(N1398="snížená",J1398,0)</f>
        <v>0</v>
      </c>
      <c r="BG1398" s="248">
        <f>IF(N1398="zákl. přenesená",J1398,0)</f>
        <v>0</v>
      </c>
      <c r="BH1398" s="248">
        <f>IF(N1398="sníž. přenesená",J1398,0)</f>
        <v>0</v>
      </c>
      <c r="BI1398" s="248">
        <f>IF(N1398="nulová",J1398,0)</f>
        <v>0</v>
      </c>
      <c r="BJ1398" s="26" t="s">
        <v>86</v>
      </c>
      <c r="BK1398" s="248">
        <f>ROUND(I1398*H1398,2)</f>
        <v>0</v>
      </c>
      <c r="BL1398" s="26" t="s">
        <v>338</v>
      </c>
      <c r="BM1398" s="26" t="s">
        <v>2031</v>
      </c>
    </row>
    <row r="1399" spans="2:51" s="13" customFormat="1" ht="13.5">
      <c r="B1399" s="266"/>
      <c r="C1399" s="267"/>
      <c r="D1399" s="253" t="s">
        <v>244</v>
      </c>
      <c r="E1399" s="267"/>
      <c r="F1399" s="269" t="s">
        <v>2032</v>
      </c>
      <c r="G1399" s="267"/>
      <c r="H1399" s="270">
        <v>1224</v>
      </c>
      <c r="I1399" s="271"/>
      <c r="J1399" s="267"/>
      <c r="K1399" s="267"/>
      <c r="L1399" s="272"/>
      <c r="M1399" s="273"/>
      <c r="N1399" s="274"/>
      <c r="O1399" s="274"/>
      <c r="P1399" s="274"/>
      <c r="Q1399" s="274"/>
      <c r="R1399" s="274"/>
      <c r="S1399" s="274"/>
      <c r="T1399" s="275"/>
      <c r="AT1399" s="276" t="s">
        <v>244</v>
      </c>
      <c r="AU1399" s="276" t="s">
        <v>88</v>
      </c>
      <c r="AV1399" s="13" t="s">
        <v>88</v>
      </c>
      <c r="AW1399" s="13" t="s">
        <v>6</v>
      </c>
      <c r="AX1399" s="13" t="s">
        <v>86</v>
      </c>
      <c r="AY1399" s="276" t="s">
        <v>187</v>
      </c>
    </row>
    <row r="1400" spans="2:65" s="1" customFormat="1" ht="38.25" customHeight="1">
      <c r="B1400" s="49"/>
      <c r="C1400" s="237" t="s">
        <v>2033</v>
      </c>
      <c r="D1400" s="237" t="s">
        <v>190</v>
      </c>
      <c r="E1400" s="238" t="s">
        <v>2034</v>
      </c>
      <c r="F1400" s="239" t="s">
        <v>2035</v>
      </c>
      <c r="G1400" s="240" t="s">
        <v>326</v>
      </c>
      <c r="H1400" s="241">
        <v>9.047</v>
      </c>
      <c r="I1400" s="242"/>
      <c r="J1400" s="243">
        <f>ROUND(I1400*H1400,2)</f>
        <v>0</v>
      </c>
      <c r="K1400" s="239" t="s">
        <v>194</v>
      </c>
      <c r="L1400" s="75"/>
      <c r="M1400" s="244" t="s">
        <v>34</v>
      </c>
      <c r="N1400" s="245" t="s">
        <v>49</v>
      </c>
      <c r="O1400" s="50"/>
      <c r="P1400" s="246">
        <f>O1400*H1400</f>
        <v>0</v>
      </c>
      <c r="Q1400" s="246">
        <v>0</v>
      </c>
      <c r="R1400" s="246">
        <f>Q1400*H1400</f>
        <v>0</v>
      </c>
      <c r="S1400" s="246">
        <v>0</v>
      </c>
      <c r="T1400" s="247">
        <f>S1400*H1400</f>
        <v>0</v>
      </c>
      <c r="AR1400" s="26" t="s">
        <v>338</v>
      </c>
      <c r="AT1400" s="26" t="s">
        <v>190</v>
      </c>
      <c r="AU1400" s="26" t="s">
        <v>88</v>
      </c>
      <c r="AY1400" s="26" t="s">
        <v>187</v>
      </c>
      <c r="BE1400" s="248">
        <f>IF(N1400="základní",J1400,0)</f>
        <v>0</v>
      </c>
      <c r="BF1400" s="248">
        <f>IF(N1400="snížená",J1400,0)</f>
        <v>0</v>
      </c>
      <c r="BG1400" s="248">
        <f>IF(N1400="zákl. přenesená",J1400,0)</f>
        <v>0</v>
      </c>
      <c r="BH1400" s="248">
        <f>IF(N1400="sníž. přenesená",J1400,0)</f>
        <v>0</v>
      </c>
      <c r="BI1400" s="248">
        <f>IF(N1400="nulová",J1400,0)</f>
        <v>0</v>
      </c>
      <c r="BJ1400" s="26" t="s">
        <v>86</v>
      </c>
      <c r="BK1400" s="248">
        <f>ROUND(I1400*H1400,2)</f>
        <v>0</v>
      </c>
      <c r="BL1400" s="26" t="s">
        <v>338</v>
      </c>
      <c r="BM1400" s="26" t="s">
        <v>2036</v>
      </c>
    </row>
    <row r="1401" spans="2:47" s="1" customFormat="1" ht="13.5">
      <c r="B1401" s="49"/>
      <c r="C1401" s="77"/>
      <c r="D1401" s="253" t="s">
        <v>237</v>
      </c>
      <c r="E1401" s="77"/>
      <c r="F1401" s="254" t="s">
        <v>1810</v>
      </c>
      <c r="G1401" s="77"/>
      <c r="H1401" s="77"/>
      <c r="I1401" s="207"/>
      <c r="J1401" s="77"/>
      <c r="K1401" s="77"/>
      <c r="L1401" s="75"/>
      <c r="M1401" s="255"/>
      <c r="N1401" s="50"/>
      <c r="O1401" s="50"/>
      <c r="P1401" s="50"/>
      <c r="Q1401" s="50"/>
      <c r="R1401" s="50"/>
      <c r="S1401" s="50"/>
      <c r="T1401" s="98"/>
      <c r="AT1401" s="26" t="s">
        <v>237</v>
      </c>
      <c r="AU1401" s="26" t="s">
        <v>88</v>
      </c>
    </row>
    <row r="1402" spans="2:63" s="11" customFormat="1" ht="29.85" customHeight="1">
      <c r="B1402" s="221"/>
      <c r="C1402" s="222"/>
      <c r="D1402" s="223" t="s">
        <v>77</v>
      </c>
      <c r="E1402" s="235" t="s">
        <v>2037</v>
      </c>
      <c r="F1402" s="235" t="s">
        <v>2038</v>
      </c>
      <c r="G1402" s="222"/>
      <c r="H1402" s="222"/>
      <c r="I1402" s="225"/>
      <c r="J1402" s="236">
        <f>BK1402</f>
        <v>0</v>
      </c>
      <c r="K1402" s="222"/>
      <c r="L1402" s="227"/>
      <c r="M1402" s="228"/>
      <c r="N1402" s="229"/>
      <c r="O1402" s="229"/>
      <c r="P1402" s="230">
        <f>SUM(P1403:P1428)</f>
        <v>0</v>
      </c>
      <c r="Q1402" s="229"/>
      <c r="R1402" s="230">
        <f>SUM(R1403:R1428)</f>
        <v>8.1403365</v>
      </c>
      <c r="S1402" s="229"/>
      <c r="T1402" s="231">
        <f>SUM(T1403:T1428)</f>
        <v>0</v>
      </c>
      <c r="AR1402" s="232" t="s">
        <v>88</v>
      </c>
      <c r="AT1402" s="233" t="s">
        <v>77</v>
      </c>
      <c r="AU1402" s="233" t="s">
        <v>86</v>
      </c>
      <c r="AY1402" s="232" t="s">
        <v>187</v>
      </c>
      <c r="BK1402" s="234">
        <f>SUM(BK1403:BK1428)</f>
        <v>0</v>
      </c>
    </row>
    <row r="1403" spans="2:65" s="1" customFormat="1" ht="25.5" customHeight="1">
      <c r="B1403" s="49"/>
      <c r="C1403" s="237" t="s">
        <v>2039</v>
      </c>
      <c r="D1403" s="237" t="s">
        <v>190</v>
      </c>
      <c r="E1403" s="238" t="s">
        <v>2040</v>
      </c>
      <c r="F1403" s="239" t="s">
        <v>2041</v>
      </c>
      <c r="G1403" s="240" t="s">
        <v>235</v>
      </c>
      <c r="H1403" s="241">
        <v>328.6</v>
      </c>
      <c r="I1403" s="242"/>
      <c r="J1403" s="243">
        <f>ROUND(I1403*H1403,2)</f>
        <v>0</v>
      </c>
      <c r="K1403" s="239" t="s">
        <v>194</v>
      </c>
      <c r="L1403" s="75"/>
      <c r="M1403" s="244" t="s">
        <v>34</v>
      </c>
      <c r="N1403" s="245" t="s">
        <v>49</v>
      </c>
      <c r="O1403" s="50"/>
      <c r="P1403" s="246">
        <f>O1403*H1403</f>
        <v>0</v>
      </c>
      <c r="Q1403" s="246">
        <v>0.0032</v>
      </c>
      <c r="R1403" s="246">
        <f>Q1403*H1403</f>
        <v>1.0515200000000002</v>
      </c>
      <c r="S1403" s="246">
        <v>0</v>
      </c>
      <c r="T1403" s="247">
        <f>S1403*H1403</f>
        <v>0</v>
      </c>
      <c r="AR1403" s="26" t="s">
        <v>338</v>
      </c>
      <c r="AT1403" s="26" t="s">
        <v>190</v>
      </c>
      <c r="AU1403" s="26" t="s">
        <v>88</v>
      </c>
      <c r="AY1403" s="26" t="s">
        <v>187</v>
      </c>
      <c r="BE1403" s="248">
        <f>IF(N1403="základní",J1403,0)</f>
        <v>0</v>
      </c>
      <c r="BF1403" s="248">
        <f>IF(N1403="snížená",J1403,0)</f>
        <v>0</v>
      </c>
      <c r="BG1403" s="248">
        <f>IF(N1403="zákl. přenesená",J1403,0)</f>
        <v>0</v>
      </c>
      <c r="BH1403" s="248">
        <f>IF(N1403="sníž. přenesená",J1403,0)</f>
        <v>0</v>
      </c>
      <c r="BI1403" s="248">
        <f>IF(N1403="nulová",J1403,0)</f>
        <v>0</v>
      </c>
      <c r="BJ1403" s="26" t="s">
        <v>86</v>
      </c>
      <c r="BK1403" s="248">
        <f>ROUND(I1403*H1403,2)</f>
        <v>0</v>
      </c>
      <c r="BL1403" s="26" t="s">
        <v>338</v>
      </c>
      <c r="BM1403" s="26" t="s">
        <v>2042</v>
      </c>
    </row>
    <row r="1404" spans="2:51" s="13" customFormat="1" ht="13.5">
      <c r="B1404" s="266"/>
      <c r="C1404" s="267"/>
      <c r="D1404" s="253" t="s">
        <v>244</v>
      </c>
      <c r="E1404" s="268" t="s">
        <v>34</v>
      </c>
      <c r="F1404" s="269" t="s">
        <v>2043</v>
      </c>
      <c r="G1404" s="267"/>
      <c r="H1404" s="270">
        <v>334</v>
      </c>
      <c r="I1404" s="271"/>
      <c r="J1404" s="267"/>
      <c r="K1404" s="267"/>
      <c r="L1404" s="272"/>
      <c r="M1404" s="273"/>
      <c r="N1404" s="274"/>
      <c r="O1404" s="274"/>
      <c r="P1404" s="274"/>
      <c r="Q1404" s="274"/>
      <c r="R1404" s="274"/>
      <c r="S1404" s="274"/>
      <c r="T1404" s="275"/>
      <c r="AT1404" s="276" t="s">
        <v>244</v>
      </c>
      <c r="AU1404" s="276" t="s">
        <v>88</v>
      </c>
      <c r="AV1404" s="13" t="s">
        <v>88</v>
      </c>
      <c r="AW1404" s="13" t="s">
        <v>41</v>
      </c>
      <c r="AX1404" s="13" t="s">
        <v>78</v>
      </c>
      <c r="AY1404" s="276" t="s">
        <v>187</v>
      </c>
    </row>
    <row r="1405" spans="2:51" s="13" customFormat="1" ht="13.5">
      <c r="B1405" s="266"/>
      <c r="C1405" s="267"/>
      <c r="D1405" s="253" t="s">
        <v>244</v>
      </c>
      <c r="E1405" s="268" t="s">
        <v>34</v>
      </c>
      <c r="F1405" s="269" t="s">
        <v>2044</v>
      </c>
      <c r="G1405" s="267"/>
      <c r="H1405" s="270">
        <v>-5.4</v>
      </c>
      <c r="I1405" s="271"/>
      <c r="J1405" s="267"/>
      <c r="K1405" s="267"/>
      <c r="L1405" s="272"/>
      <c r="M1405" s="273"/>
      <c r="N1405" s="274"/>
      <c r="O1405" s="274"/>
      <c r="P1405" s="274"/>
      <c r="Q1405" s="274"/>
      <c r="R1405" s="274"/>
      <c r="S1405" s="274"/>
      <c r="T1405" s="275"/>
      <c r="AT1405" s="276" t="s">
        <v>244</v>
      </c>
      <c r="AU1405" s="276" t="s">
        <v>88</v>
      </c>
      <c r="AV1405" s="13" t="s">
        <v>88</v>
      </c>
      <c r="AW1405" s="13" t="s">
        <v>41</v>
      </c>
      <c r="AX1405" s="13" t="s">
        <v>78</v>
      </c>
      <c r="AY1405" s="276" t="s">
        <v>187</v>
      </c>
    </row>
    <row r="1406" spans="2:51" s="14" customFormat="1" ht="13.5">
      <c r="B1406" s="277"/>
      <c r="C1406" s="278"/>
      <c r="D1406" s="253" t="s">
        <v>244</v>
      </c>
      <c r="E1406" s="279" t="s">
        <v>34</v>
      </c>
      <c r="F1406" s="280" t="s">
        <v>251</v>
      </c>
      <c r="G1406" s="278"/>
      <c r="H1406" s="281">
        <v>328.6</v>
      </c>
      <c r="I1406" s="282"/>
      <c r="J1406" s="278"/>
      <c r="K1406" s="278"/>
      <c r="L1406" s="283"/>
      <c r="M1406" s="284"/>
      <c r="N1406" s="285"/>
      <c r="O1406" s="285"/>
      <c r="P1406" s="285"/>
      <c r="Q1406" s="285"/>
      <c r="R1406" s="285"/>
      <c r="S1406" s="285"/>
      <c r="T1406" s="286"/>
      <c r="AT1406" s="287" t="s">
        <v>244</v>
      </c>
      <c r="AU1406" s="287" t="s">
        <v>88</v>
      </c>
      <c r="AV1406" s="14" t="s">
        <v>204</v>
      </c>
      <c r="AW1406" s="14" t="s">
        <v>41</v>
      </c>
      <c r="AX1406" s="14" t="s">
        <v>86</v>
      </c>
      <c r="AY1406" s="287" t="s">
        <v>187</v>
      </c>
    </row>
    <row r="1407" spans="2:65" s="1" customFormat="1" ht="16.5" customHeight="1">
      <c r="B1407" s="49"/>
      <c r="C1407" s="294" t="s">
        <v>2045</v>
      </c>
      <c r="D1407" s="294" t="s">
        <v>531</v>
      </c>
      <c r="E1407" s="295" t="s">
        <v>2046</v>
      </c>
      <c r="F1407" s="296" t="s">
        <v>2047</v>
      </c>
      <c r="G1407" s="297" t="s">
        <v>235</v>
      </c>
      <c r="H1407" s="298">
        <v>361.46</v>
      </c>
      <c r="I1407" s="299"/>
      <c r="J1407" s="300">
        <f>ROUND(I1407*H1407,2)</f>
        <v>0</v>
      </c>
      <c r="K1407" s="296" t="s">
        <v>194</v>
      </c>
      <c r="L1407" s="301"/>
      <c r="M1407" s="302" t="s">
        <v>34</v>
      </c>
      <c r="N1407" s="303" t="s">
        <v>49</v>
      </c>
      <c r="O1407" s="50"/>
      <c r="P1407" s="246">
        <f>O1407*H1407</f>
        <v>0</v>
      </c>
      <c r="Q1407" s="246">
        <v>0.0098</v>
      </c>
      <c r="R1407" s="246">
        <f>Q1407*H1407</f>
        <v>3.542308</v>
      </c>
      <c r="S1407" s="246">
        <v>0</v>
      </c>
      <c r="T1407" s="247">
        <f>S1407*H1407</f>
        <v>0</v>
      </c>
      <c r="AR1407" s="26" t="s">
        <v>426</v>
      </c>
      <c r="AT1407" s="26" t="s">
        <v>531</v>
      </c>
      <c r="AU1407" s="26" t="s">
        <v>88</v>
      </c>
      <c r="AY1407" s="26" t="s">
        <v>187</v>
      </c>
      <c r="BE1407" s="248">
        <f>IF(N1407="základní",J1407,0)</f>
        <v>0</v>
      </c>
      <c r="BF1407" s="248">
        <f>IF(N1407="snížená",J1407,0)</f>
        <v>0</v>
      </c>
      <c r="BG1407" s="248">
        <f>IF(N1407="zákl. přenesená",J1407,0)</f>
        <v>0</v>
      </c>
      <c r="BH1407" s="248">
        <f>IF(N1407="sníž. přenesená",J1407,0)</f>
        <v>0</v>
      </c>
      <c r="BI1407" s="248">
        <f>IF(N1407="nulová",J1407,0)</f>
        <v>0</v>
      </c>
      <c r="BJ1407" s="26" t="s">
        <v>86</v>
      </c>
      <c r="BK1407" s="248">
        <f>ROUND(I1407*H1407,2)</f>
        <v>0</v>
      </c>
      <c r="BL1407" s="26" t="s">
        <v>338</v>
      </c>
      <c r="BM1407" s="26" t="s">
        <v>2048</v>
      </c>
    </row>
    <row r="1408" spans="2:51" s="13" customFormat="1" ht="13.5">
      <c r="B1408" s="266"/>
      <c r="C1408" s="267"/>
      <c r="D1408" s="253" t="s">
        <v>244</v>
      </c>
      <c r="E1408" s="267"/>
      <c r="F1408" s="269" t="s">
        <v>2049</v>
      </c>
      <c r="G1408" s="267"/>
      <c r="H1408" s="270">
        <v>361.46</v>
      </c>
      <c r="I1408" s="271"/>
      <c r="J1408" s="267"/>
      <c r="K1408" s="267"/>
      <c r="L1408" s="272"/>
      <c r="M1408" s="273"/>
      <c r="N1408" s="274"/>
      <c r="O1408" s="274"/>
      <c r="P1408" s="274"/>
      <c r="Q1408" s="274"/>
      <c r="R1408" s="274"/>
      <c r="S1408" s="274"/>
      <c r="T1408" s="275"/>
      <c r="AT1408" s="276" t="s">
        <v>244</v>
      </c>
      <c r="AU1408" s="276" t="s">
        <v>88</v>
      </c>
      <c r="AV1408" s="13" t="s">
        <v>88</v>
      </c>
      <c r="AW1408" s="13" t="s">
        <v>6</v>
      </c>
      <c r="AX1408" s="13" t="s">
        <v>86</v>
      </c>
      <c r="AY1408" s="276" t="s">
        <v>187</v>
      </c>
    </row>
    <row r="1409" spans="2:65" s="1" customFormat="1" ht="25.5" customHeight="1">
      <c r="B1409" s="49"/>
      <c r="C1409" s="237" t="s">
        <v>2050</v>
      </c>
      <c r="D1409" s="237" t="s">
        <v>190</v>
      </c>
      <c r="E1409" s="238" t="s">
        <v>2051</v>
      </c>
      <c r="F1409" s="239" t="s">
        <v>2052</v>
      </c>
      <c r="G1409" s="240" t="s">
        <v>235</v>
      </c>
      <c r="H1409" s="241">
        <v>334</v>
      </c>
      <c r="I1409" s="242"/>
      <c r="J1409" s="243">
        <f>ROUND(I1409*H1409,2)</f>
        <v>0</v>
      </c>
      <c r="K1409" s="239" t="s">
        <v>194</v>
      </c>
      <c r="L1409" s="75"/>
      <c r="M1409" s="244" t="s">
        <v>34</v>
      </c>
      <c r="N1409" s="245" t="s">
        <v>49</v>
      </c>
      <c r="O1409" s="50"/>
      <c r="P1409" s="246">
        <f>O1409*H1409</f>
        <v>0</v>
      </c>
      <c r="Q1409" s="246">
        <v>0.008</v>
      </c>
      <c r="R1409" s="246">
        <f>Q1409*H1409</f>
        <v>2.672</v>
      </c>
      <c r="S1409" s="246">
        <v>0</v>
      </c>
      <c r="T1409" s="247">
        <f>S1409*H1409</f>
        <v>0</v>
      </c>
      <c r="AR1409" s="26" t="s">
        <v>338</v>
      </c>
      <c r="AT1409" s="26" t="s">
        <v>190</v>
      </c>
      <c r="AU1409" s="26" t="s">
        <v>88</v>
      </c>
      <c r="AY1409" s="26" t="s">
        <v>187</v>
      </c>
      <c r="BE1409" s="248">
        <f>IF(N1409="základní",J1409,0)</f>
        <v>0</v>
      </c>
      <c r="BF1409" s="248">
        <f>IF(N1409="snížená",J1409,0)</f>
        <v>0</v>
      </c>
      <c r="BG1409" s="248">
        <f>IF(N1409="zákl. přenesená",J1409,0)</f>
        <v>0</v>
      </c>
      <c r="BH1409" s="248">
        <f>IF(N1409="sníž. přenesená",J1409,0)</f>
        <v>0</v>
      </c>
      <c r="BI1409" s="248">
        <f>IF(N1409="nulová",J1409,0)</f>
        <v>0</v>
      </c>
      <c r="BJ1409" s="26" t="s">
        <v>86</v>
      </c>
      <c r="BK1409" s="248">
        <f>ROUND(I1409*H1409,2)</f>
        <v>0</v>
      </c>
      <c r="BL1409" s="26" t="s">
        <v>338</v>
      </c>
      <c r="BM1409" s="26" t="s">
        <v>2053</v>
      </c>
    </row>
    <row r="1410" spans="2:65" s="1" customFormat="1" ht="25.5" customHeight="1">
      <c r="B1410" s="49"/>
      <c r="C1410" s="237" t="s">
        <v>2054</v>
      </c>
      <c r="D1410" s="237" t="s">
        <v>190</v>
      </c>
      <c r="E1410" s="238" t="s">
        <v>2055</v>
      </c>
      <c r="F1410" s="239" t="s">
        <v>2056</v>
      </c>
      <c r="G1410" s="240" t="s">
        <v>235</v>
      </c>
      <c r="H1410" s="241">
        <v>5.4</v>
      </c>
      <c r="I1410" s="242"/>
      <c r="J1410" s="243">
        <f>ROUND(I1410*H1410,2)</f>
        <v>0</v>
      </c>
      <c r="K1410" s="239" t="s">
        <v>194</v>
      </c>
      <c r="L1410" s="75"/>
      <c r="M1410" s="244" t="s">
        <v>34</v>
      </c>
      <c r="N1410" s="245" t="s">
        <v>49</v>
      </c>
      <c r="O1410" s="50"/>
      <c r="P1410" s="246">
        <f>O1410*H1410</f>
        <v>0</v>
      </c>
      <c r="Q1410" s="246">
        <v>0.00058</v>
      </c>
      <c r="R1410" s="246">
        <f>Q1410*H1410</f>
        <v>0.0031320000000000002</v>
      </c>
      <c r="S1410" s="246">
        <v>0</v>
      </c>
      <c r="T1410" s="247">
        <f>S1410*H1410</f>
        <v>0</v>
      </c>
      <c r="AR1410" s="26" t="s">
        <v>338</v>
      </c>
      <c r="AT1410" s="26" t="s">
        <v>190</v>
      </c>
      <c r="AU1410" s="26" t="s">
        <v>88</v>
      </c>
      <c r="AY1410" s="26" t="s">
        <v>187</v>
      </c>
      <c r="BE1410" s="248">
        <f>IF(N1410="základní",J1410,0)</f>
        <v>0</v>
      </c>
      <c r="BF1410" s="248">
        <f>IF(N1410="snížená",J1410,0)</f>
        <v>0</v>
      </c>
      <c r="BG1410" s="248">
        <f>IF(N1410="zákl. přenesená",J1410,0)</f>
        <v>0</v>
      </c>
      <c r="BH1410" s="248">
        <f>IF(N1410="sníž. přenesená",J1410,0)</f>
        <v>0</v>
      </c>
      <c r="BI1410" s="248">
        <f>IF(N1410="nulová",J1410,0)</f>
        <v>0</v>
      </c>
      <c r="BJ1410" s="26" t="s">
        <v>86</v>
      </c>
      <c r="BK1410" s="248">
        <f>ROUND(I1410*H1410,2)</f>
        <v>0</v>
      </c>
      <c r="BL1410" s="26" t="s">
        <v>338</v>
      </c>
      <c r="BM1410" s="26" t="s">
        <v>2057</v>
      </c>
    </row>
    <row r="1411" spans="2:51" s="13" customFormat="1" ht="13.5">
      <c r="B1411" s="266"/>
      <c r="C1411" s="267"/>
      <c r="D1411" s="253" t="s">
        <v>244</v>
      </c>
      <c r="E1411" s="268" t="s">
        <v>34</v>
      </c>
      <c r="F1411" s="269" t="s">
        <v>2058</v>
      </c>
      <c r="G1411" s="267"/>
      <c r="H1411" s="270">
        <v>5.4</v>
      </c>
      <c r="I1411" s="271"/>
      <c r="J1411" s="267"/>
      <c r="K1411" s="267"/>
      <c r="L1411" s="272"/>
      <c r="M1411" s="273"/>
      <c r="N1411" s="274"/>
      <c r="O1411" s="274"/>
      <c r="P1411" s="274"/>
      <c r="Q1411" s="274"/>
      <c r="R1411" s="274"/>
      <c r="S1411" s="274"/>
      <c r="T1411" s="275"/>
      <c r="AT1411" s="276" t="s">
        <v>244</v>
      </c>
      <c r="AU1411" s="276" t="s">
        <v>88</v>
      </c>
      <c r="AV1411" s="13" t="s">
        <v>88</v>
      </c>
      <c r="AW1411" s="13" t="s">
        <v>41</v>
      </c>
      <c r="AX1411" s="13" t="s">
        <v>86</v>
      </c>
      <c r="AY1411" s="276" t="s">
        <v>187</v>
      </c>
    </row>
    <row r="1412" spans="2:65" s="1" customFormat="1" ht="16.5" customHeight="1">
      <c r="B1412" s="49"/>
      <c r="C1412" s="294" t="s">
        <v>2059</v>
      </c>
      <c r="D1412" s="294" t="s">
        <v>531</v>
      </c>
      <c r="E1412" s="295" t="s">
        <v>2060</v>
      </c>
      <c r="F1412" s="296" t="s">
        <v>2061</v>
      </c>
      <c r="G1412" s="297" t="s">
        <v>235</v>
      </c>
      <c r="H1412" s="298">
        <v>5.94</v>
      </c>
      <c r="I1412" s="299"/>
      <c r="J1412" s="300">
        <f>ROUND(I1412*H1412,2)</f>
        <v>0</v>
      </c>
      <c r="K1412" s="296" t="s">
        <v>194</v>
      </c>
      <c r="L1412" s="301"/>
      <c r="M1412" s="302" t="s">
        <v>34</v>
      </c>
      <c r="N1412" s="303" t="s">
        <v>49</v>
      </c>
      <c r="O1412" s="50"/>
      <c r="P1412" s="246">
        <f>O1412*H1412</f>
        <v>0</v>
      </c>
      <c r="Q1412" s="246">
        <v>0.012</v>
      </c>
      <c r="R1412" s="246">
        <f>Q1412*H1412</f>
        <v>0.07128000000000001</v>
      </c>
      <c r="S1412" s="246">
        <v>0</v>
      </c>
      <c r="T1412" s="247">
        <f>S1412*H1412</f>
        <v>0</v>
      </c>
      <c r="AR1412" s="26" t="s">
        <v>426</v>
      </c>
      <c r="AT1412" s="26" t="s">
        <v>531</v>
      </c>
      <c r="AU1412" s="26" t="s">
        <v>88</v>
      </c>
      <c r="AY1412" s="26" t="s">
        <v>187</v>
      </c>
      <c r="BE1412" s="248">
        <f>IF(N1412="základní",J1412,0)</f>
        <v>0</v>
      </c>
      <c r="BF1412" s="248">
        <f>IF(N1412="snížená",J1412,0)</f>
        <v>0</v>
      </c>
      <c r="BG1412" s="248">
        <f>IF(N1412="zákl. přenesená",J1412,0)</f>
        <v>0</v>
      </c>
      <c r="BH1412" s="248">
        <f>IF(N1412="sníž. přenesená",J1412,0)</f>
        <v>0</v>
      </c>
      <c r="BI1412" s="248">
        <f>IF(N1412="nulová",J1412,0)</f>
        <v>0</v>
      </c>
      <c r="BJ1412" s="26" t="s">
        <v>86</v>
      </c>
      <c r="BK1412" s="248">
        <f>ROUND(I1412*H1412,2)</f>
        <v>0</v>
      </c>
      <c r="BL1412" s="26" t="s">
        <v>338</v>
      </c>
      <c r="BM1412" s="26" t="s">
        <v>2062</v>
      </c>
    </row>
    <row r="1413" spans="2:51" s="13" customFormat="1" ht="13.5">
      <c r="B1413" s="266"/>
      <c r="C1413" s="267"/>
      <c r="D1413" s="253" t="s">
        <v>244</v>
      </c>
      <c r="E1413" s="267"/>
      <c r="F1413" s="269" t="s">
        <v>2063</v>
      </c>
      <c r="G1413" s="267"/>
      <c r="H1413" s="270">
        <v>5.94</v>
      </c>
      <c r="I1413" s="271"/>
      <c r="J1413" s="267"/>
      <c r="K1413" s="267"/>
      <c r="L1413" s="272"/>
      <c r="M1413" s="273"/>
      <c r="N1413" s="274"/>
      <c r="O1413" s="274"/>
      <c r="P1413" s="274"/>
      <c r="Q1413" s="274"/>
      <c r="R1413" s="274"/>
      <c r="S1413" s="274"/>
      <c r="T1413" s="275"/>
      <c r="AT1413" s="276" t="s">
        <v>244</v>
      </c>
      <c r="AU1413" s="276" t="s">
        <v>88</v>
      </c>
      <c r="AV1413" s="13" t="s">
        <v>88</v>
      </c>
      <c r="AW1413" s="13" t="s">
        <v>6</v>
      </c>
      <c r="AX1413" s="13" t="s">
        <v>86</v>
      </c>
      <c r="AY1413" s="276" t="s">
        <v>187</v>
      </c>
    </row>
    <row r="1414" spans="2:65" s="1" customFormat="1" ht="25.5" customHeight="1">
      <c r="B1414" s="49"/>
      <c r="C1414" s="237" t="s">
        <v>2064</v>
      </c>
      <c r="D1414" s="237" t="s">
        <v>190</v>
      </c>
      <c r="E1414" s="238" t="s">
        <v>2065</v>
      </c>
      <c r="F1414" s="239" t="s">
        <v>2066</v>
      </c>
      <c r="G1414" s="240" t="s">
        <v>393</v>
      </c>
      <c r="H1414" s="241">
        <v>67.5</v>
      </c>
      <c r="I1414" s="242"/>
      <c r="J1414" s="243">
        <f>ROUND(I1414*H1414,2)</f>
        <v>0</v>
      </c>
      <c r="K1414" s="239" t="s">
        <v>194</v>
      </c>
      <c r="L1414" s="75"/>
      <c r="M1414" s="244" t="s">
        <v>34</v>
      </c>
      <c r="N1414" s="245" t="s">
        <v>49</v>
      </c>
      <c r="O1414" s="50"/>
      <c r="P1414" s="246">
        <f>O1414*H1414</f>
        <v>0</v>
      </c>
      <c r="Q1414" s="246">
        <v>0.00031</v>
      </c>
      <c r="R1414" s="246">
        <f>Q1414*H1414</f>
        <v>0.020925</v>
      </c>
      <c r="S1414" s="246">
        <v>0</v>
      </c>
      <c r="T1414" s="247">
        <f>S1414*H1414</f>
        <v>0</v>
      </c>
      <c r="AR1414" s="26" t="s">
        <v>338</v>
      </c>
      <c r="AT1414" s="26" t="s">
        <v>190</v>
      </c>
      <c r="AU1414" s="26" t="s">
        <v>88</v>
      </c>
      <c r="AY1414" s="26" t="s">
        <v>187</v>
      </c>
      <c r="BE1414" s="248">
        <f>IF(N1414="základní",J1414,0)</f>
        <v>0</v>
      </c>
      <c r="BF1414" s="248">
        <f>IF(N1414="snížená",J1414,0)</f>
        <v>0</v>
      </c>
      <c r="BG1414" s="248">
        <f>IF(N1414="zákl. přenesená",J1414,0)</f>
        <v>0</v>
      </c>
      <c r="BH1414" s="248">
        <f>IF(N1414="sníž. přenesená",J1414,0)</f>
        <v>0</v>
      </c>
      <c r="BI1414" s="248">
        <f>IF(N1414="nulová",J1414,0)</f>
        <v>0</v>
      </c>
      <c r="BJ1414" s="26" t="s">
        <v>86</v>
      </c>
      <c r="BK1414" s="248">
        <f>ROUND(I1414*H1414,2)</f>
        <v>0</v>
      </c>
      <c r="BL1414" s="26" t="s">
        <v>338</v>
      </c>
      <c r="BM1414" s="26" t="s">
        <v>2067</v>
      </c>
    </row>
    <row r="1415" spans="2:47" s="1" customFormat="1" ht="13.5">
      <c r="B1415" s="49"/>
      <c r="C1415" s="77"/>
      <c r="D1415" s="253" t="s">
        <v>237</v>
      </c>
      <c r="E1415" s="77"/>
      <c r="F1415" s="254" t="s">
        <v>2068</v>
      </c>
      <c r="G1415" s="77"/>
      <c r="H1415" s="77"/>
      <c r="I1415" s="207"/>
      <c r="J1415" s="77"/>
      <c r="K1415" s="77"/>
      <c r="L1415" s="75"/>
      <c r="M1415" s="255"/>
      <c r="N1415" s="50"/>
      <c r="O1415" s="50"/>
      <c r="P1415" s="50"/>
      <c r="Q1415" s="50"/>
      <c r="R1415" s="50"/>
      <c r="S1415" s="50"/>
      <c r="T1415" s="98"/>
      <c r="AT1415" s="26" t="s">
        <v>237</v>
      </c>
      <c r="AU1415" s="26" t="s">
        <v>88</v>
      </c>
    </row>
    <row r="1416" spans="2:51" s="13" customFormat="1" ht="13.5">
      <c r="B1416" s="266"/>
      <c r="C1416" s="267"/>
      <c r="D1416" s="253" t="s">
        <v>244</v>
      </c>
      <c r="E1416" s="268" t="s">
        <v>34</v>
      </c>
      <c r="F1416" s="269" t="s">
        <v>2069</v>
      </c>
      <c r="G1416" s="267"/>
      <c r="H1416" s="270">
        <v>67.5</v>
      </c>
      <c r="I1416" s="271"/>
      <c r="J1416" s="267"/>
      <c r="K1416" s="267"/>
      <c r="L1416" s="272"/>
      <c r="M1416" s="273"/>
      <c r="N1416" s="274"/>
      <c r="O1416" s="274"/>
      <c r="P1416" s="274"/>
      <c r="Q1416" s="274"/>
      <c r="R1416" s="274"/>
      <c r="S1416" s="274"/>
      <c r="T1416" s="275"/>
      <c r="AT1416" s="276" t="s">
        <v>244</v>
      </c>
      <c r="AU1416" s="276" t="s">
        <v>88</v>
      </c>
      <c r="AV1416" s="13" t="s">
        <v>88</v>
      </c>
      <c r="AW1416" s="13" t="s">
        <v>41</v>
      </c>
      <c r="AX1416" s="13" t="s">
        <v>86</v>
      </c>
      <c r="AY1416" s="276" t="s">
        <v>187</v>
      </c>
    </row>
    <row r="1417" spans="2:65" s="1" customFormat="1" ht="16.5" customHeight="1">
      <c r="B1417" s="49"/>
      <c r="C1417" s="237" t="s">
        <v>2070</v>
      </c>
      <c r="D1417" s="237" t="s">
        <v>190</v>
      </c>
      <c r="E1417" s="238" t="s">
        <v>2071</v>
      </c>
      <c r="F1417" s="239" t="s">
        <v>2072</v>
      </c>
      <c r="G1417" s="240" t="s">
        <v>235</v>
      </c>
      <c r="H1417" s="241">
        <v>334</v>
      </c>
      <c r="I1417" s="242"/>
      <c r="J1417" s="243">
        <f>ROUND(I1417*H1417,2)</f>
        <v>0</v>
      </c>
      <c r="K1417" s="239" t="s">
        <v>194</v>
      </c>
      <c r="L1417" s="75"/>
      <c r="M1417" s="244" t="s">
        <v>34</v>
      </c>
      <c r="N1417" s="245" t="s">
        <v>49</v>
      </c>
      <c r="O1417" s="50"/>
      <c r="P1417" s="246">
        <f>O1417*H1417</f>
        <v>0</v>
      </c>
      <c r="Q1417" s="246">
        <v>0.0003</v>
      </c>
      <c r="R1417" s="246">
        <f>Q1417*H1417</f>
        <v>0.1002</v>
      </c>
      <c r="S1417" s="246">
        <v>0</v>
      </c>
      <c r="T1417" s="247">
        <f>S1417*H1417</f>
        <v>0</v>
      </c>
      <c r="AR1417" s="26" t="s">
        <v>338</v>
      </c>
      <c r="AT1417" s="26" t="s">
        <v>190</v>
      </c>
      <c r="AU1417" s="26" t="s">
        <v>88</v>
      </c>
      <c r="AY1417" s="26" t="s">
        <v>187</v>
      </c>
      <c r="BE1417" s="248">
        <f>IF(N1417="základní",J1417,0)</f>
        <v>0</v>
      </c>
      <c r="BF1417" s="248">
        <f>IF(N1417="snížená",J1417,0)</f>
        <v>0</v>
      </c>
      <c r="BG1417" s="248">
        <f>IF(N1417="zákl. přenesená",J1417,0)</f>
        <v>0</v>
      </c>
      <c r="BH1417" s="248">
        <f>IF(N1417="sníž. přenesená",J1417,0)</f>
        <v>0</v>
      </c>
      <c r="BI1417" s="248">
        <f>IF(N1417="nulová",J1417,0)</f>
        <v>0</v>
      </c>
      <c r="BJ1417" s="26" t="s">
        <v>86</v>
      </c>
      <c r="BK1417" s="248">
        <f>ROUND(I1417*H1417,2)</f>
        <v>0</v>
      </c>
      <c r="BL1417" s="26" t="s">
        <v>338</v>
      </c>
      <c r="BM1417" s="26" t="s">
        <v>2073</v>
      </c>
    </row>
    <row r="1418" spans="2:47" s="1" customFormat="1" ht="13.5">
      <c r="B1418" s="49"/>
      <c r="C1418" s="77"/>
      <c r="D1418" s="253" t="s">
        <v>237</v>
      </c>
      <c r="E1418" s="77"/>
      <c r="F1418" s="254" t="s">
        <v>2068</v>
      </c>
      <c r="G1418" s="77"/>
      <c r="H1418" s="77"/>
      <c r="I1418" s="207"/>
      <c r="J1418" s="77"/>
      <c r="K1418" s="77"/>
      <c r="L1418" s="75"/>
      <c r="M1418" s="255"/>
      <c r="N1418" s="50"/>
      <c r="O1418" s="50"/>
      <c r="P1418" s="50"/>
      <c r="Q1418" s="50"/>
      <c r="R1418" s="50"/>
      <c r="S1418" s="50"/>
      <c r="T1418" s="98"/>
      <c r="AT1418" s="26" t="s">
        <v>237</v>
      </c>
      <c r="AU1418" s="26" t="s">
        <v>88</v>
      </c>
    </row>
    <row r="1419" spans="2:65" s="1" customFormat="1" ht="25.5" customHeight="1">
      <c r="B1419" s="49"/>
      <c r="C1419" s="237" t="s">
        <v>2074</v>
      </c>
      <c r="D1419" s="237" t="s">
        <v>190</v>
      </c>
      <c r="E1419" s="238" t="s">
        <v>2075</v>
      </c>
      <c r="F1419" s="239" t="s">
        <v>2076</v>
      </c>
      <c r="G1419" s="240" t="s">
        <v>235</v>
      </c>
      <c r="H1419" s="241">
        <v>26.45</v>
      </c>
      <c r="I1419" s="242"/>
      <c r="J1419" s="243">
        <f>ROUND(I1419*H1419,2)</f>
        <v>0</v>
      </c>
      <c r="K1419" s="239" t="s">
        <v>194</v>
      </c>
      <c r="L1419" s="75"/>
      <c r="M1419" s="244" t="s">
        <v>34</v>
      </c>
      <c r="N1419" s="245" t="s">
        <v>49</v>
      </c>
      <c r="O1419" s="50"/>
      <c r="P1419" s="246">
        <f>O1419*H1419</f>
        <v>0</v>
      </c>
      <c r="Q1419" s="246">
        <v>0.0029</v>
      </c>
      <c r="R1419" s="246">
        <f>Q1419*H1419</f>
        <v>0.076705</v>
      </c>
      <c r="S1419" s="246">
        <v>0</v>
      </c>
      <c r="T1419" s="247">
        <f>S1419*H1419</f>
        <v>0</v>
      </c>
      <c r="AR1419" s="26" t="s">
        <v>338</v>
      </c>
      <c r="AT1419" s="26" t="s">
        <v>190</v>
      </c>
      <c r="AU1419" s="26" t="s">
        <v>88</v>
      </c>
      <c r="AY1419" s="26" t="s">
        <v>187</v>
      </c>
      <c r="BE1419" s="248">
        <f>IF(N1419="základní",J1419,0)</f>
        <v>0</v>
      </c>
      <c r="BF1419" s="248">
        <f>IF(N1419="snížená",J1419,0)</f>
        <v>0</v>
      </c>
      <c r="BG1419" s="248">
        <f>IF(N1419="zákl. přenesená",J1419,0)</f>
        <v>0</v>
      </c>
      <c r="BH1419" s="248">
        <f>IF(N1419="sníž. přenesená",J1419,0)</f>
        <v>0</v>
      </c>
      <c r="BI1419" s="248">
        <f>IF(N1419="nulová",J1419,0)</f>
        <v>0</v>
      </c>
      <c r="BJ1419" s="26" t="s">
        <v>86</v>
      </c>
      <c r="BK1419" s="248">
        <f>ROUND(I1419*H1419,2)</f>
        <v>0</v>
      </c>
      <c r="BL1419" s="26" t="s">
        <v>338</v>
      </c>
      <c r="BM1419" s="26" t="s">
        <v>2077</v>
      </c>
    </row>
    <row r="1420" spans="2:51" s="12" customFormat="1" ht="13.5">
      <c r="B1420" s="256"/>
      <c r="C1420" s="257"/>
      <c r="D1420" s="253" t="s">
        <v>244</v>
      </c>
      <c r="E1420" s="258" t="s">
        <v>34</v>
      </c>
      <c r="F1420" s="259" t="s">
        <v>2078</v>
      </c>
      <c r="G1420" s="257"/>
      <c r="H1420" s="258" t="s">
        <v>34</v>
      </c>
      <c r="I1420" s="260"/>
      <c r="J1420" s="257"/>
      <c r="K1420" s="257"/>
      <c r="L1420" s="261"/>
      <c r="M1420" s="262"/>
      <c r="N1420" s="263"/>
      <c r="O1420" s="263"/>
      <c r="P1420" s="263"/>
      <c r="Q1420" s="263"/>
      <c r="R1420" s="263"/>
      <c r="S1420" s="263"/>
      <c r="T1420" s="264"/>
      <c r="AT1420" s="265" t="s">
        <v>244</v>
      </c>
      <c r="AU1420" s="265" t="s">
        <v>88</v>
      </c>
      <c r="AV1420" s="12" t="s">
        <v>86</v>
      </c>
      <c r="AW1420" s="12" t="s">
        <v>41</v>
      </c>
      <c r="AX1420" s="12" t="s">
        <v>78</v>
      </c>
      <c r="AY1420" s="265" t="s">
        <v>187</v>
      </c>
    </row>
    <row r="1421" spans="2:51" s="13" customFormat="1" ht="13.5">
      <c r="B1421" s="266"/>
      <c r="C1421" s="267"/>
      <c r="D1421" s="253" t="s">
        <v>244</v>
      </c>
      <c r="E1421" s="268" t="s">
        <v>34</v>
      </c>
      <c r="F1421" s="269" t="s">
        <v>2079</v>
      </c>
      <c r="G1421" s="267"/>
      <c r="H1421" s="270">
        <v>16.975</v>
      </c>
      <c r="I1421" s="271"/>
      <c r="J1421" s="267"/>
      <c r="K1421" s="267"/>
      <c r="L1421" s="272"/>
      <c r="M1421" s="273"/>
      <c r="N1421" s="274"/>
      <c r="O1421" s="274"/>
      <c r="P1421" s="274"/>
      <c r="Q1421" s="274"/>
      <c r="R1421" s="274"/>
      <c r="S1421" s="274"/>
      <c r="T1421" s="275"/>
      <c r="AT1421" s="276" t="s">
        <v>244</v>
      </c>
      <c r="AU1421" s="276" t="s">
        <v>88</v>
      </c>
      <c r="AV1421" s="13" t="s">
        <v>88</v>
      </c>
      <c r="AW1421" s="13" t="s">
        <v>41</v>
      </c>
      <c r="AX1421" s="13" t="s">
        <v>78</v>
      </c>
      <c r="AY1421" s="276" t="s">
        <v>187</v>
      </c>
    </row>
    <row r="1422" spans="2:51" s="12" customFormat="1" ht="13.5">
      <c r="B1422" s="256"/>
      <c r="C1422" s="257"/>
      <c r="D1422" s="253" t="s">
        <v>244</v>
      </c>
      <c r="E1422" s="258" t="s">
        <v>34</v>
      </c>
      <c r="F1422" s="259" t="s">
        <v>2080</v>
      </c>
      <c r="G1422" s="257"/>
      <c r="H1422" s="258" t="s">
        <v>34</v>
      </c>
      <c r="I1422" s="260"/>
      <c r="J1422" s="257"/>
      <c r="K1422" s="257"/>
      <c r="L1422" s="261"/>
      <c r="M1422" s="262"/>
      <c r="N1422" s="263"/>
      <c r="O1422" s="263"/>
      <c r="P1422" s="263"/>
      <c r="Q1422" s="263"/>
      <c r="R1422" s="263"/>
      <c r="S1422" s="263"/>
      <c r="T1422" s="264"/>
      <c r="AT1422" s="265" t="s">
        <v>244</v>
      </c>
      <c r="AU1422" s="265" t="s">
        <v>88</v>
      </c>
      <c r="AV1422" s="12" t="s">
        <v>86</v>
      </c>
      <c r="AW1422" s="12" t="s">
        <v>41</v>
      </c>
      <c r="AX1422" s="12" t="s">
        <v>78</v>
      </c>
      <c r="AY1422" s="265" t="s">
        <v>187</v>
      </c>
    </row>
    <row r="1423" spans="2:51" s="13" customFormat="1" ht="13.5">
      <c r="B1423" s="266"/>
      <c r="C1423" s="267"/>
      <c r="D1423" s="253" t="s">
        <v>244</v>
      </c>
      <c r="E1423" s="268" t="s">
        <v>34</v>
      </c>
      <c r="F1423" s="269" t="s">
        <v>2081</v>
      </c>
      <c r="G1423" s="267"/>
      <c r="H1423" s="270">
        <v>9.475</v>
      </c>
      <c r="I1423" s="271"/>
      <c r="J1423" s="267"/>
      <c r="K1423" s="267"/>
      <c r="L1423" s="272"/>
      <c r="M1423" s="273"/>
      <c r="N1423" s="274"/>
      <c r="O1423" s="274"/>
      <c r="P1423" s="274"/>
      <c r="Q1423" s="274"/>
      <c r="R1423" s="274"/>
      <c r="S1423" s="274"/>
      <c r="T1423" s="275"/>
      <c r="AT1423" s="276" t="s">
        <v>244</v>
      </c>
      <c r="AU1423" s="276" t="s">
        <v>88</v>
      </c>
      <c r="AV1423" s="13" t="s">
        <v>88</v>
      </c>
      <c r="AW1423" s="13" t="s">
        <v>41</v>
      </c>
      <c r="AX1423" s="13" t="s">
        <v>78</v>
      </c>
      <c r="AY1423" s="276" t="s">
        <v>187</v>
      </c>
    </row>
    <row r="1424" spans="2:51" s="14" customFormat="1" ht="13.5">
      <c r="B1424" s="277"/>
      <c r="C1424" s="278"/>
      <c r="D1424" s="253" t="s">
        <v>244</v>
      </c>
      <c r="E1424" s="279" t="s">
        <v>34</v>
      </c>
      <c r="F1424" s="280" t="s">
        <v>251</v>
      </c>
      <c r="G1424" s="278"/>
      <c r="H1424" s="281">
        <v>26.45</v>
      </c>
      <c r="I1424" s="282"/>
      <c r="J1424" s="278"/>
      <c r="K1424" s="278"/>
      <c r="L1424" s="283"/>
      <c r="M1424" s="284"/>
      <c r="N1424" s="285"/>
      <c r="O1424" s="285"/>
      <c r="P1424" s="285"/>
      <c r="Q1424" s="285"/>
      <c r="R1424" s="285"/>
      <c r="S1424" s="285"/>
      <c r="T1424" s="286"/>
      <c r="AT1424" s="287" t="s">
        <v>244</v>
      </c>
      <c r="AU1424" s="287" t="s">
        <v>88</v>
      </c>
      <c r="AV1424" s="14" t="s">
        <v>204</v>
      </c>
      <c r="AW1424" s="14" t="s">
        <v>41</v>
      </c>
      <c r="AX1424" s="14" t="s">
        <v>86</v>
      </c>
      <c r="AY1424" s="287" t="s">
        <v>187</v>
      </c>
    </row>
    <row r="1425" spans="2:65" s="1" customFormat="1" ht="16.5" customHeight="1">
      <c r="B1425" s="49"/>
      <c r="C1425" s="294" t="s">
        <v>2082</v>
      </c>
      <c r="D1425" s="294" t="s">
        <v>531</v>
      </c>
      <c r="E1425" s="295" t="s">
        <v>2083</v>
      </c>
      <c r="F1425" s="296" t="s">
        <v>2084</v>
      </c>
      <c r="G1425" s="297" t="s">
        <v>235</v>
      </c>
      <c r="H1425" s="298">
        <v>29.095</v>
      </c>
      <c r="I1425" s="299"/>
      <c r="J1425" s="300">
        <f>ROUND(I1425*H1425,2)</f>
        <v>0</v>
      </c>
      <c r="K1425" s="296" t="s">
        <v>34</v>
      </c>
      <c r="L1425" s="301"/>
      <c r="M1425" s="302" t="s">
        <v>34</v>
      </c>
      <c r="N1425" s="303" t="s">
        <v>49</v>
      </c>
      <c r="O1425" s="50"/>
      <c r="P1425" s="246">
        <f>O1425*H1425</f>
        <v>0</v>
      </c>
      <c r="Q1425" s="246">
        <v>0.0207</v>
      </c>
      <c r="R1425" s="246">
        <f>Q1425*H1425</f>
        <v>0.6022664999999999</v>
      </c>
      <c r="S1425" s="246">
        <v>0</v>
      </c>
      <c r="T1425" s="247">
        <f>S1425*H1425</f>
        <v>0</v>
      </c>
      <c r="AR1425" s="26" t="s">
        <v>426</v>
      </c>
      <c r="AT1425" s="26" t="s">
        <v>531</v>
      </c>
      <c r="AU1425" s="26" t="s">
        <v>88</v>
      </c>
      <c r="AY1425" s="26" t="s">
        <v>187</v>
      </c>
      <c r="BE1425" s="248">
        <f>IF(N1425="základní",J1425,0)</f>
        <v>0</v>
      </c>
      <c r="BF1425" s="248">
        <f>IF(N1425="snížená",J1425,0)</f>
        <v>0</v>
      </c>
      <c r="BG1425" s="248">
        <f>IF(N1425="zákl. přenesená",J1425,0)</f>
        <v>0</v>
      </c>
      <c r="BH1425" s="248">
        <f>IF(N1425="sníž. přenesená",J1425,0)</f>
        <v>0</v>
      </c>
      <c r="BI1425" s="248">
        <f>IF(N1425="nulová",J1425,0)</f>
        <v>0</v>
      </c>
      <c r="BJ1425" s="26" t="s">
        <v>86</v>
      </c>
      <c r="BK1425" s="248">
        <f>ROUND(I1425*H1425,2)</f>
        <v>0</v>
      </c>
      <c r="BL1425" s="26" t="s">
        <v>338</v>
      </c>
      <c r="BM1425" s="26" t="s">
        <v>2085</v>
      </c>
    </row>
    <row r="1426" spans="2:51" s="13" customFormat="1" ht="13.5">
      <c r="B1426" s="266"/>
      <c r="C1426" s="267"/>
      <c r="D1426" s="253" t="s">
        <v>244</v>
      </c>
      <c r="E1426" s="267"/>
      <c r="F1426" s="269" t="s">
        <v>2086</v>
      </c>
      <c r="G1426" s="267"/>
      <c r="H1426" s="270">
        <v>29.095</v>
      </c>
      <c r="I1426" s="271"/>
      <c r="J1426" s="267"/>
      <c r="K1426" s="267"/>
      <c r="L1426" s="272"/>
      <c r="M1426" s="273"/>
      <c r="N1426" s="274"/>
      <c r="O1426" s="274"/>
      <c r="P1426" s="274"/>
      <c r="Q1426" s="274"/>
      <c r="R1426" s="274"/>
      <c r="S1426" s="274"/>
      <c r="T1426" s="275"/>
      <c r="AT1426" s="276" t="s">
        <v>244</v>
      </c>
      <c r="AU1426" s="276" t="s">
        <v>88</v>
      </c>
      <c r="AV1426" s="13" t="s">
        <v>88</v>
      </c>
      <c r="AW1426" s="13" t="s">
        <v>6</v>
      </c>
      <c r="AX1426" s="13" t="s">
        <v>86</v>
      </c>
      <c r="AY1426" s="276" t="s">
        <v>187</v>
      </c>
    </row>
    <row r="1427" spans="2:65" s="1" customFormat="1" ht="38.25" customHeight="1">
      <c r="B1427" s="49"/>
      <c r="C1427" s="237" t="s">
        <v>2087</v>
      </c>
      <c r="D1427" s="237" t="s">
        <v>190</v>
      </c>
      <c r="E1427" s="238" t="s">
        <v>2088</v>
      </c>
      <c r="F1427" s="239" t="s">
        <v>2089</v>
      </c>
      <c r="G1427" s="240" t="s">
        <v>326</v>
      </c>
      <c r="H1427" s="241">
        <v>8.14</v>
      </c>
      <c r="I1427" s="242"/>
      <c r="J1427" s="243">
        <f>ROUND(I1427*H1427,2)</f>
        <v>0</v>
      </c>
      <c r="K1427" s="239" t="s">
        <v>194</v>
      </c>
      <c r="L1427" s="75"/>
      <c r="M1427" s="244" t="s">
        <v>34</v>
      </c>
      <c r="N1427" s="245" t="s">
        <v>49</v>
      </c>
      <c r="O1427" s="50"/>
      <c r="P1427" s="246">
        <f>O1427*H1427</f>
        <v>0</v>
      </c>
      <c r="Q1427" s="246">
        <v>0</v>
      </c>
      <c r="R1427" s="246">
        <f>Q1427*H1427</f>
        <v>0</v>
      </c>
      <c r="S1427" s="246">
        <v>0</v>
      </c>
      <c r="T1427" s="247">
        <f>S1427*H1427</f>
        <v>0</v>
      </c>
      <c r="AR1427" s="26" t="s">
        <v>338</v>
      </c>
      <c r="AT1427" s="26" t="s">
        <v>190</v>
      </c>
      <c r="AU1427" s="26" t="s">
        <v>88</v>
      </c>
      <c r="AY1427" s="26" t="s">
        <v>187</v>
      </c>
      <c r="BE1427" s="248">
        <f>IF(N1427="základní",J1427,0)</f>
        <v>0</v>
      </c>
      <c r="BF1427" s="248">
        <f>IF(N1427="snížená",J1427,0)</f>
        <v>0</v>
      </c>
      <c r="BG1427" s="248">
        <f>IF(N1427="zákl. přenesená",J1427,0)</f>
        <v>0</v>
      </c>
      <c r="BH1427" s="248">
        <f>IF(N1427="sníž. přenesená",J1427,0)</f>
        <v>0</v>
      </c>
      <c r="BI1427" s="248">
        <f>IF(N1427="nulová",J1427,0)</f>
        <v>0</v>
      </c>
      <c r="BJ1427" s="26" t="s">
        <v>86</v>
      </c>
      <c r="BK1427" s="248">
        <f>ROUND(I1427*H1427,2)</f>
        <v>0</v>
      </c>
      <c r="BL1427" s="26" t="s">
        <v>338</v>
      </c>
      <c r="BM1427" s="26" t="s">
        <v>2090</v>
      </c>
    </row>
    <row r="1428" spans="2:47" s="1" customFormat="1" ht="13.5">
      <c r="B1428" s="49"/>
      <c r="C1428" s="77"/>
      <c r="D1428" s="253" t="s">
        <v>237</v>
      </c>
      <c r="E1428" s="77"/>
      <c r="F1428" s="254" t="s">
        <v>1308</v>
      </c>
      <c r="G1428" s="77"/>
      <c r="H1428" s="77"/>
      <c r="I1428" s="207"/>
      <c r="J1428" s="77"/>
      <c r="K1428" s="77"/>
      <c r="L1428" s="75"/>
      <c r="M1428" s="255"/>
      <c r="N1428" s="50"/>
      <c r="O1428" s="50"/>
      <c r="P1428" s="50"/>
      <c r="Q1428" s="50"/>
      <c r="R1428" s="50"/>
      <c r="S1428" s="50"/>
      <c r="T1428" s="98"/>
      <c r="AT1428" s="26" t="s">
        <v>237</v>
      </c>
      <c r="AU1428" s="26" t="s">
        <v>88</v>
      </c>
    </row>
    <row r="1429" spans="2:63" s="11" customFormat="1" ht="29.85" customHeight="1">
      <c r="B1429" s="221"/>
      <c r="C1429" s="222"/>
      <c r="D1429" s="223" t="s">
        <v>77</v>
      </c>
      <c r="E1429" s="235" t="s">
        <v>2091</v>
      </c>
      <c r="F1429" s="235" t="s">
        <v>2092</v>
      </c>
      <c r="G1429" s="222"/>
      <c r="H1429" s="222"/>
      <c r="I1429" s="225"/>
      <c r="J1429" s="236">
        <f>BK1429</f>
        <v>0</v>
      </c>
      <c r="K1429" s="222"/>
      <c r="L1429" s="227"/>
      <c r="M1429" s="228"/>
      <c r="N1429" s="229"/>
      <c r="O1429" s="229"/>
      <c r="P1429" s="230">
        <f>SUM(P1430:P1454)</f>
        <v>0</v>
      </c>
      <c r="Q1429" s="229"/>
      <c r="R1429" s="230">
        <f>SUM(R1430:R1454)</f>
        <v>0.12496869999999999</v>
      </c>
      <c r="S1429" s="229"/>
      <c r="T1429" s="231">
        <f>SUM(T1430:T1454)</f>
        <v>0</v>
      </c>
      <c r="AR1429" s="232" t="s">
        <v>88</v>
      </c>
      <c r="AT1429" s="233" t="s">
        <v>77</v>
      </c>
      <c r="AU1429" s="233" t="s">
        <v>86</v>
      </c>
      <c r="AY1429" s="232" t="s">
        <v>187</v>
      </c>
      <c r="BK1429" s="234">
        <f>SUM(BK1430:BK1454)</f>
        <v>0</v>
      </c>
    </row>
    <row r="1430" spans="2:65" s="1" customFormat="1" ht="16.5" customHeight="1">
      <c r="B1430" s="49"/>
      <c r="C1430" s="237" t="s">
        <v>2093</v>
      </c>
      <c r="D1430" s="237" t="s">
        <v>190</v>
      </c>
      <c r="E1430" s="238" t="s">
        <v>2094</v>
      </c>
      <c r="F1430" s="239" t="s">
        <v>2095</v>
      </c>
      <c r="G1430" s="240" t="s">
        <v>235</v>
      </c>
      <c r="H1430" s="241">
        <v>151.25</v>
      </c>
      <c r="I1430" s="242"/>
      <c r="J1430" s="243">
        <f>ROUND(I1430*H1430,2)</f>
        <v>0</v>
      </c>
      <c r="K1430" s="239" t="s">
        <v>194</v>
      </c>
      <c r="L1430" s="75"/>
      <c r="M1430" s="244" t="s">
        <v>34</v>
      </c>
      <c r="N1430" s="245" t="s">
        <v>49</v>
      </c>
      <c r="O1430" s="50"/>
      <c r="P1430" s="246">
        <f>O1430*H1430</f>
        <v>0</v>
      </c>
      <c r="Q1430" s="246">
        <v>8E-05</v>
      </c>
      <c r="R1430" s="246">
        <f>Q1430*H1430</f>
        <v>0.012100000000000001</v>
      </c>
      <c r="S1430" s="246">
        <v>0</v>
      </c>
      <c r="T1430" s="247">
        <f>S1430*H1430</f>
        <v>0</v>
      </c>
      <c r="AR1430" s="26" t="s">
        <v>338</v>
      </c>
      <c r="AT1430" s="26" t="s">
        <v>190</v>
      </c>
      <c r="AU1430" s="26" t="s">
        <v>88</v>
      </c>
      <c r="AY1430" s="26" t="s">
        <v>187</v>
      </c>
      <c r="BE1430" s="248">
        <f>IF(N1430="základní",J1430,0)</f>
        <v>0</v>
      </c>
      <c r="BF1430" s="248">
        <f>IF(N1430="snížená",J1430,0)</f>
        <v>0</v>
      </c>
      <c r="BG1430" s="248">
        <f>IF(N1430="zákl. přenesená",J1430,0)</f>
        <v>0</v>
      </c>
      <c r="BH1430" s="248">
        <f>IF(N1430="sníž. přenesená",J1430,0)</f>
        <v>0</v>
      </c>
      <c r="BI1430" s="248">
        <f>IF(N1430="nulová",J1430,0)</f>
        <v>0</v>
      </c>
      <c r="BJ1430" s="26" t="s">
        <v>86</v>
      </c>
      <c r="BK1430" s="248">
        <f>ROUND(I1430*H1430,2)</f>
        <v>0</v>
      </c>
      <c r="BL1430" s="26" t="s">
        <v>338</v>
      </c>
      <c r="BM1430" s="26" t="s">
        <v>2096</v>
      </c>
    </row>
    <row r="1431" spans="2:51" s="13" customFormat="1" ht="13.5">
      <c r="B1431" s="266"/>
      <c r="C1431" s="267"/>
      <c r="D1431" s="253" t="s">
        <v>244</v>
      </c>
      <c r="E1431" s="268" t="s">
        <v>34</v>
      </c>
      <c r="F1431" s="269" t="s">
        <v>2097</v>
      </c>
      <c r="G1431" s="267"/>
      <c r="H1431" s="270">
        <v>151.25</v>
      </c>
      <c r="I1431" s="271"/>
      <c r="J1431" s="267"/>
      <c r="K1431" s="267"/>
      <c r="L1431" s="272"/>
      <c r="M1431" s="273"/>
      <c r="N1431" s="274"/>
      <c r="O1431" s="274"/>
      <c r="P1431" s="274"/>
      <c r="Q1431" s="274"/>
      <c r="R1431" s="274"/>
      <c r="S1431" s="274"/>
      <c r="T1431" s="275"/>
      <c r="AT1431" s="276" t="s">
        <v>244</v>
      </c>
      <c r="AU1431" s="276" t="s">
        <v>88</v>
      </c>
      <c r="AV1431" s="13" t="s">
        <v>88</v>
      </c>
      <c r="AW1431" s="13" t="s">
        <v>41</v>
      </c>
      <c r="AX1431" s="13" t="s">
        <v>86</v>
      </c>
      <c r="AY1431" s="276" t="s">
        <v>187</v>
      </c>
    </row>
    <row r="1432" spans="2:65" s="1" customFormat="1" ht="25.5" customHeight="1">
      <c r="B1432" s="49"/>
      <c r="C1432" s="237" t="s">
        <v>2098</v>
      </c>
      <c r="D1432" s="237" t="s">
        <v>190</v>
      </c>
      <c r="E1432" s="238" t="s">
        <v>2099</v>
      </c>
      <c r="F1432" s="239" t="s">
        <v>2100</v>
      </c>
      <c r="G1432" s="240" t="s">
        <v>235</v>
      </c>
      <c r="H1432" s="241">
        <v>151.25</v>
      </c>
      <c r="I1432" s="242"/>
      <c r="J1432" s="243">
        <f>ROUND(I1432*H1432,2)</f>
        <v>0</v>
      </c>
      <c r="K1432" s="239" t="s">
        <v>194</v>
      </c>
      <c r="L1432" s="75"/>
      <c r="M1432" s="244" t="s">
        <v>34</v>
      </c>
      <c r="N1432" s="245" t="s">
        <v>49</v>
      </c>
      <c r="O1432" s="50"/>
      <c r="P1432" s="246">
        <f>O1432*H1432</f>
        <v>0</v>
      </c>
      <c r="Q1432" s="246">
        <v>0.00027</v>
      </c>
      <c r="R1432" s="246">
        <f>Q1432*H1432</f>
        <v>0.0408375</v>
      </c>
      <c r="S1432" s="246">
        <v>0</v>
      </c>
      <c r="T1432" s="247">
        <f>S1432*H1432</f>
        <v>0</v>
      </c>
      <c r="AR1432" s="26" t="s">
        <v>338</v>
      </c>
      <c r="AT1432" s="26" t="s">
        <v>190</v>
      </c>
      <c r="AU1432" s="26" t="s">
        <v>88</v>
      </c>
      <c r="AY1432" s="26" t="s">
        <v>187</v>
      </c>
      <c r="BE1432" s="248">
        <f>IF(N1432="základní",J1432,0)</f>
        <v>0</v>
      </c>
      <c r="BF1432" s="248">
        <f>IF(N1432="snížená",J1432,0)</f>
        <v>0</v>
      </c>
      <c r="BG1432" s="248">
        <f>IF(N1432="zákl. přenesená",J1432,0)</f>
        <v>0</v>
      </c>
      <c r="BH1432" s="248">
        <f>IF(N1432="sníž. přenesená",J1432,0)</f>
        <v>0</v>
      </c>
      <c r="BI1432" s="248">
        <f>IF(N1432="nulová",J1432,0)</f>
        <v>0</v>
      </c>
      <c r="BJ1432" s="26" t="s">
        <v>86</v>
      </c>
      <c r="BK1432" s="248">
        <f>ROUND(I1432*H1432,2)</f>
        <v>0</v>
      </c>
      <c r="BL1432" s="26" t="s">
        <v>338</v>
      </c>
      <c r="BM1432" s="26" t="s">
        <v>2101</v>
      </c>
    </row>
    <row r="1433" spans="2:65" s="1" customFormat="1" ht="25.5" customHeight="1">
      <c r="B1433" s="49"/>
      <c r="C1433" s="237" t="s">
        <v>2102</v>
      </c>
      <c r="D1433" s="237" t="s">
        <v>190</v>
      </c>
      <c r="E1433" s="238" t="s">
        <v>2103</v>
      </c>
      <c r="F1433" s="239" t="s">
        <v>2104</v>
      </c>
      <c r="G1433" s="240" t="s">
        <v>235</v>
      </c>
      <c r="H1433" s="241">
        <v>300.13</v>
      </c>
      <c r="I1433" s="242"/>
      <c r="J1433" s="243">
        <f>ROUND(I1433*H1433,2)</f>
        <v>0</v>
      </c>
      <c r="K1433" s="239" t="s">
        <v>194</v>
      </c>
      <c r="L1433" s="75"/>
      <c r="M1433" s="244" t="s">
        <v>34</v>
      </c>
      <c r="N1433" s="245" t="s">
        <v>49</v>
      </c>
      <c r="O1433" s="50"/>
      <c r="P1433" s="246">
        <f>O1433*H1433</f>
        <v>0</v>
      </c>
      <c r="Q1433" s="246">
        <v>0.0001</v>
      </c>
      <c r="R1433" s="246">
        <f>Q1433*H1433</f>
        <v>0.030013</v>
      </c>
      <c r="S1433" s="246">
        <v>0</v>
      </c>
      <c r="T1433" s="247">
        <f>S1433*H1433</f>
        <v>0</v>
      </c>
      <c r="AR1433" s="26" t="s">
        <v>338</v>
      </c>
      <c r="AT1433" s="26" t="s">
        <v>190</v>
      </c>
      <c r="AU1433" s="26" t="s">
        <v>88</v>
      </c>
      <c r="AY1433" s="26" t="s">
        <v>187</v>
      </c>
      <c r="BE1433" s="248">
        <f>IF(N1433="základní",J1433,0)</f>
        <v>0</v>
      </c>
      <c r="BF1433" s="248">
        <f>IF(N1433="snížená",J1433,0)</f>
        <v>0</v>
      </c>
      <c r="BG1433" s="248">
        <f>IF(N1433="zákl. přenesená",J1433,0)</f>
        <v>0</v>
      </c>
      <c r="BH1433" s="248">
        <f>IF(N1433="sníž. přenesená",J1433,0)</f>
        <v>0</v>
      </c>
      <c r="BI1433" s="248">
        <f>IF(N1433="nulová",J1433,0)</f>
        <v>0</v>
      </c>
      <c r="BJ1433" s="26" t="s">
        <v>86</v>
      </c>
      <c r="BK1433" s="248">
        <f>ROUND(I1433*H1433,2)</f>
        <v>0</v>
      </c>
      <c r="BL1433" s="26" t="s">
        <v>338</v>
      </c>
      <c r="BM1433" s="26" t="s">
        <v>2105</v>
      </c>
    </row>
    <row r="1434" spans="2:51" s="12" customFormat="1" ht="13.5">
      <c r="B1434" s="256"/>
      <c r="C1434" s="257"/>
      <c r="D1434" s="253" t="s">
        <v>244</v>
      </c>
      <c r="E1434" s="258" t="s">
        <v>34</v>
      </c>
      <c r="F1434" s="259" t="s">
        <v>975</v>
      </c>
      <c r="G1434" s="257"/>
      <c r="H1434" s="258" t="s">
        <v>34</v>
      </c>
      <c r="I1434" s="260"/>
      <c r="J1434" s="257"/>
      <c r="K1434" s="257"/>
      <c r="L1434" s="261"/>
      <c r="M1434" s="262"/>
      <c r="N1434" s="263"/>
      <c r="O1434" s="263"/>
      <c r="P1434" s="263"/>
      <c r="Q1434" s="263"/>
      <c r="R1434" s="263"/>
      <c r="S1434" s="263"/>
      <c r="T1434" s="264"/>
      <c r="AT1434" s="265" t="s">
        <v>244</v>
      </c>
      <c r="AU1434" s="265" t="s">
        <v>88</v>
      </c>
      <c r="AV1434" s="12" t="s">
        <v>86</v>
      </c>
      <c r="AW1434" s="12" t="s">
        <v>41</v>
      </c>
      <c r="AX1434" s="12" t="s">
        <v>78</v>
      </c>
      <c r="AY1434" s="265" t="s">
        <v>187</v>
      </c>
    </row>
    <row r="1435" spans="2:51" s="13" customFormat="1" ht="13.5">
      <c r="B1435" s="266"/>
      <c r="C1435" s="267"/>
      <c r="D1435" s="253" t="s">
        <v>244</v>
      </c>
      <c r="E1435" s="268" t="s">
        <v>34</v>
      </c>
      <c r="F1435" s="269" t="s">
        <v>1130</v>
      </c>
      <c r="G1435" s="267"/>
      <c r="H1435" s="270">
        <v>154.1</v>
      </c>
      <c r="I1435" s="271"/>
      <c r="J1435" s="267"/>
      <c r="K1435" s="267"/>
      <c r="L1435" s="272"/>
      <c r="M1435" s="273"/>
      <c r="N1435" s="274"/>
      <c r="O1435" s="274"/>
      <c r="P1435" s="274"/>
      <c r="Q1435" s="274"/>
      <c r="R1435" s="274"/>
      <c r="S1435" s="274"/>
      <c r="T1435" s="275"/>
      <c r="AT1435" s="276" t="s">
        <v>244</v>
      </c>
      <c r="AU1435" s="276" t="s">
        <v>88</v>
      </c>
      <c r="AV1435" s="13" t="s">
        <v>88</v>
      </c>
      <c r="AW1435" s="13" t="s">
        <v>41</v>
      </c>
      <c r="AX1435" s="13" t="s">
        <v>78</v>
      </c>
      <c r="AY1435" s="276" t="s">
        <v>187</v>
      </c>
    </row>
    <row r="1436" spans="2:51" s="12" customFormat="1" ht="13.5">
      <c r="B1436" s="256"/>
      <c r="C1436" s="257"/>
      <c r="D1436" s="253" t="s">
        <v>244</v>
      </c>
      <c r="E1436" s="258" t="s">
        <v>34</v>
      </c>
      <c r="F1436" s="259" t="s">
        <v>2106</v>
      </c>
      <c r="G1436" s="257"/>
      <c r="H1436" s="258" t="s">
        <v>34</v>
      </c>
      <c r="I1436" s="260"/>
      <c r="J1436" s="257"/>
      <c r="K1436" s="257"/>
      <c r="L1436" s="261"/>
      <c r="M1436" s="262"/>
      <c r="N1436" s="263"/>
      <c r="O1436" s="263"/>
      <c r="P1436" s="263"/>
      <c r="Q1436" s="263"/>
      <c r="R1436" s="263"/>
      <c r="S1436" s="263"/>
      <c r="T1436" s="264"/>
      <c r="AT1436" s="265" t="s">
        <v>244</v>
      </c>
      <c r="AU1436" s="265" t="s">
        <v>88</v>
      </c>
      <c r="AV1436" s="12" t="s">
        <v>86</v>
      </c>
      <c r="AW1436" s="12" t="s">
        <v>41</v>
      </c>
      <c r="AX1436" s="12" t="s">
        <v>78</v>
      </c>
      <c r="AY1436" s="265" t="s">
        <v>187</v>
      </c>
    </row>
    <row r="1437" spans="2:51" s="13" customFormat="1" ht="13.5">
      <c r="B1437" s="266"/>
      <c r="C1437" s="267"/>
      <c r="D1437" s="253" t="s">
        <v>244</v>
      </c>
      <c r="E1437" s="268" t="s">
        <v>34</v>
      </c>
      <c r="F1437" s="269" t="s">
        <v>2107</v>
      </c>
      <c r="G1437" s="267"/>
      <c r="H1437" s="270">
        <v>6.6</v>
      </c>
      <c r="I1437" s="271"/>
      <c r="J1437" s="267"/>
      <c r="K1437" s="267"/>
      <c r="L1437" s="272"/>
      <c r="M1437" s="273"/>
      <c r="N1437" s="274"/>
      <c r="O1437" s="274"/>
      <c r="P1437" s="274"/>
      <c r="Q1437" s="274"/>
      <c r="R1437" s="274"/>
      <c r="S1437" s="274"/>
      <c r="T1437" s="275"/>
      <c r="AT1437" s="276" t="s">
        <v>244</v>
      </c>
      <c r="AU1437" s="276" t="s">
        <v>88</v>
      </c>
      <c r="AV1437" s="13" t="s">
        <v>88</v>
      </c>
      <c r="AW1437" s="13" t="s">
        <v>41</v>
      </c>
      <c r="AX1437" s="13" t="s">
        <v>78</v>
      </c>
      <c r="AY1437" s="276" t="s">
        <v>187</v>
      </c>
    </row>
    <row r="1438" spans="2:51" s="12" customFormat="1" ht="13.5">
      <c r="B1438" s="256"/>
      <c r="C1438" s="257"/>
      <c r="D1438" s="253" t="s">
        <v>244</v>
      </c>
      <c r="E1438" s="258" t="s">
        <v>34</v>
      </c>
      <c r="F1438" s="259" t="s">
        <v>977</v>
      </c>
      <c r="G1438" s="257"/>
      <c r="H1438" s="258" t="s">
        <v>34</v>
      </c>
      <c r="I1438" s="260"/>
      <c r="J1438" s="257"/>
      <c r="K1438" s="257"/>
      <c r="L1438" s="261"/>
      <c r="M1438" s="262"/>
      <c r="N1438" s="263"/>
      <c r="O1438" s="263"/>
      <c r="P1438" s="263"/>
      <c r="Q1438" s="263"/>
      <c r="R1438" s="263"/>
      <c r="S1438" s="263"/>
      <c r="T1438" s="264"/>
      <c r="AT1438" s="265" t="s">
        <v>244</v>
      </c>
      <c r="AU1438" s="265" t="s">
        <v>88</v>
      </c>
      <c r="AV1438" s="12" t="s">
        <v>86</v>
      </c>
      <c r="AW1438" s="12" t="s">
        <v>41</v>
      </c>
      <c r="AX1438" s="12" t="s">
        <v>78</v>
      </c>
      <c r="AY1438" s="265" t="s">
        <v>187</v>
      </c>
    </row>
    <row r="1439" spans="2:51" s="13" customFormat="1" ht="13.5">
      <c r="B1439" s="266"/>
      <c r="C1439" s="267"/>
      <c r="D1439" s="253" t="s">
        <v>244</v>
      </c>
      <c r="E1439" s="268" t="s">
        <v>34</v>
      </c>
      <c r="F1439" s="269" t="s">
        <v>1131</v>
      </c>
      <c r="G1439" s="267"/>
      <c r="H1439" s="270">
        <v>23.8</v>
      </c>
      <c r="I1439" s="271"/>
      <c r="J1439" s="267"/>
      <c r="K1439" s="267"/>
      <c r="L1439" s="272"/>
      <c r="M1439" s="273"/>
      <c r="N1439" s="274"/>
      <c r="O1439" s="274"/>
      <c r="P1439" s="274"/>
      <c r="Q1439" s="274"/>
      <c r="R1439" s="274"/>
      <c r="S1439" s="274"/>
      <c r="T1439" s="275"/>
      <c r="AT1439" s="276" t="s">
        <v>244</v>
      </c>
      <c r="AU1439" s="276" t="s">
        <v>88</v>
      </c>
      <c r="AV1439" s="13" t="s">
        <v>88</v>
      </c>
      <c r="AW1439" s="13" t="s">
        <v>41</v>
      </c>
      <c r="AX1439" s="13" t="s">
        <v>78</v>
      </c>
      <c r="AY1439" s="276" t="s">
        <v>187</v>
      </c>
    </row>
    <row r="1440" spans="2:51" s="12" customFormat="1" ht="13.5">
      <c r="B1440" s="256"/>
      <c r="C1440" s="257"/>
      <c r="D1440" s="253" t="s">
        <v>244</v>
      </c>
      <c r="E1440" s="258" t="s">
        <v>34</v>
      </c>
      <c r="F1440" s="259" t="s">
        <v>2108</v>
      </c>
      <c r="G1440" s="257"/>
      <c r="H1440" s="258" t="s">
        <v>34</v>
      </c>
      <c r="I1440" s="260"/>
      <c r="J1440" s="257"/>
      <c r="K1440" s="257"/>
      <c r="L1440" s="261"/>
      <c r="M1440" s="262"/>
      <c r="N1440" s="263"/>
      <c r="O1440" s="263"/>
      <c r="P1440" s="263"/>
      <c r="Q1440" s="263"/>
      <c r="R1440" s="263"/>
      <c r="S1440" s="263"/>
      <c r="T1440" s="264"/>
      <c r="AT1440" s="265" t="s">
        <v>244</v>
      </c>
      <c r="AU1440" s="265" t="s">
        <v>88</v>
      </c>
      <c r="AV1440" s="12" t="s">
        <v>86</v>
      </c>
      <c r="AW1440" s="12" t="s">
        <v>41</v>
      </c>
      <c r="AX1440" s="12" t="s">
        <v>78</v>
      </c>
      <c r="AY1440" s="265" t="s">
        <v>187</v>
      </c>
    </row>
    <row r="1441" spans="2:51" s="13" customFormat="1" ht="13.5">
      <c r="B1441" s="266"/>
      <c r="C1441" s="267"/>
      <c r="D1441" s="253" t="s">
        <v>244</v>
      </c>
      <c r="E1441" s="268" t="s">
        <v>34</v>
      </c>
      <c r="F1441" s="269" t="s">
        <v>2109</v>
      </c>
      <c r="G1441" s="267"/>
      <c r="H1441" s="270">
        <v>15.77</v>
      </c>
      <c r="I1441" s="271"/>
      <c r="J1441" s="267"/>
      <c r="K1441" s="267"/>
      <c r="L1441" s="272"/>
      <c r="M1441" s="273"/>
      <c r="N1441" s="274"/>
      <c r="O1441" s="274"/>
      <c r="P1441" s="274"/>
      <c r="Q1441" s="274"/>
      <c r="R1441" s="274"/>
      <c r="S1441" s="274"/>
      <c r="T1441" s="275"/>
      <c r="AT1441" s="276" t="s">
        <v>244</v>
      </c>
      <c r="AU1441" s="276" t="s">
        <v>88</v>
      </c>
      <c r="AV1441" s="13" t="s">
        <v>88</v>
      </c>
      <c r="AW1441" s="13" t="s">
        <v>41</v>
      </c>
      <c r="AX1441" s="13" t="s">
        <v>78</v>
      </c>
      <c r="AY1441" s="276" t="s">
        <v>187</v>
      </c>
    </row>
    <row r="1442" spans="2:51" s="12" customFormat="1" ht="13.5">
      <c r="B1442" s="256"/>
      <c r="C1442" s="257"/>
      <c r="D1442" s="253" t="s">
        <v>244</v>
      </c>
      <c r="E1442" s="258" t="s">
        <v>34</v>
      </c>
      <c r="F1442" s="259" t="s">
        <v>1000</v>
      </c>
      <c r="G1442" s="257"/>
      <c r="H1442" s="258" t="s">
        <v>34</v>
      </c>
      <c r="I1442" s="260"/>
      <c r="J1442" s="257"/>
      <c r="K1442" s="257"/>
      <c r="L1442" s="261"/>
      <c r="M1442" s="262"/>
      <c r="N1442" s="263"/>
      <c r="O1442" s="263"/>
      <c r="P1442" s="263"/>
      <c r="Q1442" s="263"/>
      <c r="R1442" s="263"/>
      <c r="S1442" s="263"/>
      <c r="T1442" s="264"/>
      <c r="AT1442" s="265" t="s">
        <v>244</v>
      </c>
      <c r="AU1442" s="265" t="s">
        <v>88</v>
      </c>
      <c r="AV1442" s="12" t="s">
        <v>86</v>
      </c>
      <c r="AW1442" s="12" t="s">
        <v>41</v>
      </c>
      <c r="AX1442" s="12" t="s">
        <v>78</v>
      </c>
      <c r="AY1442" s="265" t="s">
        <v>187</v>
      </c>
    </row>
    <row r="1443" spans="2:51" s="13" customFormat="1" ht="13.5">
      <c r="B1443" s="266"/>
      <c r="C1443" s="267"/>
      <c r="D1443" s="253" t="s">
        <v>244</v>
      </c>
      <c r="E1443" s="268" t="s">
        <v>34</v>
      </c>
      <c r="F1443" s="269" t="s">
        <v>2110</v>
      </c>
      <c r="G1443" s="267"/>
      <c r="H1443" s="270">
        <v>15.06</v>
      </c>
      <c r="I1443" s="271"/>
      <c r="J1443" s="267"/>
      <c r="K1443" s="267"/>
      <c r="L1443" s="272"/>
      <c r="M1443" s="273"/>
      <c r="N1443" s="274"/>
      <c r="O1443" s="274"/>
      <c r="P1443" s="274"/>
      <c r="Q1443" s="274"/>
      <c r="R1443" s="274"/>
      <c r="S1443" s="274"/>
      <c r="T1443" s="275"/>
      <c r="AT1443" s="276" t="s">
        <v>244</v>
      </c>
      <c r="AU1443" s="276" t="s">
        <v>88</v>
      </c>
      <c r="AV1443" s="13" t="s">
        <v>88</v>
      </c>
      <c r="AW1443" s="13" t="s">
        <v>41</v>
      </c>
      <c r="AX1443" s="13" t="s">
        <v>78</v>
      </c>
      <c r="AY1443" s="276" t="s">
        <v>187</v>
      </c>
    </row>
    <row r="1444" spans="2:51" s="12" customFormat="1" ht="13.5">
      <c r="B1444" s="256"/>
      <c r="C1444" s="257"/>
      <c r="D1444" s="253" t="s">
        <v>244</v>
      </c>
      <c r="E1444" s="258" t="s">
        <v>34</v>
      </c>
      <c r="F1444" s="259" t="s">
        <v>2111</v>
      </c>
      <c r="G1444" s="257"/>
      <c r="H1444" s="258" t="s">
        <v>34</v>
      </c>
      <c r="I1444" s="260"/>
      <c r="J1444" s="257"/>
      <c r="K1444" s="257"/>
      <c r="L1444" s="261"/>
      <c r="M1444" s="262"/>
      <c r="N1444" s="263"/>
      <c r="O1444" s="263"/>
      <c r="P1444" s="263"/>
      <c r="Q1444" s="263"/>
      <c r="R1444" s="263"/>
      <c r="S1444" s="263"/>
      <c r="T1444" s="264"/>
      <c r="AT1444" s="265" t="s">
        <v>244</v>
      </c>
      <c r="AU1444" s="265" t="s">
        <v>88</v>
      </c>
      <c r="AV1444" s="12" t="s">
        <v>86</v>
      </c>
      <c r="AW1444" s="12" t="s">
        <v>41</v>
      </c>
      <c r="AX1444" s="12" t="s">
        <v>78</v>
      </c>
      <c r="AY1444" s="265" t="s">
        <v>187</v>
      </c>
    </row>
    <row r="1445" spans="2:51" s="13" customFormat="1" ht="13.5">
      <c r="B1445" s="266"/>
      <c r="C1445" s="267"/>
      <c r="D1445" s="253" t="s">
        <v>244</v>
      </c>
      <c r="E1445" s="268" t="s">
        <v>34</v>
      </c>
      <c r="F1445" s="269" t="s">
        <v>2112</v>
      </c>
      <c r="G1445" s="267"/>
      <c r="H1445" s="270">
        <v>5.7</v>
      </c>
      <c r="I1445" s="271"/>
      <c r="J1445" s="267"/>
      <c r="K1445" s="267"/>
      <c r="L1445" s="272"/>
      <c r="M1445" s="273"/>
      <c r="N1445" s="274"/>
      <c r="O1445" s="274"/>
      <c r="P1445" s="274"/>
      <c r="Q1445" s="274"/>
      <c r="R1445" s="274"/>
      <c r="S1445" s="274"/>
      <c r="T1445" s="275"/>
      <c r="AT1445" s="276" t="s">
        <v>244</v>
      </c>
      <c r="AU1445" s="276" t="s">
        <v>88</v>
      </c>
      <c r="AV1445" s="13" t="s">
        <v>88</v>
      </c>
      <c r="AW1445" s="13" t="s">
        <v>41</v>
      </c>
      <c r="AX1445" s="13" t="s">
        <v>78</v>
      </c>
      <c r="AY1445" s="276" t="s">
        <v>187</v>
      </c>
    </row>
    <row r="1446" spans="2:51" s="12" customFormat="1" ht="13.5">
      <c r="B1446" s="256"/>
      <c r="C1446" s="257"/>
      <c r="D1446" s="253" t="s">
        <v>244</v>
      </c>
      <c r="E1446" s="258" t="s">
        <v>34</v>
      </c>
      <c r="F1446" s="259" t="s">
        <v>1036</v>
      </c>
      <c r="G1446" s="257"/>
      <c r="H1446" s="258" t="s">
        <v>34</v>
      </c>
      <c r="I1446" s="260"/>
      <c r="J1446" s="257"/>
      <c r="K1446" s="257"/>
      <c r="L1446" s="261"/>
      <c r="M1446" s="262"/>
      <c r="N1446" s="263"/>
      <c r="O1446" s="263"/>
      <c r="P1446" s="263"/>
      <c r="Q1446" s="263"/>
      <c r="R1446" s="263"/>
      <c r="S1446" s="263"/>
      <c r="T1446" s="264"/>
      <c r="AT1446" s="265" t="s">
        <v>244</v>
      </c>
      <c r="AU1446" s="265" t="s">
        <v>88</v>
      </c>
      <c r="AV1446" s="12" t="s">
        <v>86</v>
      </c>
      <c r="AW1446" s="12" t="s">
        <v>41</v>
      </c>
      <c r="AX1446" s="12" t="s">
        <v>78</v>
      </c>
      <c r="AY1446" s="265" t="s">
        <v>187</v>
      </c>
    </row>
    <row r="1447" spans="2:51" s="13" customFormat="1" ht="13.5">
      <c r="B1447" s="266"/>
      <c r="C1447" s="267"/>
      <c r="D1447" s="253" t="s">
        <v>244</v>
      </c>
      <c r="E1447" s="268" t="s">
        <v>34</v>
      </c>
      <c r="F1447" s="269" t="s">
        <v>1149</v>
      </c>
      <c r="G1447" s="267"/>
      <c r="H1447" s="270">
        <v>36.9</v>
      </c>
      <c r="I1447" s="271"/>
      <c r="J1447" s="267"/>
      <c r="K1447" s="267"/>
      <c r="L1447" s="272"/>
      <c r="M1447" s="273"/>
      <c r="N1447" s="274"/>
      <c r="O1447" s="274"/>
      <c r="P1447" s="274"/>
      <c r="Q1447" s="274"/>
      <c r="R1447" s="274"/>
      <c r="S1447" s="274"/>
      <c r="T1447" s="275"/>
      <c r="AT1447" s="276" t="s">
        <v>244</v>
      </c>
      <c r="AU1447" s="276" t="s">
        <v>88</v>
      </c>
      <c r="AV1447" s="13" t="s">
        <v>88</v>
      </c>
      <c r="AW1447" s="13" t="s">
        <v>41</v>
      </c>
      <c r="AX1447" s="13" t="s">
        <v>78</v>
      </c>
      <c r="AY1447" s="276" t="s">
        <v>187</v>
      </c>
    </row>
    <row r="1448" spans="2:51" s="12" customFormat="1" ht="13.5">
      <c r="B1448" s="256"/>
      <c r="C1448" s="257"/>
      <c r="D1448" s="253" t="s">
        <v>244</v>
      </c>
      <c r="E1448" s="258" t="s">
        <v>34</v>
      </c>
      <c r="F1448" s="259" t="s">
        <v>1010</v>
      </c>
      <c r="G1448" s="257"/>
      <c r="H1448" s="258" t="s">
        <v>34</v>
      </c>
      <c r="I1448" s="260"/>
      <c r="J1448" s="257"/>
      <c r="K1448" s="257"/>
      <c r="L1448" s="261"/>
      <c r="M1448" s="262"/>
      <c r="N1448" s="263"/>
      <c r="O1448" s="263"/>
      <c r="P1448" s="263"/>
      <c r="Q1448" s="263"/>
      <c r="R1448" s="263"/>
      <c r="S1448" s="263"/>
      <c r="T1448" s="264"/>
      <c r="AT1448" s="265" t="s">
        <v>244</v>
      </c>
      <c r="AU1448" s="265" t="s">
        <v>88</v>
      </c>
      <c r="AV1448" s="12" t="s">
        <v>86</v>
      </c>
      <c r="AW1448" s="12" t="s">
        <v>41</v>
      </c>
      <c r="AX1448" s="12" t="s">
        <v>78</v>
      </c>
      <c r="AY1448" s="265" t="s">
        <v>187</v>
      </c>
    </row>
    <row r="1449" spans="2:51" s="13" customFormat="1" ht="13.5">
      <c r="B1449" s="266"/>
      <c r="C1449" s="267"/>
      <c r="D1449" s="253" t="s">
        <v>244</v>
      </c>
      <c r="E1449" s="268" t="s">
        <v>34</v>
      </c>
      <c r="F1449" s="269" t="s">
        <v>1153</v>
      </c>
      <c r="G1449" s="267"/>
      <c r="H1449" s="270">
        <v>42.2</v>
      </c>
      <c r="I1449" s="271"/>
      <c r="J1449" s="267"/>
      <c r="K1449" s="267"/>
      <c r="L1449" s="272"/>
      <c r="M1449" s="273"/>
      <c r="N1449" s="274"/>
      <c r="O1449" s="274"/>
      <c r="P1449" s="274"/>
      <c r="Q1449" s="274"/>
      <c r="R1449" s="274"/>
      <c r="S1449" s="274"/>
      <c r="T1449" s="275"/>
      <c r="AT1449" s="276" t="s">
        <v>244</v>
      </c>
      <c r="AU1449" s="276" t="s">
        <v>88</v>
      </c>
      <c r="AV1449" s="13" t="s">
        <v>88</v>
      </c>
      <c r="AW1449" s="13" t="s">
        <v>41</v>
      </c>
      <c r="AX1449" s="13" t="s">
        <v>78</v>
      </c>
      <c r="AY1449" s="276" t="s">
        <v>187</v>
      </c>
    </row>
    <row r="1450" spans="2:51" s="14" customFormat="1" ht="13.5">
      <c r="B1450" s="277"/>
      <c r="C1450" s="278"/>
      <c r="D1450" s="253" t="s">
        <v>244</v>
      </c>
      <c r="E1450" s="279" t="s">
        <v>34</v>
      </c>
      <c r="F1450" s="280" t="s">
        <v>251</v>
      </c>
      <c r="G1450" s="278"/>
      <c r="H1450" s="281">
        <v>300.13</v>
      </c>
      <c r="I1450" s="282"/>
      <c r="J1450" s="278"/>
      <c r="K1450" s="278"/>
      <c r="L1450" s="283"/>
      <c r="M1450" s="284"/>
      <c r="N1450" s="285"/>
      <c r="O1450" s="285"/>
      <c r="P1450" s="285"/>
      <c r="Q1450" s="285"/>
      <c r="R1450" s="285"/>
      <c r="S1450" s="285"/>
      <c r="T1450" s="286"/>
      <c r="AT1450" s="287" t="s">
        <v>244</v>
      </c>
      <c r="AU1450" s="287" t="s">
        <v>88</v>
      </c>
      <c r="AV1450" s="14" t="s">
        <v>204</v>
      </c>
      <c r="AW1450" s="14" t="s">
        <v>41</v>
      </c>
      <c r="AX1450" s="14" t="s">
        <v>86</v>
      </c>
      <c r="AY1450" s="287" t="s">
        <v>187</v>
      </c>
    </row>
    <row r="1451" spans="2:65" s="1" customFormat="1" ht="16.5" customHeight="1">
      <c r="B1451" s="49"/>
      <c r="C1451" s="237" t="s">
        <v>2113</v>
      </c>
      <c r="D1451" s="237" t="s">
        <v>190</v>
      </c>
      <c r="E1451" s="238" t="s">
        <v>2114</v>
      </c>
      <c r="F1451" s="239" t="s">
        <v>2115</v>
      </c>
      <c r="G1451" s="240" t="s">
        <v>235</v>
      </c>
      <c r="H1451" s="241">
        <v>300.13</v>
      </c>
      <c r="I1451" s="242"/>
      <c r="J1451" s="243">
        <f>ROUND(I1451*H1451,2)</f>
        <v>0</v>
      </c>
      <c r="K1451" s="239" t="s">
        <v>194</v>
      </c>
      <c r="L1451" s="75"/>
      <c r="M1451" s="244" t="s">
        <v>34</v>
      </c>
      <c r="N1451" s="245" t="s">
        <v>49</v>
      </c>
      <c r="O1451" s="50"/>
      <c r="P1451" s="246">
        <f>O1451*H1451</f>
        <v>0</v>
      </c>
      <c r="Q1451" s="246">
        <v>0.00014</v>
      </c>
      <c r="R1451" s="246">
        <f>Q1451*H1451</f>
        <v>0.0420182</v>
      </c>
      <c r="S1451" s="246">
        <v>0</v>
      </c>
      <c r="T1451" s="247">
        <f>S1451*H1451</f>
        <v>0</v>
      </c>
      <c r="AR1451" s="26" t="s">
        <v>338</v>
      </c>
      <c r="AT1451" s="26" t="s">
        <v>190</v>
      </c>
      <c r="AU1451" s="26" t="s">
        <v>88</v>
      </c>
      <c r="AY1451" s="26" t="s">
        <v>187</v>
      </c>
      <c r="BE1451" s="248">
        <f>IF(N1451="základní",J1451,0)</f>
        <v>0</v>
      </c>
      <c r="BF1451" s="248">
        <f>IF(N1451="snížená",J1451,0)</f>
        <v>0</v>
      </c>
      <c r="BG1451" s="248">
        <f>IF(N1451="zákl. přenesená",J1451,0)</f>
        <v>0</v>
      </c>
      <c r="BH1451" s="248">
        <f>IF(N1451="sníž. přenesená",J1451,0)</f>
        <v>0</v>
      </c>
      <c r="BI1451" s="248">
        <f>IF(N1451="nulová",J1451,0)</f>
        <v>0</v>
      </c>
      <c r="BJ1451" s="26" t="s">
        <v>86</v>
      </c>
      <c r="BK1451" s="248">
        <f>ROUND(I1451*H1451,2)</f>
        <v>0</v>
      </c>
      <c r="BL1451" s="26" t="s">
        <v>338</v>
      </c>
      <c r="BM1451" s="26" t="s">
        <v>2116</v>
      </c>
    </row>
    <row r="1452" spans="2:65" s="1" customFormat="1" ht="16.5" customHeight="1">
      <c r="B1452" s="49"/>
      <c r="C1452" s="237" t="s">
        <v>2117</v>
      </c>
      <c r="D1452" s="237" t="s">
        <v>190</v>
      </c>
      <c r="E1452" s="238" t="s">
        <v>2118</v>
      </c>
      <c r="F1452" s="239" t="s">
        <v>2119</v>
      </c>
      <c r="G1452" s="240" t="s">
        <v>235</v>
      </c>
      <c r="H1452" s="241">
        <v>94.16</v>
      </c>
      <c r="I1452" s="242"/>
      <c r="J1452" s="243">
        <f>ROUND(I1452*H1452,2)</f>
        <v>0</v>
      </c>
      <c r="K1452" s="239" t="s">
        <v>34</v>
      </c>
      <c r="L1452" s="75"/>
      <c r="M1452" s="244" t="s">
        <v>34</v>
      </c>
      <c r="N1452" s="245" t="s">
        <v>49</v>
      </c>
      <c r="O1452" s="50"/>
      <c r="P1452" s="246">
        <f>O1452*H1452</f>
        <v>0</v>
      </c>
      <c r="Q1452" s="246">
        <v>0</v>
      </c>
      <c r="R1452" s="246">
        <f>Q1452*H1452</f>
        <v>0</v>
      </c>
      <c r="S1452" s="246">
        <v>0</v>
      </c>
      <c r="T1452" s="247">
        <f>S1452*H1452</f>
        <v>0</v>
      </c>
      <c r="AR1452" s="26" t="s">
        <v>338</v>
      </c>
      <c r="AT1452" s="26" t="s">
        <v>190</v>
      </c>
      <c r="AU1452" s="26" t="s">
        <v>88</v>
      </c>
      <c r="AY1452" s="26" t="s">
        <v>187</v>
      </c>
      <c r="BE1452" s="248">
        <f>IF(N1452="základní",J1452,0)</f>
        <v>0</v>
      </c>
      <c r="BF1452" s="248">
        <f>IF(N1452="snížená",J1452,0)</f>
        <v>0</v>
      </c>
      <c r="BG1452" s="248">
        <f>IF(N1452="zákl. přenesená",J1452,0)</f>
        <v>0</v>
      </c>
      <c r="BH1452" s="248">
        <f>IF(N1452="sníž. přenesená",J1452,0)</f>
        <v>0</v>
      </c>
      <c r="BI1452" s="248">
        <f>IF(N1452="nulová",J1452,0)</f>
        <v>0</v>
      </c>
      <c r="BJ1452" s="26" t="s">
        <v>86</v>
      </c>
      <c r="BK1452" s="248">
        <f>ROUND(I1452*H1452,2)</f>
        <v>0</v>
      </c>
      <c r="BL1452" s="26" t="s">
        <v>338</v>
      </c>
      <c r="BM1452" s="26" t="s">
        <v>2120</v>
      </c>
    </row>
    <row r="1453" spans="2:65" s="1" customFormat="1" ht="16.5" customHeight="1">
      <c r="B1453" s="49"/>
      <c r="C1453" s="237" t="s">
        <v>2121</v>
      </c>
      <c r="D1453" s="237" t="s">
        <v>190</v>
      </c>
      <c r="E1453" s="238" t="s">
        <v>2122</v>
      </c>
      <c r="F1453" s="239" t="s">
        <v>2123</v>
      </c>
      <c r="G1453" s="240" t="s">
        <v>235</v>
      </c>
      <c r="H1453" s="241">
        <v>65.534</v>
      </c>
      <c r="I1453" s="242"/>
      <c r="J1453" s="243">
        <f>ROUND(I1453*H1453,2)</f>
        <v>0</v>
      </c>
      <c r="K1453" s="239" t="s">
        <v>34</v>
      </c>
      <c r="L1453" s="75"/>
      <c r="M1453" s="244" t="s">
        <v>34</v>
      </c>
      <c r="N1453" s="245" t="s">
        <v>49</v>
      </c>
      <c r="O1453" s="50"/>
      <c r="P1453" s="246">
        <f>O1453*H1453</f>
        <v>0</v>
      </c>
      <c r="Q1453" s="246">
        <v>0</v>
      </c>
      <c r="R1453" s="246">
        <f>Q1453*H1453</f>
        <v>0</v>
      </c>
      <c r="S1453" s="246">
        <v>0</v>
      </c>
      <c r="T1453" s="247">
        <f>S1453*H1453</f>
        <v>0</v>
      </c>
      <c r="AR1453" s="26" t="s">
        <v>2124</v>
      </c>
      <c r="AT1453" s="26" t="s">
        <v>190</v>
      </c>
      <c r="AU1453" s="26" t="s">
        <v>88</v>
      </c>
      <c r="AY1453" s="26" t="s">
        <v>187</v>
      </c>
      <c r="BE1453" s="248">
        <f>IF(N1453="základní",J1453,0)</f>
        <v>0</v>
      </c>
      <c r="BF1453" s="248">
        <f>IF(N1453="snížená",J1453,0)</f>
        <v>0</v>
      </c>
      <c r="BG1453" s="248">
        <f>IF(N1453="zákl. přenesená",J1453,0)</f>
        <v>0</v>
      </c>
      <c r="BH1453" s="248">
        <f>IF(N1453="sníž. přenesená",J1453,0)</f>
        <v>0</v>
      </c>
      <c r="BI1453" s="248">
        <f>IF(N1453="nulová",J1453,0)</f>
        <v>0</v>
      </c>
      <c r="BJ1453" s="26" t="s">
        <v>86</v>
      </c>
      <c r="BK1453" s="248">
        <f>ROUND(I1453*H1453,2)</f>
        <v>0</v>
      </c>
      <c r="BL1453" s="26" t="s">
        <v>2124</v>
      </c>
      <c r="BM1453" s="26" t="s">
        <v>2125</v>
      </c>
    </row>
    <row r="1454" spans="2:51" s="13" customFormat="1" ht="13.5">
      <c r="B1454" s="266"/>
      <c r="C1454" s="267"/>
      <c r="D1454" s="253" t="s">
        <v>244</v>
      </c>
      <c r="E1454" s="268" t="s">
        <v>34</v>
      </c>
      <c r="F1454" s="269" t="s">
        <v>2126</v>
      </c>
      <c r="G1454" s="267"/>
      <c r="H1454" s="270">
        <v>65.534</v>
      </c>
      <c r="I1454" s="271"/>
      <c r="J1454" s="267"/>
      <c r="K1454" s="267"/>
      <c r="L1454" s="272"/>
      <c r="M1454" s="273"/>
      <c r="N1454" s="274"/>
      <c r="O1454" s="274"/>
      <c r="P1454" s="274"/>
      <c r="Q1454" s="274"/>
      <c r="R1454" s="274"/>
      <c r="S1454" s="274"/>
      <c r="T1454" s="275"/>
      <c r="AT1454" s="276" t="s">
        <v>244</v>
      </c>
      <c r="AU1454" s="276" t="s">
        <v>88</v>
      </c>
      <c r="AV1454" s="13" t="s">
        <v>88</v>
      </c>
      <c r="AW1454" s="13" t="s">
        <v>41</v>
      </c>
      <c r="AX1454" s="13" t="s">
        <v>86</v>
      </c>
      <c r="AY1454" s="276" t="s">
        <v>187</v>
      </c>
    </row>
    <row r="1455" spans="2:63" s="11" customFormat="1" ht="29.85" customHeight="1">
      <c r="B1455" s="221"/>
      <c r="C1455" s="222"/>
      <c r="D1455" s="223" t="s">
        <v>77</v>
      </c>
      <c r="E1455" s="235" t="s">
        <v>424</v>
      </c>
      <c r="F1455" s="235" t="s">
        <v>425</v>
      </c>
      <c r="G1455" s="222"/>
      <c r="H1455" s="222"/>
      <c r="I1455" s="225"/>
      <c r="J1455" s="236">
        <f>BK1455</f>
        <v>0</v>
      </c>
      <c r="K1455" s="222"/>
      <c r="L1455" s="227"/>
      <c r="M1455" s="228"/>
      <c r="N1455" s="229"/>
      <c r="O1455" s="229"/>
      <c r="P1455" s="230">
        <f>SUM(P1456:P1465)</f>
        <v>0</v>
      </c>
      <c r="Q1455" s="229"/>
      <c r="R1455" s="230">
        <f>SUM(R1456:R1465)</f>
        <v>2.4853582000000003</v>
      </c>
      <c r="S1455" s="229"/>
      <c r="T1455" s="231">
        <f>SUM(T1456:T1465)</f>
        <v>0</v>
      </c>
      <c r="AR1455" s="232" t="s">
        <v>88</v>
      </c>
      <c r="AT1455" s="233" t="s">
        <v>77</v>
      </c>
      <c r="AU1455" s="233" t="s">
        <v>86</v>
      </c>
      <c r="AY1455" s="232" t="s">
        <v>187</v>
      </c>
      <c r="BK1455" s="234">
        <f>SUM(BK1456:BK1465)</f>
        <v>0</v>
      </c>
    </row>
    <row r="1456" spans="2:65" s="1" customFormat="1" ht="25.5" customHeight="1">
      <c r="B1456" s="49"/>
      <c r="C1456" s="237" t="s">
        <v>2127</v>
      </c>
      <c r="D1456" s="237" t="s">
        <v>190</v>
      </c>
      <c r="E1456" s="238" t="s">
        <v>2128</v>
      </c>
      <c r="F1456" s="239" t="s">
        <v>2129</v>
      </c>
      <c r="G1456" s="240" t="s">
        <v>235</v>
      </c>
      <c r="H1456" s="241">
        <v>5393.17</v>
      </c>
      <c r="I1456" s="242"/>
      <c r="J1456" s="243">
        <f>ROUND(I1456*H1456,2)</f>
        <v>0</v>
      </c>
      <c r="K1456" s="239" t="s">
        <v>194</v>
      </c>
      <c r="L1456" s="75"/>
      <c r="M1456" s="244" t="s">
        <v>34</v>
      </c>
      <c r="N1456" s="245" t="s">
        <v>49</v>
      </c>
      <c r="O1456" s="50"/>
      <c r="P1456" s="246">
        <f>O1456*H1456</f>
        <v>0</v>
      </c>
      <c r="Q1456" s="246">
        <v>0.0002</v>
      </c>
      <c r="R1456" s="246">
        <f>Q1456*H1456</f>
        <v>1.078634</v>
      </c>
      <c r="S1456" s="246">
        <v>0</v>
      </c>
      <c r="T1456" s="247">
        <f>S1456*H1456</f>
        <v>0</v>
      </c>
      <c r="AR1456" s="26" t="s">
        <v>338</v>
      </c>
      <c r="AT1456" s="26" t="s">
        <v>190</v>
      </c>
      <c r="AU1456" s="26" t="s">
        <v>88</v>
      </c>
      <c r="AY1456" s="26" t="s">
        <v>187</v>
      </c>
      <c r="BE1456" s="248">
        <f>IF(N1456="základní",J1456,0)</f>
        <v>0</v>
      </c>
      <c r="BF1456" s="248">
        <f>IF(N1456="snížená",J1456,0)</f>
        <v>0</v>
      </c>
      <c r="BG1456" s="248">
        <f>IF(N1456="zákl. přenesená",J1456,0)</f>
        <v>0</v>
      </c>
      <c r="BH1456" s="248">
        <f>IF(N1456="sníž. přenesená",J1456,0)</f>
        <v>0</v>
      </c>
      <c r="BI1456" s="248">
        <f>IF(N1456="nulová",J1456,0)</f>
        <v>0</v>
      </c>
      <c r="BJ1456" s="26" t="s">
        <v>86</v>
      </c>
      <c r="BK1456" s="248">
        <f>ROUND(I1456*H1456,2)</f>
        <v>0</v>
      </c>
      <c r="BL1456" s="26" t="s">
        <v>338</v>
      </c>
      <c r="BM1456" s="26" t="s">
        <v>2130</v>
      </c>
    </row>
    <row r="1457" spans="2:51" s="13" customFormat="1" ht="13.5">
      <c r="B1457" s="266"/>
      <c r="C1457" s="267"/>
      <c r="D1457" s="253" t="s">
        <v>244</v>
      </c>
      <c r="E1457" s="268" t="s">
        <v>34</v>
      </c>
      <c r="F1457" s="269" t="s">
        <v>2131</v>
      </c>
      <c r="G1457" s="267"/>
      <c r="H1457" s="270">
        <v>-334</v>
      </c>
      <c r="I1457" s="271"/>
      <c r="J1457" s="267"/>
      <c r="K1457" s="267"/>
      <c r="L1457" s="272"/>
      <c r="M1457" s="273"/>
      <c r="N1457" s="274"/>
      <c r="O1457" s="274"/>
      <c r="P1457" s="274"/>
      <c r="Q1457" s="274"/>
      <c r="R1457" s="274"/>
      <c r="S1457" s="274"/>
      <c r="T1457" s="275"/>
      <c r="AT1457" s="276" t="s">
        <v>244</v>
      </c>
      <c r="AU1457" s="276" t="s">
        <v>88</v>
      </c>
      <c r="AV1457" s="13" t="s">
        <v>88</v>
      </c>
      <c r="AW1457" s="13" t="s">
        <v>41</v>
      </c>
      <c r="AX1457" s="13" t="s">
        <v>78</v>
      </c>
      <c r="AY1457" s="276" t="s">
        <v>187</v>
      </c>
    </row>
    <row r="1458" spans="2:51" s="13" customFormat="1" ht="13.5">
      <c r="B1458" s="266"/>
      <c r="C1458" s="267"/>
      <c r="D1458" s="253" t="s">
        <v>244</v>
      </c>
      <c r="E1458" s="268" t="s">
        <v>34</v>
      </c>
      <c r="F1458" s="269" t="s">
        <v>2132</v>
      </c>
      <c r="G1458" s="267"/>
      <c r="H1458" s="270">
        <v>1457.01</v>
      </c>
      <c r="I1458" s="271"/>
      <c r="J1458" s="267"/>
      <c r="K1458" s="267"/>
      <c r="L1458" s="272"/>
      <c r="M1458" s="273"/>
      <c r="N1458" s="274"/>
      <c r="O1458" s="274"/>
      <c r="P1458" s="274"/>
      <c r="Q1458" s="274"/>
      <c r="R1458" s="274"/>
      <c r="S1458" s="274"/>
      <c r="T1458" s="275"/>
      <c r="AT1458" s="276" t="s">
        <v>244</v>
      </c>
      <c r="AU1458" s="276" t="s">
        <v>88</v>
      </c>
      <c r="AV1458" s="13" t="s">
        <v>88</v>
      </c>
      <c r="AW1458" s="13" t="s">
        <v>41</v>
      </c>
      <c r="AX1458" s="13" t="s">
        <v>78</v>
      </c>
      <c r="AY1458" s="276" t="s">
        <v>187</v>
      </c>
    </row>
    <row r="1459" spans="2:51" s="13" customFormat="1" ht="13.5">
      <c r="B1459" s="266"/>
      <c r="C1459" s="267"/>
      <c r="D1459" s="253" t="s">
        <v>244</v>
      </c>
      <c r="E1459" s="268" t="s">
        <v>34</v>
      </c>
      <c r="F1459" s="269" t="s">
        <v>2133</v>
      </c>
      <c r="G1459" s="267"/>
      <c r="H1459" s="270">
        <v>1614</v>
      </c>
      <c r="I1459" s="271"/>
      <c r="J1459" s="267"/>
      <c r="K1459" s="267"/>
      <c r="L1459" s="272"/>
      <c r="M1459" s="273"/>
      <c r="N1459" s="274"/>
      <c r="O1459" s="274"/>
      <c r="P1459" s="274"/>
      <c r="Q1459" s="274"/>
      <c r="R1459" s="274"/>
      <c r="S1459" s="274"/>
      <c r="T1459" s="275"/>
      <c r="AT1459" s="276" t="s">
        <v>244</v>
      </c>
      <c r="AU1459" s="276" t="s">
        <v>88</v>
      </c>
      <c r="AV1459" s="13" t="s">
        <v>88</v>
      </c>
      <c r="AW1459" s="13" t="s">
        <v>41</v>
      </c>
      <c r="AX1459" s="13" t="s">
        <v>78</v>
      </c>
      <c r="AY1459" s="276" t="s">
        <v>187</v>
      </c>
    </row>
    <row r="1460" spans="2:51" s="13" customFormat="1" ht="13.5">
      <c r="B1460" s="266"/>
      <c r="C1460" s="267"/>
      <c r="D1460" s="253" t="s">
        <v>244</v>
      </c>
      <c r="E1460" s="268" t="s">
        <v>34</v>
      </c>
      <c r="F1460" s="269" t="s">
        <v>2134</v>
      </c>
      <c r="G1460" s="267"/>
      <c r="H1460" s="270">
        <v>2656.16</v>
      </c>
      <c r="I1460" s="271"/>
      <c r="J1460" s="267"/>
      <c r="K1460" s="267"/>
      <c r="L1460" s="272"/>
      <c r="M1460" s="273"/>
      <c r="N1460" s="274"/>
      <c r="O1460" s="274"/>
      <c r="P1460" s="274"/>
      <c r="Q1460" s="274"/>
      <c r="R1460" s="274"/>
      <c r="S1460" s="274"/>
      <c r="T1460" s="275"/>
      <c r="AT1460" s="276" t="s">
        <v>244</v>
      </c>
      <c r="AU1460" s="276" t="s">
        <v>88</v>
      </c>
      <c r="AV1460" s="13" t="s">
        <v>88</v>
      </c>
      <c r="AW1460" s="13" t="s">
        <v>41</v>
      </c>
      <c r="AX1460" s="13" t="s">
        <v>78</v>
      </c>
      <c r="AY1460" s="276" t="s">
        <v>187</v>
      </c>
    </row>
    <row r="1461" spans="2:51" s="14" customFormat="1" ht="13.5">
      <c r="B1461" s="277"/>
      <c r="C1461" s="278"/>
      <c r="D1461" s="253" t="s">
        <v>244</v>
      </c>
      <c r="E1461" s="279" t="s">
        <v>34</v>
      </c>
      <c r="F1461" s="280" t="s">
        <v>251</v>
      </c>
      <c r="G1461" s="278"/>
      <c r="H1461" s="281">
        <v>5393.17</v>
      </c>
      <c r="I1461" s="282"/>
      <c r="J1461" s="278"/>
      <c r="K1461" s="278"/>
      <c r="L1461" s="283"/>
      <c r="M1461" s="284"/>
      <c r="N1461" s="285"/>
      <c r="O1461" s="285"/>
      <c r="P1461" s="285"/>
      <c r="Q1461" s="285"/>
      <c r="R1461" s="285"/>
      <c r="S1461" s="285"/>
      <c r="T1461" s="286"/>
      <c r="AT1461" s="287" t="s">
        <v>244</v>
      </c>
      <c r="AU1461" s="287" t="s">
        <v>88</v>
      </c>
      <c r="AV1461" s="14" t="s">
        <v>204</v>
      </c>
      <c r="AW1461" s="14" t="s">
        <v>41</v>
      </c>
      <c r="AX1461" s="14" t="s">
        <v>86</v>
      </c>
      <c r="AY1461" s="287" t="s">
        <v>187</v>
      </c>
    </row>
    <row r="1462" spans="2:65" s="1" customFormat="1" ht="25.5" customHeight="1">
      <c r="B1462" s="49"/>
      <c r="C1462" s="237" t="s">
        <v>2135</v>
      </c>
      <c r="D1462" s="237" t="s">
        <v>190</v>
      </c>
      <c r="E1462" s="238" t="s">
        <v>2136</v>
      </c>
      <c r="F1462" s="239" t="s">
        <v>2137</v>
      </c>
      <c r="G1462" s="240" t="s">
        <v>235</v>
      </c>
      <c r="H1462" s="241">
        <v>5318.17</v>
      </c>
      <c r="I1462" s="242"/>
      <c r="J1462" s="243">
        <f>ROUND(I1462*H1462,2)</f>
        <v>0</v>
      </c>
      <c r="K1462" s="239" t="s">
        <v>194</v>
      </c>
      <c r="L1462" s="75"/>
      <c r="M1462" s="244" t="s">
        <v>34</v>
      </c>
      <c r="N1462" s="245" t="s">
        <v>49</v>
      </c>
      <c r="O1462" s="50"/>
      <c r="P1462" s="246">
        <f>O1462*H1462</f>
        <v>0</v>
      </c>
      <c r="Q1462" s="246">
        <v>0.00026</v>
      </c>
      <c r="R1462" s="246">
        <f>Q1462*H1462</f>
        <v>1.3827242</v>
      </c>
      <c r="S1462" s="246">
        <v>0</v>
      </c>
      <c r="T1462" s="247">
        <f>S1462*H1462</f>
        <v>0</v>
      </c>
      <c r="AR1462" s="26" t="s">
        <v>338</v>
      </c>
      <c r="AT1462" s="26" t="s">
        <v>190</v>
      </c>
      <c r="AU1462" s="26" t="s">
        <v>88</v>
      </c>
      <c r="AY1462" s="26" t="s">
        <v>187</v>
      </c>
      <c r="BE1462" s="248">
        <f>IF(N1462="základní",J1462,0)</f>
        <v>0</v>
      </c>
      <c r="BF1462" s="248">
        <f>IF(N1462="snížená",J1462,0)</f>
        <v>0</v>
      </c>
      <c r="BG1462" s="248">
        <f>IF(N1462="zákl. přenesená",J1462,0)</f>
        <v>0</v>
      </c>
      <c r="BH1462" s="248">
        <f>IF(N1462="sníž. přenesená",J1462,0)</f>
        <v>0</v>
      </c>
      <c r="BI1462" s="248">
        <f>IF(N1462="nulová",J1462,0)</f>
        <v>0</v>
      </c>
      <c r="BJ1462" s="26" t="s">
        <v>86</v>
      </c>
      <c r="BK1462" s="248">
        <f>ROUND(I1462*H1462,2)</f>
        <v>0</v>
      </c>
      <c r="BL1462" s="26" t="s">
        <v>338</v>
      </c>
      <c r="BM1462" s="26" t="s">
        <v>2138</v>
      </c>
    </row>
    <row r="1463" spans="2:51" s="13" customFormat="1" ht="13.5">
      <c r="B1463" s="266"/>
      <c r="C1463" s="267"/>
      <c r="D1463" s="253" t="s">
        <v>244</v>
      </c>
      <c r="E1463" s="268" t="s">
        <v>34</v>
      </c>
      <c r="F1463" s="269" t="s">
        <v>2139</v>
      </c>
      <c r="G1463" s="267"/>
      <c r="H1463" s="270">
        <v>5318.17</v>
      </c>
      <c r="I1463" s="271"/>
      <c r="J1463" s="267"/>
      <c r="K1463" s="267"/>
      <c r="L1463" s="272"/>
      <c r="M1463" s="273"/>
      <c r="N1463" s="274"/>
      <c r="O1463" s="274"/>
      <c r="P1463" s="274"/>
      <c r="Q1463" s="274"/>
      <c r="R1463" s="274"/>
      <c r="S1463" s="274"/>
      <c r="T1463" s="275"/>
      <c r="AT1463" s="276" t="s">
        <v>244</v>
      </c>
      <c r="AU1463" s="276" t="s">
        <v>88</v>
      </c>
      <c r="AV1463" s="13" t="s">
        <v>88</v>
      </c>
      <c r="AW1463" s="13" t="s">
        <v>41</v>
      </c>
      <c r="AX1463" s="13" t="s">
        <v>86</v>
      </c>
      <c r="AY1463" s="276" t="s">
        <v>187</v>
      </c>
    </row>
    <row r="1464" spans="2:65" s="1" customFormat="1" ht="25.5" customHeight="1">
      <c r="B1464" s="49"/>
      <c r="C1464" s="237" t="s">
        <v>2140</v>
      </c>
      <c r="D1464" s="237" t="s">
        <v>190</v>
      </c>
      <c r="E1464" s="238" t="s">
        <v>2141</v>
      </c>
      <c r="F1464" s="239" t="s">
        <v>2142</v>
      </c>
      <c r="G1464" s="240" t="s">
        <v>235</v>
      </c>
      <c r="H1464" s="241">
        <v>75</v>
      </c>
      <c r="I1464" s="242"/>
      <c r="J1464" s="243">
        <f>ROUND(I1464*H1464,2)</f>
        <v>0</v>
      </c>
      <c r="K1464" s="239" t="s">
        <v>194</v>
      </c>
      <c r="L1464" s="75"/>
      <c r="M1464" s="244" t="s">
        <v>34</v>
      </c>
      <c r="N1464" s="245" t="s">
        <v>49</v>
      </c>
      <c r="O1464" s="50"/>
      <c r="P1464" s="246">
        <f>O1464*H1464</f>
        <v>0</v>
      </c>
      <c r="Q1464" s="246">
        <v>0.00032</v>
      </c>
      <c r="R1464" s="246">
        <f>Q1464*H1464</f>
        <v>0.024</v>
      </c>
      <c r="S1464" s="246">
        <v>0</v>
      </c>
      <c r="T1464" s="247">
        <f>S1464*H1464</f>
        <v>0</v>
      </c>
      <c r="AR1464" s="26" t="s">
        <v>338</v>
      </c>
      <c r="AT1464" s="26" t="s">
        <v>190</v>
      </c>
      <c r="AU1464" s="26" t="s">
        <v>88</v>
      </c>
      <c r="AY1464" s="26" t="s">
        <v>187</v>
      </c>
      <c r="BE1464" s="248">
        <f>IF(N1464="základní",J1464,0)</f>
        <v>0</v>
      </c>
      <c r="BF1464" s="248">
        <f>IF(N1464="snížená",J1464,0)</f>
        <v>0</v>
      </c>
      <c r="BG1464" s="248">
        <f>IF(N1464="zákl. přenesená",J1464,0)</f>
        <v>0</v>
      </c>
      <c r="BH1464" s="248">
        <f>IF(N1464="sníž. přenesená",J1464,0)</f>
        <v>0</v>
      </c>
      <c r="BI1464" s="248">
        <f>IF(N1464="nulová",J1464,0)</f>
        <v>0</v>
      </c>
      <c r="BJ1464" s="26" t="s">
        <v>86</v>
      </c>
      <c r="BK1464" s="248">
        <f>ROUND(I1464*H1464,2)</f>
        <v>0</v>
      </c>
      <c r="BL1464" s="26" t="s">
        <v>338</v>
      </c>
      <c r="BM1464" s="26" t="s">
        <v>2143</v>
      </c>
    </row>
    <row r="1465" spans="2:51" s="13" customFormat="1" ht="13.5">
      <c r="B1465" s="266"/>
      <c r="C1465" s="267"/>
      <c r="D1465" s="253" t="s">
        <v>244</v>
      </c>
      <c r="E1465" s="268" t="s">
        <v>34</v>
      </c>
      <c r="F1465" s="269" t="s">
        <v>2144</v>
      </c>
      <c r="G1465" s="267"/>
      <c r="H1465" s="270">
        <v>75</v>
      </c>
      <c r="I1465" s="271"/>
      <c r="J1465" s="267"/>
      <c r="K1465" s="267"/>
      <c r="L1465" s="272"/>
      <c r="M1465" s="273"/>
      <c r="N1465" s="274"/>
      <c r="O1465" s="274"/>
      <c r="P1465" s="274"/>
      <c r="Q1465" s="274"/>
      <c r="R1465" s="274"/>
      <c r="S1465" s="274"/>
      <c r="T1465" s="275"/>
      <c r="AT1465" s="276" t="s">
        <v>244</v>
      </c>
      <c r="AU1465" s="276" t="s">
        <v>88</v>
      </c>
      <c r="AV1465" s="13" t="s">
        <v>88</v>
      </c>
      <c r="AW1465" s="13" t="s">
        <v>41</v>
      </c>
      <c r="AX1465" s="13" t="s">
        <v>86</v>
      </c>
      <c r="AY1465" s="276" t="s">
        <v>187</v>
      </c>
    </row>
    <row r="1466" spans="2:63" s="11" customFormat="1" ht="37.4" customHeight="1">
      <c r="B1466" s="221"/>
      <c r="C1466" s="222"/>
      <c r="D1466" s="223" t="s">
        <v>77</v>
      </c>
      <c r="E1466" s="224" t="s">
        <v>2145</v>
      </c>
      <c r="F1466" s="224" t="s">
        <v>2146</v>
      </c>
      <c r="G1466" s="222"/>
      <c r="H1466" s="222"/>
      <c r="I1466" s="225"/>
      <c r="J1466" s="226">
        <f>BK1466</f>
        <v>0</v>
      </c>
      <c r="K1466" s="222"/>
      <c r="L1466" s="227"/>
      <c r="M1466" s="228"/>
      <c r="N1466" s="229"/>
      <c r="O1466" s="229"/>
      <c r="P1466" s="230">
        <f>SUM(P1467:P1478)</f>
        <v>0</v>
      </c>
      <c r="Q1466" s="229"/>
      <c r="R1466" s="230">
        <f>SUM(R1467:R1478)</f>
        <v>0</v>
      </c>
      <c r="S1466" s="229"/>
      <c r="T1466" s="231">
        <f>SUM(T1467:T1478)</f>
        <v>0</v>
      </c>
      <c r="AR1466" s="232" t="s">
        <v>204</v>
      </c>
      <c r="AT1466" s="233" t="s">
        <v>77</v>
      </c>
      <c r="AU1466" s="233" t="s">
        <v>78</v>
      </c>
      <c r="AY1466" s="232" t="s">
        <v>187</v>
      </c>
      <c r="BK1466" s="234">
        <f>SUM(BK1467:BK1478)</f>
        <v>0</v>
      </c>
    </row>
    <row r="1467" spans="2:65" s="1" customFormat="1" ht="16.5" customHeight="1">
      <c r="B1467" s="49"/>
      <c r="C1467" s="237" t="s">
        <v>2147</v>
      </c>
      <c r="D1467" s="237" t="s">
        <v>190</v>
      </c>
      <c r="E1467" s="238" t="s">
        <v>2148</v>
      </c>
      <c r="F1467" s="239" t="s">
        <v>2149</v>
      </c>
      <c r="G1467" s="240" t="s">
        <v>2150</v>
      </c>
      <c r="H1467" s="241">
        <v>80</v>
      </c>
      <c r="I1467" s="242"/>
      <c r="J1467" s="243">
        <f>ROUND(I1467*H1467,2)</f>
        <v>0</v>
      </c>
      <c r="K1467" s="239" t="s">
        <v>34</v>
      </c>
      <c r="L1467" s="75"/>
      <c r="M1467" s="244" t="s">
        <v>34</v>
      </c>
      <c r="N1467" s="245" t="s">
        <v>49</v>
      </c>
      <c r="O1467" s="50"/>
      <c r="P1467" s="246">
        <f>O1467*H1467</f>
        <v>0</v>
      </c>
      <c r="Q1467" s="246">
        <v>0</v>
      </c>
      <c r="R1467" s="246">
        <f>Q1467*H1467</f>
        <v>0</v>
      </c>
      <c r="S1467" s="246">
        <v>0</v>
      </c>
      <c r="T1467" s="247">
        <f>S1467*H1467</f>
        <v>0</v>
      </c>
      <c r="AR1467" s="26" t="s">
        <v>2124</v>
      </c>
      <c r="AT1467" s="26" t="s">
        <v>190</v>
      </c>
      <c r="AU1467" s="26" t="s">
        <v>86</v>
      </c>
      <c r="AY1467" s="26" t="s">
        <v>187</v>
      </c>
      <c r="BE1467" s="248">
        <f>IF(N1467="základní",J1467,0)</f>
        <v>0</v>
      </c>
      <c r="BF1467" s="248">
        <f>IF(N1467="snížená",J1467,0)</f>
        <v>0</v>
      </c>
      <c r="BG1467" s="248">
        <f>IF(N1467="zákl. přenesená",J1467,0)</f>
        <v>0</v>
      </c>
      <c r="BH1467" s="248">
        <f>IF(N1467="sníž. přenesená",J1467,0)</f>
        <v>0</v>
      </c>
      <c r="BI1467" s="248">
        <f>IF(N1467="nulová",J1467,0)</f>
        <v>0</v>
      </c>
      <c r="BJ1467" s="26" t="s">
        <v>86</v>
      </c>
      <c r="BK1467" s="248">
        <f>ROUND(I1467*H1467,2)</f>
        <v>0</v>
      </c>
      <c r="BL1467" s="26" t="s">
        <v>2124</v>
      </c>
      <c r="BM1467" s="26" t="s">
        <v>2151</v>
      </c>
    </row>
    <row r="1468" spans="2:65" s="1" customFormat="1" ht="16.5" customHeight="1">
      <c r="B1468" s="49"/>
      <c r="C1468" s="237" t="s">
        <v>2152</v>
      </c>
      <c r="D1468" s="237" t="s">
        <v>190</v>
      </c>
      <c r="E1468" s="238" t="s">
        <v>2153</v>
      </c>
      <c r="F1468" s="239" t="s">
        <v>2154</v>
      </c>
      <c r="G1468" s="240" t="s">
        <v>1731</v>
      </c>
      <c r="H1468" s="241">
        <v>21</v>
      </c>
      <c r="I1468" s="242"/>
      <c r="J1468" s="243">
        <f>ROUND(I1468*H1468,2)</f>
        <v>0</v>
      </c>
      <c r="K1468" s="239" t="s">
        <v>34</v>
      </c>
      <c r="L1468" s="75"/>
      <c r="M1468" s="244" t="s">
        <v>34</v>
      </c>
      <c r="N1468" s="245" t="s">
        <v>49</v>
      </c>
      <c r="O1468" s="50"/>
      <c r="P1468" s="246">
        <f>O1468*H1468</f>
        <v>0</v>
      </c>
      <c r="Q1468" s="246">
        <v>0</v>
      </c>
      <c r="R1468" s="246">
        <f>Q1468*H1468</f>
        <v>0</v>
      </c>
      <c r="S1468" s="246">
        <v>0</v>
      </c>
      <c r="T1468" s="247">
        <f>S1468*H1468</f>
        <v>0</v>
      </c>
      <c r="AR1468" s="26" t="s">
        <v>2124</v>
      </c>
      <c r="AT1468" s="26" t="s">
        <v>190</v>
      </c>
      <c r="AU1468" s="26" t="s">
        <v>86</v>
      </c>
      <c r="AY1468" s="26" t="s">
        <v>187</v>
      </c>
      <c r="BE1468" s="248">
        <f>IF(N1468="základní",J1468,0)</f>
        <v>0</v>
      </c>
      <c r="BF1468" s="248">
        <f>IF(N1468="snížená",J1468,0)</f>
        <v>0</v>
      </c>
      <c r="BG1468" s="248">
        <f>IF(N1468="zákl. přenesená",J1468,0)</f>
        <v>0</v>
      </c>
      <c r="BH1468" s="248">
        <f>IF(N1468="sníž. přenesená",J1468,0)</f>
        <v>0</v>
      </c>
      <c r="BI1468" s="248">
        <f>IF(N1468="nulová",J1468,0)</f>
        <v>0</v>
      </c>
      <c r="BJ1468" s="26" t="s">
        <v>86</v>
      </c>
      <c r="BK1468" s="248">
        <f>ROUND(I1468*H1468,2)</f>
        <v>0</v>
      </c>
      <c r="BL1468" s="26" t="s">
        <v>2124</v>
      </c>
      <c r="BM1468" s="26" t="s">
        <v>2155</v>
      </c>
    </row>
    <row r="1469" spans="2:65" s="1" customFormat="1" ht="25.5" customHeight="1">
      <c r="B1469" s="49"/>
      <c r="C1469" s="237" t="s">
        <v>2156</v>
      </c>
      <c r="D1469" s="237" t="s">
        <v>190</v>
      </c>
      <c r="E1469" s="238" t="s">
        <v>2157</v>
      </c>
      <c r="F1469" s="239" t="s">
        <v>2158</v>
      </c>
      <c r="G1469" s="240" t="s">
        <v>1731</v>
      </c>
      <c r="H1469" s="241">
        <v>53</v>
      </c>
      <c r="I1469" s="242"/>
      <c r="J1469" s="243">
        <f>ROUND(I1469*H1469,2)</f>
        <v>0</v>
      </c>
      <c r="K1469" s="239" t="s">
        <v>34</v>
      </c>
      <c r="L1469" s="75"/>
      <c r="M1469" s="244" t="s">
        <v>34</v>
      </c>
      <c r="N1469" s="245" t="s">
        <v>49</v>
      </c>
      <c r="O1469" s="50"/>
      <c r="P1469" s="246">
        <f>O1469*H1469</f>
        <v>0</v>
      </c>
      <c r="Q1469" s="246">
        <v>0</v>
      </c>
      <c r="R1469" s="246">
        <f>Q1469*H1469</f>
        <v>0</v>
      </c>
      <c r="S1469" s="246">
        <v>0</v>
      </c>
      <c r="T1469" s="247">
        <f>S1469*H1469</f>
        <v>0</v>
      </c>
      <c r="AR1469" s="26" t="s">
        <v>2124</v>
      </c>
      <c r="AT1469" s="26" t="s">
        <v>190</v>
      </c>
      <c r="AU1469" s="26" t="s">
        <v>86</v>
      </c>
      <c r="AY1469" s="26" t="s">
        <v>187</v>
      </c>
      <c r="BE1469" s="248">
        <f>IF(N1469="základní",J1469,0)</f>
        <v>0</v>
      </c>
      <c r="BF1469" s="248">
        <f>IF(N1469="snížená",J1469,0)</f>
        <v>0</v>
      </c>
      <c r="BG1469" s="248">
        <f>IF(N1469="zákl. přenesená",J1469,0)</f>
        <v>0</v>
      </c>
      <c r="BH1469" s="248">
        <f>IF(N1469="sníž. přenesená",J1469,0)</f>
        <v>0</v>
      </c>
      <c r="BI1469" s="248">
        <f>IF(N1469="nulová",J1469,0)</f>
        <v>0</v>
      </c>
      <c r="BJ1469" s="26" t="s">
        <v>86</v>
      </c>
      <c r="BK1469" s="248">
        <f>ROUND(I1469*H1469,2)</f>
        <v>0</v>
      </c>
      <c r="BL1469" s="26" t="s">
        <v>2124</v>
      </c>
      <c r="BM1469" s="26" t="s">
        <v>2159</v>
      </c>
    </row>
    <row r="1470" spans="2:51" s="13" customFormat="1" ht="13.5">
      <c r="B1470" s="266"/>
      <c r="C1470" s="267"/>
      <c r="D1470" s="253" t="s">
        <v>244</v>
      </c>
      <c r="E1470" s="268" t="s">
        <v>34</v>
      </c>
      <c r="F1470" s="269" t="s">
        <v>2160</v>
      </c>
      <c r="G1470" s="267"/>
      <c r="H1470" s="270">
        <v>39</v>
      </c>
      <c r="I1470" s="271"/>
      <c r="J1470" s="267"/>
      <c r="K1470" s="267"/>
      <c r="L1470" s="272"/>
      <c r="M1470" s="273"/>
      <c r="N1470" s="274"/>
      <c r="O1470" s="274"/>
      <c r="P1470" s="274"/>
      <c r="Q1470" s="274"/>
      <c r="R1470" s="274"/>
      <c r="S1470" s="274"/>
      <c r="T1470" s="275"/>
      <c r="AT1470" s="276" t="s">
        <v>244</v>
      </c>
      <c r="AU1470" s="276" t="s">
        <v>86</v>
      </c>
      <c r="AV1470" s="13" t="s">
        <v>88</v>
      </c>
      <c r="AW1470" s="13" t="s">
        <v>41</v>
      </c>
      <c r="AX1470" s="13" t="s">
        <v>78</v>
      </c>
      <c r="AY1470" s="276" t="s">
        <v>187</v>
      </c>
    </row>
    <row r="1471" spans="2:51" s="13" customFormat="1" ht="13.5">
      <c r="B1471" s="266"/>
      <c r="C1471" s="267"/>
      <c r="D1471" s="253" t="s">
        <v>244</v>
      </c>
      <c r="E1471" s="268" t="s">
        <v>34</v>
      </c>
      <c r="F1471" s="269" t="s">
        <v>2161</v>
      </c>
      <c r="G1471" s="267"/>
      <c r="H1471" s="270">
        <v>4</v>
      </c>
      <c r="I1471" s="271"/>
      <c r="J1471" s="267"/>
      <c r="K1471" s="267"/>
      <c r="L1471" s="272"/>
      <c r="M1471" s="273"/>
      <c r="N1471" s="274"/>
      <c r="O1471" s="274"/>
      <c r="P1471" s="274"/>
      <c r="Q1471" s="274"/>
      <c r="R1471" s="274"/>
      <c r="S1471" s="274"/>
      <c r="T1471" s="275"/>
      <c r="AT1471" s="276" t="s">
        <v>244</v>
      </c>
      <c r="AU1471" s="276" t="s">
        <v>86</v>
      </c>
      <c r="AV1471" s="13" t="s">
        <v>88</v>
      </c>
      <c r="AW1471" s="13" t="s">
        <v>41</v>
      </c>
      <c r="AX1471" s="13" t="s">
        <v>78</v>
      </c>
      <c r="AY1471" s="276" t="s">
        <v>187</v>
      </c>
    </row>
    <row r="1472" spans="2:51" s="13" customFormat="1" ht="13.5">
      <c r="B1472" s="266"/>
      <c r="C1472" s="267"/>
      <c r="D1472" s="253" t="s">
        <v>244</v>
      </c>
      <c r="E1472" s="268" t="s">
        <v>34</v>
      </c>
      <c r="F1472" s="269" t="s">
        <v>2162</v>
      </c>
      <c r="G1472" s="267"/>
      <c r="H1472" s="270">
        <v>10</v>
      </c>
      <c r="I1472" s="271"/>
      <c r="J1472" s="267"/>
      <c r="K1472" s="267"/>
      <c r="L1472" s="272"/>
      <c r="M1472" s="273"/>
      <c r="N1472" s="274"/>
      <c r="O1472" s="274"/>
      <c r="P1472" s="274"/>
      <c r="Q1472" s="274"/>
      <c r="R1472" s="274"/>
      <c r="S1472" s="274"/>
      <c r="T1472" s="275"/>
      <c r="AT1472" s="276" t="s">
        <v>244</v>
      </c>
      <c r="AU1472" s="276" t="s">
        <v>86</v>
      </c>
      <c r="AV1472" s="13" t="s">
        <v>88</v>
      </c>
      <c r="AW1472" s="13" t="s">
        <v>41</v>
      </c>
      <c r="AX1472" s="13" t="s">
        <v>78</v>
      </c>
      <c r="AY1472" s="276" t="s">
        <v>187</v>
      </c>
    </row>
    <row r="1473" spans="2:51" s="14" customFormat="1" ht="13.5">
      <c r="B1473" s="277"/>
      <c r="C1473" s="278"/>
      <c r="D1473" s="253" t="s">
        <v>244</v>
      </c>
      <c r="E1473" s="279" t="s">
        <v>34</v>
      </c>
      <c r="F1473" s="280" t="s">
        <v>251</v>
      </c>
      <c r="G1473" s="278"/>
      <c r="H1473" s="281">
        <v>53</v>
      </c>
      <c r="I1473" s="282"/>
      <c r="J1473" s="278"/>
      <c r="K1473" s="278"/>
      <c r="L1473" s="283"/>
      <c r="M1473" s="284"/>
      <c r="N1473" s="285"/>
      <c r="O1473" s="285"/>
      <c r="P1473" s="285"/>
      <c r="Q1473" s="285"/>
      <c r="R1473" s="285"/>
      <c r="S1473" s="285"/>
      <c r="T1473" s="286"/>
      <c r="AT1473" s="287" t="s">
        <v>244</v>
      </c>
      <c r="AU1473" s="287" t="s">
        <v>86</v>
      </c>
      <c r="AV1473" s="14" t="s">
        <v>204</v>
      </c>
      <c r="AW1473" s="14" t="s">
        <v>41</v>
      </c>
      <c r="AX1473" s="14" t="s">
        <v>86</v>
      </c>
      <c r="AY1473" s="287" t="s">
        <v>187</v>
      </c>
    </row>
    <row r="1474" spans="2:65" s="1" customFormat="1" ht="16.5" customHeight="1">
      <c r="B1474" s="49"/>
      <c r="C1474" s="237" t="s">
        <v>2163</v>
      </c>
      <c r="D1474" s="237" t="s">
        <v>190</v>
      </c>
      <c r="E1474" s="238" t="s">
        <v>2164</v>
      </c>
      <c r="F1474" s="239" t="s">
        <v>2165</v>
      </c>
      <c r="G1474" s="240" t="s">
        <v>1731</v>
      </c>
      <c r="H1474" s="241">
        <v>4</v>
      </c>
      <c r="I1474" s="242"/>
      <c r="J1474" s="243">
        <f>ROUND(I1474*H1474,2)</f>
        <v>0</v>
      </c>
      <c r="K1474" s="239" t="s">
        <v>34</v>
      </c>
      <c r="L1474" s="75"/>
      <c r="M1474" s="244" t="s">
        <v>34</v>
      </c>
      <c r="N1474" s="245" t="s">
        <v>49</v>
      </c>
      <c r="O1474" s="50"/>
      <c r="P1474" s="246">
        <f>O1474*H1474</f>
        <v>0</v>
      </c>
      <c r="Q1474" s="246">
        <v>0</v>
      </c>
      <c r="R1474" s="246">
        <f>Q1474*H1474</f>
        <v>0</v>
      </c>
      <c r="S1474" s="246">
        <v>0</v>
      </c>
      <c r="T1474" s="247">
        <f>S1474*H1474</f>
        <v>0</v>
      </c>
      <c r="AR1474" s="26" t="s">
        <v>2124</v>
      </c>
      <c r="AT1474" s="26" t="s">
        <v>190</v>
      </c>
      <c r="AU1474" s="26" t="s">
        <v>86</v>
      </c>
      <c r="AY1474" s="26" t="s">
        <v>187</v>
      </c>
      <c r="BE1474" s="248">
        <f>IF(N1474="základní",J1474,0)</f>
        <v>0</v>
      </c>
      <c r="BF1474" s="248">
        <f>IF(N1474="snížená",J1474,0)</f>
        <v>0</v>
      </c>
      <c r="BG1474" s="248">
        <f>IF(N1474="zákl. přenesená",J1474,0)</f>
        <v>0</v>
      </c>
      <c r="BH1474" s="248">
        <f>IF(N1474="sníž. přenesená",J1474,0)</f>
        <v>0</v>
      </c>
      <c r="BI1474" s="248">
        <f>IF(N1474="nulová",J1474,0)</f>
        <v>0</v>
      </c>
      <c r="BJ1474" s="26" t="s">
        <v>86</v>
      </c>
      <c r="BK1474" s="248">
        <f>ROUND(I1474*H1474,2)</f>
        <v>0</v>
      </c>
      <c r="BL1474" s="26" t="s">
        <v>2124</v>
      </c>
      <c r="BM1474" s="26" t="s">
        <v>2166</v>
      </c>
    </row>
    <row r="1475" spans="2:65" s="1" customFormat="1" ht="16.5" customHeight="1">
      <c r="B1475" s="49"/>
      <c r="C1475" s="237" t="s">
        <v>2167</v>
      </c>
      <c r="D1475" s="237" t="s">
        <v>190</v>
      </c>
      <c r="E1475" s="238" t="s">
        <v>2168</v>
      </c>
      <c r="F1475" s="239" t="s">
        <v>2169</v>
      </c>
      <c r="G1475" s="240" t="s">
        <v>393</v>
      </c>
      <c r="H1475" s="241">
        <v>54</v>
      </c>
      <c r="I1475" s="242"/>
      <c r="J1475" s="243">
        <f>ROUND(I1475*H1475,2)</f>
        <v>0</v>
      </c>
      <c r="K1475" s="239" t="s">
        <v>34</v>
      </c>
      <c r="L1475" s="75"/>
      <c r="M1475" s="244" t="s">
        <v>34</v>
      </c>
      <c r="N1475" s="245" t="s">
        <v>49</v>
      </c>
      <c r="O1475" s="50"/>
      <c r="P1475" s="246">
        <f>O1475*H1475</f>
        <v>0</v>
      </c>
      <c r="Q1475" s="246">
        <v>0</v>
      </c>
      <c r="R1475" s="246">
        <f>Q1475*H1475</f>
        <v>0</v>
      </c>
      <c r="S1475" s="246">
        <v>0</v>
      </c>
      <c r="T1475" s="247">
        <f>S1475*H1475</f>
        <v>0</v>
      </c>
      <c r="AR1475" s="26" t="s">
        <v>2124</v>
      </c>
      <c r="AT1475" s="26" t="s">
        <v>190</v>
      </c>
      <c r="AU1475" s="26" t="s">
        <v>86</v>
      </c>
      <c r="AY1475" s="26" t="s">
        <v>187</v>
      </c>
      <c r="BE1475" s="248">
        <f>IF(N1475="základní",J1475,0)</f>
        <v>0</v>
      </c>
      <c r="BF1475" s="248">
        <f>IF(N1475="snížená",J1475,0)</f>
        <v>0</v>
      </c>
      <c r="BG1475" s="248">
        <f>IF(N1475="zákl. přenesená",J1475,0)</f>
        <v>0</v>
      </c>
      <c r="BH1475" s="248">
        <f>IF(N1475="sníž. přenesená",J1475,0)</f>
        <v>0</v>
      </c>
      <c r="BI1475" s="248">
        <f>IF(N1475="nulová",J1475,0)</f>
        <v>0</v>
      </c>
      <c r="BJ1475" s="26" t="s">
        <v>86</v>
      </c>
      <c r="BK1475" s="248">
        <f>ROUND(I1475*H1475,2)</f>
        <v>0</v>
      </c>
      <c r="BL1475" s="26" t="s">
        <v>2124</v>
      </c>
      <c r="BM1475" s="26" t="s">
        <v>2170</v>
      </c>
    </row>
    <row r="1476" spans="2:51" s="13" customFormat="1" ht="13.5">
      <c r="B1476" s="266"/>
      <c r="C1476" s="267"/>
      <c r="D1476" s="253" t="s">
        <v>244</v>
      </c>
      <c r="E1476" s="268" t="s">
        <v>34</v>
      </c>
      <c r="F1476" s="269" t="s">
        <v>2171</v>
      </c>
      <c r="G1476" s="267"/>
      <c r="H1476" s="270">
        <v>54</v>
      </c>
      <c r="I1476" s="271"/>
      <c r="J1476" s="267"/>
      <c r="K1476" s="267"/>
      <c r="L1476" s="272"/>
      <c r="M1476" s="273"/>
      <c r="N1476" s="274"/>
      <c r="O1476" s="274"/>
      <c r="P1476" s="274"/>
      <c r="Q1476" s="274"/>
      <c r="R1476" s="274"/>
      <c r="S1476" s="274"/>
      <c r="T1476" s="275"/>
      <c r="AT1476" s="276" t="s">
        <v>244</v>
      </c>
      <c r="AU1476" s="276" t="s">
        <v>86</v>
      </c>
      <c r="AV1476" s="13" t="s">
        <v>88</v>
      </c>
      <c r="AW1476" s="13" t="s">
        <v>41</v>
      </c>
      <c r="AX1476" s="13" t="s">
        <v>86</v>
      </c>
      <c r="AY1476" s="276" t="s">
        <v>187</v>
      </c>
    </row>
    <row r="1477" spans="2:65" s="1" customFormat="1" ht="25.5" customHeight="1">
      <c r="B1477" s="49"/>
      <c r="C1477" s="237" t="s">
        <v>2172</v>
      </c>
      <c r="D1477" s="237" t="s">
        <v>190</v>
      </c>
      <c r="E1477" s="238" t="s">
        <v>2173</v>
      </c>
      <c r="F1477" s="239" t="s">
        <v>2174</v>
      </c>
      <c r="G1477" s="240" t="s">
        <v>235</v>
      </c>
      <c r="H1477" s="241">
        <v>2</v>
      </c>
      <c r="I1477" s="242"/>
      <c r="J1477" s="243">
        <f>ROUND(I1477*H1477,2)</f>
        <v>0</v>
      </c>
      <c r="K1477" s="239" t="s">
        <v>34</v>
      </c>
      <c r="L1477" s="75"/>
      <c r="M1477" s="244" t="s">
        <v>34</v>
      </c>
      <c r="N1477" s="245" t="s">
        <v>49</v>
      </c>
      <c r="O1477" s="50"/>
      <c r="P1477" s="246">
        <f>O1477*H1477</f>
        <v>0</v>
      </c>
      <c r="Q1477" s="246">
        <v>0</v>
      </c>
      <c r="R1477" s="246">
        <f>Q1477*H1477</f>
        <v>0</v>
      </c>
      <c r="S1477" s="246">
        <v>0</v>
      </c>
      <c r="T1477" s="247">
        <f>S1477*H1477</f>
        <v>0</v>
      </c>
      <c r="AR1477" s="26" t="s">
        <v>2124</v>
      </c>
      <c r="AT1477" s="26" t="s">
        <v>190</v>
      </c>
      <c r="AU1477" s="26" t="s">
        <v>86</v>
      </c>
      <c r="AY1477" s="26" t="s">
        <v>187</v>
      </c>
      <c r="BE1477" s="248">
        <f>IF(N1477="základní",J1477,0)</f>
        <v>0</v>
      </c>
      <c r="BF1477" s="248">
        <f>IF(N1477="snížená",J1477,0)</f>
        <v>0</v>
      </c>
      <c r="BG1477" s="248">
        <f>IF(N1477="zákl. přenesená",J1477,0)</f>
        <v>0</v>
      </c>
      <c r="BH1477" s="248">
        <f>IF(N1477="sníž. přenesená",J1477,0)</f>
        <v>0</v>
      </c>
      <c r="BI1477" s="248">
        <f>IF(N1477="nulová",J1477,0)</f>
        <v>0</v>
      </c>
      <c r="BJ1477" s="26" t="s">
        <v>86</v>
      </c>
      <c r="BK1477" s="248">
        <f>ROUND(I1477*H1477,2)</f>
        <v>0</v>
      </c>
      <c r="BL1477" s="26" t="s">
        <v>2124</v>
      </c>
      <c r="BM1477" s="26" t="s">
        <v>2175</v>
      </c>
    </row>
    <row r="1478" spans="2:51" s="13" customFormat="1" ht="13.5">
      <c r="B1478" s="266"/>
      <c r="C1478" s="267"/>
      <c r="D1478" s="253" t="s">
        <v>244</v>
      </c>
      <c r="E1478" s="268" t="s">
        <v>34</v>
      </c>
      <c r="F1478" s="269" t="s">
        <v>2176</v>
      </c>
      <c r="G1478" s="267"/>
      <c r="H1478" s="270">
        <v>2</v>
      </c>
      <c r="I1478" s="271"/>
      <c r="J1478" s="267"/>
      <c r="K1478" s="267"/>
      <c r="L1478" s="272"/>
      <c r="M1478" s="288"/>
      <c r="N1478" s="289"/>
      <c r="O1478" s="289"/>
      <c r="P1478" s="289"/>
      <c r="Q1478" s="289"/>
      <c r="R1478" s="289"/>
      <c r="S1478" s="289"/>
      <c r="T1478" s="290"/>
      <c r="AT1478" s="276" t="s">
        <v>244</v>
      </c>
      <c r="AU1478" s="276" t="s">
        <v>86</v>
      </c>
      <c r="AV1478" s="13" t="s">
        <v>88</v>
      </c>
      <c r="AW1478" s="13" t="s">
        <v>41</v>
      </c>
      <c r="AX1478" s="13" t="s">
        <v>86</v>
      </c>
      <c r="AY1478" s="276" t="s">
        <v>187</v>
      </c>
    </row>
    <row r="1479" spans="2:12" s="1" customFormat="1" ht="6.95" customHeight="1">
      <c r="B1479" s="70"/>
      <c r="C1479" s="71"/>
      <c r="D1479" s="71"/>
      <c r="E1479" s="71"/>
      <c r="F1479" s="71"/>
      <c r="G1479" s="71"/>
      <c r="H1479" s="71"/>
      <c r="I1479" s="182"/>
      <c r="J1479" s="71"/>
      <c r="K1479" s="71"/>
      <c r="L1479" s="75"/>
    </row>
  </sheetData>
  <sheetProtection password="CC35" sheet="1" objects="1" scenarios="1" formatColumns="0" formatRows="0" autoFilter="0"/>
  <autoFilter ref="C120:K1478"/>
  <mergeCells count="13">
    <mergeCell ref="E7:H7"/>
    <mergeCell ref="E9:H9"/>
    <mergeCell ref="E11:H11"/>
    <mergeCell ref="E26:H26"/>
    <mergeCell ref="E47:H47"/>
    <mergeCell ref="E49:H49"/>
    <mergeCell ref="E51:H51"/>
    <mergeCell ref="J55:J56"/>
    <mergeCell ref="E109:H109"/>
    <mergeCell ref="E111:H111"/>
    <mergeCell ref="E113:H113"/>
    <mergeCell ref="G1:H1"/>
    <mergeCell ref="L2:V2"/>
  </mergeCells>
  <hyperlinks>
    <hyperlink ref="F1:G1" location="C2" display="1) Krycí list soupisu"/>
    <hyperlink ref="G1:H1" location="C58" display="2) Rekapitulace"/>
    <hyperlink ref="J1" location="C12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101</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s="1" customFormat="1" ht="16.5" customHeight="1">
      <c r="B9" s="49"/>
      <c r="C9" s="50"/>
      <c r="D9" s="50"/>
      <c r="E9" s="159" t="s">
        <v>436</v>
      </c>
      <c r="F9" s="50"/>
      <c r="G9" s="50"/>
      <c r="H9" s="50"/>
      <c r="I9" s="160"/>
      <c r="J9" s="50"/>
      <c r="K9" s="54"/>
    </row>
    <row r="10" spans="2:11" s="1" customFormat="1" ht="13.5">
      <c r="B10" s="49"/>
      <c r="C10" s="50"/>
      <c r="D10" s="42" t="s">
        <v>437</v>
      </c>
      <c r="E10" s="50"/>
      <c r="F10" s="50"/>
      <c r="G10" s="50"/>
      <c r="H10" s="50"/>
      <c r="I10" s="160"/>
      <c r="J10" s="50"/>
      <c r="K10" s="54"/>
    </row>
    <row r="11" spans="2:11" s="1" customFormat="1" ht="36.95" customHeight="1">
      <c r="B11" s="49"/>
      <c r="C11" s="50"/>
      <c r="D11" s="50"/>
      <c r="E11" s="161" t="s">
        <v>2177</v>
      </c>
      <c r="F11" s="50"/>
      <c r="G11" s="50"/>
      <c r="H11" s="50"/>
      <c r="I11" s="160"/>
      <c r="J11" s="50"/>
      <c r="K11" s="54"/>
    </row>
    <row r="12" spans="2:11" s="1" customFormat="1" ht="13.5">
      <c r="B12" s="49"/>
      <c r="C12" s="50"/>
      <c r="D12" s="50"/>
      <c r="E12" s="50"/>
      <c r="F12" s="50"/>
      <c r="G12" s="50"/>
      <c r="H12" s="50"/>
      <c r="I12" s="160"/>
      <c r="J12" s="50"/>
      <c r="K12" s="54"/>
    </row>
    <row r="13" spans="2:11" s="1" customFormat="1" ht="14.4" customHeight="1">
      <c r="B13" s="49"/>
      <c r="C13" s="50"/>
      <c r="D13" s="42" t="s">
        <v>20</v>
      </c>
      <c r="E13" s="50"/>
      <c r="F13" s="37" t="s">
        <v>34</v>
      </c>
      <c r="G13" s="50"/>
      <c r="H13" s="50"/>
      <c r="I13" s="162" t="s">
        <v>22</v>
      </c>
      <c r="J13" s="37" t="s">
        <v>34</v>
      </c>
      <c r="K13" s="54"/>
    </row>
    <row r="14" spans="2:11" s="1" customFormat="1" ht="14.4" customHeight="1">
      <c r="B14" s="49"/>
      <c r="C14" s="50"/>
      <c r="D14" s="42" t="s">
        <v>24</v>
      </c>
      <c r="E14" s="50"/>
      <c r="F14" s="37" t="s">
        <v>25</v>
      </c>
      <c r="G14" s="50"/>
      <c r="H14" s="50"/>
      <c r="I14" s="162" t="s">
        <v>26</v>
      </c>
      <c r="J14" s="163" t="str">
        <f>'Rekapitulace stavby'!AN8</f>
        <v>14. 9. 2018</v>
      </c>
      <c r="K14" s="54"/>
    </row>
    <row r="15" spans="2:11" s="1" customFormat="1" ht="10.8" customHeight="1">
      <c r="B15" s="49"/>
      <c r="C15" s="50"/>
      <c r="D15" s="50"/>
      <c r="E15" s="50"/>
      <c r="F15" s="50"/>
      <c r="G15" s="50"/>
      <c r="H15" s="50"/>
      <c r="I15" s="160"/>
      <c r="J15" s="50"/>
      <c r="K15" s="54"/>
    </row>
    <row r="16" spans="2:11" s="1" customFormat="1" ht="14.4" customHeight="1">
      <c r="B16" s="49"/>
      <c r="C16" s="50"/>
      <c r="D16" s="42" t="s">
        <v>32</v>
      </c>
      <c r="E16" s="50"/>
      <c r="F16" s="50"/>
      <c r="G16" s="50"/>
      <c r="H16" s="50"/>
      <c r="I16" s="162" t="s">
        <v>33</v>
      </c>
      <c r="J16" s="37" t="s">
        <v>34</v>
      </c>
      <c r="K16" s="54"/>
    </row>
    <row r="17" spans="2:11" s="1" customFormat="1" ht="18" customHeight="1">
      <c r="B17" s="49"/>
      <c r="C17" s="50"/>
      <c r="D17" s="50"/>
      <c r="E17" s="37" t="s">
        <v>35</v>
      </c>
      <c r="F17" s="50"/>
      <c r="G17" s="50"/>
      <c r="H17" s="50"/>
      <c r="I17" s="162" t="s">
        <v>36</v>
      </c>
      <c r="J17" s="37" t="s">
        <v>34</v>
      </c>
      <c r="K17" s="54"/>
    </row>
    <row r="18" spans="2:11" s="1" customFormat="1" ht="6.95" customHeight="1">
      <c r="B18" s="49"/>
      <c r="C18" s="50"/>
      <c r="D18" s="50"/>
      <c r="E18" s="50"/>
      <c r="F18" s="50"/>
      <c r="G18" s="50"/>
      <c r="H18" s="50"/>
      <c r="I18" s="160"/>
      <c r="J18" s="50"/>
      <c r="K18" s="54"/>
    </row>
    <row r="19" spans="2:11" s="1" customFormat="1" ht="14.4" customHeight="1">
      <c r="B19" s="49"/>
      <c r="C19" s="50"/>
      <c r="D19" s="42" t="s">
        <v>37</v>
      </c>
      <c r="E19" s="50"/>
      <c r="F19" s="50"/>
      <c r="G19" s="50"/>
      <c r="H19" s="50"/>
      <c r="I19" s="162" t="s">
        <v>33</v>
      </c>
      <c r="J19" s="37" t="str">
        <f>IF('Rekapitulace stavby'!AN13="Vyplň údaj","",IF('Rekapitulace stavby'!AN13="","",'Rekapitulace stavby'!AN13))</f>
        <v/>
      </c>
      <c r="K19" s="54"/>
    </row>
    <row r="20" spans="2:11"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pans="2:11" s="1" customFormat="1" ht="6.95" customHeight="1">
      <c r="B21" s="49"/>
      <c r="C21" s="50"/>
      <c r="D21" s="50"/>
      <c r="E21" s="50"/>
      <c r="F21" s="50"/>
      <c r="G21" s="50"/>
      <c r="H21" s="50"/>
      <c r="I21" s="160"/>
      <c r="J21" s="50"/>
      <c r="K21" s="54"/>
    </row>
    <row r="22" spans="2:11" s="1" customFormat="1" ht="14.4" customHeight="1">
      <c r="B22" s="49"/>
      <c r="C22" s="50"/>
      <c r="D22" s="42" t="s">
        <v>39</v>
      </c>
      <c r="E22" s="50"/>
      <c r="F22" s="50"/>
      <c r="G22" s="50"/>
      <c r="H22" s="50"/>
      <c r="I22" s="162" t="s">
        <v>33</v>
      </c>
      <c r="J22" s="37" t="s">
        <v>34</v>
      </c>
      <c r="K22" s="54"/>
    </row>
    <row r="23" spans="2:11" s="1" customFormat="1" ht="18" customHeight="1">
      <c r="B23" s="49"/>
      <c r="C23" s="50"/>
      <c r="D23" s="50"/>
      <c r="E23" s="37" t="s">
        <v>40</v>
      </c>
      <c r="F23" s="50"/>
      <c r="G23" s="50"/>
      <c r="H23" s="50"/>
      <c r="I23" s="162" t="s">
        <v>36</v>
      </c>
      <c r="J23" s="37" t="s">
        <v>34</v>
      </c>
      <c r="K23" s="54"/>
    </row>
    <row r="24" spans="2:11" s="1" customFormat="1" ht="6.95" customHeight="1">
      <c r="B24" s="49"/>
      <c r="C24" s="50"/>
      <c r="D24" s="50"/>
      <c r="E24" s="50"/>
      <c r="F24" s="50"/>
      <c r="G24" s="50"/>
      <c r="H24" s="50"/>
      <c r="I24" s="160"/>
      <c r="J24" s="50"/>
      <c r="K24" s="54"/>
    </row>
    <row r="25" spans="2:11" s="1" customFormat="1" ht="14.4" customHeight="1">
      <c r="B25" s="49"/>
      <c r="C25" s="50"/>
      <c r="D25" s="42" t="s">
        <v>42</v>
      </c>
      <c r="E25" s="50"/>
      <c r="F25" s="50"/>
      <c r="G25" s="50"/>
      <c r="H25" s="50"/>
      <c r="I25" s="160"/>
      <c r="J25" s="50"/>
      <c r="K25" s="54"/>
    </row>
    <row r="26" spans="2:11" s="7" customFormat="1" ht="71.25" customHeight="1">
      <c r="B26" s="164"/>
      <c r="C26" s="165"/>
      <c r="D26" s="165"/>
      <c r="E26" s="47" t="s">
        <v>43</v>
      </c>
      <c r="F26" s="47"/>
      <c r="G26" s="47"/>
      <c r="H26" s="47"/>
      <c r="I26" s="166"/>
      <c r="J26" s="165"/>
      <c r="K26" s="167"/>
    </row>
    <row r="27" spans="2:11" s="1" customFormat="1" ht="6.95" customHeight="1">
      <c r="B27" s="49"/>
      <c r="C27" s="50"/>
      <c r="D27" s="50"/>
      <c r="E27" s="50"/>
      <c r="F27" s="50"/>
      <c r="G27" s="50"/>
      <c r="H27" s="50"/>
      <c r="I27" s="160"/>
      <c r="J27" s="50"/>
      <c r="K27" s="54"/>
    </row>
    <row r="28" spans="2:11" s="1" customFormat="1" ht="6.95" customHeight="1">
      <c r="B28" s="49"/>
      <c r="C28" s="50"/>
      <c r="D28" s="109"/>
      <c r="E28" s="109"/>
      <c r="F28" s="109"/>
      <c r="G28" s="109"/>
      <c r="H28" s="109"/>
      <c r="I28" s="168"/>
      <c r="J28" s="109"/>
      <c r="K28" s="169"/>
    </row>
    <row r="29" spans="2:11" s="1" customFormat="1" ht="25.4" customHeight="1">
      <c r="B29" s="49"/>
      <c r="C29" s="50"/>
      <c r="D29" s="170" t="s">
        <v>44</v>
      </c>
      <c r="E29" s="50"/>
      <c r="F29" s="50"/>
      <c r="G29" s="50"/>
      <c r="H29" s="50"/>
      <c r="I29" s="160"/>
      <c r="J29" s="171">
        <f>ROUND(J91,2)</f>
        <v>0</v>
      </c>
      <c r="K29" s="54"/>
    </row>
    <row r="30" spans="2:11" s="1" customFormat="1" ht="6.95" customHeight="1">
      <c r="B30" s="49"/>
      <c r="C30" s="50"/>
      <c r="D30" s="109"/>
      <c r="E30" s="109"/>
      <c r="F30" s="109"/>
      <c r="G30" s="109"/>
      <c r="H30" s="109"/>
      <c r="I30" s="168"/>
      <c r="J30" s="109"/>
      <c r="K30" s="169"/>
    </row>
    <row r="31" spans="2:11" s="1" customFormat="1" ht="14.4" customHeight="1">
      <c r="B31" s="49"/>
      <c r="C31" s="50"/>
      <c r="D31" s="50"/>
      <c r="E31" s="50"/>
      <c r="F31" s="55" t="s">
        <v>46</v>
      </c>
      <c r="G31" s="50"/>
      <c r="H31" s="50"/>
      <c r="I31" s="172" t="s">
        <v>45</v>
      </c>
      <c r="J31" s="55" t="s">
        <v>47</v>
      </c>
      <c r="K31" s="54"/>
    </row>
    <row r="32" spans="2:11" s="1" customFormat="1" ht="14.4" customHeight="1">
      <c r="B32" s="49"/>
      <c r="C32" s="50"/>
      <c r="D32" s="58" t="s">
        <v>48</v>
      </c>
      <c r="E32" s="58" t="s">
        <v>49</v>
      </c>
      <c r="F32" s="173">
        <f>ROUND(SUM(BE91:BE186),2)</f>
        <v>0</v>
      </c>
      <c r="G32" s="50"/>
      <c r="H32" s="50"/>
      <c r="I32" s="174">
        <v>0.21</v>
      </c>
      <c r="J32" s="173">
        <f>ROUND(ROUND((SUM(BE91:BE186)),2)*I32,2)</f>
        <v>0</v>
      </c>
      <c r="K32" s="54"/>
    </row>
    <row r="33" spans="2:11" s="1" customFormat="1" ht="14.4" customHeight="1">
      <c r="B33" s="49"/>
      <c r="C33" s="50"/>
      <c r="D33" s="50"/>
      <c r="E33" s="58" t="s">
        <v>50</v>
      </c>
      <c r="F33" s="173">
        <f>ROUND(SUM(BF91:BF186),2)</f>
        <v>0</v>
      </c>
      <c r="G33" s="50"/>
      <c r="H33" s="50"/>
      <c r="I33" s="174">
        <v>0.15</v>
      </c>
      <c r="J33" s="173">
        <f>ROUND(ROUND((SUM(BF91:BF186)),2)*I33,2)</f>
        <v>0</v>
      </c>
      <c r="K33" s="54"/>
    </row>
    <row r="34" spans="2:11" s="1" customFormat="1" ht="14.4" customHeight="1" hidden="1">
      <c r="B34" s="49"/>
      <c r="C34" s="50"/>
      <c r="D34" s="50"/>
      <c r="E34" s="58" t="s">
        <v>51</v>
      </c>
      <c r="F34" s="173">
        <f>ROUND(SUM(BG91:BG186),2)</f>
        <v>0</v>
      </c>
      <c r="G34" s="50"/>
      <c r="H34" s="50"/>
      <c r="I34" s="174">
        <v>0.21</v>
      </c>
      <c r="J34" s="173">
        <v>0</v>
      </c>
      <c r="K34" s="54"/>
    </row>
    <row r="35" spans="2:11" s="1" customFormat="1" ht="14.4" customHeight="1" hidden="1">
      <c r="B35" s="49"/>
      <c r="C35" s="50"/>
      <c r="D35" s="50"/>
      <c r="E35" s="58" t="s">
        <v>52</v>
      </c>
      <c r="F35" s="173">
        <f>ROUND(SUM(BH91:BH186),2)</f>
        <v>0</v>
      </c>
      <c r="G35" s="50"/>
      <c r="H35" s="50"/>
      <c r="I35" s="174">
        <v>0.15</v>
      </c>
      <c r="J35" s="173">
        <v>0</v>
      </c>
      <c r="K35" s="54"/>
    </row>
    <row r="36" spans="2:11" s="1" customFormat="1" ht="14.4" customHeight="1" hidden="1">
      <c r="B36" s="49"/>
      <c r="C36" s="50"/>
      <c r="D36" s="50"/>
      <c r="E36" s="58" t="s">
        <v>53</v>
      </c>
      <c r="F36" s="173">
        <f>ROUND(SUM(BI91:BI186),2)</f>
        <v>0</v>
      </c>
      <c r="G36" s="50"/>
      <c r="H36" s="50"/>
      <c r="I36" s="174">
        <v>0</v>
      </c>
      <c r="J36" s="173">
        <v>0</v>
      </c>
      <c r="K36" s="54"/>
    </row>
    <row r="37" spans="2:11" s="1" customFormat="1" ht="6.95" customHeight="1">
      <c r="B37" s="49"/>
      <c r="C37" s="50"/>
      <c r="D37" s="50"/>
      <c r="E37" s="50"/>
      <c r="F37" s="50"/>
      <c r="G37" s="50"/>
      <c r="H37" s="50"/>
      <c r="I37" s="160"/>
      <c r="J37" s="50"/>
      <c r="K37" s="54"/>
    </row>
    <row r="38" spans="2:11" s="1" customFormat="1" ht="25.4" customHeight="1">
      <c r="B38" s="49"/>
      <c r="C38" s="175"/>
      <c r="D38" s="176" t="s">
        <v>54</v>
      </c>
      <c r="E38" s="101"/>
      <c r="F38" s="101"/>
      <c r="G38" s="177" t="s">
        <v>55</v>
      </c>
      <c r="H38" s="178" t="s">
        <v>56</v>
      </c>
      <c r="I38" s="179"/>
      <c r="J38" s="180">
        <f>SUM(J29:J36)</f>
        <v>0</v>
      </c>
      <c r="K38" s="181"/>
    </row>
    <row r="39" spans="2:11" s="1" customFormat="1" ht="14.4" customHeight="1">
      <c r="B39" s="70"/>
      <c r="C39" s="71"/>
      <c r="D39" s="71"/>
      <c r="E39" s="71"/>
      <c r="F39" s="71"/>
      <c r="G39" s="71"/>
      <c r="H39" s="71"/>
      <c r="I39" s="182"/>
      <c r="J39" s="71"/>
      <c r="K39" s="72"/>
    </row>
    <row r="43" spans="2:11" s="1" customFormat="1" ht="6.95" customHeight="1">
      <c r="B43" s="183"/>
      <c r="C43" s="184"/>
      <c r="D43" s="184"/>
      <c r="E43" s="184"/>
      <c r="F43" s="184"/>
      <c r="G43" s="184"/>
      <c r="H43" s="184"/>
      <c r="I43" s="185"/>
      <c r="J43" s="184"/>
      <c r="K43" s="186"/>
    </row>
    <row r="44" spans="2:11" s="1" customFormat="1" ht="36.95" customHeight="1">
      <c r="B44" s="49"/>
      <c r="C44" s="32" t="s">
        <v>162</v>
      </c>
      <c r="D44" s="50"/>
      <c r="E44" s="50"/>
      <c r="F44" s="50"/>
      <c r="G44" s="50"/>
      <c r="H44" s="50"/>
      <c r="I44" s="160"/>
      <c r="J44" s="50"/>
      <c r="K44" s="54"/>
    </row>
    <row r="45" spans="2:11" s="1" customFormat="1" ht="6.95" customHeight="1">
      <c r="B45" s="49"/>
      <c r="C45" s="50"/>
      <c r="D45" s="50"/>
      <c r="E45" s="50"/>
      <c r="F45" s="50"/>
      <c r="G45" s="50"/>
      <c r="H45" s="50"/>
      <c r="I45" s="160"/>
      <c r="J45" s="50"/>
      <c r="K45" s="54"/>
    </row>
    <row r="46" spans="2:11" s="1" customFormat="1" ht="14.4" customHeight="1">
      <c r="B46" s="49"/>
      <c r="C46" s="42" t="s">
        <v>18</v>
      </c>
      <c r="D46" s="50"/>
      <c r="E46" s="50"/>
      <c r="F46" s="50"/>
      <c r="G46" s="50"/>
      <c r="H46" s="50"/>
      <c r="I46" s="160"/>
      <c r="J46" s="50"/>
      <c r="K46" s="54"/>
    </row>
    <row r="47" spans="2:11" s="1" customFormat="1" ht="16.5" customHeight="1">
      <c r="B47" s="49"/>
      <c r="C47" s="50"/>
      <c r="D47" s="50"/>
      <c r="E47" s="159" t="str">
        <f>E7</f>
        <v>Městská knihovna</v>
      </c>
      <c r="F47" s="42"/>
      <c r="G47" s="42"/>
      <c r="H47" s="42"/>
      <c r="I47" s="160"/>
      <c r="J47" s="50"/>
      <c r="K47" s="54"/>
    </row>
    <row r="48" spans="2:11" ht="13.5">
      <c r="B48" s="30"/>
      <c r="C48" s="42" t="s">
        <v>160</v>
      </c>
      <c r="D48" s="31"/>
      <c r="E48" s="31"/>
      <c r="F48" s="31"/>
      <c r="G48" s="31"/>
      <c r="H48" s="31"/>
      <c r="I48" s="158"/>
      <c r="J48" s="31"/>
      <c r="K48" s="33"/>
    </row>
    <row r="49" spans="2:11" s="1" customFormat="1" ht="16.5" customHeight="1">
      <c r="B49" s="49"/>
      <c r="C49" s="50"/>
      <c r="D49" s="50"/>
      <c r="E49" s="159" t="s">
        <v>436</v>
      </c>
      <c r="F49" s="50"/>
      <c r="G49" s="50"/>
      <c r="H49" s="50"/>
      <c r="I49" s="160"/>
      <c r="J49" s="50"/>
      <c r="K49" s="54"/>
    </row>
    <row r="50" spans="2:11" s="1" customFormat="1" ht="14.4" customHeight="1">
      <c r="B50" s="49"/>
      <c r="C50" s="42" t="s">
        <v>437</v>
      </c>
      <c r="D50" s="50"/>
      <c r="E50" s="50"/>
      <c r="F50" s="50"/>
      <c r="G50" s="50"/>
      <c r="H50" s="50"/>
      <c r="I50" s="160"/>
      <c r="J50" s="50"/>
      <c r="K50" s="54"/>
    </row>
    <row r="51" spans="2:11" s="1" customFormat="1" ht="17.25" customHeight="1">
      <c r="B51" s="49"/>
      <c r="C51" s="50"/>
      <c r="D51" s="50"/>
      <c r="E51" s="161" t="str">
        <f>E11</f>
        <v>03.02 - D.4.1.a - Vytápění</v>
      </c>
      <c r="F51" s="50"/>
      <c r="G51" s="50"/>
      <c r="H51" s="50"/>
      <c r="I51" s="160"/>
      <c r="J51" s="50"/>
      <c r="K51" s="54"/>
    </row>
    <row r="52" spans="2:11" s="1" customFormat="1" ht="6.95" customHeight="1">
      <c r="B52" s="49"/>
      <c r="C52" s="50"/>
      <c r="D52" s="50"/>
      <c r="E52" s="50"/>
      <c r="F52" s="50"/>
      <c r="G52" s="50"/>
      <c r="H52" s="50"/>
      <c r="I52" s="160"/>
      <c r="J52" s="50"/>
      <c r="K52" s="54"/>
    </row>
    <row r="53" spans="2:11" s="1" customFormat="1" ht="18" customHeight="1">
      <c r="B53" s="49"/>
      <c r="C53" s="42" t="s">
        <v>24</v>
      </c>
      <c r="D53" s="50"/>
      <c r="E53" s="50"/>
      <c r="F53" s="37" t="str">
        <f>F14</f>
        <v>Staré nám. 134 a 135, Sokolov</v>
      </c>
      <c r="G53" s="50"/>
      <c r="H53" s="50"/>
      <c r="I53" s="162" t="s">
        <v>26</v>
      </c>
      <c r="J53" s="163" t="str">
        <f>IF(J14="","",J14)</f>
        <v>14. 9. 2018</v>
      </c>
      <c r="K53" s="54"/>
    </row>
    <row r="54" spans="2:11" s="1" customFormat="1" ht="6.95" customHeight="1">
      <c r="B54" s="49"/>
      <c r="C54" s="50"/>
      <c r="D54" s="50"/>
      <c r="E54" s="50"/>
      <c r="F54" s="50"/>
      <c r="G54" s="50"/>
      <c r="H54" s="50"/>
      <c r="I54" s="160"/>
      <c r="J54" s="50"/>
      <c r="K54" s="54"/>
    </row>
    <row r="55" spans="2:11" s="1" customFormat="1" ht="13.5">
      <c r="B55" s="49"/>
      <c r="C55" s="42" t="s">
        <v>32</v>
      </c>
      <c r="D55" s="50"/>
      <c r="E55" s="50"/>
      <c r="F55" s="37" t="str">
        <f>E17</f>
        <v>Město Sokolov</v>
      </c>
      <c r="G55" s="50"/>
      <c r="H55" s="50"/>
      <c r="I55" s="162" t="s">
        <v>39</v>
      </c>
      <c r="J55" s="47" t="str">
        <f>E23</f>
        <v>Ing. Arch Olga Růžičková</v>
      </c>
      <c r="K55" s="54"/>
    </row>
    <row r="56" spans="2:11" s="1" customFormat="1" ht="14.4" customHeight="1">
      <c r="B56" s="49"/>
      <c r="C56" s="42" t="s">
        <v>37</v>
      </c>
      <c r="D56" s="50"/>
      <c r="E56" s="50"/>
      <c r="F56" s="37" t="str">
        <f>IF(E20="","",E20)</f>
        <v/>
      </c>
      <c r="G56" s="50"/>
      <c r="H56" s="50"/>
      <c r="I56" s="160"/>
      <c r="J56" s="187"/>
      <c r="K56" s="54"/>
    </row>
    <row r="57" spans="2:11" s="1" customFormat="1" ht="10.3" customHeight="1">
      <c r="B57" s="49"/>
      <c r="C57" s="50"/>
      <c r="D57" s="50"/>
      <c r="E57" s="50"/>
      <c r="F57" s="50"/>
      <c r="G57" s="50"/>
      <c r="H57" s="50"/>
      <c r="I57" s="160"/>
      <c r="J57" s="50"/>
      <c r="K57" s="54"/>
    </row>
    <row r="58" spans="2:11" s="1" customFormat="1" ht="29.25" customHeight="1">
      <c r="B58" s="49"/>
      <c r="C58" s="188" t="s">
        <v>163</v>
      </c>
      <c r="D58" s="175"/>
      <c r="E58" s="175"/>
      <c r="F58" s="175"/>
      <c r="G58" s="175"/>
      <c r="H58" s="175"/>
      <c r="I58" s="189"/>
      <c r="J58" s="190" t="s">
        <v>164</v>
      </c>
      <c r="K58" s="191"/>
    </row>
    <row r="59" spans="2:11" s="1" customFormat="1" ht="10.3" customHeight="1">
      <c r="B59" s="49"/>
      <c r="C59" s="50"/>
      <c r="D59" s="50"/>
      <c r="E59" s="50"/>
      <c r="F59" s="50"/>
      <c r="G59" s="50"/>
      <c r="H59" s="50"/>
      <c r="I59" s="160"/>
      <c r="J59" s="50"/>
      <c r="K59" s="54"/>
    </row>
    <row r="60" spans="2:47" s="1" customFormat="1" ht="29.25" customHeight="1">
      <c r="B60" s="49"/>
      <c r="C60" s="192" t="s">
        <v>165</v>
      </c>
      <c r="D60" s="50"/>
      <c r="E60" s="50"/>
      <c r="F60" s="50"/>
      <c r="G60" s="50"/>
      <c r="H60" s="50"/>
      <c r="I60" s="160"/>
      <c r="J60" s="171">
        <f>J91</f>
        <v>0</v>
      </c>
      <c r="K60" s="54"/>
      <c r="AU60" s="26" t="s">
        <v>166</v>
      </c>
    </row>
    <row r="61" spans="2:11" s="8" customFormat="1" ht="24.95" customHeight="1">
      <c r="B61" s="193"/>
      <c r="C61" s="194"/>
      <c r="D61" s="195" t="s">
        <v>2178</v>
      </c>
      <c r="E61" s="196"/>
      <c r="F61" s="196"/>
      <c r="G61" s="196"/>
      <c r="H61" s="196"/>
      <c r="I61" s="197"/>
      <c r="J61" s="198">
        <f>J92</f>
        <v>0</v>
      </c>
      <c r="K61" s="199"/>
    </row>
    <row r="62" spans="2:11" s="9" customFormat="1" ht="19.9" customHeight="1">
      <c r="B62" s="200"/>
      <c r="C62" s="201"/>
      <c r="D62" s="202" t="s">
        <v>2179</v>
      </c>
      <c r="E62" s="203"/>
      <c r="F62" s="203"/>
      <c r="G62" s="203"/>
      <c r="H62" s="203"/>
      <c r="I62" s="204"/>
      <c r="J62" s="205">
        <f>J93</f>
        <v>0</v>
      </c>
      <c r="K62" s="206"/>
    </row>
    <row r="63" spans="2:11" s="9" customFormat="1" ht="19.9" customHeight="1">
      <c r="B63" s="200"/>
      <c r="C63" s="201"/>
      <c r="D63" s="202" t="s">
        <v>2180</v>
      </c>
      <c r="E63" s="203"/>
      <c r="F63" s="203"/>
      <c r="G63" s="203"/>
      <c r="H63" s="203"/>
      <c r="I63" s="204"/>
      <c r="J63" s="205">
        <f>J95</f>
        <v>0</v>
      </c>
      <c r="K63" s="206"/>
    </row>
    <row r="64" spans="2:11" s="9" customFormat="1" ht="19.9" customHeight="1">
      <c r="B64" s="200"/>
      <c r="C64" s="201"/>
      <c r="D64" s="202" t="s">
        <v>2181</v>
      </c>
      <c r="E64" s="203"/>
      <c r="F64" s="203"/>
      <c r="G64" s="203"/>
      <c r="H64" s="203"/>
      <c r="I64" s="204"/>
      <c r="J64" s="205">
        <f>J100</f>
        <v>0</v>
      </c>
      <c r="K64" s="206"/>
    </row>
    <row r="65" spans="2:11" s="9" customFormat="1" ht="19.9" customHeight="1">
      <c r="B65" s="200"/>
      <c r="C65" s="201"/>
      <c r="D65" s="202" t="s">
        <v>2182</v>
      </c>
      <c r="E65" s="203"/>
      <c r="F65" s="203"/>
      <c r="G65" s="203"/>
      <c r="H65" s="203"/>
      <c r="I65" s="204"/>
      <c r="J65" s="205">
        <f>J121</f>
        <v>0</v>
      </c>
      <c r="K65" s="206"/>
    </row>
    <row r="66" spans="2:11" s="9" customFormat="1" ht="19.9" customHeight="1">
      <c r="B66" s="200"/>
      <c r="C66" s="201"/>
      <c r="D66" s="202" t="s">
        <v>2183</v>
      </c>
      <c r="E66" s="203"/>
      <c r="F66" s="203"/>
      <c r="G66" s="203"/>
      <c r="H66" s="203"/>
      <c r="I66" s="204"/>
      <c r="J66" s="205">
        <f>J145</f>
        <v>0</v>
      </c>
      <c r="K66" s="206"/>
    </row>
    <row r="67" spans="2:11" s="9" customFormat="1" ht="19.9" customHeight="1">
      <c r="B67" s="200"/>
      <c r="C67" s="201"/>
      <c r="D67" s="202" t="s">
        <v>2184</v>
      </c>
      <c r="E67" s="203"/>
      <c r="F67" s="203"/>
      <c r="G67" s="203"/>
      <c r="H67" s="203"/>
      <c r="I67" s="204"/>
      <c r="J67" s="205">
        <f>J169</f>
        <v>0</v>
      </c>
      <c r="K67" s="206"/>
    </row>
    <row r="68" spans="2:11" s="9" customFormat="1" ht="19.9" customHeight="1">
      <c r="B68" s="200"/>
      <c r="C68" s="201"/>
      <c r="D68" s="202" t="s">
        <v>2185</v>
      </c>
      <c r="E68" s="203"/>
      <c r="F68" s="203"/>
      <c r="G68" s="203"/>
      <c r="H68" s="203"/>
      <c r="I68" s="204"/>
      <c r="J68" s="205">
        <f>J181</f>
        <v>0</v>
      </c>
      <c r="K68" s="206"/>
    </row>
    <row r="69" spans="2:11" s="8" customFormat="1" ht="24.95" customHeight="1">
      <c r="B69" s="193"/>
      <c r="C69" s="194"/>
      <c r="D69" s="195" t="s">
        <v>470</v>
      </c>
      <c r="E69" s="196"/>
      <c r="F69" s="196"/>
      <c r="G69" s="196"/>
      <c r="H69" s="196"/>
      <c r="I69" s="197"/>
      <c r="J69" s="198">
        <f>J184</f>
        <v>0</v>
      </c>
      <c r="K69" s="199"/>
    </row>
    <row r="70" spans="2:11" s="1" customFormat="1" ht="21.8" customHeight="1">
      <c r="B70" s="49"/>
      <c r="C70" s="50"/>
      <c r="D70" s="50"/>
      <c r="E70" s="50"/>
      <c r="F70" s="50"/>
      <c r="G70" s="50"/>
      <c r="H70" s="50"/>
      <c r="I70" s="160"/>
      <c r="J70" s="50"/>
      <c r="K70" s="54"/>
    </row>
    <row r="71" spans="2:11" s="1" customFormat="1" ht="6.95" customHeight="1">
      <c r="B71" s="70"/>
      <c r="C71" s="71"/>
      <c r="D71" s="71"/>
      <c r="E71" s="71"/>
      <c r="F71" s="71"/>
      <c r="G71" s="71"/>
      <c r="H71" s="71"/>
      <c r="I71" s="182"/>
      <c r="J71" s="71"/>
      <c r="K71" s="72"/>
    </row>
    <row r="75" spans="2:12" s="1" customFormat="1" ht="6.95" customHeight="1">
      <c r="B75" s="73"/>
      <c r="C75" s="74"/>
      <c r="D75" s="74"/>
      <c r="E75" s="74"/>
      <c r="F75" s="74"/>
      <c r="G75" s="74"/>
      <c r="H75" s="74"/>
      <c r="I75" s="185"/>
      <c r="J75" s="74"/>
      <c r="K75" s="74"/>
      <c r="L75" s="75"/>
    </row>
    <row r="76" spans="2:12" s="1" customFormat="1" ht="36.95" customHeight="1">
      <c r="B76" s="49"/>
      <c r="C76" s="76" t="s">
        <v>171</v>
      </c>
      <c r="D76" s="77"/>
      <c r="E76" s="77"/>
      <c r="F76" s="77"/>
      <c r="G76" s="77"/>
      <c r="H76" s="77"/>
      <c r="I76" s="207"/>
      <c r="J76" s="77"/>
      <c r="K76" s="77"/>
      <c r="L76" s="75"/>
    </row>
    <row r="77" spans="2:12" s="1" customFormat="1" ht="6.95" customHeight="1">
      <c r="B77" s="49"/>
      <c r="C77" s="77"/>
      <c r="D77" s="77"/>
      <c r="E77" s="77"/>
      <c r="F77" s="77"/>
      <c r="G77" s="77"/>
      <c r="H77" s="77"/>
      <c r="I77" s="207"/>
      <c r="J77" s="77"/>
      <c r="K77" s="77"/>
      <c r="L77" s="75"/>
    </row>
    <row r="78" spans="2:12" s="1" customFormat="1" ht="14.4" customHeight="1">
      <c r="B78" s="49"/>
      <c r="C78" s="79" t="s">
        <v>18</v>
      </c>
      <c r="D78" s="77"/>
      <c r="E78" s="77"/>
      <c r="F78" s="77"/>
      <c r="G78" s="77"/>
      <c r="H78" s="77"/>
      <c r="I78" s="207"/>
      <c r="J78" s="77"/>
      <c r="K78" s="77"/>
      <c r="L78" s="75"/>
    </row>
    <row r="79" spans="2:12" s="1" customFormat="1" ht="16.5" customHeight="1">
      <c r="B79" s="49"/>
      <c r="C79" s="77"/>
      <c r="D79" s="77"/>
      <c r="E79" s="208" t="str">
        <f>E7</f>
        <v>Městská knihovna</v>
      </c>
      <c r="F79" s="79"/>
      <c r="G79" s="79"/>
      <c r="H79" s="79"/>
      <c r="I79" s="207"/>
      <c r="J79" s="77"/>
      <c r="K79" s="77"/>
      <c r="L79" s="75"/>
    </row>
    <row r="80" spans="2:12" ht="13.5">
      <c r="B80" s="30"/>
      <c r="C80" s="79" t="s">
        <v>160</v>
      </c>
      <c r="D80" s="291"/>
      <c r="E80" s="291"/>
      <c r="F80" s="291"/>
      <c r="G80" s="291"/>
      <c r="H80" s="291"/>
      <c r="I80" s="152"/>
      <c r="J80" s="291"/>
      <c r="K80" s="291"/>
      <c r="L80" s="292"/>
    </row>
    <row r="81" spans="2:12" s="1" customFormat="1" ht="16.5" customHeight="1">
      <c r="B81" s="49"/>
      <c r="C81" s="77"/>
      <c r="D81" s="77"/>
      <c r="E81" s="208" t="s">
        <v>436</v>
      </c>
      <c r="F81" s="77"/>
      <c r="G81" s="77"/>
      <c r="H81" s="77"/>
      <c r="I81" s="207"/>
      <c r="J81" s="77"/>
      <c r="K81" s="77"/>
      <c r="L81" s="75"/>
    </row>
    <row r="82" spans="2:12" s="1" customFormat="1" ht="14.4" customHeight="1">
      <c r="B82" s="49"/>
      <c r="C82" s="79" t="s">
        <v>437</v>
      </c>
      <c r="D82" s="77"/>
      <c r="E82" s="77"/>
      <c r="F82" s="77"/>
      <c r="G82" s="77"/>
      <c r="H82" s="77"/>
      <c r="I82" s="207"/>
      <c r="J82" s="77"/>
      <c r="K82" s="77"/>
      <c r="L82" s="75"/>
    </row>
    <row r="83" spans="2:12" s="1" customFormat="1" ht="17.25" customHeight="1">
      <c r="B83" s="49"/>
      <c r="C83" s="77"/>
      <c r="D83" s="77"/>
      <c r="E83" s="85" t="str">
        <f>E11</f>
        <v>03.02 - D.4.1.a - Vytápění</v>
      </c>
      <c r="F83" s="77"/>
      <c r="G83" s="77"/>
      <c r="H83" s="77"/>
      <c r="I83" s="207"/>
      <c r="J83" s="77"/>
      <c r="K83" s="77"/>
      <c r="L83" s="75"/>
    </row>
    <row r="84" spans="2:12" s="1" customFormat="1" ht="6.95" customHeight="1">
      <c r="B84" s="49"/>
      <c r="C84" s="77"/>
      <c r="D84" s="77"/>
      <c r="E84" s="77"/>
      <c r="F84" s="77"/>
      <c r="G84" s="77"/>
      <c r="H84" s="77"/>
      <c r="I84" s="207"/>
      <c r="J84" s="77"/>
      <c r="K84" s="77"/>
      <c r="L84" s="75"/>
    </row>
    <row r="85" spans="2:12" s="1" customFormat="1" ht="18" customHeight="1">
      <c r="B85" s="49"/>
      <c r="C85" s="79" t="s">
        <v>24</v>
      </c>
      <c r="D85" s="77"/>
      <c r="E85" s="77"/>
      <c r="F85" s="209" t="str">
        <f>F14</f>
        <v>Staré nám. 134 a 135, Sokolov</v>
      </c>
      <c r="G85" s="77"/>
      <c r="H85" s="77"/>
      <c r="I85" s="210" t="s">
        <v>26</v>
      </c>
      <c r="J85" s="88" t="str">
        <f>IF(J14="","",J14)</f>
        <v>14. 9. 2018</v>
      </c>
      <c r="K85" s="77"/>
      <c r="L85" s="75"/>
    </row>
    <row r="86" spans="2:12" s="1" customFormat="1" ht="6.95" customHeight="1">
      <c r="B86" s="49"/>
      <c r="C86" s="77"/>
      <c r="D86" s="77"/>
      <c r="E86" s="77"/>
      <c r="F86" s="77"/>
      <c r="G86" s="77"/>
      <c r="H86" s="77"/>
      <c r="I86" s="207"/>
      <c r="J86" s="77"/>
      <c r="K86" s="77"/>
      <c r="L86" s="75"/>
    </row>
    <row r="87" spans="2:12" s="1" customFormat="1" ht="13.5">
      <c r="B87" s="49"/>
      <c r="C87" s="79" t="s">
        <v>32</v>
      </c>
      <c r="D87" s="77"/>
      <c r="E87" s="77"/>
      <c r="F87" s="209" t="str">
        <f>E17</f>
        <v>Město Sokolov</v>
      </c>
      <c r="G87" s="77"/>
      <c r="H87" s="77"/>
      <c r="I87" s="210" t="s">
        <v>39</v>
      </c>
      <c r="J87" s="209" t="str">
        <f>E23</f>
        <v>Ing. Arch Olga Růžičková</v>
      </c>
      <c r="K87" s="77"/>
      <c r="L87" s="75"/>
    </row>
    <row r="88" spans="2:12" s="1" customFormat="1" ht="14.4" customHeight="1">
      <c r="B88" s="49"/>
      <c r="C88" s="79" t="s">
        <v>37</v>
      </c>
      <c r="D88" s="77"/>
      <c r="E88" s="77"/>
      <c r="F88" s="209" t="str">
        <f>IF(E20="","",E20)</f>
        <v/>
      </c>
      <c r="G88" s="77"/>
      <c r="H88" s="77"/>
      <c r="I88" s="207"/>
      <c r="J88" s="77"/>
      <c r="K88" s="77"/>
      <c r="L88" s="75"/>
    </row>
    <row r="89" spans="2:12" s="1" customFormat="1" ht="10.3" customHeight="1">
      <c r="B89" s="49"/>
      <c r="C89" s="77"/>
      <c r="D89" s="77"/>
      <c r="E89" s="77"/>
      <c r="F89" s="77"/>
      <c r="G89" s="77"/>
      <c r="H89" s="77"/>
      <c r="I89" s="207"/>
      <c r="J89" s="77"/>
      <c r="K89" s="77"/>
      <c r="L89" s="75"/>
    </row>
    <row r="90" spans="2:20" s="10" customFormat="1" ht="29.25" customHeight="1">
      <c r="B90" s="211"/>
      <c r="C90" s="212" t="s">
        <v>172</v>
      </c>
      <c r="D90" s="213" t="s">
        <v>63</v>
      </c>
      <c r="E90" s="213" t="s">
        <v>59</v>
      </c>
      <c r="F90" s="213" t="s">
        <v>173</v>
      </c>
      <c r="G90" s="213" t="s">
        <v>174</v>
      </c>
      <c r="H90" s="213" t="s">
        <v>175</v>
      </c>
      <c r="I90" s="214" t="s">
        <v>176</v>
      </c>
      <c r="J90" s="213" t="s">
        <v>164</v>
      </c>
      <c r="K90" s="215" t="s">
        <v>177</v>
      </c>
      <c r="L90" s="216"/>
      <c r="M90" s="105" t="s">
        <v>178</v>
      </c>
      <c r="N90" s="106" t="s">
        <v>48</v>
      </c>
      <c r="O90" s="106" t="s">
        <v>179</v>
      </c>
      <c r="P90" s="106" t="s">
        <v>180</v>
      </c>
      <c r="Q90" s="106" t="s">
        <v>181</v>
      </c>
      <c r="R90" s="106" t="s">
        <v>182</v>
      </c>
      <c r="S90" s="106" t="s">
        <v>183</v>
      </c>
      <c r="T90" s="107" t="s">
        <v>184</v>
      </c>
    </row>
    <row r="91" spans="2:63" s="1" customFormat="1" ht="29.25" customHeight="1">
      <c r="B91" s="49"/>
      <c r="C91" s="111" t="s">
        <v>165</v>
      </c>
      <c r="D91" s="77"/>
      <c r="E91" s="77"/>
      <c r="F91" s="77"/>
      <c r="G91" s="77"/>
      <c r="H91" s="77"/>
      <c r="I91" s="207"/>
      <c r="J91" s="217">
        <f>BK91</f>
        <v>0</v>
      </c>
      <c r="K91" s="77"/>
      <c r="L91" s="75"/>
      <c r="M91" s="108"/>
      <c r="N91" s="109"/>
      <c r="O91" s="109"/>
      <c r="P91" s="218">
        <f>P92+P184</f>
        <v>0</v>
      </c>
      <c r="Q91" s="109"/>
      <c r="R91" s="218">
        <f>R92+R184</f>
        <v>7.787810000000001</v>
      </c>
      <c r="S91" s="109"/>
      <c r="T91" s="219">
        <f>T92+T184</f>
        <v>0</v>
      </c>
      <c r="AT91" s="26" t="s">
        <v>77</v>
      </c>
      <c r="AU91" s="26" t="s">
        <v>166</v>
      </c>
      <c r="BK91" s="220">
        <f>BK92+BK184</f>
        <v>0</v>
      </c>
    </row>
    <row r="92" spans="2:63" s="11" customFormat="1" ht="37.4" customHeight="1">
      <c r="B92" s="221"/>
      <c r="C92" s="222"/>
      <c r="D92" s="223" t="s">
        <v>77</v>
      </c>
      <c r="E92" s="224" t="s">
        <v>2186</v>
      </c>
      <c r="F92" s="224" t="s">
        <v>2187</v>
      </c>
      <c r="G92" s="222"/>
      <c r="H92" s="222"/>
      <c r="I92" s="225"/>
      <c r="J92" s="226">
        <f>BK92</f>
        <v>0</v>
      </c>
      <c r="K92" s="222"/>
      <c r="L92" s="227"/>
      <c r="M92" s="228"/>
      <c r="N92" s="229"/>
      <c r="O92" s="229"/>
      <c r="P92" s="230">
        <f>P93+P95+P100+P121+P145+P169+P181</f>
        <v>0</v>
      </c>
      <c r="Q92" s="229"/>
      <c r="R92" s="230">
        <f>R93+R95+R100+R121+R145+R169+R181</f>
        <v>7.787810000000001</v>
      </c>
      <c r="S92" s="229"/>
      <c r="T92" s="231">
        <f>T93+T95+T100+T121+T145+T169+T181</f>
        <v>0</v>
      </c>
      <c r="AR92" s="232" t="s">
        <v>88</v>
      </c>
      <c r="AT92" s="233" t="s">
        <v>77</v>
      </c>
      <c r="AU92" s="233" t="s">
        <v>78</v>
      </c>
      <c r="AY92" s="232" t="s">
        <v>187</v>
      </c>
      <c r="BK92" s="234">
        <f>BK93+BK95+BK100+BK121+BK145+BK169+BK181</f>
        <v>0</v>
      </c>
    </row>
    <row r="93" spans="2:63" s="11" customFormat="1" ht="19.9" customHeight="1">
      <c r="B93" s="221"/>
      <c r="C93" s="222"/>
      <c r="D93" s="223" t="s">
        <v>77</v>
      </c>
      <c r="E93" s="235" t="s">
        <v>2188</v>
      </c>
      <c r="F93" s="235" t="s">
        <v>2189</v>
      </c>
      <c r="G93" s="222"/>
      <c r="H93" s="222"/>
      <c r="I93" s="225"/>
      <c r="J93" s="236">
        <f>BK93</f>
        <v>0</v>
      </c>
      <c r="K93" s="222"/>
      <c r="L93" s="227"/>
      <c r="M93" s="228"/>
      <c r="N93" s="229"/>
      <c r="O93" s="229"/>
      <c r="P93" s="230">
        <f>P94</f>
        <v>0</v>
      </c>
      <c r="Q93" s="229"/>
      <c r="R93" s="230">
        <f>R94</f>
        <v>5.00016</v>
      </c>
      <c r="S93" s="229"/>
      <c r="T93" s="231">
        <f>T94</f>
        <v>0</v>
      </c>
      <c r="AR93" s="232" t="s">
        <v>88</v>
      </c>
      <c r="AT93" s="233" t="s">
        <v>77</v>
      </c>
      <c r="AU93" s="233" t="s">
        <v>86</v>
      </c>
      <c r="AY93" s="232" t="s">
        <v>187</v>
      </c>
      <c r="BK93" s="234">
        <f>BK94</f>
        <v>0</v>
      </c>
    </row>
    <row r="94" spans="2:65" s="1" customFormat="1" ht="38.25" customHeight="1">
      <c r="B94" s="49"/>
      <c r="C94" s="237" t="s">
        <v>86</v>
      </c>
      <c r="D94" s="237" t="s">
        <v>190</v>
      </c>
      <c r="E94" s="238" t="s">
        <v>2190</v>
      </c>
      <c r="F94" s="239" t="s">
        <v>2191</v>
      </c>
      <c r="G94" s="240" t="s">
        <v>2150</v>
      </c>
      <c r="H94" s="241">
        <v>88</v>
      </c>
      <c r="I94" s="242"/>
      <c r="J94" s="243">
        <f>ROUND(I94*H94,2)</f>
        <v>0</v>
      </c>
      <c r="K94" s="239" t="s">
        <v>34</v>
      </c>
      <c r="L94" s="75"/>
      <c r="M94" s="244" t="s">
        <v>34</v>
      </c>
      <c r="N94" s="245" t="s">
        <v>49</v>
      </c>
      <c r="O94" s="50"/>
      <c r="P94" s="246">
        <f>O94*H94</f>
        <v>0</v>
      </c>
      <c r="Q94" s="246">
        <v>0.05682</v>
      </c>
      <c r="R94" s="246">
        <f>Q94*H94</f>
        <v>5.00016</v>
      </c>
      <c r="S94" s="246">
        <v>0</v>
      </c>
      <c r="T94" s="247">
        <f>S94*H94</f>
        <v>0</v>
      </c>
      <c r="AR94" s="26" t="s">
        <v>338</v>
      </c>
      <c r="AT94" s="26" t="s">
        <v>190</v>
      </c>
      <c r="AU94" s="26" t="s">
        <v>88</v>
      </c>
      <c r="AY94" s="26" t="s">
        <v>187</v>
      </c>
      <c r="BE94" s="248">
        <f>IF(N94="základní",J94,0)</f>
        <v>0</v>
      </c>
      <c r="BF94" s="248">
        <f>IF(N94="snížená",J94,0)</f>
        <v>0</v>
      </c>
      <c r="BG94" s="248">
        <f>IF(N94="zákl. přenesená",J94,0)</f>
        <v>0</v>
      </c>
      <c r="BH94" s="248">
        <f>IF(N94="sníž. přenesená",J94,0)</f>
        <v>0</v>
      </c>
      <c r="BI94" s="248">
        <f>IF(N94="nulová",J94,0)</f>
        <v>0</v>
      </c>
      <c r="BJ94" s="26" t="s">
        <v>86</v>
      </c>
      <c r="BK94" s="248">
        <f>ROUND(I94*H94,2)</f>
        <v>0</v>
      </c>
      <c r="BL94" s="26" t="s">
        <v>338</v>
      </c>
      <c r="BM94" s="26" t="s">
        <v>88</v>
      </c>
    </row>
    <row r="95" spans="2:63" s="11" customFormat="1" ht="29.85" customHeight="1">
      <c r="B95" s="221"/>
      <c r="C95" s="222"/>
      <c r="D95" s="223" t="s">
        <v>77</v>
      </c>
      <c r="E95" s="235" t="s">
        <v>2192</v>
      </c>
      <c r="F95" s="235" t="s">
        <v>2193</v>
      </c>
      <c r="G95" s="222"/>
      <c r="H95" s="222"/>
      <c r="I95" s="225"/>
      <c r="J95" s="236">
        <f>BK95</f>
        <v>0</v>
      </c>
      <c r="K95" s="222"/>
      <c r="L95" s="227"/>
      <c r="M95" s="228"/>
      <c r="N95" s="229"/>
      <c r="O95" s="229"/>
      <c r="P95" s="230">
        <f>SUM(P96:P99)</f>
        <v>0</v>
      </c>
      <c r="Q95" s="229"/>
      <c r="R95" s="230">
        <f>SUM(R96:R99)</f>
        <v>0.0232</v>
      </c>
      <c r="S95" s="229"/>
      <c r="T95" s="231">
        <f>SUM(T96:T99)</f>
        <v>0</v>
      </c>
      <c r="AR95" s="232" t="s">
        <v>88</v>
      </c>
      <c r="AT95" s="233" t="s">
        <v>77</v>
      </c>
      <c r="AU95" s="233" t="s">
        <v>86</v>
      </c>
      <c r="AY95" s="232" t="s">
        <v>187</v>
      </c>
      <c r="BK95" s="234">
        <f>SUM(BK96:BK99)</f>
        <v>0</v>
      </c>
    </row>
    <row r="96" spans="2:65" s="1" customFormat="1" ht="63.75" customHeight="1">
      <c r="B96" s="49"/>
      <c r="C96" s="237" t="s">
        <v>88</v>
      </c>
      <c r="D96" s="237" t="s">
        <v>190</v>
      </c>
      <c r="E96" s="238" t="s">
        <v>2194</v>
      </c>
      <c r="F96" s="239" t="s">
        <v>2195</v>
      </c>
      <c r="G96" s="240" t="s">
        <v>1731</v>
      </c>
      <c r="H96" s="241">
        <v>1</v>
      </c>
      <c r="I96" s="242"/>
      <c r="J96" s="243">
        <f>ROUND(I96*H96,2)</f>
        <v>0</v>
      </c>
      <c r="K96" s="239" t="s">
        <v>34</v>
      </c>
      <c r="L96" s="75"/>
      <c r="M96" s="244" t="s">
        <v>34</v>
      </c>
      <c r="N96" s="245" t="s">
        <v>49</v>
      </c>
      <c r="O96" s="50"/>
      <c r="P96" s="246">
        <f>O96*H96</f>
        <v>0</v>
      </c>
      <c r="Q96" s="246">
        <v>0.0055</v>
      </c>
      <c r="R96" s="246">
        <f>Q96*H96</f>
        <v>0.0055</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204</v>
      </c>
    </row>
    <row r="97" spans="2:65" s="1" customFormat="1" ht="63.75" customHeight="1">
      <c r="B97" s="49"/>
      <c r="C97" s="237" t="s">
        <v>113</v>
      </c>
      <c r="D97" s="237" t="s">
        <v>190</v>
      </c>
      <c r="E97" s="238" t="s">
        <v>2196</v>
      </c>
      <c r="F97" s="239" t="s">
        <v>2197</v>
      </c>
      <c r="G97" s="240" t="s">
        <v>1731</v>
      </c>
      <c r="H97" s="241">
        <v>1</v>
      </c>
      <c r="I97" s="242"/>
      <c r="J97" s="243">
        <f>ROUND(I97*H97,2)</f>
        <v>0</v>
      </c>
      <c r="K97" s="239" t="s">
        <v>34</v>
      </c>
      <c r="L97" s="75"/>
      <c r="M97" s="244" t="s">
        <v>34</v>
      </c>
      <c r="N97" s="245" t="s">
        <v>49</v>
      </c>
      <c r="O97" s="50"/>
      <c r="P97" s="246">
        <f>O97*H97</f>
        <v>0</v>
      </c>
      <c r="Q97" s="246">
        <v>0.0057</v>
      </c>
      <c r="R97" s="246">
        <f>Q97*H97</f>
        <v>0.0057</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282</v>
      </c>
    </row>
    <row r="98" spans="2:65" s="1" customFormat="1" ht="63.75" customHeight="1">
      <c r="B98" s="49"/>
      <c r="C98" s="237" t="s">
        <v>204</v>
      </c>
      <c r="D98" s="237" t="s">
        <v>190</v>
      </c>
      <c r="E98" s="238" t="s">
        <v>2198</v>
      </c>
      <c r="F98" s="239" t="s">
        <v>2199</v>
      </c>
      <c r="G98" s="240" t="s">
        <v>578</v>
      </c>
      <c r="H98" s="241">
        <v>2</v>
      </c>
      <c r="I98" s="242"/>
      <c r="J98" s="243">
        <f>ROUND(I98*H98,2)</f>
        <v>0</v>
      </c>
      <c r="K98" s="239" t="s">
        <v>34</v>
      </c>
      <c r="L98" s="75"/>
      <c r="M98" s="244" t="s">
        <v>34</v>
      </c>
      <c r="N98" s="245" t="s">
        <v>49</v>
      </c>
      <c r="O98" s="50"/>
      <c r="P98" s="246">
        <f>O98*H98</f>
        <v>0</v>
      </c>
      <c r="Q98" s="246">
        <v>0.005</v>
      </c>
      <c r="R98" s="246">
        <f>Q98*H98</f>
        <v>0.01</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295</v>
      </c>
    </row>
    <row r="99" spans="2:65" s="1" customFormat="1" ht="51" customHeight="1">
      <c r="B99" s="49"/>
      <c r="C99" s="237" t="s">
        <v>186</v>
      </c>
      <c r="D99" s="237" t="s">
        <v>190</v>
      </c>
      <c r="E99" s="238" t="s">
        <v>2200</v>
      </c>
      <c r="F99" s="239" t="s">
        <v>2201</v>
      </c>
      <c r="G99" s="240" t="s">
        <v>1731</v>
      </c>
      <c r="H99" s="241">
        <v>1</v>
      </c>
      <c r="I99" s="242"/>
      <c r="J99" s="243">
        <f>ROUND(I99*H99,2)</f>
        <v>0</v>
      </c>
      <c r="K99" s="239" t="s">
        <v>34</v>
      </c>
      <c r="L99" s="75"/>
      <c r="M99" s="244" t="s">
        <v>34</v>
      </c>
      <c r="N99" s="245" t="s">
        <v>49</v>
      </c>
      <c r="O99" s="50"/>
      <c r="P99" s="246">
        <f>O99*H99</f>
        <v>0</v>
      </c>
      <c r="Q99" s="246">
        <v>0.002</v>
      </c>
      <c r="R99" s="246">
        <f>Q99*H99</f>
        <v>0.002</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307</v>
      </c>
    </row>
    <row r="100" spans="2:63" s="11" customFormat="1" ht="29.85" customHeight="1">
      <c r="B100" s="221"/>
      <c r="C100" s="222"/>
      <c r="D100" s="223" t="s">
        <v>77</v>
      </c>
      <c r="E100" s="235" t="s">
        <v>2202</v>
      </c>
      <c r="F100" s="235" t="s">
        <v>2203</v>
      </c>
      <c r="G100" s="222"/>
      <c r="H100" s="222"/>
      <c r="I100" s="225"/>
      <c r="J100" s="236">
        <f>BK100</f>
        <v>0</v>
      </c>
      <c r="K100" s="222"/>
      <c r="L100" s="227"/>
      <c r="M100" s="228"/>
      <c r="N100" s="229"/>
      <c r="O100" s="229"/>
      <c r="P100" s="230">
        <f>SUM(P101:P120)</f>
        <v>0</v>
      </c>
      <c r="Q100" s="229"/>
      <c r="R100" s="230">
        <f>SUM(R101:R120)</f>
        <v>0.67384</v>
      </c>
      <c r="S100" s="229"/>
      <c r="T100" s="231">
        <f>SUM(T101:T120)</f>
        <v>0</v>
      </c>
      <c r="AR100" s="232" t="s">
        <v>88</v>
      </c>
      <c r="AT100" s="233" t="s">
        <v>77</v>
      </c>
      <c r="AU100" s="233" t="s">
        <v>86</v>
      </c>
      <c r="AY100" s="232" t="s">
        <v>187</v>
      </c>
      <c r="BK100" s="234">
        <f>SUM(BK101:BK120)</f>
        <v>0</v>
      </c>
    </row>
    <row r="101" spans="2:65" s="1" customFormat="1" ht="16.5" customHeight="1">
      <c r="B101" s="49"/>
      <c r="C101" s="237" t="s">
        <v>282</v>
      </c>
      <c r="D101" s="237" t="s">
        <v>190</v>
      </c>
      <c r="E101" s="238" t="s">
        <v>2204</v>
      </c>
      <c r="F101" s="239" t="s">
        <v>2205</v>
      </c>
      <c r="G101" s="240" t="s">
        <v>393</v>
      </c>
      <c r="H101" s="241">
        <v>30</v>
      </c>
      <c r="I101" s="242"/>
      <c r="J101" s="243">
        <f>ROUND(I101*H101,2)</f>
        <v>0</v>
      </c>
      <c r="K101" s="239" t="s">
        <v>34</v>
      </c>
      <c r="L101" s="75"/>
      <c r="M101" s="244" t="s">
        <v>34</v>
      </c>
      <c r="N101" s="245" t="s">
        <v>49</v>
      </c>
      <c r="O101" s="50"/>
      <c r="P101" s="246">
        <f>O101*H101</f>
        <v>0</v>
      </c>
      <c r="Q101" s="246">
        <v>0.00059</v>
      </c>
      <c r="R101" s="246">
        <f>Q101*H101</f>
        <v>0.0177</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317</v>
      </c>
    </row>
    <row r="102" spans="2:65" s="1" customFormat="1" ht="16.5" customHeight="1">
      <c r="B102" s="49"/>
      <c r="C102" s="237" t="s">
        <v>287</v>
      </c>
      <c r="D102" s="237" t="s">
        <v>190</v>
      </c>
      <c r="E102" s="238" t="s">
        <v>2206</v>
      </c>
      <c r="F102" s="239" t="s">
        <v>2207</v>
      </c>
      <c r="G102" s="240" t="s">
        <v>393</v>
      </c>
      <c r="H102" s="241">
        <v>69</v>
      </c>
      <c r="I102" s="242"/>
      <c r="J102" s="243">
        <f>ROUND(I102*H102,2)</f>
        <v>0</v>
      </c>
      <c r="K102" s="239" t="s">
        <v>34</v>
      </c>
      <c r="L102" s="75"/>
      <c r="M102" s="244" t="s">
        <v>34</v>
      </c>
      <c r="N102" s="245" t="s">
        <v>49</v>
      </c>
      <c r="O102" s="50"/>
      <c r="P102" s="246">
        <f>O102*H102</f>
        <v>0</v>
      </c>
      <c r="Q102" s="246">
        <v>0.0008</v>
      </c>
      <c r="R102" s="246">
        <f>Q102*H102</f>
        <v>0.055200000000000006</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329</v>
      </c>
    </row>
    <row r="103" spans="2:65" s="1" customFormat="1" ht="16.5" customHeight="1">
      <c r="B103" s="49"/>
      <c r="C103" s="237" t="s">
        <v>295</v>
      </c>
      <c r="D103" s="237" t="s">
        <v>190</v>
      </c>
      <c r="E103" s="238" t="s">
        <v>2208</v>
      </c>
      <c r="F103" s="239" t="s">
        <v>2209</v>
      </c>
      <c r="G103" s="240" t="s">
        <v>393</v>
      </c>
      <c r="H103" s="241">
        <v>88</v>
      </c>
      <c r="I103" s="242"/>
      <c r="J103" s="243">
        <f>ROUND(I103*H103,2)</f>
        <v>0</v>
      </c>
      <c r="K103" s="239" t="s">
        <v>34</v>
      </c>
      <c r="L103" s="75"/>
      <c r="M103" s="244" t="s">
        <v>34</v>
      </c>
      <c r="N103" s="245" t="s">
        <v>49</v>
      </c>
      <c r="O103" s="50"/>
      <c r="P103" s="246">
        <f>O103*H103</f>
        <v>0</v>
      </c>
      <c r="Q103" s="246">
        <v>0.0009</v>
      </c>
      <c r="R103" s="246">
        <f>Q103*H103</f>
        <v>0.07919999999999999</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338</v>
      </c>
    </row>
    <row r="104" spans="2:65" s="1" customFormat="1" ht="16.5" customHeight="1">
      <c r="B104" s="49"/>
      <c r="C104" s="237" t="s">
        <v>229</v>
      </c>
      <c r="D104" s="237" t="s">
        <v>190</v>
      </c>
      <c r="E104" s="238" t="s">
        <v>2210</v>
      </c>
      <c r="F104" s="239" t="s">
        <v>2211</v>
      </c>
      <c r="G104" s="240" t="s">
        <v>393</v>
      </c>
      <c r="H104" s="241">
        <v>14</v>
      </c>
      <c r="I104" s="242"/>
      <c r="J104" s="243">
        <f>ROUND(I104*H104,2)</f>
        <v>0</v>
      </c>
      <c r="K104" s="239" t="s">
        <v>34</v>
      </c>
      <c r="L104" s="75"/>
      <c r="M104" s="244" t="s">
        <v>34</v>
      </c>
      <c r="N104" s="245" t="s">
        <v>49</v>
      </c>
      <c r="O104" s="50"/>
      <c r="P104" s="246">
        <f>O104*H104</f>
        <v>0</v>
      </c>
      <c r="Q104" s="246">
        <v>0.0035</v>
      </c>
      <c r="R104" s="246">
        <f>Q104*H104</f>
        <v>0.049</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348</v>
      </c>
    </row>
    <row r="105" spans="2:65" s="1" customFormat="1" ht="16.5" customHeight="1">
      <c r="B105" s="49"/>
      <c r="C105" s="237" t="s">
        <v>307</v>
      </c>
      <c r="D105" s="237" t="s">
        <v>190</v>
      </c>
      <c r="E105" s="238" t="s">
        <v>2212</v>
      </c>
      <c r="F105" s="239" t="s">
        <v>2213</v>
      </c>
      <c r="G105" s="240" t="s">
        <v>393</v>
      </c>
      <c r="H105" s="241">
        <v>18</v>
      </c>
      <c r="I105" s="242"/>
      <c r="J105" s="243">
        <f>ROUND(I105*H105,2)</f>
        <v>0</v>
      </c>
      <c r="K105" s="239" t="s">
        <v>34</v>
      </c>
      <c r="L105" s="75"/>
      <c r="M105" s="244" t="s">
        <v>34</v>
      </c>
      <c r="N105" s="245" t="s">
        <v>49</v>
      </c>
      <c r="O105" s="50"/>
      <c r="P105" s="246">
        <f>O105*H105</f>
        <v>0</v>
      </c>
      <c r="Q105" s="246">
        <v>0.005</v>
      </c>
      <c r="R105" s="246">
        <f>Q105*H105</f>
        <v>0.09</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356</v>
      </c>
    </row>
    <row r="106" spans="2:65" s="1" customFormat="1" ht="16.5" customHeight="1">
      <c r="B106" s="49"/>
      <c r="C106" s="237" t="s">
        <v>312</v>
      </c>
      <c r="D106" s="237" t="s">
        <v>190</v>
      </c>
      <c r="E106" s="238" t="s">
        <v>2214</v>
      </c>
      <c r="F106" s="239" t="s">
        <v>2215</v>
      </c>
      <c r="G106" s="240" t="s">
        <v>2216</v>
      </c>
      <c r="H106" s="241">
        <v>1</v>
      </c>
      <c r="I106" s="242"/>
      <c r="J106" s="243">
        <f>ROUND(I106*H106,2)</f>
        <v>0</v>
      </c>
      <c r="K106" s="239" t="s">
        <v>34</v>
      </c>
      <c r="L106" s="75"/>
      <c r="M106" s="244" t="s">
        <v>34</v>
      </c>
      <c r="N106" s="245" t="s">
        <v>49</v>
      </c>
      <c r="O106" s="50"/>
      <c r="P106" s="246">
        <f>O106*H106</f>
        <v>0</v>
      </c>
      <c r="Q106" s="246">
        <v>0.004</v>
      </c>
      <c r="R106" s="246">
        <f>Q106*H106</f>
        <v>0.004</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371</v>
      </c>
    </row>
    <row r="107" spans="2:65" s="1" customFormat="1" ht="16.5" customHeight="1">
      <c r="B107" s="49"/>
      <c r="C107" s="237" t="s">
        <v>317</v>
      </c>
      <c r="D107" s="237" t="s">
        <v>190</v>
      </c>
      <c r="E107" s="238" t="s">
        <v>2217</v>
      </c>
      <c r="F107" s="239" t="s">
        <v>2218</v>
      </c>
      <c r="G107" s="240" t="s">
        <v>393</v>
      </c>
      <c r="H107" s="241">
        <v>431</v>
      </c>
      <c r="I107" s="242"/>
      <c r="J107" s="243">
        <f>ROUND(I107*H107,2)</f>
        <v>0</v>
      </c>
      <c r="K107" s="239" t="s">
        <v>34</v>
      </c>
      <c r="L107" s="75"/>
      <c r="M107" s="244" t="s">
        <v>34</v>
      </c>
      <c r="N107" s="245" t="s">
        <v>49</v>
      </c>
      <c r="O107" s="50"/>
      <c r="P107" s="246">
        <f>O107*H107</f>
        <v>0</v>
      </c>
      <c r="Q107" s="246">
        <v>0.00013</v>
      </c>
      <c r="R107" s="246">
        <f>Q107*H107</f>
        <v>0.056029999999999996</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384</v>
      </c>
    </row>
    <row r="108" spans="2:65" s="1" customFormat="1" ht="16.5" customHeight="1">
      <c r="B108" s="49"/>
      <c r="C108" s="237" t="s">
        <v>323</v>
      </c>
      <c r="D108" s="237" t="s">
        <v>190</v>
      </c>
      <c r="E108" s="238" t="s">
        <v>2219</v>
      </c>
      <c r="F108" s="239" t="s">
        <v>2220</v>
      </c>
      <c r="G108" s="240" t="s">
        <v>393</v>
      </c>
      <c r="H108" s="241">
        <v>85</v>
      </c>
      <c r="I108" s="242"/>
      <c r="J108" s="243">
        <f>ROUND(I108*H108,2)</f>
        <v>0</v>
      </c>
      <c r="K108" s="239" t="s">
        <v>34</v>
      </c>
      <c r="L108" s="75"/>
      <c r="M108" s="244" t="s">
        <v>34</v>
      </c>
      <c r="N108" s="245" t="s">
        <v>49</v>
      </c>
      <c r="O108" s="50"/>
      <c r="P108" s="246">
        <f>O108*H108</f>
        <v>0</v>
      </c>
      <c r="Q108" s="246">
        <v>0.00015</v>
      </c>
      <c r="R108" s="246">
        <f>Q108*H108</f>
        <v>0.01275</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396</v>
      </c>
    </row>
    <row r="109" spans="2:65" s="1" customFormat="1" ht="16.5" customHeight="1">
      <c r="B109" s="49"/>
      <c r="C109" s="237" t="s">
        <v>329</v>
      </c>
      <c r="D109" s="237" t="s">
        <v>190</v>
      </c>
      <c r="E109" s="238" t="s">
        <v>2221</v>
      </c>
      <c r="F109" s="239" t="s">
        <v>2222</v>
      </c>
      <c r="G109" s="240" t="s">
        <v>393</v>
      </c>
      <c r="H109" s="241">
        <v>129</v>
      </c>
      <c r="I109" s="242"/>
      <c r="J109" s="243">
        <f>ROUND(I109*H109,2)</f>
        <v>0</v>
      </c>
      <c r="K109" s="239" t="s">
        <v>34</v>
      </c>
      <c r="L109" s="75"/>
      <c r="M109" s="244" t="s">
        <v>34</v>
      </c>
      <c r="N109" s="245" t="s">
        <v>49</v>
      </c>
      <c r="O109" s="50"/>
      <c r="P109" s="246">
        <f>O109*H109</f>
        <v>0</v>
      </c>
      <c r="Q109" s="246">
        <v>0.00025</v>
      </c>
      <c r="R109" s="246">
        <f>Q109*H109</f>
        <v>0.03225</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407</v>
      </c>
    </row>
    <row r="110" spans="2:65" s="1" customFormat="1" ht="16.5" customHeight="1">
      <c r="B110" s="49"/>
      <c r="C110" s="237" t="s">
        <v>10</v>
      </c>
      <c r="D110" s="237" t="s">
        <v>190</v>
      </c>
      <c r="E110" s="238" t="s">
        <v>2223</v>
      </c>
      <c r="F110" s="239" t="s">
        <v>2224</v>
      </c>
      <c r="G110" s="240" t="s">
        <v>393</v>
      </c>
      <c r="H110" s="241">
        <v>61</v>
      </c>
      <c r="I110" s="242"/>
      <c r="J110" s="243">
        <f>ROUND(I110*H110,2)</f>
        <v>0</v>
      </c>
      <c r="K110" s="239" t="s">
        <v>34</v>
      </c>
      <c r="L110" s="75"/>
      <c r="M110" s="244" t="s">
        <v>34</v>
      </c>
      <c r="N110" s="245" t="s">
        <v>49</v>
      </c>
      <c r="O110" s="50"/>
      <c r="P110" s="246">
        <f>O110*H110</f>
        <v>0</v>
      </c>
      <c r="Q110" s="246">
        <v>0.00033</v>
      </c>
      <c r="R110" s="246">
        <f>Q110*H110</f>
        <v>0.02013</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419</v>
      </c>
    </row>
    <row r="111" spans="2:65" s="1" customFormat="1" ht="16.5" customHeight="1">
      <c r="B111" s="49"/>
      <c r="C111" s="237" t="s">
        <v>338</v>
      </c>
      <c r="D111" s="237" t="s">
        <v>190</v>
      </c>
      <c r="E111" s="238" t="s">
        <v>2225</v>
      </c>
      <c r="F111" s="239" t="s">
        <v>2226</v>
      </c>
      <c r="G111" s="240" t="s">
        <v>1731</v>
      </c>
      <c r="H111" s="241">
        <v>20</v>
      </c>
      <c r="I111" s="242"/>
      <c r="J111" s="243">
        <f>ROUND(I111*H111,2)</f>
        <v>0</v>
      </c>
      <c r="K111" s="239" t="s">
        <v>34</v>
      </c>
      <c r="L111" s="75"/>
      <c r="M111" s="244" t="s">
        <v>34</v>
      </c>
      <c r="N111" s="245" t="s">
        <v>49</v>
      </c>
      <c r="O111" s="50"/>
      <c r="P111" s="246">
        <f>O111*H111</f>
        <v>0</v>
      </c>
      <c r="Q111" s="246">
        <v>0.00058</v>
      </c>
      <c r="R111" s="246">
        <f>Q111*H111</f>
        <v>0.0116</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426</v>
      </c>
    </row>
    <row r="112" spans="2:65" s="1" customFormat="1" ht="16.5" customHeight="1">
      <c r="B112" s="49"/>
      <c r="C112" s="237" t="s">
        <v>343</v>
      </c>
      <c r="D112" s="237" t="s">
        <v>190</v>
      </c>
      <c r="E112" s="238" t="s">
        <v>2227</v>
      </c>
      <c r="F112" s="239" t="s">
        <v>2228</v>
      </c>
      <c r="G112" s="240" t="s">
        <v>2216</v>
      </c>
      <c r="H112" s="241">
        <v>1</v>
      </c>
      <c r="I112" s="242"/>
      <c r="J112" s="243">
        <f>ROUND(I112*H112,2)</f>
        <v>0</v>
      </c>
      <c r="K112" s="239" t="s">
        <v>34</v>
      </c>
      <c r="L112" s="75"/>
      <c r="M112" s="244" t="s">
        <v>34</v>
      </c>
      <c r="N112" s="245" t="s">
        <v>49</v>
      </c>
      <c r="O112" s="50"/>
      <c r="P112" s="246">
        <f>O112*H112</f>
        <v>0</v>
      </c>
      <c r="Q112" s="246">
        <v>0.05</v>
      </c>
      <c r="R112" s="246">
        <f>Q112*H112</f>
        <v>0.05</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604</v>
      </c>
    </row>
    <row r="113" spans="2:65" s="1" customFormat="1" ht="16.5" customHeight="1">
      <c r="B113" s="49"/>
      <c r="C113" s="237" t="s">
        <v>348</v>
      </c>
      <c r="D113" s="237" t="s">
        <v>190</v>
      </c>
      <c r="E113" s="238" t="s">
        <v>2229</v>
      </c>
      <c r="F113" s="239" t="s">
        <v>2230</v>
      </c>
      <c r="G113" s="240" t="s">
        <v>393</v>
      </c>
      <c r="H113" s="241">
        <v>980</v>
      </c>
      <c r="I113" s="242"/>
      <c r="J113" s="243">
        <f>ROUND(I113*H113,2)</f>
        <v>0</v>
      </c>
      <c r="K113" s="239" t="s">
        <v>34</v>
      </c>
      <c r="L113" s="75"/>
      <c r="M113" s="244" t="s">
        <v>34</v>
      </c>
      <c r="N113" s="245" t="s">
        <v>49</v>
      </c>
      <c r="O113" s="50"/>
      <c r="P113" s="246">
        <f>O113*H113</f>
        <v>0</v>
      </c>
      <c r="Q113" s="246">
        <v>0.00013</v>
      </c>
      <c r="R113" s="246">
        <f>Q113*H113</f>
        <v>0.12739999999999999</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733</v>
      </c>
    </row>
    <row r="114" spans="2:65" s="1" customFormat="1" ht="16.5" customHeight="1">
      <c r="B114" s="49"/>
      <c r="C114" s="237" t="s">
        <v>352</v>
      </c>
      <c r="D114" s="237" t="s">
        <v>190</v>
      </c>
      <c r="E114" s="238" t="s">
        <v>2231</v>
      </c>
      <c r="F114" s="239" t="s">
        <v>2232</v>
      </c>
      <c r="G114" s="240" t="s">
        <v>235</v>
      </c>
      <c r="H114" s="241">
        <v>120</v>
      </c>
      <c r="I114" s="242"/>
      <c r="J114" s="243">
        <f>ROUND(I114*H114,2)</f>
        <v>0</v>
      </c>
      <c r="K114" s="239" t="s">
        <v>34</v>
      </c>
      <c r="L114" s="75"/>
      <c r="M114" s="244" t="s">
        <v>34</v>
      </c>
      <c r="N114" s="245" t="s">
        <v>49</v>
      </c>
      <c r="O114" s="50"/>
      <c r="P114" s="246">
        <f>O114*H114</f>
        <v>0</v>
      </c>
      <c r="Q114" s="246">
        <v>0.0003</v>
      </c>
      <c r="R114" s="246">
        <f>Q114*H114</f>
        <v>0.036</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741</v>
      </c>
    </row>
    <row r="115" spans="2:65" s="1" customFormat="1" ht="16.5" customHeight="1">
      <c r="B115" s="49"/>
      <c r="C115" s="237" t="s">
        <v>356</v>
      </c>
      <c r="D115" s="237" t="s">
        <v>190</v>
      </c>
      <c r="E115" s="238" t="s">
        <v>2233</v>
      </c>
      <c r="F115" s="239" t="s">
        <v>2234</v>
      </c>
      <c r="G115" s="240" t="s">
        <v>393</v>
      </c>
      <c r="H115" s="241">
        <v>100</v>
      </c>
      <c r="I115" s="242"/>
      <c r="J115" s="243">
        <f>ROUND(I115*H115,2)</f>
        <v>0</v>
      </c>
      <c r="K115" s="239" t="s">
        <v>34</v>
      </c>
      <c r="L115" s="75"/>
      <c r="M115" s="244" t="s">
        <v>34</v>
      </c>
      <c r="N115" s="245" t="s">
        <v>49</v>
      </c>
      <c r="O115" s="50"/>
      <c r="P115" s="246">
        <f>O115*H115</f>
        <v>0</v>
      </c>
      <c r="Q115" s="246">
        <v>0.00015</v>
      </c>
      <c r="R115" s="246">
        <f>Q115*H115</f>
        <v>0.015</v>
      </c>
      <c r="S115" s="246">
        <v>0</v>
      </c>
      <c r="T115" s="247">
        <f>S115*H115</f>
        <v>0</v>
      </c>
      <c r="AR115" s="26" t="s">
        <v>338</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751</v>
      </c>
    </row>
    <row r="116" spans="2:65" s="1" customFormat="1" ht="25.5" customHeight="1">
      <c r="B116" s="49"/>
      <c r="C116" s="237" t="s">
        <v>9</v>
      </c>
      <c r="D116" s="237" t="s">
        <v>190</v>
      </c>
      <c r="E116" s="238" t="s">
        <v>2235</v>
      </c>
      <c r="F116" s="239" t="s">
        <v>2236</v>
      </c>
      <c r="G116" s="240" t="s">
        <v>1731</v>
      </c>
      <c r="H116" s="241">
        <v>1</v>
      </c>
      <c r="I116" s="242"/>
      <c r="J116" s="243">
        <f>ROUND(I116*H116,2)</f>
        <v>0</v>
      </c>
      <c r="K116" s="239" t="s">
        <v>34</v>
      </c>
      <c r="L116" s="75"/>
      <c r="M116" s="244" t="s">
        <v>34</v>
      </c>
      <c r="N116" s="245" t="s">
        <v>49</v>
      </c>
      <c r="O116" s="50"/>
      <c r="P116" s="246">
        <f>O116*H116</f>
        <v>0</v>
      </c>
      <c r="Q116" s="246">
        <v>0.007</v>
      </c>
      <c r="R116" s="246">
        <f>Q116*H116</f>
        <v>0.007</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760</v>
      </c>
    </row>
    <row r="117" spans="2:65" s="1" customFormat="1" ht="25.5" customHeight="1">
      <c r="B117" s="49"/>
      <c r="C117" s="237" t="s">
        <v>371</v>
      </c>
      <c r="D117" s="237" t="s">
        <v>190</v>
      </c>
      <c r="E117" s="238" t="s">
        <v>2237</v>
      </c>
      <c r="F117" s="239" t="s">
        <v>2238</v>
      </c>
      <c r="G117" s="240" t="s">
        <v>1731</v>
      </c>
      <c r="H117" s="241">
        <v>1</v>
      </c>
      <c r="I117" s="242"/>
      <c r="J117" s="243">
        <f>ROUND(I117*H117,2)</f>
        <v>0</v>
      </c>
      <c r="K117" s="239" t="s">
        <v>34</v>
      </c>
      <c r="L117" s="75"/>
      <c r="M117" s="244" t="s">
        <v>34</v>
      </c>
      <c r="N117" s="245" t="s">
        <v>49</v>
      </c>
      <c r="O117" s="50"/>
      <c r="P117" s="246">
        <f>O117*H117</f>
        <v>0</v>
      </c>
      <c r="Q117" s="246">
        <v>0.008</v>
      </c>
      <c r="R117" s="246">
        <f>Q117*H117</f>
        <v>0.008</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770</v>
      </c>
    </row>
    <row r="118" spans="2:65" s="1" customFormat="1" ht="25.5" customHeight="1">
      <c r="B118" s="49"/>
      <c r="C118" s="237" t="s">
        <v>376</v>
      </c>
      <c r="D118" s="237" t="s">
        <v>190</v>
      </c>
      <c r="E118" s="238" t="s">
        <v>2239</v>
      </c>
      <c r="F118" s="239" t="s">
        <v>2240</v>
      </c>
      <c r="G118" s="240" t="s">
        <v>1731</v>
      </c>
      <c r="H118" s="241">
        <v>26</v>
      </c>
      <c r="I118" s="242"/>
      <c r="J118" s="243">
        <f>ROUND(I118*H118,2)</f>
        <v>0</v>
      </c>
      <c r="K118" s="239" t="s">
        <v>34</v>
      </c>
      <c r="L118" s="75"/>
      <c r="M118" s="244" t="s">
        <v>34</v>
      </c>
      <c r="N118" s="245" t="s">
        <v>49</v>
      </c>
      <c r="O118" s="50"/>
      <c r="P118" s="246">
        <f>O118*H118</f>
        <v>0</v>
      </c>
      <c r="Q118" s="246">
        <v>5E-05</v>
      </c>
      <c r="R118" s="246">
        <f>Q118*H118</f>
        <v>0.0013000000000000002</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780</v>
      </c>
    </row>
    <row r="119" spans="2:65" s="1" customFormat="1" ht="25.5" customHeight="1">
      <c r="B119" s="49"/>
      <c r="C119" s="237" t="s">
        <v>384</v>
      </c>
      <c r="D119" s="237" t="s">
        <v>190</v>
      </c>
      <c r="E119" s="238" t="s">
        <v>2241</v>
      </c>
      <c r="F119" s="239" t="s">
        <v>2242</v>
      </c>
      <c r="G119" s="240" t="s">
        <v>393</v>
      </c>
      <c r="H119" s="241">
        <v>32</v>
      </c>
      <c r="I119" s="242"/>
      <c r="J119" s="243">
        <f>ROUND(I119*H119,2)</f>
        <v>0</v>
      </c>
      <c r="K119" s="239" t="s">
        <v>34</v>
      </c>
      <c r="L119" s="75"/>
      <c r="M119" s="244" t="s">
        <v>34</v>
      </c>
      <c r="N119" s="245" t="s">
        <v>49</v>
      </c>
      <c r="O119" s="50"/>
      <c r="P119" s="246">
        <f>O119*H119</f>
        <v>0</v>
      </c>
      <c r="Q119" s="246">
        <v>2E-05</v>
      </c>
      <c r="R119" s="246">
        <f>Q119*H119</f>
        <v>0.00064</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790</v>
      </c>
    </row>
    <row r="120" spans="2:65" s="1" customFormat="1" ht="25.5" customHeight="1">
      <c r="B120" s="49"/>
      <c r="C120" s="237" t="s">
        <v>390</v>
      </c>
      <c r="D120" s="237" t="s">
        <v>190</v>
      </c>
      <c r="E120" s="238" t="s">
        <v>2243</v>
      </c>
      <c r="F120" s="239" t="s">
        <v>2244</v>
      </c>
      <c r="G120" s="240" t="s">
        <v>393</v>
      </c>
      <c r="H120" s="241">
        <v>32</v>
      </c>
      <c r="I120" s="242"/>
      <c r="J120" s="243">
        <f>ROUND(I120*H120,2)</f>
        <v>0</v>
      </c>
      <c r="K120" s="239" t="s">
        <v>34</v>
      </c>
      <c r="L120" s="75"/>
      <c r="M120" s="244" t="s">
        <v>34</v>
      </c>
      <c r="N120" s="245" t="s">
        <v>49</v>
      </c>
      <c r="O120" s="50"/>
      <c r="P120" s="246">
        <f>O120*H120</f>
        <v>0</v>
      </c>
      <c r="Q120" s="246">
        <v>2E-05</v>
      </c>
      <c r="R120" s="246">
        <f>Q120*H120</f>
        <v>0.00064</v>
      </c>
      <c r="S120" s="246">
        <v>0</v>
      </c>
      <c r="T120" s="247">
        <f>S120*H120</f>
        <v>0</v>
      </c>
      <c r="AR120" s="26" t="s">
        <v>338</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800</v>
      </c>
    </row>
    <row r="121" spans="2:63" s="11" customFormat="1" ht="29.85" customHeight="1">
      <c r="B121" s="221"/>
      <c r="C121" s="222"/>
      <c r="D121" s="223" t="s">
        <v>77</v>
      </c>
      <c r="E121" s="235" t="s">
        <v>2245</v>
      </c>
      <c r="F121" s="235" t="s">
        <v>2246</v>
      </c>
      <c r="G121" s="222"/>
      <c r="H121" s="222"/>
      <c r="I121" s="225"/>
      <c r="J121" s="236">
        <f>BK121</f>
        <v>0</v>
      </c>
      <c r="K121" s="222"/>
      <c r="L121" s="227"/>
      <c r="M121" s="228"/>
      <c r="N121" s="229"/>
      <c r="O121" s="229"/>
      <c r="P121" s="230">
        <f>SUM(P122:P144)</f>
        <v>0</v>
      </c>
      <c r="Q121" s="229"/>
      <c r="R121" s="230">
        <f>SUM(R122:R144)</f>
        <v>0.06268000000000001</v>
      </c>
      <c r="S121" s="229"/>
      <c r="T121" s="231">
        <f>SUM(T122:T144)</f>
        <v>0</v>
      </c>
      <c r="AR121" s="232" t="s">
        <v>88</v>
      </c>
      <c r="AT121" s="233" t="s">
        <v>77</v>
      </c>
      <c r="AU121" s="233" t="s">
        <v>86</v>
      </c>
      <c r="AY121" s="232" t="s">
        <v>187</v>
      </c>
      <c r="BK121" s="234">
        <f>SUM(BK122:BK144)</f>
        <v>0</v>
      </c>
    </row>
    <row r="122" spans="2:65" s="1" customFormat="1" ht="16.5" customHeight="1">
      <c r="B122" s="49"/>
      <c r="C122" s="237" t="s">
        <v>396</v>
      </c>
      <c r="D122" s="237" t="s">
        <v>190</v>
      </c>
      <c r="E122" s="238" t="s">
        <v>2247</v>
      </c>
      <c r="F122" s="239" t="s">
        <v>2248</v>
      </c>
      <c r="G122" s="240" t="s">
        <v>578</v>
      </c>
      <c r="H122" s="241">
        <v>4</v>
      </c>
      <c r="I122" s="242"/>
      <c r="J122" s="243">
        <f>ROUND(I122*H122,2)</f>
        <v>0</v>
      </c>
      <c r="K122" s="239" t="s">
        <v>34</v>
      </c>
      <c r="L122" s="75"/>
      <c r="M122" s="244" t="s">
        <v>34</v>
      </c>
      <c r="N122" s="245" t="s">
        <v>49</v>
      </c>
      <c r="O122" s="50"/>
      <c r="P122" s="246">
        <f>O122*H122</f>
        <v>0</v>
      </c>
      <c r="Q122" s="246">
        <v>0.0002</v>
      </c>
      <c r="R122" s="246">
        <f>Q122*H122</f>
        <v>0.0008</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810</v>
      </c>
    </row>
    <row r="123" spans="2:65" s="1" customFormat="1" ht="16.5" customHeight="1">
      <c r="B123" s="49"/>
      <c r="C123" s="237" t="s">
        <v>402</v>
      </c>
      <c r="D123" s="237" t="s">
        <v>190</v>
      </c>
      <c r="E123" s="238" t="s">
        <v>2249</v>
      </c>
      <c r="F123" s="239" t="s">
        <v>2250</v>
      </c>
      <c r="G123" s="240" t="s">
        <v>578</v>
      </c>
      <c r="H123" s="241">
        <v>12</v>
      </c>
      <c r="I123" s="242"/>
      <c r="J123" s="243">
        <f>ROUND(I123*H123,2)</f>
        <v>0</v>
      </c>
      <c r="K123" s="239" t="s">
        <v>34</v>
      </c>
      <c r="L123" s="75"/>
      <c r="M123" s="244" t="s">
        <v>34</v>
      </c>
      <c r="N123" s="245" t="s">
        <v>49</v>
      </c>
      <c r="O123" s="50"/>
      <c r="P123" s="246">
        <f>O123*H123</f>
        <v>0</v>
      </c>
      <c r="Q123" s="246">
        <v>0.00032</v>
      </c>
      <c r="R123" s="246">
        <f>Q123*H123</f>
        <v>0.0038400000000000005</v>
      </c>
      <c r="S123" s="246">
        <v>0</v>
      </c>
      <c r="T123" s="247">
        <f>S123*H123</f>
        <v>0</v>
      </c>
      <c r="AR123" s="26" t="s">
        <v>338</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820</v>
      </c>
    </row>
    <row r="124" spans="2:65" s="1" customFormat="1" ht="16.5" customHeight="1">
      <c r="B124" s="49"/>
      <c r="C124" s="237" t="s">
        <v>407</v>
      </c>
      <c r="D124" s="237" t="s">
        <v>190</v>
      </c>
      <c r="E124" s="238" t="s">
        <v>2251</v>
      </c>
      <c r="F124" s="239" t="s">
        <v>2252</v>
      </c>
      <c r="G124" s="240" t="s">
        <v>578</v>
      </c>
      <c r="H124" s="241">
        <v>8</v>
      </c>
      <c r="I124" s="242"/>
      <c r="J124" s="243">
        <f>ROUND(I124*H124,2)</f>
        <v>0</v>
      </c>
      <c r="K124" s="239" t="s">
        <v>34</v>
      </c>
      <c r="L124" s="75"/>
      <c r="M124" s="244" t="s">
        <v>34</v>
      </c>
      <c r="N124" s="245" t="s">
        <v>49</v>
      </c>
      <c r="O124" s="50"/>
      <c r="P124" s="246">
        <f>O124*H124</f>
        <v>0</v>
      </c>
      <c r="Q124" s="246">
        <v>0.00052</v>
      </c>
      <c r="R124" s="246">
        <f>Q124*H124</f>
        <v>0.00416</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830</v>
      </c>
    </row>
    <row r="125" spans="2:65" s="1" customFormat="1" ht="16.5" customHeight="1">
      <c r="B125" s="49"/>
      <c r="C125" s="237" t="s">
        <v>413</v>
      </c>
      <c r="D125" s="237" t="s">
        <v>190</v>
      </c>
      <c r="E125" s="238" t="s">
        <v>2253</v>
      </c>
      <c r="F125" s="239" t="s">
        <v>2254</v>
      </c>
      <c r="G125" s="240" t="s">
        <v>578</v>
      </c>
      <c r="H125" s="241">
        <v>4</v>
      </c>
      <c r="I125" s="242"/>
      <c r="J125" s="243">
        <f>ROUND(I125*H125,2)</f>
        <v>0</v>
      </c>
      <c r="K125" s="239" t="s">
        <v>34</v>
      </c>
      <c r="L125" s="75"/>
      <c r="M125" s="244" t="s">
        <v>34</v>
      </c>
      <c r="N125" s="245" t="s">
        <v>49</v>
      </c>
      <c r="O125" s="50"/>
      <c r="P125" s="246">
        <f>O125*H125</f>
        <v>0</v>
      </c>
      <c r="Q125" s="246">
        <v>0.00124</v>
      </c>
      <c r="R125" s="246">
        <f>Q125*H125</f>
        <v>0.00496</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843</v>
      </c>
    </row>
    <row r="126" spans="2:65" s="1" customFormat="1" ht="16.5" customHeight="1">
      <c r="B126" s="49"/>
      <c r="C126" s="237" t="s">
        <v>419</v>
      </c>
      <c r="D126" s="237" t="s">
        <v>190</v>
      </c>
      <c r="E126" s="238" t="s">
        <v>2255</v>
      </c>
      <c r="F126" s="239" t="s">
        <v>2256</v>
      </c>
      <c r="G126" s="240" t="s">
        <v>578</v>
      </c>
      <c r="H126" s="241">
        <v>1</v>
      </c>
      <c r="I126" s="242"/>
      <c r="J126" s="243">
        <f>ROUND(I126*H126,2)</f>
        <v>0</v>
      </c>
      <c r="K126" s="239" t="s">
        <v>34</v>
      </c>
      <c r="L126" s="75"/>
      <c r="M126" s="244" t="s">
        <v>34</v>
      </c>
      <c r="N126" s="245" t="s">
        <v>49</v>
      </c>
      <c r="O126" s="50"/>
      <c r="P126" s="246">
        <f>O126*H126</f>
        <v>0</v>
      </c>
      <c r="Q126" s="246">
        <v>0.00025</v>
      </c>
      <c r="R126" s="246">
        <f>Q126*H126</f>
        <v>0.00025</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861</v>
      </c>
    </row>
    <row r="127" spans="2:65" s="1" customFormat="1" ht="16.5" customHeight="1">
      <c r="B127" s="49"/>
      <c r="C127" s="237" t="s">
        <v>431</v>
      </c>
      <c r="D127" s="237" t="s">
        <v>190</v>
      </c>
      <c r="E127" s="238" t="s">
        <v>2257</v>
      </c>
      <c r="F127" s="239" t="s">
        <v>2258</v>
      </c>
      <c r="G127" s="240" t="s">
        <v>578</v>
      </c>
      <c r="H127" s="241">
        <v>1</v>
      </c>
      <c r="I127" s="242"/>
      <c r="J127" s="243">
        <f>ROUND(I127*H127,2)</f>
        <v>0</v>
      </c>
      <c r="K127" s="239" t="s">
        <v>34</v>
      </c>
      <c r="L127" s="75"/>
      <c r="M127" s="244" t="s">
        <v>34</v>
      </c>
      <c r="N127" s="245" t="s">
        <v>49</v>
      </c>
      <c r="O127" s="50"/>
      <c r="P127" s="246">
        <f>O127*H127</f>
        <v>0</v>
      </c>
      <c r="Q127" s="246">
        <v>0.00041</v>
      </c>
      <c r="R127" s="246">
        <f>Q127*H127</f>
        <v>0.00041</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878</v>
      </c>
    </row>
    <row r="128" spans="2:65" s="1" customFormat="1" ht="16.5" customHeight="1">
      <c r="B128" s="49"/>
      <c r="C128" s="237" t="s">
        <v>426</v>
      </c>
      <c r="D128" s="237" t="s">
        <v>190</v>
      </c>
      <c r="E128" s="238" t="s">
        <v>2259</v>
      </c>
      <c r="F128" s="239" t="s">
        <v>2260</v>
      </c>
      <c r="G128" s="240" t="s">
        <v>578</v>
      </c>
      <c r="H128" s="241">
        <v>1</v>
      </c>
      <c r="I128" s="242"/>
      <c r="J128" s="243">
        <f>ROUND(I128*H128,2)</f>
        <v>0</v>
      </c>
      <c r="K128" s="239" t="s">
        <v>34</v>
      </c>
      <c r="L128" s="75"/>
      <c r="M128" s="244" t="s">
        <v>34</v>
      </c>
      <c r="N128" s="245" t="s">
        <v>49</v>
      </c>
      <c r="O128" s="50"/>
      <c r="P128" s="246">
        <f>O128*H128</f>
        <v>0</v>
      </c>
      <c r="Q128" s="246">
        <v>0.00088</v>
      </c>
      <c r="R128" s="246">
        <f>Q128*H128</f>
        <v>0.00088</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891</v>
      </c>
    </row>
    <row r="129" spans="2:65" s="1" customFormat="1" ht="16.5" customHeight="1">
      <c r="B129" s="49"/>
      <c r="C129" s="237" t="s">
        <v>685</v>
      </c>
      <c r="D129" s="237" t="s">
        <v>190</v>
      </c>
      <c r="E129" s="238" t="s">
        <v>2261</v>
      </c>
      <c r="F129" s="239" t="s">
        <v>2262</v>
      </c>
      <c r="G129" s="240" t="s">
        <v>578</v>
      </c>
      <c r="H129" s="241">
        <v>1</v>
      </c>
      <c r="I129" s="242"/>
      <c r="J129" s="243">
        <f>ROUND(I129*H129,2)</f>
        <v>0</v>
      </c>
      <c r="K129" s="239" t="s">
        <v>34</v>
      </c>
      <c r="L129" s="75"/>
      <c r="M129" s="244" t="s">
        <v>34</v>
      </c>
      <c r="N129" s="245" t="s">
        <v>49</v>
      </c>
      <c r="O129" s="50"/>
      <c r="P129" s="246">
        <f>O129*H129</f>
        <v>0</v>
      </c>
      <c r="Q129" s="246">
        <v>0.0004</v>
      </c>
      <c r="R129" s="246">
        <f>Q129*H129</f>
        <v>0.0004</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905</v>
      </c>
    </row>
    <row r="130" spans="2:65" s="1" customFormat="1" ht="16.5" customHeight="1">
      <c r="B130" s="49"/>
      <c r="C130" s="237" t="s">
        <v>604</v>
      </c>
      <c r="D130" s="237" t="s">
        <v>190</v>
      </c>
      <c r="E130" s="238" t="s">
        <v>2263</v>
      </c>
      <c r="F130" s="239" t="s">
        <v>2264</v>
      </c>
      <c r="G130" s="240" t="s">
        <v>578</v>
      </c>
      <c r="H130" s="241">
        <v>1</v>
      </c>
      <c r="I130" s="242"/>
      <c r="J130" s="243">
        <f>ROUND(I130*H130,2)</f>
        <v>0</v>
      </c>
      <c r="K130" s="239" t="s">
        <v>34</v>
      </c>
      <c r="L130" s="75"/>
      <c r="M130" s="244" t="s">
        <v>34</v>
      </c>
      <c r="N130" s="245" t="s">
        <v>49</v>
      </c>
      <c r="O130" s="50"/>
      <c r="P130" s="246">
        <f>O130*H130</f>
        <v>0</v>
      </c>
      <c r="Q130" s="246">
        <v>0.00052</v>
      </c>
      <c r="R130" s="246">
        <f>Q130*H130</f>
        <v>0.00052</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920</v>
      </c>
    </row>
    <row r="131" spans="2:65" s="1" customFormat="1" ht="16.5" customHeight="1">
      <c r="B131" s="49"/>
      <c r="C131" s="237" t="s">
        <v>728</v>
      </c>
      <c r="D131" s="237" t="s">
        <v>190</v>
      </c>
      <c r="E131" s="238" t="s">
        <v>2265</v>
      </c>
      <c r="F131" s="239" t="s">
        <v>2266</v>
      </c>
      <c r="G131" s="240" t="s">
        <v>578</v>
      </c>
      <c r="H131" s="241">
        <v>1</v>
      </c>
      <c r="I131" s="242"/>
      <c r="J131" s="243">
        <f>ROUND(I131*H131,2)</f>
        <v>0</v>
      </c>
      <c r="K131" s="239" t="s">
        <v>34</v>
      </c>
      <c r="L131" s="75"/>
      <c r="M131" s="244" t="s">
        <v>34</v>
      </c>
      <c r="N131" s="245" t="s">
        <v>49</v>
      </c>
      <c r="O131" s="50"/>
      <c r="P131" s="246">
        <f>O131*H131</f>
        <v>0</v>
      </c>
      <c r="Q131" s="246">
        <v>0.00124</v>
      </c>
      <c r="R131" s="246">
        <f>Q131*H131</f>
        <v>0.00124</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930</v>
      </c>
    </row>
    <row r="132" spans="2:65" s="1" customFormat="1" ht="16.5" customHeight="1">
      <c r="B132" s="49"/>
      <c r="C132" s="237" t="s">
        <v>733</v>
      </c>
      <c r="D132" s="237" t="s">
        <v>190</v>
      </c>
      <c r="E132" s="238" t="s">
        <v>2267</v>
      </c>
      <c r="F132" s="239" t="s">
        <v>2268</v>
      </c>
      <c r="G132" s="240" t="s">
        <v>578</v>
      </c>
      <c r="H132" s="241">
        <v>22</v>
      </c>
      <c r="I132" s="242"/>
      <c r="J132" s="243">
        <f>ROUND(I132*H132,2)</f>
        <v>0</v>
      </c>
      <c r="K132" s="239" t="s">
        <v>34</v>
      </c>
      <c r="L132" s="75"/>
      <c r="M132" s="244" t="s">
        <v>34</v>
      </c>
      <c r="N132" s="245" t="s">
        <v>49</v>
      </c>
      <c r="O132" s="50"/>
      <c r="P132" s="246">
        <f>O132*H132</f>
        <v>0</v>
      </c>
      <c r="Q132" s="246">
        <v>0.00035</v>
      </c>
      <c r="R132" s="246">
        <f>Q132*H132</f>
        <v>0.0077</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940</v>
      </c>
    </row>
    <row r="133" spans="2:65" s="1" customFormat="1" ht="16.5" customHeight="1">
      <c r="B133" s="49"/>
      <c r="C133" s="237" t="s">
        <v>737</v>
      </c>
      <c r="D133" s="237" t="s">
        <v>190</v>
      </c>
      <c r="E133" s="238" t="s">
        <v>2269</v>
      </c>
      <c r="F133" s="239" t="s">
        <v>2270</v>
      </c>
      <c r="G133" s="240" t="s">
        <v>578</v>
      </c>
      <c r="H133" s="241">
        <v>2</v>
      </c>
      <c r="I133" s="242"/>
      <c r="J133" s="243">
        <f>ROUND(I133*H133,2)</f>
        <v>0</v>
      </c>
      <c r="K133" s="239" t="s">
        <v>34</v>
      </c>
      <c r="L133" s="75"/>
      <c r="M133" s="244" t="s">
        <v>34</v>
      </c>
      <c r="N133" s="245" t="s">
        <v>49</v>
      </c>
      <c r="O133" s="50"/>
      <c r="P133" s="246">
        <f>O133*H133</f>
        <v>0</v>
      </c>
      <c r="Q133" s="246">
        <v>0.00035</v>
      </c>
      <c r="R133" s="246">
        <f>Q133*H133</f>
        <v>0.0007</v>
      </c>
      <c r="S133" s="246">
        <v>0</v>
      </c>
      <c r="T133" s="247">
        <f>S133*H133</f>
        <v>0</v>
      </c>
      <c r="AR133" s="26" t="s">
        <v>338</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951</v>
      </c>
    </row>
    <row r="134" spans="2:65" s="1" customFormat="1" ht="16.5" customHeight="1">
      <c r="B134" s="49"/>
      <c r="C134" s="237" t="s">
        <v>741</v>
      </c>
      <c r="D134" s="237" t="s">
        <v>190</v>
      </c>
      <c r="E134" s="238" t="s">
        <v>2271</v>
      </c>
      <c r="F134" s="239" t="s">
        <v>2272</v>
      </c>
      <c r="G134" s="240" t="s">
        <v>578</v>
      </c>
      <c r="H134" s="241">
        <v>2</v>
      </c>
      <c r="I134" s="242"/>
      <c r="J134" s="243">
        <f>ROUND(I134*H134,2)</f>
        <v>0</v>
      </c>
      <c r="K134" s="239" t="s">
        <v>34</v>
      </c>
      <c r="L134" s="75"/>
      <c r="M134" s="244" t="s">
        <v>34</v>
      </c>
      <c r="N134" s="245" t="s">
        <v>49</v>
      </c>
      <c r="O134" s="50"/>
      <c r="P134" s="246">
        <f>O134*H134</f>
        <v>0</v>
      </c>
      <c r="Q134" s="246">
        <v>0.00065</v>
      </c>
      <c r="R134" s="246">
        <f>Q134*H134</f>
        <v>0.0013</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970</v>
      </c>
    </row>
    <row r="135" spans="2:65" s="1" customFormat="1" ht="16.5" customHeight="1">
      <c r="B135" s="49"/>
      <c r="C135" s="237" t="s">
        <v>746</v>
      </c>
      <c r="D135" s="237" t="s">
        <v>190</v>
      </c>
      <c r="E135" s="238" t="s">
        <v>2273</v>
      </c>
      <c r="F135" s="239" t="s">
        <v>2274</v>
      </c>
      <c r="G135" s="240" t="s">
        <v>578</v>
      </c>
      <c r="H135" s="241">
        <v>2</v>
      </c>
      <c r="I135" s="242"/>
      <c r="J135" s="243">
        <f>ROUND(I135*H135,2)</f>
        <v>0</v>
      </c>
      <c r="K135" s="239" t="s">
        <v>34</v>
      </c>
      <c r="L135" s="75"/>
      <c r="M135" s="244" t="s">
        <v>34</v>
      </c>
      <c r="N135" s="245" t="s">
        <v>49</v>
      </c>
      <c r="O135" s="50"/>
      <c r="P135" s="246">
        <f>O135*H135</f>
        <v>0</v>
      </c>
      <c r="Q135" s="246">
        <v>0.00065</v>
      </c>
      <c r="R135" s="246">
        <f>Q135*H135</f>
        <v>0.0013</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1012</v>
      </c>
    </row>
    <row r="136" spans="2:65" s="1" customFormat="1" ht="25.5" customHeight="1">
      <c r="B136" s="49"/>
      <c r="C136" s="237" t="s">
        <v>751</v>
      </c>
      <c r="D136" s="237" t="s">
        <v>190</v>
      </c>
      <c r="E136" s="238" t="s">
        <v>2275</v>
      </c>
      <c r="F136" s="239" t="s">
        <v>2276</v>
      </c>
      <c r="G136" s="240" t="s">
        <v>578</v>
      </c>
      <c r="H136" s="241">
        <v>6</v>
      </c>
      <c r="I136" s="242"/>
      <c r="J136" s="243">
        <f>ROUND(I136*H136,2)</f>
        <v>0</v>
      </c>
      <c r="K136" s="239" t="s">
        <v>34</v>
      </c>
      <c r="L136" s="75"/>
      <c r="M136" s="244" t="s">
        <v>34</v>
      </c>
      <c r="N136" s="245" t="s">
        <v>49</v>
      </c>
      <c r="O136" s="50"/>
      <c r="P136" s="246">
        <f>O136*H136</f>
        <v>0</v>
      </c>
      <c r="Q136" s="246">
        <v>0.00065</v>
      </c>
      <c r="R136" s="246">
        <f>Q136*H136</f>
        <v>0.0039</v>
      </c>
      <c r="S136" s="246">
        <v>0</v>
      </c>
      <c r="T136" s="247">
        <f>S136*H136</f>
        <v>0</v>
      </c>
      <c r="AR136" s="26" t="s">
        <v>338</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1045</v>
      </c>
    </row>
    <row r="137" spans="2:65" s="1" customFormat="1" ht="16.5" customHeight="1">
      <c r="B137" s="49"/>
      <c r="C137" s="237" t="s">
        <v>635</v>
      </c>
      <c r="D137" s="237" t="s">
        <v>190</v>
      </c>
      <c r="E137" s="238" t="s">
        <v>2277</v>
      </c>
      <c r="F137" s="239" t="s">
        <v>2278</v>
      </c>
      <c r="G137" s="240" t="s">
        <v>578</v>
      </c>
      <c r="H137" s="241">
        <v>2</v>
      </c>
      <c r="I137" s="242"/>
      <c r="J137" s="243">
        <f>ROUND(I137*H137,2)</f>
        <v>0</v>
      </c>
      <c r="K137" s="239" t="s">
        <v>34</v>
      </c>
      <c r="L137" s="75"/>
      <c r="M137" s="244" t="s">
        <v>34</v>
      </c>
      <c r="N137" s="245" t="s">
        <v>49</v>
      </c>
      <c r="O137" s="50"/>
      <c r="P137" s="246">
        <f>O137*H137</f>
        <v>0</v>
      </c>
      <c r="Q137" s="246">
        <v>0.0003</v>
      </c>
      <c r="R137" s="246">
        <f>Q137*H137</f>
        <v>0.0006</v>
      </c>
      <c r="S137" s="246">
        <v>0</v>
      </c>
      <c r="T137" s="247">
        <f>S137*H137</f>
        <v>0</v>
      </c>
      <c r="AR137" s="26" t="s">
        <v>338</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338</v>
      </c>
      <c r="BM137" s="26" t="s">
        <v>1053</v>
      </c>
    </row>
    <row r="138" spans="2:65" s="1" customFormat="1" ht="25.5" customHeight="1">
      <c r="B138" s="49"/>
      <c r="C138" s="237" t="s">
        <v>760</v>
      </c>
      <c r="D138" s="237" t="s">
        <v>190</v>
      </c>
      <c r="E138" s="238" t="s">
        <v>2279</v>
      </c>
      <c r="F138" s="239" t="s">
        <v>2280</v>
      </c>
      <c r="G138" s="240" t="s">
        <v>578</v>
      </c>
      <c r="H138" s="241">
        <v>2</v>
      </c>
      <c r="I138" s="242"/>
      <c r="J138" s="243">
        <f>ROUND(I138*H138,2)</f>
        <v>0</v>
      </c>
      <c r="K138" s="239" t="s">
        <v>34</v>
      </c>
      <c r="L138" s="75"/>
      <c r="M138" s="244" t="s">
        <v>34</v>
      </c>
      <c r="N138" s="245" t="s">
        <v>49</v>
      </c>
      <c r="O138" s="50"/>
      <c r="P138" s="246">
        <f>O138*H138</f>
        <v>0</v>
      </c>
      <c r="Q138" s="246">
        <v>0.0001</v>
      </c>
      <c r="R138" s="246">
        <f>Q138*H138</f>
        <v>0.0002</v>
      </c>
      <c r="S138" s="246">
        <v>0</v>
      </c>
      <c r="T138" s="247">
        <f>S138*H138</f>
        <v>0</v>
      </c>
      <c r="AR138" s="26" t="s">
        <v>338</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1063</v>
      </c>
    </row>
    <row r="139" spans="2:65" s="1" customFormat="1" ht="16.5" customHeight="1">
      <c r="B139" s="49"/>
      <c r="C139" s="237" t="s">
        <v>765</v>
      </c>
      <c r="D139" s="237" t="s">
        <v>190</v>
      </c>
      <c r="E139" s="238" t="s">
        <v>2281</v>
      </c>
      <c r="F139" s="239" t="s">
        <v>2282</v>
      </c>
      <c r="G139" s="240" t="s">
        <v>578</v>
      </c>
      <c r="H139" s="241">
        <v>1</v>
      </c>
      <c r="I139" s="242"/>
      <c r="J139" s="243">
        <f>ROUND(I139*H139,2)</f>
        <v>0</v>
      </c>
      <c r="K139" s="239" t="s">
        <v>34</v>
      </c>
      <c r="L139" s="75"/>
      <c r="M139" s="244" t="s">
        <v>34</v>
      </c>
      <c r="N139" s="245" t="s">
        <v>49</v>
      </c>
      <c r="O139" s="50"/>
      <c r="P139" s="246">
        <f>O139*H139</f>
        <v>0</v>
      </c>
      <c r="Q139" s="246">
        <v>0.00055</v>
      </c>
      <c r="R139" s="246">
        <f>Q139*H139</f>
        <v>0.00055</v>
      </c>
      <c r="S139" s="246">
        <v>0</v>
      </c>
      <c r="T139" s="247">
        <f>S139*H139</f>
        <v>0</v>
      </c>
      <c r="AR139" s="26" t="s">
        <v>338</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1078</v>
      </c>
    </row>
    <row r="140" spans="2:65" s="1" customFormat="1" ht="16.5" customHeight="1">
      <c r="B140" s="49"/>
      <c r="C140" s="237" t="s">
        <v>770</v>
      </c>
      <c r="D140" s="237" t="s">
        <v>190</v>
      </c>
      <c r="E140" s="238" t="s">
        <v>2283</v>
      </c>
      <c r="F140" s="239" t="s">
        <v>2284</v>
      </c>
      <c r="G140" s="240" t="s">
        <v>578</v>
      </c>
      <c r="H140" s="241">
        <v>1</v>
      </c>
      <c r="I140" s="242"/>
      <c r="J140" s="243">
        <f>ROUND(I140*H140,2)</f>
        <v>0</v>
      </c>
      <c r="K140" s="239" t="s">
        <v>34</v>
      </c>
      <c r="L140" s="75"/>
      <c r="M140" s="244" t="s">
        <v>34</v>
      </c>
      <c r="N140" s="245" t="s">
        <v>49</v>
      </c>
      <c r="O140" s="50"/>
      <c r="P140" s="246">
        <f>O140*H140</f>
        <v>0</v>
      </c>
      <c r="Q140" s="246">
        <v>0.0006</v>
      </c>
      <c r="R140" s="246">
        <f>Q140*H140</f>
        <v>0.0006</v>
      </c>
      <c r="S140" s="246">
        <v>0</v>
      </c>
      <c r="T140" s="247">
        <f>S140*H140</f>
        <v>0</v>
      </c>
      <c r="AR140" s="26" t="s">
        <v>338</v>
      </c>
      <c r="AT140" s="26" t="s">
        <v>190</v>
      </c>
      <c r="AU140" s="26" t="s">
        <v>88</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338</v>
      </c>
      <c r="BM140" s="26" t="s">
        <v>1115</v>
      </c>
    </row>
    <row r="141" spans="2:65" s="1" customFormat="1" ht="25.5" customHeight="1">
      <c r="B141" s="49"/>
      <c r="C141" s="237" t="s">
        <v>775</v>
      </c>
      <c r="D141" s="237" t="s">
        <v>190</v>
      </c>
      <c r="E141" s="238" t="s">
        <v>2285</v>
      </c>
      <c r="F141" s="239" t="s">
        <v>2286</v>
      </c>
      <c r="G141" s="240" t="s">
        <v>2216</v>
      </c>
      <c r="H141" s="241">
        <v>69</v>
      </c>
      <c r="I141" s="242"/>
      <c r="J141" s="243">
        <f>ROUND(I141*H141,2)</f>
        <v>0</v>
      </c>
      <c r="K141" s="239" t="s">
        <v>34</v>
      </c>
      <c r="L141" s="75"/>
      <c r="M141" s="244" t="s">
        <v>34</v>
      </c>
      <c r="N141" s="245" t="s">
        <v>49</v>
      </c>
      <c r="O141" s="50"/>
      <c r="P141" s="246">
        <f>O141*H141</f>
        <v>0</v>
      </c>
      <c r="Q141" s="246">
        <v>0.0003</v>
      </c>
      <c r="R141" s="246">
        <f>Q141*H141</f>
        <v>0.0207</v>
      </c>
      <c r="S141" s="246">
        <v>0</v>
      </c>
      <c r="T141" s="247">
        <f>S141*H141</f>
        <v>0</v>
      </c>
      <c r="AR141" s="26" t="s">
        <v>338</v>
      </c>
      <c r="AT141" s="26" t="s">
        <v>190</v>
      </c>
      <c r="AU141" s="26" t="s">
        <v>88</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1154</v>
      </c>
    </row>
    <row r="142" spans="2:65" s="1" customFormat="1" ht="25.5" customHeight="1">
      <c r="B142" s="49"/>
      <c r="C142" s="237" t="s">
        <v>780</v>
      </c>
      <c r="D142" s="237" t="s">
        <v>190</v>
      </c>
      <c r="E142" s="238" t="s">
        <v>2287</v>
      </c>
      <c r="F142" s="239" t="s">
        <v>2288</v>
      </c>
      <c r="G142" s="240" t="s">
        <v>578</v>
      </c>
      <c r="H142" s="241">
        <v>2</v>
      </c>
      <c r="I142" s="242"/>
      <c r="J142" s="243">
        <f>ROUND(I142*H142,2)</f>
        <v>0</v>
      </c>
      <c r="K142" s="239" t="s">
        <v>34</v>
      </c>
      <c r="L142" s="75"/>
      <c r="M142" s="244" t="s">
        <v>34</v>
      </c>
      <c r="N142" s="245" t="s">
        <v>49</v>
      </c>
      <c r="O142" s="50"/>
      <c r="P142" s="246">
        <f>O142*H142</f>
        <v>0</v>
      </c>
      <c r="Q142" s="246">
        <v>0.0003</v>
      </c>
      <c r="R142" s="246">
        <f>Q142*H142</f>
        <v>0.0006</v>
      </c>
      <c r="S142" s="246">
        <v>0</v>
      </c>
      <c r="T142" s="247">
        <f>S142*H142</f>
        <v>0</v>
      </c>
      <c r="AR142" s="26" t="s">
        <v>338</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338</v>
      </c>
      <c r="BM142" s="26" t="s">
        <v>1258</v>
      </c>
    </row>
    <row r="143" spans="2:65" s="1" customFormat="1" ht="25.5" customHeight="1">
      <c r="B143" s="49"/>
      <c r="C143" s="237" t="s">
        <v>785</v>
      </c>
      <c r="D143" s="237" t="s">
        <v>190</v>
      </c>
      <c r="E143" s="238" t="s">
        <v>2289</v>
      </c>
      <c r="F143" s="239" t="s">
        <v>2290</v>
      </c>
      <c r="G143" s="240" t="s">
        <v>1731</v>
      </c>
      <c r="H143" s="241">
        <v>69</v>
      </c>
      <c r="I143" s="242"/>
      <c r="J143" s="243">
        <f>ROUND(I143*H143,2)</f>
        <v>0</v>
      </c>
      <c r="K143" s="239" t="s">
        <v>34</v>
      </c>
      <c r="L143" s="75"/>
      <c r="M143" s="244" t="s">
        <v>34</v>
      </c>
      <c r="N143" s="245" t="s">
        <v>49</v>
      </c>
      <c r="O143" s="50"/>
      <c r="P143" s="246">
        <f>O143*H143</f>
        <v>0</v>
      </c>
      <c r="Q143" s="246">
        <v>3E-05</v>
      </c>
      <c r="R143" s="246">
        <f>Q143*H143</f>
        <v>0.0020700000000000002</v>
      </c>
      <c r="S143" s="246">
        <v>0</v>
      </c>
      <c r="T143" s="247">
        <f>S143*H143</f>
        <v>0</v>
      </c>
      <c r="AR143" s="26" t="s">
        <v>338</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231</v>
      </c>
    </row>
    <row r="144" spans="2:65" s="1" customFormat="1" ht="16.5" customHeight="1">
      <c r="B144" s="49"/>
      <c r="C144" s="237" t="s">
        <v>790</v>
      </c>
      <c r="D144" s="237" t="s">
        <v>190</v>
      </c>
      <c r="E144" s="238" t="s">
        <v>2291</v>
      </c>
      <c r="F144" s="239" t="s">
        <v>2292</v>
      </c>
      <c r="G144" s="240" t="s">
        <v>2216</v>
      </c>
      <c r="H144" s="241">
        <v>1</v>
      </c>
      <c r="I144" s="242"/>
      <c r="J144" s="243">
        <f>ROUND(I144*H144,2)</f>
        <v>0</v>
      </c>
      <c r="K144" s="239" t="s">
        <v>34</v>
      </c>
      <c r="L144" s="75"/>
      <c r="M144" s="244" t="s">
        <v>34</v>
      </c>
      <c r="N144" s="245" t="s">
        <v>49</v>
      </c>
      <c r="O144" s="50"/>
      <c r="P144" s="246">
        <f>O144*H144</f>
        <v>0</v>
      </c>
      <c r="Q144" s="246">
        <v>0.005</v>
      </c>
      <c r="R144" s="246">
        <f>Q144*H144</f>
        <v>0.005</v>
      </c>
      <c r="S144" s="246">
        <v>0</v>
      </c>
      <c r="T144" s="247">
        <f>S144*H144</f>
        <v>0</v>
      </c>
      <c r="AR144" s="26" t="s">
        <v>338</v>
      </c>
      <c r="AT144" s="26" t="s">
        <v>190</v>
      </c>
      <c r="AU144" s="26" t="s">
        <v>88</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338</v>
      </c>
      <c r="BM144" s="26" t="s">
        <v>239</v>
      </c>
    </row>
    <row r="145" spans="2:63" s="11" customFormat="1" ht="29.85" customHeight="1">
      <c r="B145" s="221"/>
      <c r="C145" s="222"/>
      <c r="D145" s="223" t="s">
        <v>77</v>
      </c>
      <c r="E145" s="235" t="s">
        <v>2293</v>
      </c>
      <c r="F145" s="235" t="s">
        <v>2294</v>
      </c>
      <c r="G145" s="222"/>
      <c r="H145" s="222"/>
      <c r="I145" s="225"/>
      <c r="J145" s="236">
        <f>BK145</f>
        <v>0</v>
      </c>
      <c r="K145" s="222"/>
      <c r="L145" s="227"/>
      <c r="M145" s="228"/>
      <c r="N145" s="229"/>
      <c r="O145" s="229"/>
      <c r="P145" s="230">
        <f>SUM(P146:P168)</f>
        <v>0</v>
      </c>
      <c r="Q145" s="229"/>
      <c r="R145" s="230">
        <f>SUM(R146:R168)</f>
        <v>1.66667</v>
      </c>
      <c r="S145" s="229"/>
      <c r="T145" s="231">
        <f>SUM(T146:T168)</f>
        <v>0</v>
      </c>
      <c r="AR145" s="232" t="s">
        <v>88</v>
      </c>
      <c r="AT145" s="233" t="s">
        <v>77</v>
      </c>
      <c r="AU145" s="233" t="s">
        <v>86</v>
      </c>
      <c r="AY145" s="232" t="s">
        <v>187</v>
      </c>
      <c r="BK145" s="234">
        <f>SUM(BK146:BK168)</f>
        <v>0</v>
      </c>
    </row>
    <row r="146" spans="2:65" s="1" customFormat="1" ht="25.5" customHeight="1">
      <c r="B146" s="49"/>
      <c r="C146" s="237" t="s">
        <v>795</v>
      </c>
      <c r="D146" s="237" t="s">
        <v>190</v>
      </c>
      <c r="E146" s="238" t="s">
        <v>2295</v>
      </c>
      <c r="F146" s="239" t="s">
        <v>2296</v>
      </c>
      <c r="G146" s="240" t="s">
        <v>578</v>
      </c>
      <c r="H146" s="241">
        <v>12</v>
      </c>
      <c r="I146" s="242"/>
      <c r="J146" s="243">
        <f>ROUND(I146*H146,2)</f>
        <v>0</v>
      </c>
      <c r="K146" s="239" t="s">
        <v>34</v>
      </c>
      <c r="L146" s="75"/>
      <c r="M146" s="244" t="s">
        <v>34</v>
      </c>
      <c r="N146" s="245" t="s">
        <v>49</v>
      </c>
      <c r="O146" s="50"/>
      <c r="P146" s="246">
        <f>O146*H146</f>
        <v>0</v>
      </c>
      <c r="Q146" s="246">
        <v>0.00475</v>
      </c>
      <c r="R146" s="246">
        <f>Q146*H146</f>
        <v>0.056999999999999995</v>
      </c>
      <c r="S146" s="246">
        <v>0</v>
      </c>
      <c r="T146" s="247">
        <f>S146*H146</f>
        <v>0</v>
      </c>
      <c r="AR146" s="26" t="s">
        <v>338</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338</v>
      </c>
      <c r="BM146" s="26" t="s">
        <v>1287</v>
      </c>
    </row>
    <row r="147" spans="2:65" s="1" customFormat="1" ht="25.5" customHeight="1">
      <c r="B147" s="49"/>
      <c r="C147" s="237" t="s">
        <v>800</v>
      </c>
      <c r="D147" s="237" t="s">
        <v>190</v>
      </c>
      <c r="E147" s="238" t="s">
        <v>2297</v>
      </c>
      <c r="F147" s="239" t="s">
        <v>2298</v>
      </c>
      <c r="G147" s="240" t="s">
        <v>578</v>
      </c>
      <c r="H147" s="241">
        <v>1</v>
      </c>
      <c r="I147" s="242"/>
      <c r="J147" s="243">
        <f>ROUND(I147*H147,2)</f>
        <v>0</v>
      </c>
      <c r="K147" s="239" t="s">
        <v>34</v>
      </c>
      <c r="L147" s="75"/>
      <c r="M147" s="244" t="s">
        <v>34</v>
      </c>
      <c r="N147" s="245" t="s">
        <v>49</v>
      </c>
      <c r="O147" s="50"/>
      <c r="P147" s="246">
        <f>O147*H147</f>
        <v>0</v>
      </c>
      <c r="Q147" s="246">
        <v>0.00532</v>
      </c>
      <c r="R147" s="246">
        <f>Q147*H147</f>
        <v>0.00532</v>
      </c>
      <c r="S147" s="246">
        <v>0</v>
      </c>
      <c r="T147" s="247">
        <f>S147*H147</f>
        <v>0</v>
      </c>
      <c r="AR147" s="26" t="s">
        <v>338</v>
      </c>
      <c r="AT147" s="26" t="s">
        <v>190</v>
      </c>
      <c r="AU147" s="26" t="s">
        <v>88</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338</v>
      </c>
      <c r="BM147" s="26" t="s">
        <v>1311</v>
      </c>
    </row>
    <row r="148" spans="2:65" s="1" customFormat="1" ht="25.5" customHeight="1">
      <c r="B148" s="49"/>
      <c r="C148" s="237" t="s">
        <v>805</v>
      </c>
      <c r="D148" s="237" t="s">
        <v>190</v>
      </c>
      <c r="E148" s="238" t="s">
        <v>2299</v>
      </c>
      <c r="F148" s="239" t="s">
        <v>2300</v>
      </c>
      <c r="G148" s="240" t="s">
        <v>578</v>
      </c>
      <c r="H148" s="241">
        <v>4</v>
      </c>
      <c r="I148" s="242"/>
      <c r="J148" s="243">
        <f>ROUND(I148*H148,2)</f>
        <v>0</v>
      </c>
      <c r="K148" s="239" t="s">
        <v>34</v>
      </c>
      <c r="L148" s="75"/>
      <c r="M148" s="244" t="s">
        <v>34</v>
      </c>
      <c r="N148" s="245" t="s">
        <v>49</v>
      </c>
      <c r="O148" s="50"/>
      <c r="P148" s="246">
        <f>O148*H148</f>
        <v>0</v>
      </c>
      <c r="Q148" s="246">
        <v>0.00665</v>
      </c>
      <c r="R148" s="246">
        <f>Q148*H148</f>
        <v>0.0266</v>
      </c>
      <c r="S148" s="246">
        <v>0</v>
      </c>
      <c r="T148" s="247">
        <f>S148*H148</f>
        <v>0</v>
      </c>
      <c r="AR148" s="26" t="s">
        <v>338</v>
      </c>
      <c r="AT148" s="26" t="s">
        <v>190</v>
      </c>
      <c r="AU148" s="26" t="s">
        <v>88</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338</v>
      </c>
      <c r="BM148" s="26" t="s">
        <v>1323</v>
      </c>
    </row>
    <row r="149" spans="2:65" s="1" customFormat="1" ht="25.5" customHeight="1">
      <c r="B149" s="49"/>
      <c r="C149" s="237" t="s">
        <v>810</v>
      </c>
      <c r="D149" s="237" t="s">
        <v>190</v>
      </c>
      <c r="E149" s="238" t="s">
        <v>2301</v>
      </c>
      <c r="F149" s="239" t="s">
        <v>2302</v>
      </c>
      <c r="G149" s="240" t="s">
        <v>578</v>
      </c>
      <c r="H149" s="241">
        <v>9</v>
      </c>
      <c r="I149" s="242"/>
      <c r="J149" s="243">
        <f>ROUND(I149*H149,2)</f>
        <v>0</v>
      </c>
      <c r="K149" s="239" t="s">
        <v>34</v>
      </c>
      <c r="L149" s="75"/>
      <c r="M149" s="244" t="s">
        <v>34</v>
      </c>
      <c r="N149" s="245" t="s">
        <v>49</v>
      </c>
      <c r="O149" s="50"/>
      <c r="P149" s="246">
        <f>O149*H149</f>
        <v>0</v>
      </c>
      <c r="Q149" s="246">
        <v>0.00855</v>
      </c>
      <c r="R149" s="246">
        <f>Q149*H149</f>
        <v>0.07695</v>
      </c>
      <c r="S149" s="246">
        <v>0</v>
      </c>
      <c r="T149" s="247">
        <f>S149*H149</f>
        <v>0</v>
      </c>
      <c r="AR149" s="26" t="s">
        <v>338</v>
      </c>
      <c r="AT149" s="26" t="s">
        <v>190</v>
      </c>
      <c r="AU149" s="26" t="s">
        <v>88</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1334</v>
      </c>
    </row>
    <row r="150" spans="2:65" s="1" customFormat="1" ht="25.5" customHeight="1">
      <c r="B150" s="49"/>
      <c r="C150" s="237" t="s">
        <v>815</v>
      </c>
      <c r="D150" s="237" t="s">
        <v>190</v>
      </c>
      <c r="E150" s="238" t="s">
        <v>2303</v>
      </c>
      <c r="F150" s="239" t="s">
        <v>2304</v>
      </c>
      <c r="G150" s="240" t="s">
        <v>578</v>
      </c>
      <c r="H150" s="241">
        <v>1</v>
      </c>
      <c r="I150" s="242"/>
      <c r="J150" s="243">
        <f>ROUND(I150*H150,2)</f>
        <v>0</v>
      </c>
      <c r="K150" s="239" t="s">
        <v>34</v>
      </c>
      <c r="L150" s="75"/>
      <c r="M150" s="244" t="s">
        <v>34</v>
      </c>
      <c r="N150" s="245" t="s">
        <v>49</v>
      </c>
      <c r="O150" s="50"/>
      <c r="P150" s="246">
        <f>O150*H150</f>
        <v>0</v>
      </c>
      <c r="Q150" s="246">
        <v>0.0095</v>
      </c>
      <c r="R150" s="246">
        <f>Q150*H150</f>
        <v>0.0095</v>
      </c>
      <c r="S150" s="246">
        <v>0</v>
      </c>
      <c r="T150" s="247">
        <f>S150*H150</f>
        <v>0</v>
      </c>
      <c r="AR150" s="26" t="s">
        <v>338</v>
      </c>
      <c r="AT150" s="26" t="s">
        <v>190</v>
      </c>
      <c r="AU150" s="26" t="s">
        <v>88</v>
      </c>
      <c r="AY150" s="26" t="s">
        <v>187</v>
      </c>
      <c r="BE150" s="248">
        <f>IF(N150="základní",J150,0)</f>
        <v>0</v>
      </c>
      <c r="BF150" s="248">
        <f>IF(N150="snížená",J150,0)</f>
        <v>0</v>
      </c>
      <c r="BG150" s="248">
        <f>IF(N150="zákl. přenesená",J150,0)</f>
        <v>0</v>
      </c>
      <c r="BH150" s="248">
        <f>IF(N150="sníž. přenesená",J150,0)</f>
        <v>0</v>
      </c>
      <c r="BI150" s="248">
        <f>IF(N150="nulová",J150,0)</f>
        <v>0</v>
      </c>
      <c r="BJ150" s="26" t="s">
        <v>86</v>
      </c>
      <c r="BK150" s="248">
        <f>ROUND(I150*H150,2)</f>
        <v>0</v>
      </c>
      <c r="BL150" s="26" t="s">
        <v>338</v>
      </c>
      <c r="BM150" s="26" t="s">
        <v>1355</v>
      </c>
    </row>
    <row r="151" spans="2:65" s="1" customFormat="1" ht="25.5" customHeight="1">
      <c r="B151" s="49"/>
      <c r="C151" s="237" t="s">
        <v>820</v>
      </c>
      <c r="D151" s="237" t="s">
        <v>190</v>
      </c>
      <c r="E151" s="238" t="s">
        <v>2305</v>
      </c>
      <c r="F151" s="239" t="s">
        <v>2306</v>
      </c>
      <c r="G151" s="240" t="s">
        <v>578</v>
      </c>
      <c r="H151" s="241">
        <v>1</v>
      </c>
      <c r="I151" s="242"/>
      <c r="J151" s="243">
        <f>ROUND(I151*H151,2)</f>
        <v>0</v>
      </c>
      <c r="K151" s="239" t="s">
        <v>34</v>
      </c>
      <c r="L151" s="75"/>
      <c r="M151" s="244" t="s">
        <v>34</v>
      </c>
      <c r="N151" s="245" t="s">
        <v>49</v>
      </c>
      <c r="O151" s="50"/>
      <c r="P151" s="246">
        <f>O151*H151</f>
        <v>0</v>
      </c>
      <c r="Q151" s="246">
        <v>0.0114</v>
      </c>
      <c r="R151" s="246">
        <f>Q151*H151</f>
        <v>0.0114</v>
      </c>
      <c r="S151" s="246">
        <v>0</v>
      </c>
      <c r="T151" s="247">
        <f>S151*H151</f>
        <v>0</v>
      </c>
      <c r="AR151" s="26" t="s">
        <v>338</v>
      </c>
      <c r="AT151" s="26" t="s">
        <v>190</v>
      </c>
      <c r="AU151" s="26" t="s">
        <v>88</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1375</v>
      </c>
    </row>
    <row r="152" spans="2:65" s="1" customFormat="1" ht="25.5" customHeight="1">
      <c r="B152" s="49"/>
      <c r="C152" s="237" t="s">
        <v>825</v>
      </c>
      <c r="D152" s="237" t="s">
        <v>190</v>
      </c>
      <c r="E152" s="238" t="s">
        <v>2307</v>
      </c>
      <c r="F152" s="239" t="s">
        <v>2308</v>
      </c>
      <c r="G152" s="240" t="s">
        <v>578</v>
      </c>
      <c r="H152" s="241">
        <v>1</v>
      </c>
      <c r="I152" s="242"/>
      <c r="J152" s="243">
        <f>ROUND(I152*H152,2)</f>
        <v>0</v>
      </c>
      <c r="K152" s="239" t="s">
        <v>34</v>
      </c>
      <c r="L152" s="75"/>
      <c r="M152" s="244" t="s">
        <v>34</v>
      </c>
      <c r="N152" s="245" t="s">
        <v>49</v>
      </c>
      <c r="O152" s="50"/>
      <c r="P152" s="246">
        <f>O152*H152</f>
        <v>0</v>
      </c>
      <c r="Q152" s="246">
        <v>0.01768</v>
      </c>
      <c r="R152" s="246">
        <f>Q152*H152</f>
        <v>0.01768</v>
      </c>
      <c r="S152" s="246">
        <v>0</v>
      </c>
      <c r="T152" s="247">
        <f>S152*H152</f>
        <v>0</v>
      </c>
      <c r="AR152" s="26" t="s">
        <v>338</v>
      </c>
      <c r="AT152" s="26" t="s">
        <v>190</v>
      </c>
      <c r="AU152" s="26" t="s">
        <v>88</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338</v>
      </c>
      <c r="BM152" s="26" t="s">
        <v>1385</v>
      </c>
    </row>
    <row r="153" spans="2:65" s="1" customFormat="1" ht="25.5" customHeight="1">
      <c r="B153" s="49"/>
      <c r="C153" s="237" t="s">
        <v>830</v>
      </c>
      <c r="D153" s="237" t="s">
        <v>190</v>
      </c>
      <c r="E153" s="238" t="s">
        <v>2309</v>
      </c>
      <c r="F153" s="239" t="s">
        <v>2310</v>
      </c>
      <c r="G153" s="240" t="s">
        <v>578</v>
      </c>
      <c r="H153" s="241">
        <v>2</v>
      </c>
      <c r="I153" s="242"/>
      <c r="J153" s="243">
        <f>ROUND(I153*H153,2)</f>
        <v>0</v>
      </c>
      <c r="K153" s="239" t="s">
        <v>34</v>
      </c>
      <c r="L153" s="75"/>
      <c r="M153" s="244" t="s">
        <v>34</v>
      </c>
      <c r="N153" s="245" t="s">
        <v>49</v>
      </c>
      <c r="O153" s="50"/>
      <c r="P153" s="246">
        <f>O153*H153</f>
        <v>0</v>
      </c>
      <c r="Q153" s="246">
        <v>0.03536</v>
      </c>
      <c r="R153" s="246">
        <f>Q153*H153</f>
        <v>0.07072</v>
      </c>
      <c r="S153" s="246">
        <v>0</v>
      </c>
      <c r="T153" s="247">
        <f>S153*H153</f>
        <v>0</v>
      </c>
      <c r="AR153" s="26" t="s">
        <v>338</v>
      </c>
      <c r="AT153" s="26" t="s">
        <v>190</v>
      </c>
      <c r="AU153" s="26" t="s">
        <v>88</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1398</v>
      </c>
    </row>
    <row r="154" spans="2:65" s="1" customFormat="1" ht="25.5" customHeight="1">
      <c r="B154" s="49"/>
      <c r="C154" s="237" t="s">
        <v>835</v>
      </c>
      <c r="D154" s="237" t="s">
        <v>190</v>
      </c>
      <c r="E154" s="238" t="s">
        <v>2311</v>
      </c>
      <c r="F154" s="239" t="s">
        <v>2312</v>
      </c>
      <c r="G154" s="240" t="s">
        <v>578</v>
      </c>
      <c r="H154" s="241">
        <v>1</v>
      </c>
      <c r="I154" s="242"/>
      <c r="J154" s="243">
        <f>ROUND(I154*H154,2)</f>
        <v>0</v>
      </c>
      <c r="K154" s="239" t="s">
        <v>34</v>
      </c>
      <c r="L154" s="75"/>
      <c r="M154" s="244" t="s">
        <v>34</v>
      </c>
      <c r="N154" s="245" t="s">
        <v>49</v>
      </c>
      <c r="O154" s="50"/>
      <c r="P154" s="246">
        <f>O154*H154</f>
        <v>0</v>
      </c>
      <c r="Q154" s="246">
        <v>0.03978</v>
      </c>
      <c r="R154" s="246">
        <f>Q154*H154</f>
        <v>0.03978</v>
      </c>
      <c r="S154" s="246">
        <v>0</v>
      </c>
      <c r="T154" s="247">
        <f>S154*H154</f>
        <v>0</v>
      </c>
      <c r="AR154" s="26" t="s">
        <v>338</v>
      </c>
      <c r="AT154" s="26" t="s">
        <v>190</v>
      </c>
      <c r="AU154" s="26" t="s">
        <v>88</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338</v>
      </c>
      <c r="BM154" s="26" t="s">
        <v>1408</v>
      </c>
    </row>
    <row r="155" spans="2:65" s="1" customFormat="1" ht="25.5" customHeight="1">
      <c r="B155" s="49"/>
      <c r="C155" s="237" t="s">
        <v>843</v>
      </c>
      <c r="D155" s="237" t="s">
        <v>190</v>
      </c>
      <c r="E155" s="238" t="s">
        <v>2313</v>
      </c>
      <c r="F155" s="239" t="s">
        <v>2314</v>
      </c>
      <c r="G155" s="240" t="s">
        <v>578</v>
      </c>
      <c r="H155" s="241">
        <v>4</v>
      </c>
      <c r="I155" s="242"/>
      <c r="J155" s="243">
        <f>ROUND(I155*H155,2)</f>
        <v>0</v>
      </c>
      <c r="K155" s="239" t="s">
        <v>34</v>
      </c>
      <c r="L155" s="75"/>
      <c r="M155" s="244" t="s">
        <v>34</v>
      </c>
      <c r="N155" s="245" t="s">
        <v>49</v>
      </c>
      <c r="O155" s="50"/>
      <c r="P155" s="246">
        <f>O155*H155</f>
        <v>0</v>
      </c>
      <c r="Q155" s="246">
        <v>0.0204</v>
      </c>
      <c r="R155" s="246">
        <f>Q155*H155</f>
        <v>0.0816</v>
      </c>
      <c r="S155" s="246">
        <v>0</v>
      </c>
      <c r="T155" s="247">
        <f>S155*H155</f>
        <v>0</v>
      </c>
      <c r="AR155" s="26" t="s">
        <v>338</v>
      </c>
      <c r="AT155" s="26" t="s">
        <v>190</v>
      </c>
      <c r="AU155" s="26" t="s">
        <v>88</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1425</v>
      </c>
    </row>
    <row r="156" spans="2:65" s="1" customFormat="1" ht="25.5" customHeight="1">
      <c r="B156" s="49"/>
      <c r="C156" s="237" t="s">
        <v>851</v>
      </c>
      <c r="D156" s="237" t="s">
        <v>190</v>
      </c>
      <c r="E156" s="238" t="s">
        <v>2315</v>
      </c>
      <c r="F156" s="239" t="s">
        <v>2316</v>
      </c>
      <c r="G156" s="240" t="s">
        <v>578</v>
      </c>
      <c r="H156" s="241">
        <v>2</v>
      </c>
      <c r="I156" s="242"/>
      <c r="J156" s="243">
        <f>ROUND(I156*H156,2)</f>
        <v>0</v>
      </c>
      <c r="K156" s="239" t="s">
        <v>34</v>
      </c>
      <c r="L156" s="75"/>
      <c r="M156" s="244" t="s">
        <v>34</v>
      </c>
      <c r="N156" s="245" t="s">
        <v>49</v>
      </c>
      <c r="O156" s="50"/>
      <c r="P156" s="246">
        <f>O156*H156</f>
        <v>0</v>
      </c>
      <c r="Q156" s="246">
        <v>0.02313</v>
      </c>
      <c r="R156" s="246">
        <f>Q156*H156</f>
        <v>0.04626</v>
      </c>
      <c r="S156" s="246">
        <v>0</v>
      </c>
      <c r="T156" s="247">
        <f>S156*H156</f>
        <v>0</v>
      </c>
      <c r="AR156" s="26" t="s">
        <v>338</v>
      </c>
      <c r="AT156" s="26" t="s">
        <v>190</v>
      </c>
      <c r="AU156" s="26" t="s">
        <v>88</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338</v>
      </c>
      <c r="BM156" s="26" t="s">
        <v>1438</v>
      </c>
    </row>
    <row r="157" spans="2:65" s="1" customFormat="1" ht="25.5" customHeight="1">
      <c r="B157" s="49"/>
      <c r="C157" s="237" t="s">
        <v>861</v>
      </c>
      <c r="D157" s="237" t="s">
        <v>190</v>
      </c>
      <c r="E157" s="238" t="s">
        <v>2317</v>
      </c>
      <c r="F157" s="239" t="s">
        <v>2318</v>
      </c>
      <c r="G157" s="240" t="s">
        <v>578</v>
      </c>
      <c r="H157" s="241">
        <v>3</v>
      </c>
      <c r="I157" s="242"/>
      <c r="J157" s="243">
        <f>ROUND(I157*H157,2)</f>
        <v>0</v>
      </c>
      <c r="K157" s="239" t="s">
        <v>34</v>
      </c>
      <c r="L157" s="75"/>
      <c r="M157" s="244" t="s">
        <v>34</v>
      </c>
      <c r="N157" s="245" t="s">
        <v>49</v>
      </c>
      <c r="O157" s="50"/>
      <c r="P157" s="246">
        <f>O157*H157</f>
        <v>0</v>
      </c>
      <c r="Q157" s="246">
        <v>0.0257</v>
      </c>
      <c r="R157" s="246">
        <f>Q157*H157</f>
        <v>0.0771</v>
      </c>
      <c r="S157" s="246">
        <v>0</v>
      </c>
      <c r="T157" s="247">
        <f>S157*H157</f>
        <v>0</v>
      </c>
      <c r="AR157" s="26" t="s">
        <v>338</v>
      </c>
      <c r="AT157" s="26" t="s">
        <v>190</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338</v>
      </c>
      <c r="BM157" s="26" t="s">
        <v>1450</v>
      </c>
    </row>
    <row r="158" spans="2:65" s="1" customFormat="1" ht="25.5" customHeight="1">
      <c r="B158" s="49"/>
      <c r="C158" s="237" t="s">
        <v>841</v>
      </c>
      <c r="D158" s="237" t="s">
        <v>190</v>
      </c>
      <c r="E158" s="238" t="s">
        <v>2319</v>
      </c>
      <c r="F158" s="239" t="s">
        <v>2320</v>
      </c>
      <c r="G158" s="240" t="s">
        <v>578</v>
      </c>
      <c r="H158" s="241">
        <v>3</v>
      </c>
      <c r="I158" s="242"/>
      <c r="J158" s="243">
        <f>ROUND(I158*H158,2)</f>
        <v>0</v>
      </c>
      <c r="K158" s="239" t="s">
        <v>34</v>
      </c>
      <c r="L158" s="75"/>
      <c r="M158" s="244" t="s">
        <v>34</v>
      </c>
      <c r="N158" s="245" t="s">
        <v>49</v>
      </c>
      <c r="O158" s="50"/>
      <c r="P158" s="246">
        <f>O158*H158</f>
        <v>0</v>
      </c>
      <c r="Q158" s="246">
        <v>0.03084</v>
      </c>
      <c r="R158" s="246">
        <f>Q158*H158</f>
        <v>0.09251999999999999</v>
      </c>
      <c r="S158" s="246">
        <v>0</v>
      </c>
      <c r="T158" s="247">
        <f>S158*H158</f>
        <v>0</v>
      </c>
      <c r="AR158" s="26" t="s">
        <v>338</v>
      </c>
      <c r="AT158" s="26" t="s">
        <v>190</v>
      </c>
      <c r="AU158" s="26" t="s">
        <v>88</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338</v>
      </c>
      <c r="BM158" s="26" t="s">
        <v>1459</v>
      </c>
    </row>
    <row r="159" spans="2:65" s="1" customFormat="1" ht="25.5" customHeight="1">
      <c r="B159" s="49"/>
      <c r="C159" s="237" t="s">
        <v>878</v>
      </c>
      <c r="D159" s="237" t="s">
        <v>190</v>
      </c>
      <c r="E159" s="238" t="s">
        <v>2321</v>
      </c>
      <c r="F159" s="239" t="s">
        <v>2322</v>
      </c>
      <c r="G159" s="240" t="s">
        <v>578</v>
      </c>
      <c r="H159" s="241">
        <v>8</v>
      </c>
      <c r="I159" s="242"/>
      <c r="J159" s="243">
        <f>ROUND(I159*H159,2)</f>
        <v>0</v>
      </c>
      <c r="K159" s="239" t="s">
        <v>34</v>
      </c>
      <c r="L159" s="75"/>
      <c r="M159" s="244" t="s">
        <v>34</v>
      </c>
      <c r="N159" s="245" t="s">
        <v>49</v>
      </c>
      <c r="O159" s="50"/>
      <c r="P159" s="246">
        <f>O159*H159</f>
        <v>0</v>
      </c>
      <c r="Q159" s="246">
        <v>0.0514</v>
      </c>
      <c r="R159" s="246">
        <f>Q159*H159</f>
        <v>0.4112</v>
      </c>
      <c r="S159" s="246">
        <v>0</v>
      </c>
      <c r="T159" s="247">
        <f>S159*H159</f>
        <v>0</v>
      </c>
      <c r="AR159" s="26" t="s">
        <v>338</v>
      </c>
      <c r="AT159" s="26" t="s">
        <v>190</v>
      </c>
      <c r="AU159" s="26" t="s">
        <v>88</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1488</v>
      </c>
    </row>
    <row r="160" spans="2:65" s="1" customFormat="1" ht="25.5" customHeight="1">
      <c r="B160" s="49"/>
      <c r="C160" s="237" t="s">
        <v>885</v>
      </c>
      <c r="D160" s="237" t="s">
        <v>190</v>
      </c>
      <c r="E160" s="238" t="s">
        <v>2323</v>
      </c>
      <c r="F160" s="239" t="s">
        <v>2324</v>
      </c>
      <c r="G160" s="240" t="s">
        <v>578</v>
      </c>
      <c r="H160" s="241">
        <v>7</v>
      </c>
      <c r="I160" s="242"/>
      <c r="J160" s="243">
        <f>ROUND(I160*H160,2)</f>
        <v>0</v>
      </c>
      <c r="K160" s="239" t="s">
        <v>34</v>
      </c>
      <c r="L160" s="75"/>
      <c r="M160" s="244" t="s">
        <v>34</v>
      </c>
      <c r="N160" s="245" t="s">
        <v>49</v>
      </c>
      <c r="O160" s="50"/>
      <c r="P160" s="246">
        <f>O160*H160</f>
        <v>0</v>
      </c>
      <c r="Q160" s="246">
        <v>0.01866</v>
      </c>
      <c r="R160" s="246">
        <f>Q160*H160</f>
        <v>0.13061999999999999</v>
      </c>
      <c r="S160" s="246">
        <v>0</v>
      </c>
      <c r="T160" s="247">
        <f>S160*H160</f>
        <v>0</v>
      </c>
      <c r="AR160" s="26" t="s">
        <v>338</v>
      </c>
      <c r="AT160" s="26" t="s">
        <v>190</v>
      </c>
      <c r="AU160" s="26" t="s">
        <v>88</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338</v>
      </c>
      <c r="BM160" s="26" t="s">
        <v>1499</v>
      </c>
    </row>
    <row r="161" spans="2:65" s="1" customFormat="1" ht="25.5" customHeight="1">
      <c r="B161" s="49"/>
      <c r="C161" s="237" t="s">
        <v>891</v>
      </c>
      <c r="D161" s="237" t="s">
        <v>190</v>
      </c>
      <c r="E161" s="238" t="s">
        <v>2325</v>
      </c>
      <c r="F161" s="239" t="s">
        <v>2326</v>
      </c>
      <c r="G161" s="240" t="s">
        <v>578</v>
      </c>
      <c r="H161" s="241">
        <v>1</v>
      </c>
      <c r="I161" s="242"/>
      <c r="J161" s="243">
        <f>ROUND(I161*H161,2)</f>
        <v>0</v>
      </c>
      <c r="K161" s="239" t="s">
        <v>34</v>
      </c>
      <c r="L161" s="75"/>
      <c r="M161" s="244" t="s">
        <v>34</v>
      </c>
      <c r="N161" s="245" t="s">
        <v>49</v>
      </c>
      <c r="O161" s="50"/>
      <c r="P161" s="246">
        <f>O161*H161</f>
        <v>0</v>
      </c>
      <c r="Q161" s="246">
        <v>0.03768</v>
      </c>
      <c r="R161" s="246">
        <f>Q161*H161</f>
        <v>0.03768</v>
      </c>
      <c r="S161" s="246">
        <v>0</v>
      </c>
      <c r="T161" s="247">
        <f>S161*H161</f>
        <v>0</v>
      </c>
      <c r="AR161" s="26" t="s">
        <v>338</v>
      </c>
      <c r="AT161" s="26" t="s">
        <v>190</v>
      </c>
      <c r="AU161" s="26" t="s">
        <v>88</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1529</v>
      </c>
    </row>
    <row r="162" spans="2:65" s="1" customFormat="1" ht="25.5" customHeight="1">
      <c r="B162" s="49"/>
      <c r="C162" s="237" t="s">
        <v>900</v>
      </c>
      <c r="D162" s="237" t="s">
        <v>190</v>
      </c>
      <c r="E162" s="238" t="s">
        <v>2327</v>
      </c>
      <c r="F162" s="239" t="s">
        <v>2328</v>
      </c>
      <c r="G162" s="240" t="s">
        <v>578</v>
      </c>
      <c r="H162" s="241">
        <v>1</v>
      </c>
      <c r="I162" s="242"/>
      <c r="J162" s="243">
        <f>ROUND(I162*H162,2)</f>
        <v>0</v>
      </c>
      <c r="K162" s="239" t="s">
        <v>34</v>
      </c>
      <c r="L162" s="75"/>
      <c r="M162" s="244" t="s">
        <v>34</v>
      </c>
      <c r="N162" s="245" t="s">
        <v>49</v>
      </c>
      <c r="O162" s="50"/>
      <c r="P162" s="246">
        <f>O162*H162</f>
        <v>0</v>
      </c>
      <c r="Q162" s="246">
        <v>0.06594</v>
      </c>
      <c r="R162" s="246">
        <f>Q162*H162</f>
        <v>0.06594</v>
      </c>
      <c r="S162" s="246">
        <v>0</v>
      </c>
      <c r="T162" s="247">
        <f>S162*H162</f>
        <v>0</v>
      </c>
      <c r="AR162" s="26" t="s">
        <v>338</v>
      </c>
      <c r="AT162" s="26" t="s">
        <v>190</v>
      </c>
      <c r="AU162" s="26" t="s">
        <v>88</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338</v>
      </c>
      <c r="BM162" s="26" t="s">
        <v>1540</v>
      </c>
    </row>
    <row r="163" spans="2:65" s="1" customFormat="1" ht="25.5" customHeight="1">
      <c r="B163" s="49"/>
      <c r="C163" s="237" t="s">
        <v>905</v>
      </c>
      <c r="D163" s="237" t="s">
        <v>190</v>
      </c>
      <c r="E163" s="238" t="s">
        <v>2329</v>
      </c>
      <c r="F163" s="239" t="s">
        <v>2330</v>
      </c>
      <c r="G163" s="240" t="s">
        <v>578</v>
      </c>
      <c r="H163" s="241">
        <v>1</v>
      </c>
      <c r="I163" s="242"/>
      <c r="J163" s="243">
        <f>ROUND(I163*H163,2)</f>
        <v>0</v>
      </c>
      <c r="K163" s="239" t="s">
        <v>34</v>
      </c>
      <c r="L163" s="75"/>
      <c r="M163" s="244" t="s">
        <v>34</v>
      </c>
      <c r="N163" s="245" t="s">
        <v>49</v>
      </c>
      <c r="O163" s="50"/>
      <c r="P163" s="246">
        <f>O163*H163</f>
        <v>0</v>
      </c>
      <c r="Q163" s="246">
        <v>0.04668</v>
      </c>
      <c r="R163" s="246">
        <f>Q163*H163</f>
        <v>0.04668</v>
      </c>
      <c r="S163" s="246">
        <v>0</v>
      </c>
      <c r="T163" s="247">
        <f>S163*H163</f>
        <v>0</v>
      </c>
      <c r="AR163" s="26" t="s">
        <v>338</v>
      </c>
      <c r="AT163" s="26" t="s">
        <v>190</v>
      </c>
      <c r="AU163" s="26" t="s">
        <v>88</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338</v>
      </c>
      <c r="BM163" s="26" t="s">
        <v>1557</v>
      </c>
    </row>
    <row r="164" spans="2:65" s="1" customFormat="1" ht="25.5" customHeight="1">
      <c r="B164" s="49"/>
      <c r="C164" s="237" t="s">
        <v>913</v>
      </c>
      <c r="D164" s="237" t="s">
        <v>190</v>
      </c>
      <c r="E164" s="238" t="s">
        <v>2331</v>
      </c>
      <c r="F164" s="239" t="s">
        <v>2332</v>
      </c>
      <c r="G164" s="240" t="s">
        <v>578</v>
      </c>
      <c r="H164" s="241">
        <v>3</v>
      </c>
      <c r="I164" s="242"/>
      <c r="J164" s="243">
        <f>ROUND(I164*H164,2)</f>
        <v>0</v>
      </c>
      <c r="K164" s="239" t="s">
        <v>34</v>
      </c>
      <c r="L164" s="75"/>
      <c r="M164" s="244" t="s">
        <v>34</v>
      </c>
      <c r="N164" s="245" t="s">
        <v>49</v>
      </c>
      <c r="O164" s="50"/>
      <c r="P164" s="246">
        <f>O164*H164</f>
        <v>0</v>
      </c>
      <c r="Q164" s="246">
        <v>0.05446</v>
      </c>
      <c r="R164" s="246">
        <f>Q164*H164</f>
        <v>0.16338</v>
      </c>
      <c r="S164" s="246">
        <v>0</v>
      </c>
      <c r="T164" s="247">
        <f>S164*H164</f>
        <v>0</v>
      </c>
      <c r="AR164" s="26" t="s">
        <v>338</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338</v>
      </c>
      <c r="BM164" s="26" t="s">
        <v>1569</v>
      </c>
    </row>
    <row r="165" spans="2:65" s="1" customFormat="1" ht="25.5" customHeight="1">
      <c r="B165" s="49"/>
      <c r="C165" s="237" t="s">
        <v>920</v>
      </c>
      <c r="D165" s="237" t="s">
        <v>190</v>
      </c>
      <c r="E165" s="238" t="s">
        <v>2333</v>
      </c>
      <c r="F165" s="239" t="s">
        <v>2334</v>
      </c>
      <c r="G165" s="240" t="s">
        <v>578</v>
      </c>
      <c r="H165" s="241">
        <v>2</v>
      </c>
      <c r="I165" s="242"/>
      <c r="J165" s="243">
        <f>ROUND(I165*H165,2)</f>
        <v>0</v>
      </c>
      <c r="K165" s="239" t="s">
        <v>34</v>
      </c>
      <c r="L165" s="75"/>
      <c r="M165" s="244" t="s">
        <v>34</v>
      </c>
      <c r="N165" s="245" t="s">
        <v>49</v>
      </c>
      <c r="O165" s="50"/>
      <c r="P165" s="246">
        <f>O165*H165</f>
        <v>0</v>
      </c>
      <c r="Q165" s="246">
        <v>0.06224</v>
      </c>
      <c r="R165" s="246">
        <f>Q165*H165</f>
        <v>0.12448</v>
      </c>
      <c r="S165" s="246">
        <v>0</v>
      </c>
      <c r="T165" s="247">
        <f>S165*H165</f>
        <v>0</v>
      </c>
      <c r="AR165" s="26" t="s">
        <v>338</v>
      </c>
      <c r="AT165" s="26" t="s">
        <v>190</v>
      </c>
      <c r="AU165" s="26" t="s">
        <v>88</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1583</v>
      </c>
    </row>
    <row r="166" spans="2:65" s="1" customFormat="1" ht="25.5" customHeight="1">
      <c r="B166" s="49"/>
      <c r="C166" s="237" t="s">
        <v>925</v>
      </c>
      <c r="D166" s="237" t="s">
        <v>190</v>
      </c>
      <c r="E166" s="238" t="s">
        <v>2335</v>
      </c>
      <c r="F166" s="239" t="s">
        <v>2336</v>
      </c>
      <c r="G166" s="240" t="s">
        <v>578</v>
      </c>
      <c r="H166" s="241">
        <v>2</v>
      </c>
      <c r="I166" s="242"/>
      <c r="J166" s="243">
        <f>ROUND(I166*H166,2)</f>
        <v>0</v>
      </c>
      <c r="K166" s="239" t="s">
        <v>34</v>
      </c>
      <c r="L166" s="75"/>
      <c r="M166" s="244" t="s">
        <v>34</v>
      </c>
      <c r="N166" s="245" t="s">
        <v>49</v>
      </c>
      <c r="O166" s="50"/>
      <c r="P166" s="246">
        <f>O166*H166</f>
        <v>0</v>
      </c>
      <c r="Q166" s="246">
        <v>0.02808</v>
      </c>
      <c r="R166" s="246">
        <f>Q166*H166</f>
        <v>0.05616</v>
      </c>
      <c r="S166" s="246">
        <v>0</v>
      </c>
      <c r="T166" s="247">
        <f>S166*H166</f>
        <v>0</v>
      </c>
      <c r="AR166" s="26" t="s">
        <v>338</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338</v>
      </c>
      <c r="BM166" s="26" t="s">
        <v>1594</v>
      </c>
    </row>
    <row r="167" spans="2:65" s="1" customFormat="1" ht="25.5" customHeight="1">
      <c r="B167" s="49"/>
      <c r="C167" s="237" t="s">
        <v>930</v>
      </c>
      <c r="D167" s="237" t="s">
        <v>190</v>
      </c>
      <c r="E167" s="238" t="s">
        <v>2337</v>
      </c>
      <c r="F167" s="239" t="s">
        <v>2338</v>
      </c>
      <c r="G167" s="240" t="s">
        <v>578</v>
      </c>
      <c r="H167" s="241">
        <v>1</v>
      </c>
      <c r="I167" s="242"/>
      <c r="J167" s="243">
        <f>ROUND(I167*H167,2)</f>
        <v>0</v>
      </c>
      <c r="K167" s="239" t="s">
        <v>34</v>
      </c>
      <c r="L167" s="75"/>
      <c r="M167" s="244" t="s">
        <v>34</v>
      </c>
      <c r="N167" s="245" t="s">
        <v>49</v>
      </c>
      <c r="O167" s="50"/>
      <c r="P167" s="246">
        <f>O167*H167</f>
        <v>0</v>
      </c>
      <c r="Q167" s="246">
        <v>0.0085</v>
      </c>
      <c r="R167" s="246">
        <f>Q167*H167</f>
        <v>0.0085</v>
      </c>
      <c r="S167" s="246">
        <v>0</v>
      </c>
      <c r="T167" s="247">
        <f>S167*H167</f>
        <v>0</v>
      </c>
      <c r="AR167" s="26" t="s">
        <v>338</v>
      </c>
      <c r="AT167" s="26" t="s">
        <v>190</v>
      </c>
      <c r="AU167" s="26" t="s">
        <v>88</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1606</v>
      </c>
    </row>
    <row r="168" spans="2:65" s="1" customFormat="1" ht="25.5" customHeight="1">
      <c r="B168" s="49"/>
      <c r="C168" s="237" t="s">
        <v>935</v>
      </c>
      <c r="D168" s="237" t="s">
        <v>190</v>
      </c>
      <c r="E168" s="238" t="s">
        <v>2339</v>
      </c>
      <c r="F168" s="239" t="s">
        <v>2340</v>
      </c>
      <c r="G168" s="240" t="s">
        <v>578</v>
      </c>
      <c r="H168" s="241">
        <v>1</v>
      </c>
      <c r="I168" s="242"/>
      <c r="J168" s="243">
        <f>ROUND(I168*H168,2)</f>
        <v>0</v>
      </c>
      <c r="K168" s="239" t="s">
        <v>34</v>
      </c>
      <c r="L168" s="75"/>
      <c r="M168" s="244" t="s">
        <v>34</v>
      </c>
      <c r="N168" s="245" t="s">
        <v>49</v>
      </c>
      <c r="O168" s="50"/>
      <c r="P168" s="246">
        <f>O168*H168</f>
        <v>0</v>
      </c>
      <c r="Q168" s="246">
        <v>0.0096</v>
      </c>
      <c r="R168" s="246">
        <f>Q168*H168</f>
        <v>0.0096</v>
      </c>
      <c r="S168" s="246">
        <v>0</v>
      </c>
      <c r="T168" s="247">
        <f>S168*H168</f>
        <v>0</v>
      </c>
      <c r="AR168" s="26" t="s">
        <v>338</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1618</v>
      </c>
    </row>
    <row r="169" spans="2:63" s="11" customFormat="1" ht="29.85" customHeight="1">
      <c r="B169" s="221"/>
      <c r="C169" s="222"/>
      <c r="D169" s="223" t="s">
        <v>77</v>
      </c>
      <c r="E169" s="235" t="s">
        <v>2341</v>
      </c>
      <c r="F169" s="235" t="s">
        <v>2342</v>
      </c>
      <c r="G169" s="222"/>
      <c r="H169" s="222"/>
      <c r="I169" s="225"/>
      <c r="J169" s="236">
        <f>BK169</f>
        <v>0</v>
      </c>
      <c r="K169" s="222"/>
      <c r="L169" s="227"/>
      <c r="M169" s="228"/>
      <c r="N169" s="229"/>
      <c r="O169" s="229"/>
      <c r="P169" s="230">
        <f>SUM(P170:P180)</f>
        <v>0</v>
      </c>
      <c r="Q169" s="229"/>
      <c r="R169" s="230">
        <f>SUM(R170:R180)</f>
        <v>0.25126</v>
      </c>
      <c r="S169" s="229"/>
      <c r="T169" s="231">
        <f>SUM(T170:T180)</f>
        <v>0</v>
      </c>
      <c r="AR169" s="232" t="s">
        <v>88</v>
      </c>
      <c r="AT169" s="233" t="s">
        <v>77</v>
      </c>
      <c r="AU169" s="233" t="s">
        <v>86</v>
      </c>
      <c r="AY169" s="232" t="s">
        <v>187</v>
      </c>
      <c r="BK169" s="234">
        <f>SUM(BK170:BK180)</f>
        <v>0</v>
      </c>
    </row>
    <row r="170" spans="2:65" s="1" customFormat="1" ht="25.5" customHeight="1">
      <c r="B170" s="49"/>
      <c r="C170" s="237" t="s">
        <v>940</v>
      </c>
      <c r="D170" s="237" t="s">
        <v>190</v>
      </c>
      <c r="E170" s="238" t="s">
        <v>2343</v>
      </c>
      <c r="F170" s="239" t="s">
        <v>2344</v>
      </c>
      <c r="G170" s="240" t="s">
        <v>393</v>
      </c>
      <c r="H170" s="241">
        <v>431</v>
      </c>
      <c r="I170" s="242"/>
      <c r="J170" s="243">
        <f>ROUND(I170*H170,2)</f>
        <v>0</v>
      </c>
      <c r="K170" s="239" t="s">
        <v>34</v>
      </c>
      <c r="L170" s="75"/>
      <c r="M170" s="244" t="s">
        <v>34</v>
      </c>
      <c r="N170" s="245" t="s">
        <v>49</v>
      </c>
      <c r="O170" s="50"/>
      <c r="P170" s="246">
        <f>O170*H170</f>
        <v>0</v>
      </c>
      <c r="Q170" s="246">
        <v>0.00025</v>
      </c>
      <c r="R170" s="246">
        <f>Q170*H170</f>
        <v>0.10775</v>
      </c>
      <c r="S170" s="246">
        <v>0</v>
      </c>
      <c r="T170" s="247">
        <f>S170*H170</f>
        <v>0</v>
      </c>
      <c r="AR170" s="26" t="s">
        <v>338</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1629</v>
      </c>
    </row>
    <row r="171" spans="2:65" s="1" customFormat="1" ht="25.5" customHeight="1">
      <c r="B171" s="49"/>
      <c r="C171" s="237" t="s">
        <v>945</v>
      </c>
      <c r="D171" s="237" t="s">
        <v>190</v>
      </c>
      <c r="E171" s="238" t="s">
        <v>2345</v>
      </c>
      <c r="F171" s="239" t="s">
        <v>2346</v>
      </c>
      <c r="G171" s="240" t="s">
        <v>393</v>
      </c>
      <c r="H171" s="241">
        <v>85</v>
      </c>
      <c r="I171" s="242"/>
      <c r="J171" s="243">
        <f>ROUND(I171*H171,2)</f>
        <v>0</v>
      </c>
      <c r="K171" s="239" t="s">
        <v>34</v>
      </c>
      <c r="L171" s="75"/>
      <c r="M171" s="244" t="s">
        <v>34</v>
      </c>
      <c r="N171" s="245" t="s">
        <v>49</v>
      </c>
      <c r="O171" s="50"/>
      <c r="P171" s="246">
        <f>O171*H171</f>
        <v>0</v>
      </c>
      <c r="Q171" s="246">
        <v>0.0003</v>
      </c>
      <c r="R171" s="246">
        <f>Q171*H171</f>
        <v>0.0255</v>
      </c>
      <c r="S171" s="246">
        <v>0</v>
      </c>
      <c r="T171" s="247">
        <f>S171*H171</f>
        <v>0</v>
      </c>
      <c r="AR171" s="26" t="s">
        <v>338</v>
      </c>
      <c r="AT171" s="26" t="s">
        <v>190</v>
      </c>
      <c r="AU171" s="26" t="s">
        <v>88</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1641</v>
      </c>
    </row>
    <row r="172" spans="2:65" s="1" customFormat="1" ht="25.5" customHeight="1">
      <c r="B172" s="49"/>
      <c r="C172" s="237" t="s">
        <v>951</v>
      </c>
      <c r="D172" s="237" t="s">
        <v>190</v>
      </c>
      <c r="E172" s="238" t="s">
        <v>2347</v>
      </c>
      <c r="F172" s="239" t="s">
        <v>2348</v>
      </c>
      <c r="G172" s="240" t="s">
        <v>393</v>
      </c>
      <c r="H172" s="241">
        <v>129</v>
      </c>
      <c r="I172" s="242"/>
      <c r="J172" s="243">
        <f>ROUND(I172*H172,2)</f>
        <v>0</v>
      </c>
      <c r="K172" s="239" t="s">
        <v>34</v>
      </c>
      <c r="L172" s="75"/>
      <c r="M172" s="244" t="s">
        <v>34</v>
      </c>
      <c r="N172" s="245" t="s">
        <v>49</v>
      </c>
      <c r="O172" s="50"/>
      <c r="P172" s="246">
        <f>O172*H172</f>
        <v>0</v>
      </c>
      <c r="Q172" s="246">
        <v>0.00035</v>
      </c>
      <c r="R172" s="246">
        <f>Q172*H172</f>
        <v>0.04515</v>
      </c>
      <c r="S172" s="246">
        <v>0</v>
      </c>
      <c r="T172" s="247">
        <f>S172*H172</f>
        <v>0</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1651</v>
      </c>
    </row>
    <row r="173" spans="2:65" s="1" customFormat="1" ht="25.5" customHeight="1">
      <c r="B173" s="49"/>
      <c r="C173" s="237" t="s">
        <v>964</v>
      </c>
      <c r="D173" s="237" t="s">
        <v>190</v>
      </c>
      <c r="E173" s="238" t="s">
        <v>2349</v>
      </c>
      <c r="F173" s="239" t="s">
        <v>2350</v>
      </c>
      <c r="G173" s="240" t="s">
        <v>393</v>
      </c>
      <c r="H173" s="241">
        <v>61</v>
      </c>
      <c r="I173" s="242"/>
      <c r="J173" s="243">
        <f>ROUND(I173*H173,2)</f>
        <v>0</v>
      </c>
      <c r="K173" s="239" t="s">
        <v>34</v>
      </c>
      <c r="L173" s="75"/>
      <c r="M173" s="244" t="s">
        <v>34</v>
      </c>
      <c r="N173" s="245" t="s">
        <v>49</v>
      </c>
      <c r="O173" s="50"/>
      <c r="P173" s="246">
        <f>O173*H173</f>
        <v>0</v>
      </c>
      <c r="Q173" s="246">
        <v>0.00038</v>
      </c>
      <c r="R173" s="246">
        <f>Q173*H173</f>
        <v>0.023180000000000003</v>
      </c>
      <c r="S173" s="246">
        <v>0</v>
      </c>
      <c r="T173" s="247">
        <f>S173*H173</f>
        <v>0</v>
      </c>
      <c r="AR173" s="26" t="s">
        <v>338</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338</v>
      </c>
      <c r="BM173" s="26" t="s">
        <v>1661</v>
      </c>
    </row>
    <row r="174" spans="2:65" s="1" customFormat="1" ht="25.5" customHeight="1">
      <c r="B174" s="49"/>
      <c r="C174" s="237" t="s">
        <v>970</v>
      </c>
      <c r="D174" s="237" t="s">
        <v>190</v>
      </c>
      <c r="E174" s="238" t="s">
        <v>2351</v>
      </c>
      <c r="F174" s="239" t="s">
        <v>2352</v>
      </c>
      <c r="G174" s="240" t="s">
        <v>393</v>
      </c>
      <c r="H174" s="241">
        <v>20</v>
      </c>
      <c r="I174" s="242"/>
      <c r="J174" s="243">
        <f>ROUND(I174*H174,2)</f>
        <v>0</v>
      </c>
      <c r="K174" s="239" t="s">
        <v>34</v>
      </c>
      <c r="L174" s="75"/>
      <c r="M174" s="244" t="s">
        <v>34</v>
      </c>
      <c r="N174" s="245" t="s">
        <v>49</v>
      </c>
      <c r="O174" s="50"/>
      <c r="P174" s="246">
        <f>O174*H174</f>
        <v>0</v>
      </c>
      <c r="Q174" s="246">
        <v>0.0004</v>
      </c>
      <c r="R174" s="246">
        <f>Q174*H174</f>
        <v>0.008</v>
      </c>
      <c r="S174" s="246">
        <v>0</v>
      </c>
      <c r="T174" s="247">
        <f>S174*H174</f>
        <v>0</v>
      </c>
      <c r="AR174" s="26" t="s">
        <v>338</v>
      </c>
      <c r="AT174" s="26" t="s">
        <v>190</v>
      </c>
      <c r="AU174" s="26" t="s">
        <v>88</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1670</v>
      </c>
    </row>
    <row r="175" spans="2:65" s="1" customFormat="1" ht="16.5" customHeight="1">
      <c r="B175" s="49"/>
      <c r="C175" s="237" t="s">
        <v>979</v>
      </c>
      <c r="D175" s="237" t="s">
        <v>190</v>
      </c>
      <c r="E175" s="238" t="s">
        <v>2353</v>
      </c>
      <c r="F175" s="239" t="s">
        <v>2354</v>
      </c>
      <c r="G175" s="240" t="s">
        <v>393</v>
      </c>
      <c r="H175" s="241">
        <v>30</v>
      </c>
      <c r="I175" s="242"/>
      <c r="J175" s="243">
        <f>ROUND(I175*H175,2)</f>
        <v>0</v>
      </c>
      <c r="K175" s="239" t="s">
        <v>34</v>
      </c>
      <c r="L175" s="75"/>
      <c r="M175" s="244" t="s">
        <v>34</v>
      </c>
      <c r="N175" s="245" t="s">
        <v>49</v>
      </c>
      <c r="O175" s="50"/>
      <c r="P175" s="246">
        <f>O175*H175</f>
        <v>0</v>
      </c>
      <c r="Q175" s="246">
        <v>0.00015</v>
      </c>
      <c r="R175" s="246">
        <f>Q175*H175</f>
        <v>0.0045</v>
      </c>
      <c r="S175" s="246">
        <v>0</v>
      </c>
      <c r="T175" s="247">
        <f>S175*H175</f>
        <v>0</v>
      </c>
      <c r="AR175" s="26" t="s">
        <v>338</v>
      </c>
      <c r="AT175" s="26" t="s">
        <v>190</v>
      </c>
      <c r="AU175" s="26" t="s">
        <v>88</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338</v>
      </c>
      <c r="BM175" s="26" t="s">
        <v>1687</v>
      </c>
    </row>
    <row r="176" spans="2:65" s="1" customFormat="1" ht="16.5" customHeight="1">
      <c r="B176" s="49"/>
      <c r="C176" s="237" t="s">
        <v>1012</v>
      </c>
      <c r="D176" s="237" t="s">
        <v>190</v>
      </c>
      <c r="E176" s="238" t="s">
        <v>2355</v>
      </c>
      <c r="F176" s="239" t="s">
        <v>2356</v>
      </c>
      <c r="G176" s="240" t="s">
        <v>393</v>
      </c>
      <c r="H176" s="241">
        <v>69</v>
      </c>
      <c r="I176" s="242"/>
      <c r="J176" s="243">
        <f>ROUND(I176*H176,2)</f>
        <v>0</v>
      </c>
      <c r="K176" s="239" t="s">
        <v>34</v>
      </c>
      <c r="L176" s="75"/>
      <c r="M176" s="244" t="s">
        <v>34</v>
      </c>
      <c r="N176" s="245" t="s">
        <v>49</v>
      </c>
      <c r="O176" s="50"/>
      <c r="P176" s="246">
        <f>O176*H176</f>
        <v>0</v>
      </c>
      <c r="Q176" s="246">
        <v>0.00017</v>
      </c>
      <c r="R176" s="246">
        <f>Q176*H176</f>
        <v>0.01173</v>
      </c>
      <c r="S176" s="246">
        <v>0</v>
      </c>
      <c r="T176" s="247">
        <f>S176*H176</f>
        <v>0</v>
      </c>
      <c r="AR176" s="26" t="s">
        <v>338</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1699</v>
      </c>
    </row>
    <row r="177" spans="2:65" s="1" customFormat="1" ht="16.5" customHeight="1">
      <c r="B177" s="49"/>
      <c r="C177" s="237" t="s">
        <v>1040</v>
      </c>
      <c r="D177" s="237" t="s">
        <v>190</v>
      </c>
      <c r="E177" s="238" t="s">
        <v>2357</v>
      </c>
      <c r="F177" s="239" t="s">
        <v>2358</v>
      </c>
      <c r="G177" s="240" t="s">
        <v>393</v>
      </c>
      <c r="H177" s="241">
        <v>88</v>
      </c>
      <c r="I177" s="242"/>
      <c r="J177" s="243">
        <f>ROUND(I177*H177,2)</f>
        <v>0</v>
      </c>
      <c r="K177" s="239" t="s">
        <v>34</v>
      </c>
      <c r="L177" s="75"/>
      <c r="M177" s="244" t="s">
        <v>34</v>
      </c>
      <c r="N177" s="245" t="s">
        <v>49</v>
      </c>
      <c r="O177" s="50"/>
      <c r="P177" s="246">
        <f>O177*H177</f>
        <v>0</v>
      </c>
      <c r="Q177" s="246">
        <v>0.0002</v>
      </c>
      <c r="R177" s="246">
        <f>Q177*H177</f>
        <v>0.0176</v>
      </c>
      <c r="S177" s="246">
        <v>0</v>
      </c>
      <c r="T177" s="247">
        <f>S177*H177</f>
        <v>0</v>
      </c>
      <c r="AR177" s="26" t="s">
        <v>338</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1710</v>
      </c>
    </row>
    <row r="178" spans="2:65" s="1" customFormat="1" ht="16.5" customHeight="1">
      <c r="B178" s="49"/>
      <c r="C178" s="237" t="s">
        <v>1045</v>
      </c>
      <c r="D178" s="237" t="s">
        <v>190</v>
      </c>
      <c r="E178" s="238" t="s">
        <v>2359</v>
      </c>
      <c r="F178" s="239" t="s">
        <v>2360</v>
      </c>
      <c r="G178" s="240" t="s">
        <v>393</v>
      </c>
      <c r="H178" s="241">
        <v>14</v>
      </c>
      <c r="I178" s="242"/>
      <c r="J178" s="243">
        <f>ROUND(I178*H178,2)</f>
        <v>0</v>
      </c>
      <c r="K178" s="239" t="s">
        <v>34</v>
      </c>
      <c r="L178" s="75"/>
      <c r="M178" s="244" t="s">
        <v>34</v>
      </c>
      <c r="N178" s="245" t="s">
        <v>49</v>
      </c>
      <c r="O178" s="50"/>
      <c r="P178" s="246">
        <f>O178*H178</f>
        <v>0</v>
      </c>
      <c r="Q178" s="246">
        <v>0.00022</v>
      </c>
      <c r="R178" s="246">
        <f>Q178*H178</f>
        <v>0.0030800000000000003</v>
      </c>
      <c r="S178" s="246">
        <v>0</v>
      </c>
      <c r="T178" s="247">
        <f>S178*H178</f>
        <v>0</v>
      </c>
      <c r="AR178" s="26" t="s">
        <v>338</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670</v>
      </c>
    </row>
    <row r="179" spans="2:65" s="1" customFormat="1" ht="16.5" customHeight="1">
      <c r="B179" s="49"/>
      <c r="C179" s="237" t="s">
        <v>1049</v>
      </c>
      <c r="D179" s="237" t="s">
        <v>190</v>
      </c>
      <c r="E179" s="238" t="s">
        <v>2361</v>
      </c>
      <c r="F179" s="239" t="s">
        <v>2362</v>
      </c>
      <c r="G179" s="240" t="s">
        <v>393</v>
      </c>
      <c r="H179" s="241">
        <v>18</v>
      </c>
      <c r="I179" s="242"/>
      <c r="J179" s="243">
        <f>ROUND(I179*H179,2)</f>
        <v>0</v>
      </c>
      <c r="K179" s="239" t="s">
        <v>34</v>
      </c>
      <c r="L179" s="75"/>
      <c r="M179" s="244" t="s">
        <v>34</v>
      </c>
      <c r="N179" s="245" t="s">
        <v>49</v>
      </c>
      <c r="O179" s="50"/>
      <c r="P179" s="246">
        <f>O179*H179</f>
        <v>0</v>
      </c>
      <c r="Q179" s="246">
        <v>0.00025</v>
      </c>
      <c r="R179" s="246">
        <f>Q179*H179</f>
        <v>0.0045000000000000005</v>
      </c>
      <c r="S179" s="246">
        <v>0</v>
      </c>
      <c r="T179" s="247">
        <f>S179*H179</f>
        <v>0</v>
      </c>
      <c r="AR179" s="26" t="s">
        <v>338</v>
      </c>
      <c r="AT179" s="26" t="s">
        <v>190</v>
      </c>
      <c r="AU179" s="26" t="s">
        <v>88</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338</v>
      </c>
      <c r="BM179" s="26" t="s">
        <v>1747</v>
      </c>
    </row>
    <row r="180" spans="2:65" s="1" customFormat="1" ht="16.5" customHeight="1">
      <c r="B180" s="49"/>
      <c r="C180" s="237" t="s">
        <v>1053</v>
      </c>
      <c r="D180" s="237" t="s">
        <v>190</v>
      </c>
      <c r="E180" s="238" t="s">
        <v>2363</v>
      </c>
      <c r="F180" s="239" t="s">
        <v>2364</v>
      </c>
      <c r="G180" s="240" t="s">
        <v>393</v>
      </c>
      <c r="H180" s="241">
        <v>1</v>
      </c>
      <c r="I180" s="242"/>
      <c r="J180" s="243">
        <f>ROUND(I180*H180,2)</f>
        <v>0</v>
      </c>
      <c r="K180" s="239" t="s">
        <v>34</v>
      </c>
      <c r="L180" s="75"/>
      <c r="M180" s="244" t="s">
        <v>34</v>
      </c>
      <c r="N180" s="245" t="s">
        <v>49</v>
      </c>
      <c r="O180" s="50"/>
      <c r="P180" s="246">
        <f>O180*H180</f>
        <v>0</v>
      </c>
      <c r="Q180" s="246">
        <v>0.00027</v>
      </c>
      <c r="R180" s="246">
        <f>Q180*H180</f>
        <v>0.00027</v>
      </c>
      <c r="S180" s="246">
        <v>0</v>
      </c>
      <c r="T180" s="247">
        <f>S180*H180</f>
        <v>0</v>
      </c>
      <c r="AR180" s="26" t="s">
        <v>338</v>
      </c>
      <c r="AT180" s="26" t="s">
        <v>190</v>
      </c>
      <c r="AU180" s="26" t="s">
        <v>88</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1761</v>
      </c>
    </row>
    <row r="181" spans="2:63" s="11" customFormat="1" ht="29.85" customHeight="1">
      <c r="B181" s="221"/>
      <c r="C181" s="222"/>
      <c r="D181" s="223" t="s">
        <v>77</v>
      </c>
      <c r="E181" s="235" t="s">
        <v>2365</v>
      </c>
      <c r="F181" s="235" t="s">
        <v>2366</v>
      </c>
      <c r="G181" s="222"/>
      <c r="H181" s="222"/>
      <c r="I181" s="225"/>
      <c r="J181" s="236">
        <f>BK181</f>
        <v>0</v>
      </c>
      <c r="K181" s="222"/>
      <c r="L181" s="227"/>
      <c r="M181" s="228"/>
      <c r="N181" s="229"/>
      <c r="O181" s="229"/>
      <c r="P181" s="230">
        <f>SUM(P182:P183)</f>
        <v>0</v>
      </c>
      <c r="Q181" s="229"/>
      <c r="R181" s="230">
        <f>SUM(R182:R183)</f>
        <v>0.11</v>
      </c>
      <c r="S181" s="229"/>
      <c r="T181" s="231">
        <f>SUM(T182:T183)</f>
        <v>0</v>
      </c>
      <c r="AR181" s="232" t="s">
        <v>88</v>
      </c>
      <c r="AT181" s="233" t="s">
        <v>77</v>
      </c>
      <c r="AU181" s="233" t="s">
        <v>86</v>
      </c>
      <c r="AY181" s="232" t="s">
        <v>187</v>
      </c>
      <c r="BK181" s="234">
        <f>SUM(BK182:BK183)</f>
        <v>0</v>
      </c>
    </row>
    <row r="182" spans="2:65" s="1" customFormat="1" ht="16.5" customHeight="1">
      <c r="B182" s="49"/>
      <c r="C182" s="237" t="s">
        <v>1057</v>
      </c>
      <c r="D182" s="237" t="s">
        <v>190</v>
      </c>
      <c r="E182" s="238" t="s">
        <v>2367</v>
      </c>
      <c r="F182" s="239" t="s">
        <v>2368</v>
      </c>
      <c r="G182" s="240" t="s">
        <v>1273</v>
      </c>
      <c r="H182" s="241">
        <v>100</v>
      </c>
      <c r="I182" s="242"/>
      <c r="J182" s="243">
        <f>ROUND(I182*H182,2)</f>
        <v>0</v>
      </c>
      <c r="K182" s="239" t="s">
        <v>34</v>
      </c>
      <c r="L182" s="75"/>
      <c r="M182" s="244" t="s">
        <v>34</v>
      </c>
      <c r="N182" s="245" t="s">
        <v>49</v>
      </c>
      <c r="O182" s="50"/>
      <c r="P182" s="246">
        <f>O182*H182</f>
        <v>0</v>
      </c>
      <c r="Q182" s="246">
        <v>0.001</v>
      </c>
      <c r="R182" s="246">
        <f>Q182*H182</f>
        <v>0.1</v>
      </c>
      <c r="S182" s="246">
        <v>0</v>
      </c>
      <c r="T182" s="247">
        <f>S182*H182</f>
        <v>0</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1771</v>
      </c>
    </row>
    <row r="183" spans="2:65" s="1" customFormat="1" ht="16.5" customHeight="1">
      <c r="B183" s="49"/>
      <c r="C183" s="237" t="s">
        <v>1063</v>
      </c>
      <c r="D183" s="237" t="s">
        <v>190</v>
      </c>
      <c r="E183" s="238" t="s">
        <v>2369</v>
      </c>
      <c r="F183" s="239" t="s">
        <v>2370</v>
      </c>
      <c r="G183" s="240" t="s">
        <v>1273</v>
      </c>
      <c r="H183" s="241">
        <v>100</v>
      </c>
      <c r="I183" s="242"/>
      <c r="J183" s="243">
        <f>ROUND(I183*H183,2)</f>
        <v>0</v>
      </c>
      <c r="K183" s="239" t="s">
        <v>34</v>
      </c>
      <c r="L183" s="75"/>
      <c r="M183" s="244" t="s">
        <v>34</v>
      </c>
      <c r="N183" s="245" t="s">
        <v>49</v>
      </c>
      <c r="O183" s="50"/>
      <c r="P183" s="246">
        <f>O183*H183</f>
        <v>0</v>
      </c>
      <c r="Q183" s="246">
        <v>0.0001</v>
      </c>
      <c r="R183" s="246">
        <f>Q183*H183</f>
        <v>0.01</v>
      </c>
      <c r="S183" s="246">
        <v>0</v>
      </c>
      <c r="T183" s="247">
        <f>S183*H183</f>
        <v>0</v>
      </c>
      <c r="AR183" s="26" t="s">
        <v>338</v>
      </c>
      <c r="AT183" s="26" t="s">
        <v>190</v>
      </c>
      <c r="AU183" s="26" t="s">
        <v>88</v>
      </c>
      <c r="AY183" s="26" t="s">
        <v>187</v>
      </c>
      <c r="BE183" s="248">
        <f>IF(N183="základní",J183,0)</f>
        <v>0</v>
      </c>
      <c r="BF183" s="248">
        <f>IF(N183="snížená",J183,0)</f>
        <v>0</v>
      </c>
      <c r="BG183" s="248">
        <f>IF(N183="zákl. přenesená",J183,0)</f>
        <v>0</v>
      </c>
      <c r="BH183" s="248">
        <f>IF(N183="sníž. přenesená",J183,0)</f>
        <v>0</v>
      </c>
      <c r="BI183" s="248">
        <f>IF(N183="nulová",J183,0)</f>
        <v>0</v>
      </c>
      <c r="BJ183" s="26" t="s">
        <v>86</v>
      </c>
      <c r="BK183" s="248">
        <f>ROUND(I183*H183,2)</f>
        <v>0</v>
      </c>
      <c r="BL183" s="26" t="s">
        <v>338</v>
      </c>
      <c r="BM183" s="26" t="s">
        <v>1781</v>
      </c>
    </row>
    <row r="184" spans="2:63" s="11" customFormat="1" ht="37.4" customHeight="1">
      <c r="B184" s="221"/>
      <c r="C184" s="222"/>
      <c r="D184" s="223" t="s">
        <v>77</v>
      </c>
      <c r="E184" s="224" t="s">
        <v>2145</v>
      </c>
      <c r="F184" s="224" t="s">
        <v>2146</v>
      </c>
      <c r="G184" s="222"/>
      <c r="H184" s="222"/>
      <c r="I184" s="225"/>
      <c r="J184" s="226">
        <f>BK184</f>
        <v>0</v>
      </c>
      <c r="K184" s="222"/>
      <c r="L184" s="227"/>
      <c r="M184" s="228"/>
      <c r="N184" s="229"/>
      <c r="O184" s="229"/>
      <c r="P184" s="230">
        <f>SUM(P185:P186)</f>
        <v>0</v>
      </c>
      <c r="Q184" s="229"/>
      <c r="R184" s="230">
        <f>SUM(R185:R186)</f>
        <v>0</v>
      </c>
      <c r="S184" s="229"/>
      <c r="T184" s="231">
        <f>SUM(T185:T186)</f>
        <v>0</v>
      </c>
      <c r="AR184" s="232" t="s">
        <v>204</v>
      </c>
      <c r="AT184" s="233" t="s">
        <v>77</v>
      </c>
      <c r="AU184" s="233" t="s">
        <v>78</v>
      </c>
      <c r="AY184" s="232" t="s">
        <v>187</v>
      </c>
      <c r="BK184" s="234">
        <f>SUM(BK185:BK186)</f>
        <v>0</v>
      </c>
    </row>
    <row r="185" spans="2:65" s="1" customFormat="1" ht="16.5" customHeight="1">
      <c r="B185" s="49"/>
      <c r="C185" s="237" t="s">
        <v>1070</v>
      </c>
      <c r="D185" s="237" t="s">
        <v>190</v>
      </c>
      <c r="E185" s="238" t="s">
        <v>2148</v>
      </c>
      <c r="F185" s="239" t="s">
        <v>2149</v>
      </c>
      <c r="G185" s="240" t="s">
        <v>2150</v>
      </c>
      <c r="H185" s="241">
        <v>66</v>
      </c>
      <c r="I185" s="242"/>
      <c r="J185" s="243">
        <f>ROUND(I185*H185,2)</f>
        <v>0</v>
      </c>
      <c r="K185" s="239" t="s">
        <v>34</v>
      </c>
      <c r="L185" s="75"/>
      <c r="M185" s="244" t="s">
        <v>34</v>
      </c>
      <c r="N185" s="245" t="s">
        <v>49</v>
      </c>
      <c r="O185" s="50"/>
      <c r="P185" s="246">
        <f>O185*H185</f>
        <v>0</v>
      </c>
      <c r="Q185" s="246">
        <v>0</v>
      </c>
      <c r="R185" s="246">
        <f>Q185*H185</f>
        <v>0</v>
      </c>
      <c r="S185" s="246">
        <v>0</v>
      </c>
      <c r="T185" s="247">
        <f>S185*H185</f>
        <v>0</v>
      </c>
      <c r="AR185" s="26" t="s">
        <v>2124</v>
      </c>
      <c r="AT185" s="26" t="s">
        <v>190</v>
      </c>
      <c r="AU185" s="26" t="s">
        <v>86</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2124</v>
      </c>
      <c r="BM185" s="26" t="s">
        <v>2371</v>
      </c>
    </row>
    <row r="186" spans="2:65" s="1" customFormat="1" ht="16.5" customHeight="1">
      <c r="B186" s="49"/>
      <c r="C186" s="237" t="s">
        <v>1078</v>
      </c>
      <c r="D186" s="237" t="s">
        <v>190</v>
      </c>
      <c r="E186" s="238" t="s">
        <v>2153</v>
      </c>
      <c r="F186" s="239" t="s">
        <v>2372</v>
      </c>
      <c r="G186" s="240" t="s">
        <v>1731</v>
      </c>
      <c r="H186" s="241">
        <v>1</v>
      </c>
      <c r="I186" s="242"/>
      <c r="J186" s="243">
        <f>ROUND(I186*H186,2)</f>
        <v>0</v>
      </c>
      <c r="K186" s="239" t="s">
        <v>34</v>
      </c>
      <c r="L186" s="75"/>
      <c r="M186" s="244" t="s">
        <v>34</v>
      </c>
      <c r="N186" s="249" t="s">
        <v>49</v>
      </c>
      <c r="O186" s="250"/>
      <c r="P186" s="251">
        <f>O186*H186</f>
        <v>0</v>
      </c>
      <c r="Q186" s="251">
        <v>0</v>
      </c>
      <c r="R186" s="251">
        <f>Q186*H186</f>
        <v>0</v>
      </c>
      <c r="S186" s="251">
        <v>0</v>
      </c>
      <c r="T186" s="252">
        <f>S186*H186</f>
        <v>0</v>
      </c>
      <c r="AR186" s="26" t="s">
        <v>2124</v>
      </c>
      <c r="AT186" s="26" t="s">
        <v>190</v>
      </c>
      <c r="AU186" s="26" t="s">
        <v>86</v>
      </c>
      <c r="AY186" s="26" t="s">
        <v>187</v>
      </c>
      <c r="BE186" s="248">
        <f>IF(N186="základní",J186,0)</f>
        <v>0</v>
      </c>
      <c r="BF186" s="248">
        <f>IF(N186="snížená",J186,0)</f>
        <v>0</v>
      </c>
      <c r="BG186" s="248">
        <f>IF(N186="zákl. přenesená",J186,0)</f>
        <v>0</v>
      </c>
      <c r="BH186" s="248">
        <f>IF(N186="sníž. přenesená",J186,0)</f>
        <v>0</v>
      </c>
      <c r="BI186" s="248">
        <f>IF(N186="nulová",J186,0)</f>
        <v>0</v>
      </c>
      <c r="BJ186" s="26" t="s">
        <v>86</v>
      </c>
      <c r="BK186" s="248">
        <f>ROUND(I186*H186,2)</f>
        <v>0</v>
      </c>
      <c r="BL186" s="26" t="s">
        <v>2124</v>
      </c>
      <c r="BM186" s="26" t="s">
        <v>2373</v>
      </c>
    </row>
    <row r="187" spans="2:12" s="1" customFormat="1" ht="6.95" customHeight="1">
      <c r="B187" s="70"/>
      <c r="C187" s="71"/>
      <c r="D187" s="71"/>
      <c r="E187" s="71"/>
      <c r="F187" s="71"/>
      <c r="G187" s="71"/>
      <c r="H187" s="71"/>
      <c r="I187" s="182"/>
      <c r="J187" s="71"/>
      <c r="K187" s="71"/>
      <c r="L187" s="75"/>
    </row>
  </sheetData>
  <sheetProtection password="CC35" sheet="1" objects="1" scenarios="1" formatColumns="0" formatRows="0" autoFilter="0"/>
  <autoFilter ref="C90:K186"/>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50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104</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s="1" customFormat="1" ht="16.5" customHeight="1">
      <c r="B9" s="49"/>
      <c r="C9" s="50"/>
      <c r="D9" s="50"/>
      <c r="E9" s="159" t="s">
        <v>436</v>
      </c>
      <c r="F9" s="50"/>
      <c r="G9" s="50"/>
      <c r="H9" s="50"/>
      <c r="I9" s="160"/>
      <c r="J9" s="50"/>
      <c r="K9" s="54"/>
    </row>
    <row r="10" spans="2:11" s="1" customFormat="1" ht="13.5">
      <c r="B10" s="49"/>
      <c r="C10" s="50"/>
      <c r="D10" s="42" t="s">
        <v>437</v>
      </c>
      <c r="E10" s="50"/>
      <c r="F10" s="50"/>
      <c r="G10" s="50"/>
      <c r="H10" s="50"/>
      <c r="I10" s="160"/>
      <c r="J10" s="50"/>
      <c r="K10" s="54"/>
    </row>
    <row r="11" spans="2:11" s="1" customFormat="1" ht="36.95" customHeight="1">
      <c r="B11" s="49"/>
      <c r="C11" s="50"/>
      <c r="D11" s="50"/>
      <c r="E11" s="161" t="s">
        <v>2374</v>
      </c>
      <c r="F11" s="50"/>
      <c r="G11" s="50"/>
      <c r="H11" s="50"/>
      <c r="I11" s="160"/>
      <c r="J11" s="50"/>
      <c r="K11" s="54"/>
    </row>
    <row r="12" spans="2:11" s="1" customFormat="1" ht="13.5">
      <c r="B12" s="49"/>
      <c r="C12" s="50"/>
      <c r="D12" s="50"/>
      <c r="E12" s="50"/>
      <c r="F12" s="50"/>
      <c r="G12" s="50"/>
      <c r="H12" s="50"/>
      <c r="I12" s="160"/>
      <c r="J12" s="50"/>
      <c r="K12" s="54"/>
    </row>
    <row r="13" spans="2:11" s="1" customFormat="1" ht="14.4" customHeight="1">
      <c r="B13" s="49"/>
      <c r="C13" s="50"/>
      <c r="D13" s="42" t="s">
        <v>20</v>
      </c>
      <c r="E13" s="50"/>
      <c r="F13" s="37" t="s">
        <v>34</v>
      </c>
      <c r="G13" s="50"/>
      <c r="H13" s="50"/>
      <c r="I13" s="162" t="s">
        <v>22</v>
      </c>
      <c r="J13" s="37" t="s">
        <v>34</v>
      </c>
      <c r="K13" s="54"/>
    </row>
    <row r="14" spans="2:11" s="1" customFormat="1" ht="14.4" customHeight="1">
      <c r="B14" s="49"/>
      <c r="C14" s="50"/>
      <c r="D14" s="42" t="s">
        <v>24</v>
      </c>
      <c r="E14" s="50"/>
      <c r="F14" s="37" t="s">
        <v>25</v>
      </c>
      <c r="G14" s="50"/>
      <c r="H14" s="50"/>
      <c r="I14" s="162" t="s">
        <v>26</v>
      </c>
      <c r="J14" s="163" t="str">
        <f>'Rekapitulace stavby'!AN8</f>
        <v>14. 9. 2018</v>
      </c>
      <c r="K14" s="54"/>
    </row>
    <row r="15" spans="2:11" s="1" customFormat="1" ht="10.8" customHeight="1">
      <c r="B15" s="49"/>
      <c r="C15" s="50"/>
      <c r="D15" s="50"/>
      <c r="E15" s="50"/>
      <c r="F15" s="50"/>
      <c r="G15" s="50"/>
      <c r="H15" s="50"/>
      <c r="I15" s="160"/>
      <c r="J15" s="50"/>
      <c r="K15" s="54"/>
    </row>
    <row r="16" spans="2:11" s="1" customFormat="1" ht="14.4" customHeight="1">
      <c r="B16" s="49"/>
      <c r="C16" s="50"/>
      <c r="D16" s="42" t="s">
        <v>32</v>
      </c>
      <c r="E16" s="50"/>
      <c r="F16" s="50"/>
      <c r="G16" s="50"/>
      <c r="H16" s="50"/>
      <c r="I16" s="162" t="s">
        <v>33</v>
      </c>
      <c r="J16" s="37" t="s">
        <v>34</v>
      </c>
      <c r="K16" s="54"/>
    </row>
    <row r="17" spans="2:11" s="1" customFormat="1" ht="18" customHeight="1">
      <c r="B17" s="49"/>
      <c r="C17" s="50"/>
      <c r="D17" s="50"/>
      <c r="E17" s="37" t="s">
        <v>35</v>
      </c>
      <c r="F17" s="50"/>
      <c r="G17" s="50"/>
      <c r="H17" s="50"/>
      <c r="I17" s="162" t="s">
        <v>36</v>
      </c>
      <c r="J17" s="37" t="s">
        <v>34</v>
      </c>
      <c r="K17" s="54"/>
    </row>
    <row r="18" spans="2:11" s="1" customFormat="1" ht="6.95" customHeight="1">
      <c r="B18" s="49"/>
      <c r="C18" s="50"/>
      <c r="D18" s="50"/>
      <c r="E18" s="50"/>
      <c r="F18" s="50"/>
      <c r="G18" s="50"/>
      <c r="H18" s="50"/>
      <c r="I18" s="160"/>
      <c r="J18" s="50"/>
      <c r="K18" s="54"/>
    </row>
    <row r="19" spans="2:11" s="1" customFormat="1" ht="14.4" customHeight="1">
      <c r="B19" s="49"/>
      <c r="C19" s="50"/>
      <c r="D19" s="42" t="s">
        <v>37</v>
      </c>
      <c r="E19" s="50"/>
      <c r="F19" s="50"/>
      <c r="G19" s="50"/>
      <c r="H19" s="50"/>
      <c r="I19" s="162" t="s">
        <v>33</v>
      </c>
      <c r="J19" s="37" t="str">
        <f>IF('Rekapitulace stavby'!AN13="Vyplň údaj","",IF('Rekapitulace stavby'!AN13="","",'Rekapitulace stavby'!AN13))</f>
        <v/>
      </c>
      <c r="K19" s="54"/>
    </row>
    <row r="20" spans="2:11"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pans="2:11" s="1" customFormat="1" ht="6.95" customHeight="1">
      <c r="B21" s="49"/>
      <c r="C21" s="50"/>
      <c r="D21" s="50"/>
      <c r="E21" s="50"/>
      <c r="F21" s="50"/>
      <c r="G21" s="50"/>
      <c r="H21" s="50"/>
      <c r="I21" s="160"/>
      <c r="J21" s="50"/>
      <c r="K21" s="54"/>
    </row>
    <row r="22" spans="2:11" s="1" customFormat="1" ht="14.4" customHeight="1">
      <c r="B22" s="49"/>
      <c r="C22" s="50"/>
      <c r="D22" s="42" t="s">
        <v>39</v>
      </c>
      <c r="E22" s="50"/>
      <c r="F22" s="50"/>
      <c r="G22" s="50"/>
      <c r="H22" s="50"/>
      <c r="I22" s="162" t="s">
        <v>33</v>
      </c>
      <c r="J22" s="37" t="s">
        <v>34</v>
      </c>
      <c r="K22" s="54"/>
    </row>
    <row r="23" spans="2:11" s="1" customFormat="1" ht="18" customHeight="1">
      <c r="B23" s="49"/>
      <c r="C23" s="50"/>
      <c r="D23" s="50"/>
      <c r="E23" s="37" t="s">
        <v>40</v>
      </c>
      <c r="F23" s="50"/>
      <c r="G23" s="50"/>
      <c r="H23" s="50"/>
      <c r="I23" s="162" t="s">
        <v>36</v>
      </c>
      <c r="J23" s="37" t="s">
        <v>34</v>
      </c>
      <c r="K23" s="54"/>
    </row>
    <row r="24" spans="2:11" s="1" customFormat="1" ht="6.95" customHeight="1">
      <c r="B24" s="49"/>
      <c r="C24" s="50"/>
      <c r="D24" s="50"/>
      <c r="E24" s="50"/>
      <c r="F24" s="50"/>
      <c r="G24" s="50"/>
      <c r="H24" s="50"/>
      <c r="I24" s="160"/>
      <c r="J24" s="50"/>
      <c r="K24" s="54"/>
    </row>
    <row r="25" spans="2:11" s="1" customFormat="1" ht="14.4" customHeight="1">
      <c r="B25" s="49"/>
      <c r="C25" s="50"/>
      <c r="D25" s="42" t="s">
        <v>42</v>
      </c>
      <c r="E25" s="50"/>
      <c r="F25" s="50"/>
      <c r="G25" s="50"/>
      <c r="H25" s="50"/>
      <c r="I25" s="160"/>
      <c r="J25" s="50"/>
      <c r="K25" s="54"/>
    </row>
    <row r="26" spans="2:11" s="7" customFormat="1" ht="71.25" customHeight="1">
      <c r="B26" s="164"/>
      <c r="C26" s="165"/>
      <c r="D26" s="165"/>
      <c r="E26" s="47" t="s">
        <v>43</v>
      </c>
      <c r="F26" s="47"/>
      <c r="G26" s="47"/>
      <c r="H26" s="47"/>
      <c r="I26" s="166"/>
      <c r="J26" s="165"/>
      <c r="K26" s="167"/>
    </row>
    <row r="27" spans="2:11" s="1" customFormat="1" ht="6.95" customHeight="1">
      <c r="B27" s="49"/>
      <c r="C27" s="50"/>
      <c r="D27" s="50"/>
      <c r="E27" s="50"/>
      <c r="F27" s="50"/>
      <c r="G27" s="50"/>
      <c r="H27" s="50"/>
      <c r="I27" s="160"/>
      <c r="J27" s="50"/>
      <c r="K27" s="54"/>
    </row>
    <row r="28" spans="2:11" s="1" customFormat="1" ht="6.95" customHeight="1">
      <c r="B28" s="49"/>
      <c r="C28" s="50"/>
      <c r="D28" s="109"/>
      <c r="E28" s="109"/>
      <c r="F28" s="109"/>
      <c r="G28" s="109"/>
      <c r="H28" s="109"/>
      <c r="I28" s="168"/>
      <c r="J28" s="109"/>
      <c r="K28" s="169"/>
    </row>
    <row r="29" spans="2:11" s="1" customFormat="1" ht="25.4" customHeight="1">
      <c r="B29" s="49"/>
      <c r="C29" s="50"/>
      <c r="D29" s="170" t="s">
        <v>44</v>
      </c>
      <c r="E29" s="50"/>
      <c r="F29" s="50"/>
      <c r="G29" s="50"/>
      <c r="H29" s="50"/>
      <c r="I29" s="160"/>
      <c r="J29" s="171">
        <f>ROUND(J99,2)</f>
        <v>0</v>
      </c>
      <c r="K29" s="54"/>
    </row>
    <row r="30" spans="2:11" s="1" customFormat="1" ht="6.95" customHeight="1">
      <c r="B30" s="49"/>
      <c r="C30" s="50"/>
      <c r="D30" s="109"/>
      <c r="E30" s="109"/>
      <c r="F30" s="109"/>
      <c r="G30" s="109"/>
      <c r="H30" s="109"/>
      <c r="I30" s="168"/>
      <c r="J30" s="109"/>
      <c r="K30" s="169"/>
    </row>
    <row r="31" spans="2:11" s="1" customFormat="1" ht="14.4" customHeight="1">
      <c r="B31" s="49"/>
      <c r="C31" s="50"/>
      <c r="D31" s="50"/>
      <c r="E31" s="50"/>
      <c r="F31" s="55" t="s">
        <v>46</v>
      </c>
      <c r="G31" s="50"/>
      <c r="H31" s="50"/>
      <c r="I31" s="172" t="s">
        <v>45</v>
      </c>
      <c r="J31" s="55" t="s">
        <v>47</v>
      </c>
      <c r="K31" s="54"/>
    </row>
    <row r="32" spans="2:11" s="1" customFormat="1" ht="14.4" customHeight="1">
      <c r="B32" s="49"/>
      <c r="C32" s="50"/>
      <c r="D32" s="58" t="s">
        <v>48</v>
      </c>
      <c r="E32" s="58" t="s">
        <v>49</v>
      </c>
      <c r="F32" s="173">
        <f>ROUND(SUM(BE99:BE508),2)</f>
        <v>0</v>
      </c>
      <c r="G32" s="50"/>
      <c r="H32" s="50"/>
      <c r="I32" s="174">
        <v>0.21</v>
      </c>
      <c r="J32" s="173">
        <f>ROUND(ROUND((SUM(BE99:BE508)),2)*I32,2)</f>
        <v>0</v>
      </c>
      <c r="K32" s="54"/>
    </row>
    <row r="33" spans="2:11" s="1" customFormat="1" ht="14.4" customHeight="1">
      <c r="B33" s="49"/>
      <c r="C33" s="50"/>
      <c r="D33" s="50"/>
      <c r="E33" s="58" t="s">
        <v>50</v>
      </c>
      <c r="F33" s="173">
        <f>ROUND(SUM(BF99:BF508),2)</f>
        <v>0</v>
      </c>
      <c r="G33" s="50"/>
      <c r="H33" s="50"/>
      <c r="I33" s="174">
        <v>0.15</v>
      </c>
      <c r="J33" s="173">
        <f>ROUND(ROUND((SUM(BF99:BF508)),2)*I33,2)</f>
        <v>0</v>
      </c>
      <c r="K33" s="54"/>
    </row>
    <row r="34" spans="2:11" s="1" customFormat="1" ht="14.4" customHeight="1" hidden="1">
      <c r="B34" s="49"/>
      <c r="C34" s="50"/>
      <c r="D34" s="50"/>
      <c r="E34" s="58" t="s">
        <v>51</v>
      </c>
      <c r="F34" s="173">
        <f>ROUND(SUM(BG99:BG508),2)</f>
        <v>0</v>
      </c>
      <c r="G34" s="50"/>
      <c r="H34" s="50"/>
      <c r="I34" s="174">
        <v>0.21</v>
      </c>
      <c r="J34" s="173">
        <v>0</v>
      </c>
      <c r="K34" s="54"/>
    </row>
    <row r="35" spans="2:11" s="1" customFormat="1" ht="14.4" customHeight="1" hidden="1">
      <c r="B35" s="49"/>
      <c r="C35" s="50"/>
      <c r="D35" s="50"/>
      <c r="E35" s="58" t="s">
        <v>52</v>
      </c>
      <c r="F35" s="173">
        <f>ROUND(SUM(BH99:BH508),2)</f>
        <v>0</v>
      </c>
      <c r="G35" s="50"/>
      <c r="H35" s="50"/>
      <c r="I35" s="174">
        <v>0.15</v>
      </c>
      <c r="J35" s="173">
        <v>0</v>
      </c>
      <c r="K35" s="54"/>
    </row>
    <row r="36" spans="2:11" s="1" customFormat="1" ht="14.4" customHeight="1" hidden="1">
      <c r="B36" s="49"/>
      <c r="C36" s="50"/>
      <c r="D36" s="50"/>
      <c r="E36" s="58" t="s">
        <v>53</v>
      </c>
      <c r="F36" s="173">
        <f>ROUND(SUM(BI99:BI508),2)</f>
        <v>0</v>
      </c>
      <c r="G36" s="50"/>
      <c r="H36" s="50"/>
      <c r="I36" s="174">
        <v>0</v>
      </c>
      <c r="J36" s="173">
        <v>0</v>
      </c>
      <c r="K36" s="54"/>
    </row>
    <row r="37" spans="2:11" s="1" customFormat="1" ht="6.95" customHeight="1">
      <c r="B37" s="49"/>
      <c r="C37" s="50"/>
      <c r="D37" s="50"/>
      <c r="E37" s="50"/>
      <c r="F37" s="50"/>
      <c r="G37" s="50"/>
      <c r="H37" s="50"/>
      <c r="I37" s="160"/>
      <c r="J37" s="50"/>
      <c r="K37" s="54"/>
    </row>
    <row r="38" spans="2:11" s="1" customFormat="1" ht="25.4" customHeight="1">
      <c r="B38" s="49"/>
      <c r="C38" s="175"/>
      <c r="D38" s="176" t="s">
        <v>54</v>
      </c>
      <c r="E38" s="101"/>
      <c r="F38" s="101"/>
      <c r="G38" s="177" t="s">
        <v>55</v>
      </c>
      <c r="H38" s="178" t="s">
        <v>56</v>
      </c>
      <c r="I38" s="179"/>
      <c r="J38" s="180">
        <f>SUM(J29:J36)</f>
        <v>0</v>
      </c>
      <c r="K38" s="181"/>
    </row>
    <row r="39" spans="2:11" s="1" customFormat="1" ht="14.4" customHeight="1">
      <c r="B39" s="70"/>
      <c r="C39" s="71"/>
      <c r="D39" s="71"/>
      <c r="E39" s="71"/>
      <c r="F39" s="71"/>
      <c r="G39" s="71"/>
      <c r="H39" s="71"/>
      <c r="I39" s="182"/>
      <c r="J39" s="71"/>
      <c r="K39" s="72"/>
    </row>
    <row r="43" spans="2:11" s="1" customFormat="1" ht="6.95" customHeight="1">
      <c r="B43" s="183"/>
      <c r="C43" s="184"/>
      <c r="D43" s="184"/>
      <c r="E43" s="184"/>
      <c r="F43" s="184"/>
      <c r="G43" s="184"/>
      <c r="H43" s="184"/>
      <c r="I43" s="185"/>
      <c r="J43" s="184"/>
      <c r="K43" s="186"/>
    </row>
    <row r="44" spans="2:11" s="1" customFormat="1" ht="36.95" customHeight="1">
      <c r="B44" s="49"/>
      <c r="C44" s="32" t="s">
        <v>162</v>
      </c>
      <c r="D44" s="50"/>
      <c r="E44" s="50"/>
      <c r="F44" s="50"/>
      <c r="G44" s="50"/>
      <c r="H44" s="50"/>
      <c r="I44" s="160"/>
      <c r="J44" s="50"/>
      <c r="K44" s="54"/>
    </row>
    <row r="45" spans="2:11" s="1" customFormat="1" ht="6.95" customHeight="1">
      <c r="B45" s="49"/>
      <c r="C45" s="50"/>
      <c r="D45" s="50"/>
      <c r="E45" s="50"/>
      <c r="F45" s="50"/>
      <c r="G45" s="50"/>
      <c r="H45" s="50"/>
      <c r="I45" s="160"/>
      <c r="J45" s="50"/>
      <c r="K45" s="54"/>
    </row>
    <row r="46" spans="2:11" s="1" customFormat="1" ht="14.4" customHeight="1">
      <c r="B46" s="49"/>
      <c r="C46" s="42" t="s">
        <v>18</v>
      </c>
      <c r="D46" s="50"/>
      <c r="E46" s="50"/>
      <c r="F46" s="50"/>
      <c r="G46" s="50"/>
      <c r="H46" s="50"/>
      <c r="I46" s="160"/>
      <c r="J46" s="50"/>
      <c r="K46" s="54"/>
    </row>
    <row r="47" spans="2:11" s="1" customFormat="1" ht="16.5" customHeight="1">
      <c r="B47" s="49"/>
      <c r="C47" s="50"/>
      <c r="D47" s="50"/>
      <c r="E47" s="159" t="str">
        <f>E7</f>
        <v>Městská knihovna</v>
      </c>
      <c r="F47" s="42"/>
      <c r="G47" s="42"/>
      <c r="H47" s="42"/>
      <c r="I47" s="160"/>
      <c r="J47" s="50"/>
      <c r="K47" s="54"/>
    </row>
    <row r="48" spans="2:11" ht="13.5">
      <c r="B48" s="30"/>
      <c r="C48" s="42" t="s">
        <v>160</v>
      </c>
      <c r="D48" s="31"/>
      <c r="E48" s="31"/>
      <c r="F48" s="31"/>
      <c r="G48" s="31"/>
      <c r="H48" s="31"/>
      <c r="I48" s="158"/>
      <c r="J48" s="31"/>
      <c r="K48" s="33"/>
    </row>
    <row r="49" spans="2:11" s="1" customFormat="1" ht="16.5" customHeight="1">
      <c r="B49" s="49"/>
      <c r="C49" s="50"/>
      <c r="D49" s="50"/>
      <c r="E49" s="159" t="s">
        <v>436</v>
      </c>
      <c r="F49" s="50"/>
      <c r="G49" s="50"/>
      <c r="H49" s="50"/>
      <c r="I49" s="160"/>
      <c r="J49" s="50"/>
      <c r="K49" s="54"/>
    </row>
    <row r="50" spans="2:11" s="1" customFormat="1" ht="14.4" customHeight="1">
      <c r="B50" s="49"/>
      <c r="C50" s="42" t="s">
        <v>437</v>
      </c>
      <c r="D50" s="50"/>
      <c r="E50" s="50"/>
      <c r="F50" s="50"/>
      <c r="G50" s="50"/>
      <c r="H50" s="50"/>
      <c r="I50" s="160"/>
      <c r="J50" s="50"/>
      <c r="K50" s="54"/>
    </row>
    <row r="51" spans="2:11" s="1" customFormat="1" ht="17.25" customHeight="1">
      <c r="B51" s="49"/>
      <c r="C51" s="50"/>
      <c r="D51" s="50"/>
      <c r="E51" s="161" t="str">
        <f>E11</f>
        <v>03.03 - D.1.4.c - Vzduchotechnika</v>
      </c>
      <c r="F51" s="50"/>
      <c r="G51" s="50"/>
      <c r="H51" s="50"/>
      <c r="I51" s="160"/>
      <c r="J51" s="50"/>
      <c r="K51" s="54"/>
    </row>
    <row r="52" spans="2:11" s="1" customFormat="1" ht="6.95" customHeight="1">
      <c r="B52" s="49"/>
      <c r="C52" s="50"/>
      <c r="D52" s="50"/>
      <c r="E52" s="50"/>
      <c r="F52" s="50"/>
      <c r="G52" s="50"/>
      <c r="H52" s="50"/>
      <c r="I52" s="160"/>
      <c r="J52" s="50"/>
      <c r="K52" s="54"/>
    </row>
    <row r="53" spans="2:11" s="1" customFormat="1" ht="18" customHeight="1">
      <c r="B53" s="49"/>
      <c r="C53" s="42" t="s">
        <v>24</v>
      </c>
      <c r="D53" s="50"/>
      <c r="E53" s="50"/>
      <c r="F53" s="37" t="str">
        <f>F14</f>
        <v>Staré nám. 134 a 135, Sokolov</v>
      </c>
      <c r="G53" s="50"/>
      <c r="H53" s="50"/>
      <c r="I53" s="162" t="s">
        <v>26</v>
      </c>
      <c r="J53" s="163" t="str">
        <f>IF(J14="","",J14)</f>
        <v>14. 9. 2018</v>
      </c>
      <c r="K53" s="54"/>
    </row>
    <row r="54" spans="2:11" s="1" customFormat="1" ht="6.95" customHeight="1">
      <c r="B54" s="49"/>
      <c r="C54" s="50"/>
      <c r="D54" s="50"/>
      <c r="E54" s="50"/>
      <c r="F54" s="50"/>
      <c r="G54" s="50"/>
      <c r="H54" s="50"/>
      <c r="I54" s="160"/>
      <c r="J54" s="50"/>
      <c r="K54" s="54"/>
    </row>
    <row r="55" spans="2:11" s="1" customFormat="1" ht="13.5">
      <c r="B55" s="49"/>
      <c r="C55" s="42" t="s">
        <v>32</v>
      </c>
      <c r="D55" s="50"/>
      <c r="E55" s="50"/>
      <c r="F55" s="37" t="str">
        <f>E17</f>
        <v>Město Sokolov</v>
      </c>
      <c r="G55" s="50"/>
      <c r="H55" s="50"/>
      <c r="I55" s="162" t="s">
        <v>39</v>
      </c>
      <c r="J55" s="47" t="str">
        <f>E23</f>
        <v>Ing. Arch Olga Růžičková</v>
      </c>
      <c r="K55" s="54"/>
    </row>
    <row r="56" spans="2:11" s="1" customFormat="1" ht="14.4" customHeight="1">
      <c r="B56" s="49"/>
      <c r="C56" s="42" t="s">
        <v>37</v>
      </c>
      <c r="D56" s="50"/>
      <c r="E56" s="50"/>
      <c r="F56" s="37" t="str">
        <f>IF(E20="","",E20)</f>
        <v/>
      </c>
      <c r="G56" s="50"/>
      <c r="H56" s="50"/>
      <c r="I56" s="160"/>
      <c r="J56" s="187"/>
      <c r="K56" s="54"/>
    </row>
    <row r="57" spans="2:11" s="1" customFormat="1" ht="10.3" customHeight="1">
      <c r="B57" s="49"/>
      <c r="C57" s="50"/>
      <c r="D57" s="50"/>
      <c r="E57" s="50"/>
      <c r="F57" s="50"/>
      <c r="G57" s="50"/>
      <c r="H57" s="50"/>
      <c r="I57" s="160"/>
      <c r="J57" s="50"/>
      <c r="K57" s="54"/>
    </row>
    <row r="58" spans="2:11" s="1" customFormat="1" ht="29.25" customHeight="1">
      <c r="B58" s="49"/>
      <c r="C58" s="188" t="s">
        <v>163</v>
      </c>
      <c r="D58" s="175"/>
      <c r="E58" s="175"/>
      <c r="F58" s="175"/>
      <c r="G58" s="175"/>
      <c r="H58" s="175"/>
      <c r="I58" s="189"/>
      <c r="J58" s="190" t="s">
        <v>164</v>
      </c>
      <c r="K58" s="191"/>
    </row>
    <row r="59" spans="2:11" s="1" customFormat="1" ht="10.3" customHeight="1">
      <c r="B59" s="49"/>
      <c r="C59" s="50"/>
      <c r="D59" s="50"/>
      <c r="E59" s="50"/>
      <c r="F59" s="50"/>
      <c r="G59" s="50"/>
      <c r="H59" s="50"/>
      <c r="I59" s="160"/>
      <c r="J59" s="50"/>
      <c r="K59" s="54"/>
    </row>
    <row r="60" spans="2:47" s="1" customFormat="1" ht="29.25" customHeight="1">
      <c r="B60" s="49"/>
      <c r="C60" s="192" t="s">
        <v>165</v>
      </c>
      <c r="D60" s="50"/>
      <c r="E60" s="50"/>
      <c r="F60" s="50"/>
      <c r="G60" s="50"/>
      <c r="H60" s="50"/>
      <c r="I60" s="160"/>
      <c r="J60" s="171">
        <f>J99</f>
        <v>0</v>
      </c>
      <c r="K60" s="54"/>
      <c r="AU60" s="26" t="s">
        <v>166</v>
      </c>
    </row>
    <row r="61" spans="2:11" s="8" customFormat="1" ht="24.95" customHeight="1">
      <c r="B61" s="193"/>
      <c r="C61" s="194"/>
      <c r="D61" s="195" t="s">
        <v>2375</v>
      </c>
      <c r="E61" s="196"/>
      <c r="F61" s="196"/>
      <c r="G61" s="196"/>
      <c r="H61" s="196"/>
      <c r="I61" s="197"/>
      <c r="J61" s="198">
        <f>J100</f>
        <v>0</v>
      </c>
      <c r="K61" s="199"/>
    </row>
    <row r="62" spans="2:11" s="9" customFormat="1" ht="19.9" customHeight="1">
      <c r="B62" s="200"/>
      <c r="C62" s="201"/>
      <c r="D62" s="202" t="s">
        <v>2376</v>
      </c>
      <c r="E62" s="203"/>
      <c r="F62" s="203"/>
      <c r="G62" s="203"/>
      <c r="H62" s="203"/>
      <c r="I62" s="204"/>
      <c r="J62" s="205">
        <f>J101</f>
        <v>0</v>
      </c>
      <c r="K62" s="206"/>
    </row>
    <row r="63" spans="2:11" s="9" customFormat="1" ht="19.9" customHeight="1">
      <c r="B63" s="200"/>
      <c r="C63" s="201"/>
      <c r="D63" s="202" t="s">
        <v>2377</v>
      </c>
      <c r="E63" s="203"/>
      <c r="F63" s="203"/>
      <c r="G63" s="203"/>
      <c r="H63" s="203"/>
      <c r="I63" s="204"/>
      <c r="J63" s="205">
        <f>J136</f>
        <v>0</v>
      </c>
      <c r="K63" s="206"/>
    </row>
    <row r="64" spans="2:11" s="9" customFormat="1" ht="19.9" customHeight="1">
      <c r="B64" s="200"/>
      <c r="C64" s="201"/>
      <c r="D64" s="202" t="s">
        <v>2378</v>
      </c>
      <c r="E64" s="203"/>
      <c r="F64" s="203"/>
      <c r="G64" s="203"/>
      <c r="H64" s="203"/>
      <c r="I64" s="204"/>
      <c r="J64" s="205">
        <f>J186</f>
        <v>0</v>
      </c>
      <c r="K64" s="206"/>
    </row>
    <row r="65" spans="2:11" s="9" customFormat="1" ht="19.9" customHeight="1">
      <c r="B65" s="200"/>
      <c r="C65" s="201"/>
      <c r="D65" s="202" t="s">
        <v>2379</v>
      </c>
      <c r="E65" s="203"/>
      <c r="F65" s="203"/>
      <c r="G65" s="203"/>
      <c r="H65" s="203"/>
      <c r="I65" s="204"/>
      <c r="J65" s="205">
        <f>J206</f>
        <v>0</v>
      </c>
      <c r="K65" s="206"/>
    </row>
    <row r="66" spans="2:11" s="9" customFormat="1" ht="19.9" customHeight="1">
      <c r="B66" s="200"/>
      <c r="C66" s="201"/>
      <c r="D66" s="202" t="s">
        <v>2380</v>
      </c>
      <c r="E66" s="203"/>
      <c r="F66" s="203"/>
      <c r="G66" s="203"/>
      <c r="H66" s="203"/>
      <c r="I66" s="204"/>
      <c r="J66" s="205">
        <f>J239</f>
        <v>0</v>
      </c>
      <c r="K66" s="206"/>
    </row>
    <row r="67" spans="2:11" s="9" customFormat="1" ht="19.9" customHeight="1">
      <c r="B67" s="200"/>
      <c r="C67" s="201"/>
      <c r="D67" s="202" t="s">
        <v>2381</v>
      </c>
      <c r="E67" s="203"/>
      <c r="F67" s="203"/>
      <c r="G67" s="203"/>
      <c r="H67" s="203"/>
      <c r="I67" s="204"/>
      <c r="J67" s="205">
        <f>J272</f>
        <v>0</v>
      </c>
      <c r="K67" s="206"/>
    </row>
    <row r="68" spans="2:11" s="9" customFormat="1" ht="19.9" customHeight="1">
      <c r="B68" s="200"/>
      <c r="C68" s="201"/>
      <c r="D68" s="202" t="s">
        <v>2382</v>
      </c>
      <c r="E68" s="203"/>
      <c r="F68" s="203"/>
      <c r="G68" s="203"/>
      <c r="H68" s="203"/>
      <c r="I68" s="204"/>
      <c r="J68" s="205">
        <f>J306</f>
        <v>0</v>
      </c>
      <c r="K68" s="206"/>
    </row>
    <row r="69" spans="2:11" s="9" customFormat="1" ht="19.9" customHeight="1">
      <c r="B69" s="200"/>
      <c r="C69" s="201"/>
      <c r="D69" s="202" t="s">
        <v>2383</v>
      </c>
      <c r="E69" s="203"/>
      <c r="F69" s="203"/>
      <c r="G69" s="203"/>
      <c r="H69" s="203"/>
      <c r="I69" s="204"/>
      <c r="J69" s="205">
        <f>J341</f>
        <v>0</v>
      </c>
      <c r="K69" s="206"/>
    </row>
    <row r="70" spans="2:11" s="9" customFormat="1" ht="19.9" customHeight="1">
      <c r="B70" s="200"/>
      <c r="C70" s="201"/>
      <c r="D70" s="202" t="s">
        <v>2384</v>
      </c>
      <c r="E70" s="203"/>
      <c r="F70" s="203"/>
      <c r="G70" s="203"/>
      <c r="H70" s="203"/>
      <c r="I70" s="204"/>
      <c r="J70" s="205">
        <f>J362</f>
        <v>0</v>
      </c>
      <c r="K70" s="206"/>
    </row>
    <row r="71" spans="2:11" s="9" customFormat="1" ht="19.9" customHeight="1">
      <c r="B71" s="200"/>
      <c r="C71" s="201"/>
      <c r="D71" s="202" t="s">
        <v>2385</v>
      </c>
      <c r="E71" s="203"/>
      <c r="F71" s="203"/>
      <c r="G71" s="203"/>
      <c r="H71" s="203"/>
      <c r="I71" s="204"/>
      <c r="J71" s="205">
        <f>J373</f>
        <v>0</v>
      </c>
      <c r="K71" s="206"/>
    </row>
    <row r="72" spans="2:11" s="9" customFormat="1" ht="19.9" customHeight="1">
      <c r="B72" s="200"/>
      <c r="C72" s="201"/>
      <c r="D72" s="202" t="s">
        <v>2386</v>
      </c>
      <c r="E72" s="203"/>
      <c r="F72" s="203"/>
      <c r="G72" s="203"/>
      <c r="H72" s="203"/>
      <c r="I72" s="204"/>
      <c r="J72" s="205">
        <f>J389</f>
        <v>0</v>
      </c>
      <c r="K72" s="206"/>
    </row>
    <row r="73" spans="2:11" s="9" customFormat="1" ht="19.9" customHeight="1">
      <c r="B73" s="200"/>
      <c r="C73" s="201"/>
      <c r="D73" s="202" t="s">
        <v>2387</v>
      </c>
      <c r="E73" s="203"/>
      <c r="F73" s="203"/>
      <c r="G73" s="203"/>
      <c r="H73" s="203"/>
      <c r="I73" s="204"/>
      <c r="J73" s="205">
        <f>J416</f>
        <v>0</v>
      </c>
      <c r="K73" s="206"/>
    </row>
    <row r="74" spans="2:11" s="9" customFormat="1" ht="19.9" customHeight="1">
      <c r="B74" s="200"/>
      <c r="C74" s="201"/>
      <c r="D74" s="202" t="s">
        <v>2388</v>
      </c>
      <c r="E74" s="203"/>
      <c r="F74" s="203"/>
      <c r="G74" s="203"/>
      <c r="H74" s="203"/>
      <c r="I74" s="204"/>
      <c r="J74" s="205">
        <f>J430</f>
        <v>0</v>
      </c>
      <c r="K74" s="206"/>
    </row>
    <row r="75" spans="2:11" s="9" customFormat="1" ht="19.9" customHeight="1">
      <c r="B75" s="200"/>
      <c r="C75" s="201"/>
      <c r="D75" s="202" t="s">
        <v>2389</v>
      </c>
      <c r="E75" s="203"/>
      <c r="F75" s="203"/>
      <c r="G75" s="203"/>
      <c r="H75" s="203"/>
      <c r="I75" s="204"/>
      <c r="J75" s="205">
        <f>J441</f>
        <v>0</v>
      </c>
      <c r="K75" s="206"/>
    </row>
    <row r="76" spans="2:11" s="9" customFormat="1" ht="19.9" customHeight="1">
      <c r="B76" s="200"/>
      <c r="C76" s="201"/>
      <c r="D76" s="202" t="s">
        <v>2390</v>
      </c>
      <c r="E76" s="203"/>
      <c r="F76" s="203"/>
      <c r="G76" s="203"/>
      <c r="H76" s="203"/>
      <c r="I76" s="204"/>
      <c r="J76" s="205">
        <f>J460</f>
        <v>0</v>
      </c>
      <c r="K76" s="206"/>
    </row>
    <row r="77" spans="2:11" s="9" customFormat="1" ht="19.9" customHeight="1">
      <c r="B77" s="200"/>
      <c r="C77" s="201"/>
      <c r="D77" s="202" t="s">
        <v>2391</v>
      </c>
      <c r="E77" s="203"/>
      <c r="F77" s="203"/>
      <c r="G77" s="203"/>
      <c r="H77" s="203"/>
      <c r="I77" s="204"/>
      <c r="J77" s="205">
        <f>J479</f>
        <v>0</v>
      </c>
      <c r="K77" s="206"/>
    </row>
    <row r="78" spans="2:11" s="1" customFormat="1" ht="21.8" customHeight="1">
      <c r="B78" s="49"/>
      <c r="C78" s="50"/>
      <c r="D78" s="50"/>
      <c r="E78" s="50"/>
      <c r="F78" s="50"/>
      <c r="G78" s="50"/>
      <c r="H78" s="50"/>
      <c r="I78" s="160"/>
      <c r="J78" s="50"/>
      <c r="K78" s="54"/>
    </row>
    <row r="79" spans="2:11" s="1" customFormat="1" ht="6.95" customHeight="1">
      <c r="B79" s="70"/>
      <c r="C79" s="71"/>
      <c r="D79" s="71"/>
      <c r="E79" s="71"/>
      <c r="F79" s="71"/>
      <c r="G79" s="71"/>
      <c r="H79" s="71"/>
      <c r="I79" s="182"/>
      <c r="J79" s="71"/>
      <c r="K79" s="72"/>
    </row>
    <row r="83" spans="2:12" s="1" customFormat="1" ht="6.95" customHeight="1">
      <c r="B83" s="73"/>
      <c r="C83" s="74"/>
      <c r="D83" s="74"/>
      <c r="E83" s="74"/>
      <c r="F83" s="74"/>
      <c r="G83" s="74"/>
      <c r="H83" s="74"/>
      <c r="I83" s="185"/>
      <c r="J83" s="74"/>
      <c r="K83" s="74"/>
      <c r="L83" s="75"/>
    </row>
    <row r="84" spans="2:12" s="1" customFormat="1" ht="36.95" customHeight="1">
      <c r="B84" s="49"/>
      <c r="C84" s="76" t="s">
        <v>171</v>
      </c>
      <c r="D84" s="77"/>
      <c r="E84" s="77"/>
      <c r="F84" s="77"/>
      <c r="G84" s="77"/>
      <c r="H84" s="77"/>
      <c r="I84" s="207"/>
      <c r="J84" s="77"/>
      <c r="K84" s="77"/>
      <c r="L84" s="75"/>
    </row>
    <row r="85" spans="2:12" s="1" customFormat="1" ht="6.95" customHeight="1">
      <c r="B85" s="49"/>
      <c r="C85" s="77"/>
      <c r="D85" s="77"/>
      <c r="E85" s="77"/>
      <c r="F85" s="77"/>
      <c r="G85" s="77"/>
      <c r="H85" s="77"/>
      <c r="I85" s="207"/>
      <c r="J85" s="77"/>
      <c r="K85" s="77"/>
      <c r="L85" s="75"/>
    </row>
    <row r="86" spans="2:12" s="1" customFormat="1" ht="14.4" customHeight="1">
      <c r="B86" s="49"/>
      <c r="C86" s="79" t="s">
        <v>18</v>
      </c>
      <c r="D86" s="77"/>
      <c r="E86" s="77"/>
      <c r="F86" s="77"/>
      <c r="G86" s="77"/>
      <c r="H86" s="77"/>
      <c r="I86" s="207"/>
      <c r="J86" s="77"/>
      <c r="K86" s="77"/>
      <c r="L86" s="75"/>
    </row>
    <row r="87" spans="2:12" s="1" customFormat="1" ht="16.5" customHeight="1">
      <c r="B87" s="49"/>
      <c r="C87" s="77"/>
      <c r="D87" s="77"/>
      <c r="E87" s="208" t="str">
        <f>E7</f>
        <v>Městská knihovna</v>
      </c>
      <c r="F87" s="79"/>
      <c r="G87" s="79"/>
      <c r="H87" s="79"/>
      <c r="I87" s="207"/>
      <c r="J87" s="77"/>
      <c r="K87" s="77"/>
      <c r="L87" s="75"/>
    </row>
    <row r="88" spans="2:12" ht="13.5">
      <c r="B88" s="30"/>
      <c r="C88" s="79" t="s">
        <v>160</v>
      </c>
      <c r="D88" s="291"/>
      <c r="E88" s="291"/>
      <c r="F88" s="291"/>
      <c r="G88" s="291"/>
      <c r="H88" s="291"/>
      <c r="I88" s="152"/>
      <c r="J88" s="291"/>
      <c r="K88" s="291"/>
      <c r="L88" s="292"/>
    </row>
    <row r="89" spans="2:12" s="1" customFormat="1" ht="16.5" customHeight="1">
      <c r="B89" s="49"/>
      <c r="C89" s="77"/>
      <c r="D89" s="77"/>
      <c r="E89" s="208" t="s">
        <v>436</v>
      </c>
      <c r="F89" s="77"/>
      <c r="G89" s="77"/>
      <c r="H89" s="77"/>
      <c r="I89" s="207"/>
      <c r="J89" s="77"/>
      <c r="K89" s="77"/>
      <c r="L89" s="75"/>
    </row>
    <row r="90" spans="2:12" s="1" customFormat="1" ht="14.4" customHeight="1">
      <c r="B90" s="49"/>
      <c r="C90" s="79" t="s">
        <v>437</v>
      </c>
      <c r="D90" s="77"/>
      <c r="E90" s="77"/>
      <c r="F90" s="77"/>
      <c r="G90" s="77"/>
      <c r="H90" s="77"/>
      <c r="I90" s="207"/>
      <c r="J90" s="77"/>
      <c r="K90" s="77"/>
      <c r="L90" s="75"/>
    </row>
    <row r="91" spans="2:12" s="1" customFormat="1" ht="17.25" customHeight="1">
      <c r="B91" s="49"/>
      <c r="C91" s="77"/>
      <c r="D91" s="77"/>
      <c r="E91" s="85" t="str">
        <f>E11</f>
        <v>03.03 - D.1.4.c - Vzduchotechnika</v>
      </c>
      <c r="F91" s="77"/>
      <c r="G91" s="77"/>
      <c r="H91" s="77"/>
      <c r="I91" s="207"/>
      <c r="J91" s="77"/>
      <c r="K91" s="77"/>
      <c r="L91" s="75"/>
    </row>
    <row r="92" spans="2:12" s="1" customFormat="1" ht="6.95" customHeight="1">
      <c r="B92" s="49"/>
      <c r="C92" s="77"/>
      <c r="D92" s="77"/>
      <c r="E92" s="77"/>
      <c r="F92" s="77"/>
      <c r="G92" s="77"/>
      <c r="H92" s="77"/>
      <c r="I92" s="207"/>
      <c r="J92" s="77"/>
      <c r="K92" s="77"/>
      <c r="L92" s="75"/>
    </row>
    <row r="93" spans="2:12" s="1" customFormat="1" ht="18" customHeight="1">
      <c r="B93" s="49"/>
      <c r="C93" s="79" t="s">
        <v>24</v>
      </c>
      <c r="D93" s="77"/>
      <c r="E93" s="77"/>
      <c r="F93" s="209" t="str">
        <f>F14</f>
        <v>Staré nám. 134 a 135, Sokolov</v>
      </c>
      <c r="G93" s="77"/>
      <c r="H93" s="77"/>
      <c r="I93" s="210" t="s">
        <v>26</v>
      </c>
      <c r="J93" s="88" t="str">
        <f>IF(J14="","",J14)</f>
        <v>14. 9. 2018</v>
      </c>
      <c r="K93" s="77"/>
      <c r="L93" s="75"/>
    </row>
    <row r="94" spans="2:12" s="1" customFormat="1" ht="6.95" customHeight="1">
      <c r="B94" s="49"/>
      <c r="C94" s="77"/>
      <c r="D94" s="77"/>
      <c r="E94" s="77"/>
      <c r="F94" s="77"/>
      <c r="G94" s="77"/>
      <c r="H94" s="77"/>
      <c r="I94" s="207"/>
      <c r="J94" s="77"/>
      <c r="K94" s="77"/>
      <c r="L94" s="75"/>
    </row>
    <row r="95" spans="2:12" s="1" customFormat="1" ht="13.5">
      <c r="B95" s="49"/>
      <c r="C95" s="79" t="s">
        <v>32</v>
      </c>
      <c r="D95" s="77"/>
      <c r="E95" s="77"/>
      <c r="F95" s="209" t="str">
        <f>E17</f>
        <v>Město Sokolov</v>
      </c>
      <c r="G95" s="77"/>
      <c r="H95" s="77"/>
      <c r="I95" s="210" t="s">
        <v>39</v>
      </c>
      <c r="J95" s="209" t="str">
        <f>E23</f>
        <v>Ing. Arch Olga Růžičková</v>
      </c>
      <c r="K95" s="77"/>
      <c r="L95" s="75"/>
    </row>
    <row r="96" spans="2:12" s="1" customFormat="1" ht="14.4" customHeight="1">
      <c r="B96" s="49"/>
      <c r="C96" s="79" t="s">
        <v>37</v>
      </c>
      <c r="D96" s="77"/>
      <c r="E96" s="77"/>
      <c r="F96" s="209" t="str">
        <f>IF(E20="","",E20)</f>
        <v/>
      </c>
      <c r="G96" s="77"/>
      <c r="H96" s="77"/>
      <c r="I96" s="207"/>
      <c r="J96" s="77"/>
      <c r="K96" s="77"/>
      <c r="L96" s="75"/>
    </row>
    <row r="97" spans="2:12" s="1" customFormat="1" ht="10.3" customHeight="1">
      <c r="B97" s="49"/>
      <c r="C97" s="77"/>
      <c r="D97" s="77"/>
      <c r="E97" s="77"/>
      <c r="F97" s="77"/>
      <c r="G97" s="77"/>
      <c r="H97" s="77"/>
      <c r="I97" s="207"/>
      <c r="J97" s="77"/>
      <c r="K97" s="77"/>
      <c r="L97" s="75"/>
    </row>
    <row r="98" spans="2:20" s="10" customFormat="1" ht="29.25" customHeight="1">
      <c r="B98" s="211"/>
      <c r="C98" s="212" t="s">
        <v>172</v>
      </c>
      <c r="D98" s="213" t="s">
        <v>63</v>
      </c>
      <c r="E98" s="213" t="s">
        <v>59</v>
      </c>
      <c r="F98" s="213" t="s">
        <v>173</v>
      </c>
      <c r="G98" s="213" t="s">
        <v>174</v>
      </c>
      <c r="H98" s="213" t="s">
        <v>175</v>
      </c>
      <c r="I98" s="214" t="s">
        <v>176</v>
      </c>
      <c r="J98" s="213" t="s">
        <v>164</v>
      </c>
      <c r="K98" s="215" t="s">
        <v>177</v>
      </c>
      <c r="L98" s="216"/>
      <c r="M98" s="105" t="s">
        <v>178</v>
      </c>
      <c r="N98" s="106" t="s">
        <v>48</v>
      </c>
      <c r="O98" s="106" t="s">
        <v>179</v>
      </c>
      <c r="P98" s="106" t="s">
        <v>180</v>
      </c>
      <c r="Q98" s="106" t="s">
        <v>181</v>
      </c>
      <c r="R98" s="106" t="s">
        <v>182</v>
      </c>
      <c r="S98" s="106" t="s">
        <v>183</v>
      </c>
      <c r="T98" s="107" t="s">
        <v>184</v>
      </c>
    </row>
    <row r="99" spans="2:63" s="1" customFormat="1" ht="29.25" customHeight="1">
      <c r="B99" s="49"/>
      <c r="C99" s="111" t="s">
        <v>165</v>
      </c>
      <c r="D99" s="77"/>
      <c r="E99" s="77"/>
      <c r="F99" s="77"/>
      <c r="G99" s="77"/>
      <c r="H99" s="77"/>
      <c r="I99" s="207"/>
      <c r="J99" s="217">
        <f>BK99</f>
        <v>0</v>
      </c>
      <c r="K99" s="77"/>
      <c r="L99" s="75"/>
      <c r="M99" s="108"/>
      <c r="N99" s="109"/>
      <c r="O99" s="109"/>
      <c r="P99" s="218">
        <f>P100</f>
        <v>0</v>
      </c>
      <c r="Q99" s="109"/>
      <c r="R99" s="218">
        <f>R100</f>
        <v>0</v>
      </c>
      <c r="S99" s="109"/>
      <c r="T99" s="219">
        <f>T100</f>
        <v>0</v>
      </c>
      <c r="AT99" s="26" t="s">
        <v>77</v>
      </c>
      <c r="AU99" s="26" t="s">
        <v>166</v>
      </c>
      <c r="BK99" s="220">
        <f>BK100</f>
        <v>0</v>
      </c>
    </row>
    <row r="100" spans="2:63" s="11" customFormat="1" ht="37.4" customHeight="1">
      <c r="B100" s="221"/>
      <c r="C100" s="222"/>
      <c r="D100" s="223" t="s">
        <v>77</v>
      </c>
      <c r="E100" s="224" t="s">
        <v>382</v>
      </c>
      <c r="F100" s="224" t="s">
        <v>2392</v>
      </c>
      <c r="G100" s="222"/>
      <c r="H100" s="222"/>
      <c r="I100" s="225"/>
      <c r="J100" s="226">
        <f>BK100</f>
        <v>0</v>
      </c>
      <c r="K100" s="222"/>
      <c r="L100" s="227"/>
      <c r="M100" s="228"/>
      <c r="N100" s="229"/>
      <c r="O100" s="229"/>
      <c r="P100" s="230">
        <f>P101+P136+P186+P206+P239+P272+P306+P341+P362+P373+P389+P416+P430+P441+P460+P479</f>
        <v>0</v>
      </c>
      <c r="Q100" s="229"/>
      <c r="R100" s="230">
        <f>R101+R136+R186+R206+R239+R272+R306+R341+R362+R373+R389+R416+R430+R441+R460+R479</f>
        <v>0</v>
      </c>
      <c r="S100" s="229"/>
      <c r="T100" s="231">
        <f>T101+T136+T186+T206+T239+T272+T306+T341+T362+T373+T389+T416+T430+T441+T460+T479</f>
        <v>0</v>
      </c>
      <c r="AR100" s="232" t="s">
        <v>88</v>
      </c>
      <c r="AT100" s="233" t="s">
        <v>77</v>
      </c>
      <c r="AU100" s="233" t="s">
        <v>78</v>
      </c>
      <c r="AY100" s="232" t="s">
        <v>187</v>
      </c>
      <c r="BK100" s="234">
        <f>BK101+BK136+BK186+BK206+BK239+BK272+BK306+BK341+BK362+BK373+BK389+BK416+BK430+BK441+BK460+BK479</f>
        <v>0</v>
      </c>
    </row>
    <row r="101" spans="2:63" s="11" customFormat="1" ht="19.9" customHeight="1">
      <c r="B101" s="221"/>
      <c r="C101" s="222"/>
      <c r="D101" s="223" t="s">
        <v>77</v>
      </c>
      <c r="E101" s="235" t="s">
        <v>86</v>
      </c>
      <c r="F101" s="235" t="s">
        <v>2393</v>
      </c>
      <c r="G101" s="222"/>
      <c r="H101" s="222"/>
      <c r="I101" s="225"/>
      <c r="J101" s="236">
        <f>BK101</f>
        <v>0</v>
      </c>
      <c r="K101" s="222"/>
      <c r="L101" s="227"/>
      <c r="M101" s="228"/>
      <c r="N101" s="229"/>
      <c r="O101" s="229"/>
      <c r="P101" s="230">
        <f>SUM(P102:P135)</f>
        <v>0</v>
      </c>
      <c r="Q101" s="229"/>
      <c r="R101" s="230">
        <f>SUM(R102:R135)</f>
        <v>0</v>
      </c>
      <c r="S101" s="229"/>
      <c r="T101" s="231">
        <f>SUM(T102:T135)</f>
        <v>0</v>
      </c>
      <c r="AR101" s="232" t="s">
        <v>88</v>
      </c>
      <c r="AT101" s="233" t="s">
        <v>77</v>
      </c>
      <c r="AU101" s="233" t="s">
        <v>86</v>
      </c>
      <c r="AY101" s="232" t="s">
        <v>187</v>
      </c>
      <c r="BK101" s="234">
        <f>SUM(BK102:BK135)</f>
        <v>0</v>
      </c>
    </row>
    <row r="102" spans="2:65" s="1" customFormat="1" ht="16.5" customHeight="1">
      <c r="B102" s="49"/>
      <c r="C102" s="237" t="s">
        <v>86</v>
      </c>
      <c r="D102" s="237" t="s">
        <v>190</v>
      </c>
      <c r="E102" s="238" t="s">
        <v>2394</v>
      </c>
      <c r="F102" s="239" t="s">
        <v>2395</v>
      </c>
      <c r="G102" s="240" t="s">
        <v>2396</v>
      </c>
      <c r="H102" s="241">
        <v>1</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88</v>
      </c>
    </row>
    <row r="103" spans="2:47" s="1" customFormat="1" ht="13.5">
      <c r="B103" s="49"/>
      <c r="C103" s="77"/>
      <c r="D103" s="253" t="s">
        <v>1720</v>
      </c>
      <c r="E103" s="77"/>
      <c r="F103" s="254" t="s">
        <v>2397</v>
      </c>
      <c r="G103" s="77"/>
      <c r="H103" s="77"/>
      <c r="I103" s="207"/>
      <c r="J103" s="77"/>
      <c r="K103" s="77"/>
      <c r="L103" s="75"/>
      <c r="M103" s="255"/>
      <c r="N103" s="50"/>
      <c r="O103" s="50"/>
      <c r="P103" s="50"/>
      <c r="Q103" s="50"/>
      <c r="R103" s="50"/>
      <c r="S103" s="50"/>
      <c r="T103" s="98"/>
      <c r="AT103" s="26" t="s">
        <v>1720</v>
      </c>
      <c r="AU103" s="26" t="s">
        <v>88</v>
      </c>
    </row>
    <row r="104" spans="2:65" s="1" customFormat="1" ht="16.5" customHeight="1">
      <c r="B104" s="49"/>
      <c r="C104" s="237" t="s">
        <v>88</v>
      </c>
      <c r="D104" s="237" t="s">
        <v>190</v>
      </c>
      <c r="E104" s="238" t="s">
        <v>2398</v>
      </c>
      <c r="F104" s="239" t="s">
        <v>2399</v>
      </c>
      <c r="G104" s="240" t="s">
        <v>2396</v>
      </c>
      <c r="H104" s="241">
        <v>1</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204</v>
      </c>
    </row>
    <row r="105" spans="2:47" s="1" customFormat="1" ht="13.5">
      <c r="B105" s="49"/>
      <c r="C105" s="77"/>
      <c r="D105" s="253" t="s">
        <v>1720</v>
      </c>
      <c r="E105" s="77"/>
      <c r="F105" s="254" t="s">
        <v>2400</v>
      </c>
      <c r="G105" s="77"/>
      <c r="H105" s="77"/>
      <c r="I105" s="207"/>
      <c r="J105" s="77"/>
      <c r="K105" s="77"/>
      <c r="L105" s="75"/>
      <c r="M105" s="255"/>
      <c r="N105" s="50"/>
      <c r="O105" s="50"/>
      <c r="P105" s="50"/>
      <c r="Q105" s="50"/>
      <c r="R105" s="50"/>
      <c r="S105" s="50"/>
      <c r="T105" s="98"/>
      <c r="AT105" s="26" t="s">
        <v>1720</v>
      </c>
      <c r="AU105" s="26" t="s">
        <v>88</v>
      </c>
    </row>
    <row r="106" spans="2:65" s="1" customFormat="1" ht="16.5" customHeight="1">
      <c r="B106" s="49"/>
      <c r="C106" s="237" t="s">
        <v>113</v>
      </c>
      <c r="D106" s="237" t="s">
        <v>190</v>
      </c>
      <c r="E106" s="238" t="s">
        <v>2401</v>
      </c>
      <c r="F106" s="239" t="s">
        <v>2402</v>
      </c>
      <c r="G106" s="240" t="s">
        <v>2403</v>
      </c>
      <c r="H106" s="241">
        <v>2</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282</v>
      </c>
    </row>
    <row r="107" spans="2:47" s="1" customFormat="1" ht="13.5">
      <c r="B107" s="49"/>
      <c r="C107" s="77"/>
      <c r="D107" s="253" t="s">
        <v>1720</v>
      </c>
      <c r="E107" s="77"/>
      <c r="F107" s="254" t="s">
        <v>2404</v>
      </c>
      <c r="G107" s="77"/>
      <c r="H107" s="77"/>
      <c r="I107" s="207"/>
      <c r="J107" s="77"/>
      <c r="K107" s="77"/>
      <c r="L107" s="75"/>
      <c r="M107" s="255"/>
      <c r="N107" s="50"/>
      <c r="O107" s="50"/>
      <c r="P107" s="50"/>
      <c r="Q107" s="50"/>
      <c r="R107" s="50"/>
      <c r="S107" s="50"/>
      <c r="T107" s="98"/>
      <c r="AT107" s="26" t="s">
        <v>1720</v>
      </c>
      <c r="AU107" s="26" t="s">
        <v>88</v>
      </c>
    </row>
    <row r="108" spans="2:65" s="1" customFormat="1" ht="16.5" customHeight="1">
      <c r="B108" s="49"/>
      <c r="C108" s="237" t="s">
        <v>204</v>
      </c>
      <c r="D108" s="237" t="s">
        <v>190</v>
      </c>
      <c r="E108" s="238" t="s">
        <v>2405</v>
      </c>
      <c r="F108" s="239" t="s">
        <v>2406</v>
      </c>
      <c r="G108" s="240" t="s">
        <v>2403</v>
      </c>
      <c r="H108" s="241">
        <v>2</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295</v>
      </c>
    </row>
    <row r="109" spans="2:47" s="1" customFormat="1" ht="13.5">
      <c r="B109" s="49"/>
      <c r="C109" s="77"/>
      <c r="D109" s="253" t="s">
        <v>1720</v>
      </c>
      <c r="E109" s="77"/>
      <c r="F109" s="254" t="s">
        <v>2407</v>
      </c>
      <c r="G109" s="77"/>
      <c r="H109" s="77"/>
      <c r="I109" s="207"/>
      <c r="J109" s="77"/>
      <c r="K109" s="77"/>
      <c r="L109" s="75"/>
      <c r="M109" s="255"/>
      <c r="N109" s="50"/>
      <c r="O109" s="50"/>
      <c r="P109" s="50"/>
      <c r="Q109" s="50"/>
      <c r="R109" s="50"/>
      <c r="S109" s="50"/>
      <c r="T109" s="98"/>
      <c r="AT109" s="26" t="s">
        <v>1720</v>
      </c>
      <c r="AU109" s="26" t="s">
        <v>88</v>
      </c>
    </row>
    <row r="110" spans="2:65" s="1" customFormat="1" ht="16.5" customHeight="1">
      <c r="B110" s="49"/>
      <c r="C110" s="237" t="s">
        <v>186</v>
      </c>
      <c r="D110" s="237" t="s">
        <v>190</v>
      </c>
      <c r="E110" s="238" t="s">
        <v>2408</v>
      </c>
      <c r="F110" s="239" t="s">
        <v>2409</v>
      </c>
      <c r="G110" s="240" t="s">
        <v>2403</v>
      </c>
      <c r="H110" s="241">
        <v>2</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307</v>
      </c>
    </row>
    <row r="111" spans="2:47" s="1" customFormat="1" ht="13.5">
      <c r="B111" s="49"/>
      <c r="C111" s="77"/>
      <c r="D111" s="253" t="s">
        <v>1720</v>
      </c>
      <c r="E111" s="77"/>
      <c r="F111" s="254" t="s">
        <v>2410</v>
      </c>
      <c r="G111" s="77"/>
      <c r="H111" s="77"/>
      <c r="I111" s="207"/>
      <c r="J111" s="77"/>
      <c r="K111" s="77"/>
      <c r="L111" s="75"/>
      <c r="M111" s="255"/>
      <c r="N111" s="50"/>
      <c r="O111" s="50"/>
      <c r="P111" s="50"/>
      <c r="Q111" s="50"/>
      <c r="R111" s="50"/>
      <c r="S111" s="50"/>
      <c r="T111" s="98"/>
      <c r="AT111" s="26" t="s">
        <v>1720</v>
      </c>
      <c r="AU111" s="26" t="s">
        <v>88</v>
      </c>
    </row>
    <row r="112" spans="2:65" s="1" customFormat="1" ht="16.5" customHeight="1">
      <c r="B112" s="49"/>
      <c r="C112" s="237" t="s">
        <v>282</v>
      </c>
      <c r="D112" s="237" t="s">
        <v>190</v>
      </c>
      <c r="E112" s="238" t="s">
        <v>2411</v>
      </c>
      <c r="F112" s="239" t="s">
        <v>2409</v>
      </c>
      <c r="G112" s="240" t="s">
        <v>2403</v>
      </c>
      <c r="H112" s="241">
        <v>2</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317</v>
      </c>
    </row>
    <row r="113" spans="2:47" s="1" customFormat="1" ht="13.5">
      <c r="B113" s="49"/>
      <c r="C113" s="77"/>
      <c r="D113" s="253" t="s">
        <v>1720</v>
      </c>
      <c r="E113" s="77"/>
      <c r="F113" s="254" t="s">
        <v>2412</v>
      </c>
      <c r="G113" s="77"/>
      <c r="H113" s="77"/>
      <c r="I113" s="207"/>
      <c r="J113" s="77"/>
      <c r="K113" s="77"/>
      <c r="L113" s="75"/>
      <c r="M113" s="255"/>
      <c r="N113" s="50"/>
      <c r="O113" s="50"/>
      <c r="P113" s="50"/>
      <c r="Q113" s="50"/>
      <c r="R113" s="50"/>
      <c r="S113" s="50"/>
      <c r="T113" s="98"/>
      <c r="AT113" s="26" t="s">
        <v>1720</v>
      </c>
      <c r="AU113" s="26" t="s">
        <v>88</v>
      </c>
    </row>
    <row r="114" spans="2:65" s="1" customFormat="1" ht="16.5" customHeight="1">
      <c r="B114" s="49"/>
      <c r="C114" s="237" t="s">
        <v>287</v>
      </c>
      <c r="D114" s="237" t="s">
        <v>190</v>
      </c>
      <c r="E114" s="238" t="s">
        <v>2413</v>
      </c>
      <c r="F114" s="239" t="s">
        <v>2409</v>
      </c>
      <c r="G114" s="240" t="s">
        <v>2403</v>
      </c>
      <c r="H114" s="241">
        <v>8</v>
      </c>
      <c r="I114" s="242"/>
      <c r="J114" s="243">
        <f>ROUND(I114*H114,2)</f>
        <v>0</v>
      </c>
      <c r="K114" s="239" t="s">
        <v>34</v>
      </c>
      <c r="L114" s="75"/>
      <c r="M114" s="244" t="s">
        <v>34</v>
      </c>
      <c r="N114" s="245" t="s">
        <v>49</v>
      </c>
      <c r="O114" s="50"/>
      <c r="P114" s="246">
        <f>O114*H114</f>
        <v>0</v>
      </c>
      <c r="Q114" s="246">
        <v>0</v>
      </c>
      <c r="R114" s="246">
        <f>Q114*H114</f>
        <v>0</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329</v>
      </c>
    </row>
    <row r="115" spans="2:47" s="1" customFormat="1" ht="13.5">
      <c r="B115" s="49"/>
      <c r="C115" s="77"/>
      <c r="D115" s="253" t="s">
        <v>1720</v>
      </c>
      <c r="E115" s="77"/>
      <c r="F115" s="254" t="s">
        <v>2414</v>
      </c>
      <c r="G115" s="77"/>
      <c r="H115" s="77"/>
      <c r="I115" s="207"/>
      <c r="J115" s="77"/>
      <c r="K115" s="77"/>
      <c r="L115" s="75"/>
      <c r="M115" s="255"/>
      <c r="N115" s="50"/>
      <c r="O115" s="50"/>
      <c r="P115" s="50"/>
      <c r="Q115" s="50"/>
      <c r="R115" s="50"/>
      <c r="S115" s="50"/>
      <c r="T115" s="98"/>
      <c r="AT115" s="26" t="s">
        <v>1720</v>
      </c>
      <c r="AU115" s="26" t="s">
        <v>88</v>
      </c>
    </row>
    <row r="116" spans="2:65" s="1" customFormat="1" ht="16.5" customHeight="1">
      <c r="B116" s="49"/>
      <c r="C116" s="237" t="s">
        <v>295</v>
      </c>
      <c r="D116" s="237" t="s">
        <v>190</v>
      </c>
      <c r="E116" s="238" t="s">
        <v>2415</v>
      </c>
      <c r="F116" s="239" t="s">
        <v>2416</v>
      </c>
      <c r="G116" s="240" t="s">
        <v>2403</v>
      </c>
      <c r="H116" s="241">
        <v>5</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338</v>
      </c>
    </row>
    <row r="117" spans="2:47" s="1" customFormat="1" ht="13.5">
      <c r="B117" s="49"/>
      <c r="C117" s="77"/>
      <c r="D117" s="253" t="s">
        <v>1720</v>
      </c>
      <c r="E117" s="77"/>
      <c r="F117" s="254" t="s">
        <v>2417</v>
      </c>
      <c r="G117" s="77"/>
      <c r="H117" s="77"/>
      <c r="I117" s="207"/>
      <c r="J117" s="77"/>
      <c r="K117" s="77"/>
      <c r="L117" s="75"/>
      <c r="M117" s="255"/>
      <c r="N117" s="50"/>
      <c r="O117" s="50"/>
      <c r="P117" s="50"/>
      <c r="Q117" s="50"/>
      <c r="R117" s="50"/>
      <c r="S117" s="50"/>
      <c r="T117" s="98"/>
      <c r="AT117" s="26" t="s">
        <v>1720</v>
      </c>
      <c r="AU117" s="26" t="s">
        <v>88</v>
      </c>
    </row>
    <row r="118" spans="2:65" s="1" customFormat="1" ht="16.5" customHeight="1">
      <c r="B118" s="49"/>
      <c r="C118" s="237" t="s">
        <v>229</v>
      </c>
      <c r="D118" s="237" t="s">
        <v>190</v>
      </c>
      <c r="E118" s="238" t="s">
        <v>2418</v>
      </c>
      <c r="F118" s="239" t="s">
        <v>2419</v>
      </c>
      <c r="G118" s="240" t="s">
        <v>2403</v>
      </c>
      <c r="H118" s="241">
        <v>4</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348</v>
      </c>
    </row>
    <row r="119" spans="2:47" s="1" customFormat="1" ht="13.5">
      <c r="B119" s="49"/>
      <c r="C119" s="77"/>
      <c r="D119" s="253" t="s">
        <v>1720</v>
      </c>
      <c r="E119" s="77"/>
      <c r="F119" s="254" t="s">
        <v>2420</v>
      </c>
      <c r="G119" s="77"/>
      <c r="H119" s="77"/>
      <c r="I119" s="207"/>
      <c r="J119" s="77"/>
      <c r="K119" s="77"/>
      <c r="L119" s="75"/>
      <c r="M119" s="255"/>
      <c r="N119" s="50"/>
      <c r="O119" s="50"/>
      <c r="P119" s="50"/>
      <c r="Q119" s="50"/>
      <c r="R119" s="50"/>
      <c r="S119" s="50"/>
      <c r="T119" s="98"/>
      <c r="AT119" s="26" t="s">
        <v>1720</v>
      </c>
      <c r="AU119" s="26" t="s">
        <v>88</v>
      </c>
    </row>
    <row r="120" spans="2:65" s="1" customFormat="1" ht="16.5" customHeight="1">
      <c r="B120" s="49"/>
      <c r="C120" s="237" t="s">
        <v>307</v>
      </c>
      <c r="D120" s="237" t="s">
        <v>190</v>
      </c>
      <c r="E120" s="238" t="s">
        <v>2421</v>
      </c>
      <c r="F120" s="239" t="s">
        <v>2422</v>
      </c>
      <c r="G120" s="240" t="s">
        <v>235</v>
      </c>
      <c r="H120" s="241">
        <v>79</v>
      </c>
      <c r="I120" s="242"/>
      <c r="J120" s="243">
        <f>ROUND(I120*H120,2)</f>
        <v>0</v>
      </c>
      <c r="K120" s="239" t="s">
        <v>34</v>
      </c>
      <c r="L120" s="75"/>
      <c r="M120" s="244" t="s">
        <v>34</v>
      </c>
      <c r="N120" s="245" t="s">
        <v>49</v>
      </c>
      <c r="O120" s="50"/>
      <c r="P120" s="246">
        <f>O120*H120</f>
        <v>0</v>
      </c>
      <c r="Q120" s="246">
        <v>0</v>
      </c>
      <c r="R120" s="246">
        <f>Q120*H120</f>
        <v>0</v>
      </c>
      <c r="S120" s="246">
        <v>0</v>
      </c>
      <c r="T120" s="247">
        <f>S120*H120</f>
        <v>0</v>
      </c>
      <c r="AR120" s="26" t="s">
        <v>338</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356</v>
      </c>
    </row>
    <row r="121" spans="2:47" s="1" customFormat="1" ht="13.5">
      <c r="B121" s="49"/>
      <c r="C121" s="77"/>
      <c r="D121" s="253" t="s">
        <v>1720</v>
      </c>
      <c r="E121" s="77"/>
      <c r="F121" s="254" t="s">
        <v>2423</v>
      </c>
      <c r="G121" s="77"/>
      <c r="H121" s="77"/>
      <c r="I121" s="207"/>
      <c r="J121" s="77"/>
      <c r="K121" s="77"/>
      <c r="L121" s="75"/>
      <c r="M121" s="255"/>
      <c r="N121" s="50"/>
      <c r="O121" s="50"/>
      <c r="P121" s="50"/>
      <c r="Q121" s="50"/>
      <c r="R121" s="50"/>
      <c r="S121" s="50"/>
      <c r="T121" s="98"/>
      <c r="AT121" s="26" t="s">
        <v>1720</v>
      </c>
      <c r="AU121" s="26" t="s">
        <v>88</v>
      </c>
    </row>
    <row r="122" spans="2:65" s="1" customFormat="1" ht="16.5" customHeight="1">
      <c r="B122" s="49"/>
      <c r="C122" s="237" t="s">
        <v>312</v>
      </c>
      <c r="D122" s="237" t="s">
        <v>190</v>
      </c>
      <c r="E122" s="238" t="s">
        <v>2424</v>
      </c>
      <c r="F122" s="239" t="s">
        <v>2425</v>
      </c>
      <c r="G122" s="240" t="s">
        <v>2426</v>
      </c>
      <c r="H122" s="241">
        <v>2</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371</v>
      </c>
    </row>
    <row r="123" spans="2:47" s="1" customFormat="1" ht="13.5">
      <c r="B123" s="49"/>
      <c r="C123" s="77"/>
      <c r="D123" s="253" t="s">
        <v>1720</v>
      </c>
      <c r="E123" s="77"/>
      <c r="F123" s="254" t="s">
        <v>2427</v>
      </c>
      <c r="G123" s="77"/>
      <c r="H123" s="77"/>
      <c r="I123" s="207"/>
      <c r="J123" s="77"/>
      <c r="K123" s="77"/>
      <c r="L123" s="75"/>
      <c r="M123" s="255"/>
      <c r="N123" s="50"/>
      <c r="O123" s="50"/>
      <c r="P123" s="50"/>
      <c r="Q123" s="50"/>
      <c r="R123" s="50"/>
      <c r="S123" s="50"/>
      <c r="T123" s="98"/>
      <c r="AT123" s="26" t="s">
        <v>1720</v>
      </c>
      <c r="AU123" s="26" t="s">
        <v>88</v>
      </c>
    </row>
    <row r="124" spans="2:65" s="1" customFormat="1" ht="16.5" customHeight="1">
      <c r="B124" s="49"/>
      <c r="C124" s="237" t="s">
        <v>317</v>
      </c>
      <c r="D124" s="237" t="s">
        <v>190</v>
      </c>
      <c r="E124" s="238" t="s">
        <v>2428</v>
      </c>
      <c r="F124" s="239" t="s">
        <v>2429</v>
      </c>
      <c r="G124" s="240" t="s">
        <v>235</v>
      </c>
      <c r="H124" s="241">
        <v>49</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384</v>
      </c>
    </row>
    <row r="125" spans="2:47" s="1" customFormat="1" ht="13.5">
      <c r="B125" s="49"/>
      <c r="C125" s="77"/>
      <c r="D125" s="253" t="s">
        <v>1720</v>
      </c>
      <c r="E125" s="77"/>
      <c r="F125" s="254" t="s">
        <v>2430</v>
      </c>
      <c r="G125" s="77"/>
      <c r="H125" s="77"/>
      <c r="I125" s="207"/>
      <c r="J125" s="77"/>
      <c r="K125" s="77"/>
      <c r="L125" s="75"/>
      <c r="M125" s="255"/>
      <c r="N125" s="50"/>
      <c r="O125" s="50"/>
      <c r="P125" s="50"/>
      <c r="Q125" s="50"/>
      <c r="R125" s="50"/>
      <c r="S125" s="50"/>
      <c r="T125" s="98"/>
      <c r="AT125" s="26" t="s">
        <v>1720</v>
      </c>
      <c r="AU125" s="26" t="s">
        <v>88</v>
      </c>
    </row>
    <row r="126" spans="2:65" s="1" customFormat="1" ht="16.5" customHeight="1">
      <c r="B126" s="49"/>
      <c r="C126" s="237" t="s">
        <v>323</v>
      </c>
      <c r="D126" s="237" t="s">
        <v>190</v>
      </c>
      <c r="E126" s="238" t="s">
        <v>2431</v>
      </c>
      <c r="F126" s="239" t="s">
        <v>2429</v>
      </c>
      <c r="G126" s="240" t="s">
        <v>235</v>
      </c>
      <c r="H126" s="241">
        <v>17</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396</v>
      </c>
    </row>
    <row r="127" spans="2:47" s="1" customFormat="1" ht="13.5">
      <c r="B127" s="49"/>
      <c r="C127" s="77"/>
      <c r="D127" s="253" t="s">
        <v>1720</v>
      </c>
      <c r="E127" s="77"/>
      <c r="F127" s="254" t="s">
        <v>2432</v>
      </c>
      <c r="G127" s="77"/>
      <c r="H127" s="77"/>
      <c r="I127" s="207"/>
      <c r="J127" s="77"/>
      <c r="K127" s="77"/>
      <c r="L127" s="75"/>
      <c r="M127" s="255"/>
      <c r="N127" s="50"/>
      <c r="O127" s="50"/>
      <c r="P127" s="50"/>
      <c r="Q127" s="50"/>
      <c r="R127" s="50"/>
      <c r="S127" s="50"/>
      <c r="T127" s="98"/>
      <c r="AT127" s="26" t="s">
        <v>1720</v>
      </c>
      <c r="AU127" s="26" t="s">
        <v>88</v>
      </c>
    </row>
    <row r="128" spans="2:65" s="1" customFormat="1" ht="16.5" customHeight="1">
      <c r="B128" s="49"/>
      <c r="C128" s="237" t="s">
        <v>329</v>
      </c>
      <c r="D128" s="237" t="s">
        <v>190</v>
      </c>
      <c r="E128" s="238" t="s">
        <v>2433</v>
      </c>
      <c r="F128" s="239" t="s">
        <v>2434</v>
      </c>
      <c r="G128" s="240" t="s">
        <v>235</v>
      </c>
      <c r="H128" s="241">
        <v>14</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407</v>
      </c>
    </row>
    <row r="129" spans="2:47" s="1" customFormat="1" ht="13.5">
      <c r="B129" s="49"/>
      <c r="C129" s="77"/>
      <c r="D129" s="253" t="s">
        <v>1720</v>
      </c>
      <c r="E129" s="77"/>
      <c r="F129" s="254" t="s">
        <v>2435</v>
      </c>
      <c r="G129" s="77"/>
      <c r="H129" s="77"/>
      <c r="I129" s="207"/>
      <c r="J129" s="77"/>
      <c r="K129" s="77"/>
      <c r="L129" s="75"/>
      <c r="M129" s="255"/>
      <c r="N129" s="50"/>
      <c r="O129" s="50"/>
      <c r="P129" s="50"/>
      <c r="Q129" s="50"/>
      <c r="R129" s="50"/>
      <c r="S129" s="50"/>
      <c r="T129" s="98"/>
      <c r="AT129" s="26" t="s">
        <v>1720</v>
      </c>
      <c r="AU129" s="26" t="s">
        <v>88</v>
      </c>
    </row>
    <row r="130" spans="2:65" s="1" customFormat="1" ht="16.5" customHeight="1">
      <c r="B130" s="49"/>
      <c r="C130" s="237" t="s">
        <v>10</v>
      </c>
      <c r="D130" s="237" t="s">
        <v>190</v>
      </c>
      <c r="E130" s="238" t="s">
        <v>2436</v>
      </c>
      <c r="F130" s="239" t="s">
        <v>2437</v>
      </c>
      <c r="G130" s="240" t="s">
        <v>2438</v>
      </c>
      <c r="H130" s="241">
        <v>16</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419</v>
      </c>
    </row>
    <row r="131" spans="2:47" s="1" customFormat="1" ht="13.5">
      <c r="B131" s="49"/>
      <c r="C131" s="77"/>
      <c r="D131" s="253" t="s">
        <v>1720</v>
      </c>
      <c r="E131" s="77"/>
      <c r="F131" s="254" t="s">
        <v>2439</v>
      </c>
      <c r="G131" s="77"/>
      <c r="H131" s="77"/>
      <c r="I131" s="207"/>
      <c r="J131" s="77"/>
      <c r="K131" s="77"/>
      <c r="L131" s="75"/>
      <c r="M131" s="255"/>
      <c r="N131" s="50"/>
      <c r="O131" s="50"/>
      <c r="P131" s="50"/>
      <c r="Q131" s="50"/>
      <c r="R131" s="50"/>
      <c r="S131" s="50"/>
      <c r="T131" s="98"/>
      <c r="AT131" s="26" t="s">
        <v>1720</v>
      </c>
      <c r="AU131" s="26" t="s">
        <v>88</v>
      </c>
    </row>
    <row r="132" spans="2:65" s="1" customFormat="1" ht="16.5" customHeight="1">
      <c r="B132" s="49"/>
      <c r="C132" s="237" t="s">
        <v>338</v>
      </c>
      <c r="D132" s="237" t="s">
        <v>190</v>
      </c>
      <c r="E132" s="238" t="s">
        <v>2440</v>
      </c>
      <c r="F132" s="239" t="s">
        <v>2441</v>
      </c>
      <c r="G132" s="240" t="s">
        <v>2442</v>
      </c>
      <c r="H132" s="241">
        <v>45</v>
      </c>
      <c r="I132" s="242"/>
      <c r="J132" s="243">
        <f>ROUND(I132*H132,2)</f>
        <v>0</v>
      </c>
      <c r="K132" s="239" t="s">
        <v>34</v>
      </c>
      <c r="L132" s="75"/>
      <c r="M132" s="244" t="s">
        <v>34</v>
      </c>
      <c r="N132" s="245" t="s">
        <v>49</v>
      </c>
      <c r="O132" s="50"/>
      <c r="P132" s="246">
        <f>O132*H132</f>
        <v>0</v>
      </c>
      <c r="Q132" s="246">
        <v>0</v>
      </c>
      <c r="R132" s="246">
        <f>Q132*H132</f>
        <v>0</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426</v>
      </c>
    </row>
    <row r="133" spans="2:47" s="1" customFormat="1" ht="13.5">
      <c r="B133" s="49"/>
      <c r="C133" s="77"/>
      <c r="D133" s="253" t="s">
        <v>1720</v>
      </c>
      <c r="E133" s="77"/>
      <c r="F133" s="254" t="s">
        <v>2443</v>
      </c>
      <c r="G133" s="77"/>
      <c r="H133" s="77"/>
      <c r="I133" s="207"/>
      <c r="J133" s="77"/>
      <c r="K133" s="77"/>
      <c r="L133" s="75"/>
      <c r="M133" s="255"/>
      <c r="N133" s="50"/>
      <c r="O133" s="50"/>
      <c r="P133" s="50"/>
      <c r="Q133" s="50"/>
      <c r="R133" s="50"/>
      <c r="S133" s="50"/>
      <c r="T133" s="98"/>
      <c r="AT133" s="26" t="s">
        <v>1720</v>
      </c>
      <c r="AU133" s="26" t="s">
        <v>88</v>
      </c>
    </row>
    <row r="134" spans="2:65" s="1" customFormat="1" ht="16.5" customHeight="1">
      <c r="B134" s="49"/>
      <c r="C134" s="237" t="s">
        <v>343</v>
      </c>
      <c r="D134" s="237" t="s">
        <v>190</v>
      </c>
      <c r="E134" s="238" t="s">
        <v>2444</v>
      </c>
      <c r="F134" s="239" t="s">
        <v>2445</v>
      </c>
      <c r="G134" s="240" t="s">
        <v>2403</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604</v>
      </c>
    </row>
    <row r="135" spans="2:65" s="1" customFormat="1" ht="16.5" customHeight="1">
      <c r="B135" s="49"/>
      <c r="C135" s="237" t="s">
        <v>348</v>
      </c>
      <c r="D135" s="237" t="s">
        <v>190</v>
      </c>
      <c r="E135" s="238" t="s">
        <v>2446</v>
      </c>
      <c r="F135" s="239" t="s">
        <v>2447</v>
      </c>
      <c r="G135" s="240" t="s">
        <v>2403</v>
      </c>
      <c r="H135" s="241">
        <v>1</v>
      </c>
      <c r="I135" s="242"/>
      <c r="J135" s="243">
        <f>ROUND(I135*H135,2)</f>
        <v>0</v>
      </c>
      <c r="K135" s="239" t="s">
        <v>34</v>
      </c>
      <c r="L135" s="75"/>
      <c r="M135" s="244" t="s">
        <v>34</v>
      </c>
      <c r="N135" s="245" t="s">
        <v>49</v>
      </c>
      <c r="O135" s="50"/>
      <c r="P135" s="246">
        <f>O135*H135</f>
        <v>0</v>
      </c>
      <c r="Q135" s="246">
        <v>0</v>
      </c>
      <c r="R135" s="246">
        <f>Q135*H135</f>
        <v>0</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733</v>
      </c>
    </row>
    <row r="136" spans="2:63" s="11" customFormat="1" ht="29.85" customHeight="1">
      <c r="B136" s="221"/>
      <c r="C136" s="222"/>
      <c r="D136" s="223" t="s">
        <v>77</v>
      </c>
      <c r="E136" s="235" t="s">
        <v>88</v>
      </c>
      <c r="F136" s="235" t="s">
        <v>2448</v>
      </c>
      <c r="G136" s="222"/>
      <c r="H136" s="222"/>
      <c r="I136" s="225"/>
      <c r="J136" s="236">
        <f>BK136</f>
        <v>0</v>
      </c>
      <c r="K136" s="222"/>
      <c r="L136" s="227"/>
      <c r="M136" s="228"/>
      <c r="N136" s="229"/>
      <c r="O136" s="229"/>
      <c r="P136" s="230">
        <f>SUM(P137:P185)</f>
        <v>0</v>
      </c>
      <c r="Q136" s="229"/>
      <c r="R136" s="230">
        <f>SUM(R137:R185)</f>
        <v>0</v>
      </c>
      <c r="S136" s="229"/>
      <c r="T136" s="231">
        <f>SUM(T137:T185)</f>
        <v>0</v>
      </c>
      <c r="AR136" s="232" t="s">
        <v>88</v>
      </c>
      <c r="AT136" s="233" t="s">
        <v>77</v>
      </c>
      <c r="AU136" s="233" t="s">
        <v>86</v>
      </c>
      <c r="AY136" s="232" t="s">
        <v>187</v>
      </c>
      <c r="BK136" s="234">
        <f>SUM(BK137:BK185)</f>
        <v>0</v>
      </c>
    </row>
    <row r="137" spans="2:65" s="1" customFormat="1" ht="16.5" customHeight="1">
      <c r="B137" s="49"/>
      <c r="C137" s="237" t="s">
        <v>352</v>
      </c>
      <c r="D137" s="237" t="s">
        <v>190</v>
      </c>
      <c r="E137" s="238" t="s">
        <v>2449</v>
      </c>
      <c r="F137" s="239" t="s">
        <v>2395</v>
      </c>
      <c r="G137" s="240" t="s">
        <v>2396</v>
      </c>
      <c r="H137" s="241">
        <v>1</v>
      </c>
      <c r="I137" s="242"/>
      <c r="J137" s="243">
        <f>ROUND(I137*H137,2)</f>
        <v>0</v>
      </c>
      <c r="K137" s="239" t="s">
        <v>34</v>
      </c>
      <c r="L137" s="75"/>
      <c r="M137" s="244" t="s">
        <v>34</v>
      </c>
      <c r="N137" s="245" t="s">
        <v>49</v>
      </c>
      <c r="O137" s="50"/>
      <c r="P137" s="246">
        <f>O137*H137</f>
        <v>0</v>
      </c>
      <c r="Q137" s="246">
        <v>0</v>
      </c>
      <c r="R137" s="246">
        <f>Q137*H137</f>
        <v>0</v>
      </c>
      <c r="S137" s="246">
        <v>0</v>
      </c>
      <c r="T137" s="247">
        <f>S137*H137</f>
        <v>0</v>
      </c>
      <c r="AR137" s="26" t="s">
        <v>338</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338</v>
      </c>
      <c r="BM137" s="26" t="s">
        <v>741</v>
      </c>
    </row>
    <row r="138" spans="2:47" s="1" customFormat="1" ht="13.5">
      <c r="B138" s="49"/>
      <c r="C138" s="77"/>
      <c r="D138" s="253" t="s">
        <v>1720</v>
      </c>
      <c r="E138" s="77"/>
      <c r="F138" s="254" t="s">
        <v>2450</v>
      </c>
      <c r="G138" s="77"/>
      <c r="H138" s="77"/>
      <c r="I138" s="207"/>
      <c r="J138" s="77"/>
      <c r="K138" s="77"/>
      <c r="L138" s="75"/>
      <c r="M138" s="255"/>
      <c r="N138" s="50"/>
      <c r="O138" s="50"/>
      <c r="P138" s="50"/>
      <c r="Q138" s="50"/>
      <c r="R138" s="50"/>
      <c r="S138" s="50"/>
      <c r="T138" s="98"/>
      <c r="AT138" s="26" t="s">
        <v>1720</v>
      </c>
      <c r="AU138" s="26" t="s">
        <v>88</v>
      </c>
    </row>
    <row r="139" spans="2:65" s="1" customFormat="1" ht="16.5" customHeight="1">
      <c r="B139" s="49"/>
      <c r="C139" s="237" t="s">
        <v>356</v>
      </c>
      <c r="D139" s="237" t="s">
        <v>190</v>
      </c>
      <c r="E139" s="238" t="s">
        <v>2451</v>
      </c>
      <c r="F139" s="239" t="s">
        <v>2399</v>
      </c>
      <c r="G139" s="240" t="s">
        <v>2396</v>
      </c>
      <c r="H139" s="241">
        <v>1</v>
      </c>
      <c r="I139" s="242"/>
      <c r="J139" s="243">
        <f>ROUND(I139*H139,2)</f>
        <v>0</v>
      </c>
      <c r="K139" s="239" t="s">
        <v>34</v>
      </c>
      <c r="L139" s="75"/>
      <c r="M139" s="244" t="s">
        <v>34</v>
      </c>
      <c r="N139" s="245" t="s">
        <v>49</v>
      </c>
      <c r="O139" s="50"/>
      <c r="P139" s="246">
        <f>O139*H139</f>
        <v>0</v>
      </c>
      <c r="Q139" s="246">
        <v>0</v>
      </c>
      <c r="R139" s="246">
        <f>Q139*H139</f>
        <v>0</v>
      </c>
      <c r="S139" s="246">
        <v>0</v>
      </c>
      <c r="T139" s="247">
        <f>S139*H139</f>
        <v>0</v>
      </c>
      <c r="AR139" s="26" t="s">
        <v>338</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751</v>
      </c>
    </row>
    <row r="140" spans="2:47" s="1" customFormat="1" ht="13.5">
      <c r="B140" s="49"/>
      <c r="C140" s="77"/>
      <c r="D140" s="253" t="s">
        <v>1720</v>
      </c>
      <c r="E140" s="77"/>
      <c r="F140" s="254" t="s">
        <v>2400</v>
      </c>
      <c r="G140" s="77"/>
      <c r="H140" s="77"/>
      <c r="I140" s="207"/>
      <c r="J140" s="77"/>
      <c r="K140" s="77"/>
      <c r="L140" s="75"/>
      <c r="M140" s="255"/>
      <c r="N140" s="50"/>
      <c r="O140" s="50"/>
      <c r="P140" s="50"/>
      <c r="Q140" s="50"/>
      <c r="R140" s="50"/>
      <c r="S140" s="50"/>
      <c r="T140" s="98"/>
      <c r="AT140" s="26" t="s">
        <v>1720</v>
      </c>
      <c r="AU140" s="26" t="s">
        <v>88</v>
      </c>
    </row>
    <row r="141" spans="2:65" s="1" customFormat="1" ht="16.5" customHeight="1">
      <c r="B141" s="49"/>
      <c r="C141" s="237" t="s">
        <v>9</v>
      </c>
      <c r="D141" s="237" t="s">
        <v>190</v>
      </c>
      <c r="E141" s="238" t="s">
        <v>2452</v>
      </c>
      <c r="F141" s="239" t="s">
        <v>2406</v>
      </c>
      <c r="G141" s="240" t="s">
        <v>2403</v>
      </c>
      <c r="H141" s="241">
        <v>2</v>
      </c>
      <c r="I141" s="242"/>
      <c r="J141" s="243">
        <f>ROUND(I141*H141,2)</f>
        <v>0</v>
      </c>
      <c r="K141" s="239" t="s">
        <v>34</v>
      </c>
      <c r="L141" s="75"/>
      <c r="M141" s="244" t="s">
        <v>34</v>
      </c>
      <c r="N141" s="245" t="s">
        <v>49</v>
      </c>
      <c r="O141" s="50"/>
      <c r="P141" s="246">
        <f>O141*H141</f>
        <v>0</v>
      </c>
      <c r="Q141" s="246">
        <v>0</v>
      </c>
      <c r="R141" s="246">
        <f>Q141*H141</f>
        <v>0</v>
      </c>
      <c r="S141" s="246">
        <v>0</v>
      </c>
      <c r="T141" s="247">
        <f>S141*H141</f>
        <v>0</v>
      </c>
      <c r="AR141" s="26" t="s">
        <v>338</v>
      </c>
      <c r="AT141" s="26" t="s">
        <v>190</v>
      </c>
      <c r="AU141" s="26" t="s">
        <v>88</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760</v>
      </c>
    </row>
    <row r="142" spans="2:47" s="1" customFormat="1" ht="13.5">
      <c r="B142" s="49"/>
      <c r="C142" s="77"/>
      <c r="D142" s="253" t="s">
        <v>1720</v>
      </c>
      <c r="E142" s="77"/>
      <c r="F142" s="254" t="s">
        <v>2453</v>
      </c>
      <c r="G142" s="77"/>
      <c r="H142" s="77"/>
      <c r="I142" s="207"/>
      <c r="J142" s="77"/>
      <c r="K142" s="77"/>
      <c r="L142" s="75"/>
      <c r="M142" s="255"/>
      <c r="N142" s="50"/>
      <c r="O142" s="50"/>
      <c r="P142" s="50"/>
      <c r="Q142" s="50"/>
      <c r="R142" s="50"/>
      <c r="S142" s="50"/>
      <c r="T142" s="98"/>
      <c r="AT142" s="26" t="s">
        <v>1720</v>
      </c>
      <c r="AU142" s="26" t="s">
        <v>88</v>
      </c>
    </row>
    <row r="143" spans="2:65" s="1" customFormat="1" ht="16.5" customHeight="1">
      <c r="B143" s="49"/>
      <c r="C143" s="237" t="s">
        <v>371</v>
      </c>
      <c r="D143" s="237" t="s">
        <v>190</v>
      </c>
      <c r="E143" s="238" t="s">
        <v>2454</v>
      </c>
      <c r="F143" s="239" t="s">
        <v>2409</v>
      </c>
      <c r="G143" s="240" t="s">
        <v>2403</v>
      </c>
      <c r="H143" s="241">
        <v>1</v>
      </c>
      <c r="I143" s="242"/>
      <c r="J143" s="243">
        <f>ROUND(I143*H143,2)</f>
        <v>0</v>
      </c>
      <c r="K143" s="239" t="s">
        <v>34</v>
      </c>
      <c r="L143" s="75"/>
      <c r="M143" s="244" t="s">
        <v>34</v>
      </c>
      <c r="N143" s="245" t="s">
        <v>49</v>
      </c>
      <c r="O143" s="50"/>
      <c r="P143" s="246">
        <f>O143*H143</f>
        <v>0</v>
      </c>
      <c r="Q143" s="246">
        <v>0</v>
      </c>
      <c r="R143" s="246">
        <f>Q143*H143</f>
        <v>0</v>
      </c>
      <c r="S143" s="246">
        <v>0</v>
      </c>
      <c r="T143" s="247">
        <f>S143*H143</f>
        <v>0</v>
      </c>
      <c r="AR143" s="26" t="s">
        <v>338</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770</v>
      </c>
    </row>
    <row r="144" spans="2:47" s="1" customFormat="1" ht="13.5">
      <c r="B144" s="49"/>
      <c r="C144" s="77"/>
      <c r="D144" s="253" t="s">
        <v>1720</v>
      </c>
      <c r="E144" s="77"/>
      <c r="F144" s="254" t="s">
        <v>2410</v>
      </c>
      <c r="G144" s="77"/>
      <c r="H144" s="77"/>
      <c r="I144" s="207"/>
      <c r="J144" s="77"/>
      <c r="K144" s="77"/>
      <c r="L144" s="75"/>
      <c r="M144" s="255"/>
      <c r="N144" s="50"/>
      <c r="O144" s="50"/>
      <c r="P144" s="50"/>
      <c r="Q144" s="50"/>
      <c r="R144" s="50"/>
      <c r="S144" s="50"/>
      <c r="T144" s="98"/>
      <c r="AT144" s="26" t="s">
        <v>1720</v>
      </c>
      <c r="AU144" s="26" t="s">
        <v>88</v>
      </c>
    </row>
    <row r="145" spans="2:65" s="1" customFormat="1" ht="16.5" customHeight="1">
      <c r="B145" s="49"/>
      <c r="C145" s="237" t="s">
        <v>376</v>
      </c>
      <c r="D145" s="237" t="s">
        <v>190</v>
      </c>
      <c r="E145" s="238" t="s">
        <v>2455</v>
      </c>
      <c r="F145" s="239" t="s">
        <v>2409</v>
      </c>
      <c r="G145" s="240" t="s">
        <v>2403</v>
      </c>
      <c r="H145" s="241">
        <v>1</v>
      </c>
      <c r="I145" s="242"/>
      <c r="J145" s="243">
        <f>ROUND(I145*H145,2)</f>
        <v>0</v>
      </c>
      <c r="K145" s="239" t="s">
        <v>34</v>
      </c>
      <c r="L145" s="75"/>
      <c r="M145" s="244" t="s">
        <v>34</v>
      </c>
      <c r="N145" s="245" t="s">
        <v>49</v>
      </c>
      <c r="O145" s="50"/>
      <c r="P145" s="246">
        <f>O145*H145</f>
        <v>0</v>
      </c>
      <c r="Q145" s="246">
        <v>0</v>
      </c>
      <c r="R145" s="246">
        <f>Q145*H145</f>
        <v>0</v>
      </c>
      <c r="S145" s="246">
        <v>0</v>
      </c>
      <c r="T145" s="247">
        <f>S145*H145</f>
        <v>0</v>
      </c>
      <c r="AR145" s="26" t="s">
        <v>338</v>
      </c>
      <c r="AT145" s="26" t="s">
        <v>190</v>
      </c>
      <c r="AU145" s="26" t="s">
        <v>88</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338</v>
      </c>
      <c r="BM145" s="26" t="s">
        <v>780</v>
      </c>
    </row>
    <row r="146" spans="2:47" s="1" customFormat="1" ht="13.5">
      <c r="B146" s="49"/>
      <c r="C146" s="77"/>
      <c r="D146" s="253" t="s">
        <v>1720</v>
      </c>
      <c r="E146" s="77"/>
      <c r="F146" s="254" t="s">
        <v>2412</v>
      </c>
      <c r="G146" s="77"/>
      <c r="H146" s="77"/>
      <c r="I146" s="207"/>
      <c r="J146" s="77"/>
      <c r="K146" s="77"/>
      <c r="L146" s="75"/>
      <c r="M146" s="255"/>
      <c r="N146" s="50"/>
      <c r="O146" s="50"/>
      <c r="P146" s="50"/>
      <c r="Q146" s="50"/>
      <c r="R146" s="50"/>
      <c r="S146" s="50"/>
      <c r="T146" s="98"/>
      <c r="AT146" s="26" t="s">
        <v>1720</v>
      </c>
      <c r="AU146" s="26" t="s">
        <v>88</v>
      </c>
    </row>
    <row r="147" spans="2:65" s="1" customFormat="1" ht="16.5" customHeight="1">
      <c r="B147" s="49"/>
      <c r="C147" s="237" t="s">
        <v>384</v>
      </c>
      <c r="D147" s="237" t="s">
        <v>190</v>
      </c>
      <c r="E147" s="238" t="s">
        <v>2456</v>
      </c>
      <c r="F147" s="239" t="s">
        <v>2457</v>
      </c>
      <c r="G147" s="240" t="s">
        <v>2403</v>
      </c>
      <c r="H147" s="241">
        <v>3</v>
      </c>
      <c r="I147" s="242"/>
      <c r="J147" s="243">
        <f>ROUND(I147*H147,2)</f>
        <v>0</v>
      </c>
      <c r="K147" s="239" t="s">
        <v>34</v>
      </c>
      <c r="L147" s="75"/>
      <c r="M147" s="244" t="s">
        <v>34</v>
      </c>
      <c r="N147" s="245" t="s">
        <v>49</v>
      </c>
      <c r="O147" s="50"/>
      <c r="P147" s="246">
        <f>O147*H147</f>
        <v>0</v>
      </c>
      <c r="Q147" s="246">
        <v>0</v>
      </c>
      <c r="R147" s="246">
        <f>Q147*H147</f>
        <v>0</v>
      </c>
      <c r="S147" s="246">
        <v>0</v>
      </c>
      <c r="T147" s="247">
        <f>S147*H147</f>
        <v>0</v>
      </c>
      <c r="AR147" s="26" t="s">
        <v>338</v>
      </c>
      <c r="AT147" s="26" t="s">
        <v>190</v>
      </c>
      <c r="AU147" s="26" t="s">
        <v>88</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338</v>
      </c>
      <c r="BM147" s="26" t="s">
        <v>790</v>
      </c>
    </row>
    <row r="148" spans="2:47" s="1" customFormat="1" ht="13.5">
      <c r="B148" s="49"/>
      <c r="C148" s="77"/>
      <c r="D148" s="253" t="s">
        <v>1720</v>
      </c>
      <c r="E148" s="77"/>
      <c r="F148" s="254" t="s">
        <v>2458</v>
      </c>
      <c r="G148" s="77"/>
      <c r="H148" s="77"/>
      <c r="I148" s="207"/>
      <c r="J148" s="77"/>
      <c r="K148" s="77"/>
      <c r="L148" s="75"/>
      <c r="M148" s="255"/>
      <c r="N148" s="50"/>
      <c r="O148" s="50"/>
      <c r="P148" s="50"/>
      <c r="Q148" s="50"/>
      <c r="R148" s="50"/>
      <c r="S148" s="50"/>
      <c r="T148" s="98"/>
      <c r="AT148" s="26" t="s">
        <v>1720</v>
      </c>
      <c r="AU148" s="26" t="s">
        <v>88</v>
      </c>
    </row>
    <row r="149" spans="2:65" s="1" customFormat="1" ht="16.5" customHeight="1">
      <c r="B149" s="49"/>
      <c r="C149" s="237" t="s">
        <v>390</v>
      </c>
      <c r="D149" s="237" t="s">
        <v>190</v>
      </c>
      <c r="E149" s="238" t="s">
        <v>2459</v>
      </c>
      <c r="F149" s="239" t="s">
        <v>2460</v>
      </c>
      <c r="G149" s="240" t="s">
        <v>2403</v>
      </c>
      <c r="H149" s="241">
        <v>3</v>
      </c>
      <c r="I149" s="242"/>
      <c r="J149" s="243">
        <f>ROUND(I149*H149,2)</f>
        <v>0</v>
      </c>
      <c r="K149" s="239" t="s">
        <v>34</v>
      </c>
      <c r="L149" s="75"/>
      <c r="M149" s="244" t="s">
        <v>34</v>
      </c>
      <c r="N149" s="245" t="s">
        <v>49</v>
      </c>
      <c r="O149" s="50"/>
      <c r="P149" s="246">
        <f>O149*H149</f>
        <v>0</v>
      </c>
      <c r="Q149" s="246">
        <v>0</v>
      </c>
      <c r="R149" s="246">
        <f>Q149*H149</f>
        <v>0</v>
      </c>
      <c r="S149" s="246">
        <v>0</v>
      </c>
      <c r="T149" s="247">
        <f>S149*H149</f>
        <v>0</v>
      </c>
      <c r="AR149" s="26" t="s">
        <v>338</v>
      </c>
      <c r="AT149" s="26" t="s">
        <v>190</v>
      </c>
      <c r="AU149" s="26" t="s">
        <v>88</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800</v>
      </c>
    </row>
    <row r="150" spans="2:47" s="1" customFormat="1" ht="13.5">
      <c r="B150" s="49"/>
      <c r="C150" s="77"/>
      <c r="D150" s="253" t="s">
        <v>1720</v>
      </c>
      <c r="E150" s="77"/>
      <c r="F150" s="254" t="s">
        <v>2461</v>
      </c>
      <c r="G150" s="77"/>
      <c r="H150" s="77"/>
      <c r="I150" s="207"/>
      <c r="J150" s="77"/>
      <c r="K150" s="77"/>
      <c r="L150" s="75"/>
      <c r="M150" s="255"/>
      <c r="N150" s="50"/>
      <c r="O150" s="50"/>
      <c r="P150" s="50"/>
      <c r="Q150" s="50"/>
      <c r="R150" s="50"/>
      <c r="S150" s="50"/>
      <c r="T150" s="98"/>
      <c r="AT150" s="26" t="s">
        <v>1720</v>
      </c>
      <c r="AU150" s="26" t="s">
        <v>88</v>
      </c>
    </row>
    <row r="151" spans="2:65" s="1" customFormat="1" ht="16.5" customHeight="1">
      <c r="B151" s="49"/>
      <c r="C151" s="237" t="s">
        <v>396</v>
      </c>
      <c r="D151" s="237" t="s">
        <v>190</v>
      </c>
      <c r="E151" s="238" t="s">
        <v>2462</v>
      </c>
      <c r="F151" s="239" t="s">
        <v>2416</v>
      </c>
      <c r="G151" s="240" t="s">
        <v>2403</v>
      </c>
      <c r="H151" s="241">
        <v>1</v>
      </c>
      <c r="I151" s="242"/>
      <c r="J151" s="243">
        <f>ROUND(I151*H151,2)</f>
        <v>0</v>
      </c>
      <c r="K151" s="239" t="s">
        <v>34</v>
      </c>
      <c r="L151" s="75"/>
      <c r="M151" s="244" t="s">
        <v>34</v>
      </c>
      <c r="N151" s="245" t="s">
        <v>49</v>
      </c>
      <c r="O151" s="50"/>
      <c r="P151" s="246">
        <f>O151*H151</f>
        <v>0</v>
      </c>
      <c r="Q151" s="246">
        <v>0</v>
      </c>
      <c r="R151" s="246">
        <f>Q151*H151</f>
        <v>0</v>
      </c>
      <c r="S151" s="246">
        <v>0</v>
      </c>
      <c r="T151" s="247">
        <f>S151*H151</f>
        <v>0</v>
      </c>
      <c r="AR151" s="26" t="s">
        <v>338</v>
      </c>
      <c r="AT151" s="26" t="s">
        <v>190</v>
      </c>
      <c r="AU151" s="26" t="s">
        <v>88</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810</v>
      </c>
    </row>
    <row r="152" spans="2:47" s="1" customFormat="1" ht="13.5">
      <c r="B152" s="49"/>
      <c r="C152" s="77"/>
      <c r="D152" s="253" t="s">
        <v>1720</v>
      </c>
      <c r="E152" s="77"/>
      <c r="F152" s="254" t="s">
        <v>2463</v>
      </c>
      <c r="G152" s="77"/>
      <c r="H152" s="77"/>
      <c r="I152" s="207"/>
      <c r="J152" s="77"/>
      <c r="K152" s="77"/>
      <c r="L152" s="75"/>
      <c r="M152" s="255"/>
      <c r="N152" s="50"/>
      <c r="O152" s="50"/>
      <c r="P152" s="50"/>
      <c r="Q152" s="50"/>
      <c r="R152" s="50"/>
      <c r="S152" s="50"/>
      <c r="T152" s="98"/>
      <c r="AT152" s="26" t="s">
        <v>1720</v>
      </c>
      <c r="AU152" s="26" t="s">
        <v>88</v>
      </c>
    </row>
    <row r="153" spans="2:65" s="1" customFormat="1" ht="16.5" customHeight="1">
      <c r="B153" s="49"/>
      <c r="C153" s="237" t="s">
        <v>402</v>
      </c>
      <c r="D153" s="237" t="s">
        <v>190</v>
      </c>
      <c r="E153" s="238" t="s">
        <v>2464</v>
      </c>
      <c r="F153" s="239" t="s">
        <v>2419</v>
      </c>
      <c r="G153" s="240" t="s">
        <v>2403</v>
      </c>
      <c r="H153" s="241">
        <v>1</v>
      </c>
      <c r="I153" s="242"/>
      <c r="J153" s="243">
        <f>ROUND(I153*H153,2)</f>
        <v>0</v>
      </c>
      <c r="K153" s="239" t="s">
        <v>34</v>
      </c>
      <c r="L153" s="75"/>
      <c r="M153" s="244" t="s">
        <v>34</v>
      </c>
      <c r="N153" s="245" t="s">
        <v>49</v>
      </c>
      <c r="O153" s="50"/>
      <c r="P153" s="246">
        <f>O153*H153</f>
        <v>0</v>
      </c>
      <c r="Q153" s="246">
        <v>0</v>
      </c>
      <c r="R153" s="246">
        <f>Q153*H153</f>
        <v>0</v>
      </c>
      <c r="S153" s="246">
        <v>0</v>
      </c>
      <c r="T153" s="247">
        <f>S153*H153</f>
        <v>0</v>
      </c>
      <c r="AR153" s="26" t="s">
        <v>338</v>
      </c>
      <c r="AT153" s="26" t="s">
        <v>190</v>
      </c>
      <c r="AU153" s="26" t="s">
        <v>88</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820</v>
      </c>
    </row>
    <row r="154" spans="2:47" s="1" customFormat="1" ht="13.5">
      <c r="B154" s="49"/>
      <c r="C154" s="77"/>
      <c r="D154" s="253" t="s">
        <v>1720</v>
      </c>
      <c r="E154" s="77"/>
      <c r="F154" s="254" t="s">
        <v>2465</v>
      </c>
      <c r="G154" s="77"/>
      <c r="H154" s="77"/>
      <c r="I154" s="207"/>
      <c r="J154" s="77"/>
      <c r="K154" s="77"/>
      <c r="L154" s="75"/>
      <c r="M154" s="255"/>
      <c r="N154" s="50"/>
      <c r="O154" s="50"/>
      <c r="P154" s="50"/>
      <c r="Q154" s="50"/>
      <c r="R154" s="50"/>
      <c r="S154" s="50"/>
      <c r="T154" s="98"/>
      <c r="AT154" s="26" t="s">
        <v>1720</v>
      </c>
      <c r="AU154" s="26" t="s">
        <v>88</v>
      </c>
    </row>
    <row r="155" spans="2:65" s="1" customFormat="1" ht="16.5" customHeight="1">
      <c r="B155" s="49"/>
      <c r="C155" s="237" t="s">
        <v>407</v>
      </c>
      <c r="D155" s="237" t="s">
        <v>190</v>
      </c>
      <c r="E155" s="238" t="s">
        <v>2466</v>
      </c>
      <c r="F155" s="239" t="s">
        <v>2467</v>
      </c>
      <c r="G155" s="240" t="s">
        <v>2403</v>
      </c>
      <c r="H155" s="241">
        <v>1</v>
      </c>
      <c r="I155" s="242"/>
      <c r="J155" s="243">
        <f>ROUND(I155*H155,2)</f>
        <v>0</v>
      </c>
      <c r="K155" s="239" t="s">
        <v>34</v>
      </c>
      <c r="L155" s="75"/>
      <c r="M155" s="244" t="s">
        <v>34</v>
      </c>
      <c r="N155" s="245" t="s">
        <v>49</v>
      </c>
      <c r="O155" s="50"/>
      <c r="P155" s="246">
        <f>O155*H155</f>
        <v>0</v>
      </c>
      <c r="Q155" s="246">
        <v>0</v>
      </c>
      <c r="R155" s="246">
        <f>Q155*H155</f>
        <v>0</v>
      </c>
      <c r="S155" s="246">
        <v>0</v>
      </c>
      <c r="T155" s="247">
        <f>S155*H155</f>
        <v>0</v>
      </c>
      <c r="AR155" s="26" t="s">
        <v>338</v>
      </c>
      <c r="AT155" s="26" t="s">
        <v>190</v>
      </c>
      <c r="AU155" s="26" t="s">
        <v>88</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830</v>
      </c>
    </row>
    <row r="156" spans="2:47" s="1" customFormat="1" ht="13.5">
      <c r="B156" s="49"/>
      <c r="C156" s="77"/>
      <c r="D156" s="253" t="s">
        <v>1720</v>
      </c>
      <c r="E156" s="77"/>
      <c r="F156" s="254" t="s">
        <v>2468</v>
      </c>
      <c r="G156" s="77"/>
      <c r="H156" s="77"/>
      <c r="I156" s="207"/>
      <c r="J156" s="77"/>
      <c r="K156" s="77"/>
      <c r="L156" s="75"/>
      <c r="M156" s="255"/>
      <c r="N156" s="50"/>
      <c r="O156" s="50"/>
      <c r="P156" s="50"/>
      <c r="Q156" s="50"/>
      <c r="R156" s="50"/>
      <c r="S156" s="50"/>
      <c r="T156" s="98"/>
      <c r="AT156" s="26" t="s">
        <v>1720</v>
      </c>
      <c r="AU156" s="26" t="s">
        <v>88</v>
      </c>
    </row>
    <row r="157" spans="2:65" s="1" customFormat="1" ht="16.5" customHeight="1">
      <c r="B157" s="49"/>
      <c r="C157" s="237" t="s">
        <v>413</v>
      </c>
      <c r="D157" s="237" t="s">
        <v>190</v>
      </c>
      <c r="E157" s="238" t="s">
        <v>2469</v>
      </c>
      <c r="F157" s="239" t="s">
        <v>2467</v>
      </c>
      <c r="G157" s="240" t="s">
        <v>2403</v>
      </c>
      <c r="H157" s="241">
        <v>1</v>
      </c>
      <c r="I157" s="242"/>
      <c r="J157" s="243">
        <f>ROUND(I157*H157,2)</f>
        <v>0</v>
      </c>
      <c r="K157" s="239" t="s">
        <v>34</v>
      </c>
      <c r="L157" s="75"/>
      <c r="M157" s="244" t="s">
        <v>34</v>
      </c>
      <c r="N157" s="245" t="s">
        <v>49</v>
      </c>
      <c r="O157" s="50"/>
      <c r="P157" s="246">
        <f>O157*H157</f>
        <v>0</v>
      </c>
      <c r="Q157" s="246">
        <v>0</v>
      </c>
      <c r="R157" s="246">
        <f>Q157*H157</f>
        <v>0</v>
      </c>
      <c r="S157" s="246">
        <v>0</v>
      </c>
      <c r="T157" s="247">
        <f>S157*H157</f>
        <v>0</v>
      </c>
      <c r="AR157" s="26" t="s">
        <v>338</v>
      </c>
      <c r="AT157" s="26" t="s">
        <v>190</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338</v>
      </c>
      <c r="BM157" s="26" t="s">
        <v>843</v>
      </c>
    </row>
    <row r="158" spans="2:47" s="1" customFormat="1" ht="13.5">
      <c r="B158" s="49"/>
      <c r="C158" s="77"/>
      <c r="D158" s="253" t="s">
        <v>1720</v>
      </c>
      <c r="E158" s="77"/>
      <c r="F158" s="254" t="s">
        <v>2470</v>
      </c>
      <c r="G158" s="77"/>
      <c r="H158" s="77"/>
      <c r="I158" s="207"/>
      <c r="J158" s="77"/>
      <c r="K158" s="77"/>
      <c r="L158" s="75"/>
      <c r="M158" s="255"/>
      <c r="N158" s="50"/>
      <c r="O158" s="50"/>
      <c r="P158" s="50"/>
      <c r="Q158" s="50"/>
      <c r="R158" s="50"/>
      <c r="S158" s="50"/>
      <c r="T158" s="98"/>
      <c r="AT158" s="26" t="s">
        <v>1720</v>
      </c>
      <c r="AU158" s="26" t="s">
        <v>88</v>
      </c>
    </row>
    <row r="159" spans="2:65" s="1" customFormat="1" ht="16.5" customHeight="1">
      <c r="B159" s="49"/>
      <c r="C159" s="237" t="s">
        <v>419</v>
      </c>
      <c r="D159" s="237" t="s">
        <v>190</v>
      </c>
      <c r="E159" s="238" t="s">
        <v>2471</v>
      </c>
      <c r="F159" s="239" t="s">
        <v>2472</v>
      </c>
      <c r="G159" s="240" t="s">
        <v>2426</v>
      </c>
      <c r="H159" s="241">
        <v>1</v>
      </c>
      <c r="I159" s="242"/>
      <c r="J159" s="243">
        <f>ROUND(I159*H159,2)</f>
        <v>0</v>
      </c>
      <c r="K159" s="239" t="s">
        <v>34</v>
      </c>
      <c r="L159" s="75"/>
      <c r="M159" s="244" t="s">
        <v>34</v>
      </c>
      <c r="N159" s="245" t="s">
        <v>49</v>
      </c>
      <c r="O159" s="50"/>
      <c r="P159" s="246">
        <f>O159*H159</f>
        <v>0</v>
      </c>
      <c r="Q159" s="246">
        <v>0</v>
      </c>
      <c r="R159" s="246">
        <f>Q159*H159</f>
        <v>0</v>
      </c>
      <c r="S159" s="246">
        <v>0</v>
      </c>
      <c r="T159" s="247">
        <f>S159*H159</f>
        <v>0</v>
      </c>
      <c r="AR159" s="26" t="s">
        <v>338</v>
      </c>
      <c r="AT159" s="26" t="s">
        <v>190</v>
      </c>
      <c r="AU159" s="26" t="s">
        <v>88</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861</v>
      </c>
    </row>
    <row r="160" spans="2:47" s="1" customFormat="1" ht="13.5">
      <c r="B160" s="49"/>
      <c r="C160" s="77"/>
      <c r="D160" s="253" t="s">
        <v>1720</v>
      </c>
      <c r="E160" s="77"/>
      <c r="F160" s="254" t="s">
        <v>2473</v>
      </c>
      <c r="G160" s="77"/>
      <c r="H160" s="77"/>
      <c r="I160" s="207"/>
      <c r="J160" s="77"/>
      <c r="K160" s="77"/>
      <c r="L160" s="75"/>
      <c r="M160" s="255"/>
      <c r="N160" s="50"/>
      <c r="O160" s="50"/>
      <c r="P160" s="50"/>
      <c r="Q160" s="50"/>
      <c r="R160" s="50"/>
      <c r="S160" s="50"/>
      <c r="T160" s="98"/>
      <c r="AT160" s="26" t="s">
        <v>1720</v>
      </c>
      <c r="AU160" s="26" t="s">
        <v>88</v>
      </c>
    </row>
    <row r="161" spans="2:65" s="1" customFormat="1" ht="16.5" customHeight="1">
      <c r="B161" s="49"/>
      <c r="C161" s="237" t="s">
        <v>431</v>
      </c>
      <c r="D161" s="237" t="s">
        <v>190</v>
      </c>
      <c r="E161" s="238" t="s">
        <v>2474</v>
      </c>
      <c r="F161" s="239" t="s">
        <v>2472</v>
      </c>
      <c r="G161" s="240" t="s">
        <v>2426</v>
      </c>
      <c r="H161" s="241">
        <v>6</v>
      </c>
      <c r="I161" s="242"/>
      <c r="J161" s="243">
        <f>ROUND(I161*H161,2)</f>
        <v>0</v>
      </c>
      <c r="K161" s="239" t="s">
        <v>34</v>
      </c>
      <c r="L161" s="75"/>
      <c r="M161" s="244" t="s">
        <v>34</v>
      </c>
      <c r="N161" s="245" t="s">
        <v>49</v>
      </c>
      <c r="O161" s="50"/>
      <c r="P161" s="246">
        <f>O161*H161</f>
        <v>0</v>
      </c>
      <c r="Q161" s="246">
        <v>0</v>
      </c>
      <c r="R161" s="246">
        <f>Q161*H161</f>
        <v>0</v>
      </c>
      <c r="S161" s="246">
        <v>0</v>
      </c>
      <c r="T161" s="247">
        <f>S161*H161</f>
        <v>0</v>
      </c>
      <c r="AR161" s="26" t="s">
        <v>338</v>
      </c>
      <c r="AT161" s="26" t="s">
        <v>190</v>
      </c>
      <c r="AU161" s="26" t="s">
        <v>88</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878</v>
      </c>
    </row>
    <row r="162" spans="2:47" s="1" customFormat="1" ht="13.5">
      <c r="B162" s="49"/>
      <c r="C162" s="77"/>
      <c r="D162" s="253" t="s">
        <v>1720</v>
      </c>
      <c r="E162" s="77"/>
      <c r="F162" s="254" t="s">
        <v>2475</v>
      </c>
      <c r="G162" s="77"/>
      <c r="H162" s="77"/>
      <c r="I162" s="207"/>
      <c r="J162" s="77"/>
      <c r="K162" s="77"/>
      <c r="L162" s="75"/>
      <c r="M162" s="255"/>
      <c r="N162" s="50"/>
      <c r="O162" s="50"/>
      <c r="P162" s="50"/>
      <c r="Q162" s="50"/>
      <c r="R162" s="50"/>
      <c r="S162" s="50"/>
      <c r="T162" s="98"/>
      <c r="AT162" s="26" t="s">
        <v>1720</v>
      </c>
      <c r="AU162" s="26" t="s">
        <v>88</v>
      </c>
    </row>
    <row r="163" spans="2:65" s="1" customFormat="1" ht="16.5" customHeight="1">
      <c r="B163" s="49"/>
      <c r="C163" s="237" t="s">
        <v>426</v>
      </c>
      <c r="D163" s="237" t="s">
        <v>190</v>
      </c>
      <c r="E163" s="238" t="s">
        <v>2476</v>
      </c>
      <c r="F163" s="239" t="s">
        <v>2472</v>
      </c>
      <c r="G163" s="240" t="s">
        <v>2426</v>
      </c>
      <c r="H163" s="241">
        <v>1</v>
      </c>
      <c r="I163" s="242"/>
      <c r="J163" s="243">
        <f>ROUND(I163*H163,2)</f>
        <v>0</v>
      </c>
      <c r="K163" s="239" t="s">
        <v>34</v>
      </c>
      <c r="L163" s="75"/>
      <c r="M163" s="244" t="s">
        <v>34</v>
      </c>
      <c r="N163" s="245" t="s">
        <v>49</v>
      </c>
      <c r="O163" s="50"/>
      <c r="P163" s="246">
        <f>O163*H163</f>
        <v>0</v>
      </c>
      <c r="Q163" s="246">
        <v>0</v>
      </c>
      <c r="R163" s="246">
        <f>Q163*H163</f>
        <v>0</v>
      </c>
      <c r="S163" s="246">
        <v>0</v>
      </c>
      <c r="T163" s="247">
        <f>S163*H163</f>
        <v>0</v>
      </c>
      <c r="AR163" s="26" t="s">
        <v>338</v>
      </c>
      <c r="AT163" s="26" t="s">
        <v>190</v>
      </c>
      <c r="AU163" s="26" t="s">
        <v>88</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338</v>
      </c>
      <c r="BM163" s="26" t="s">
        <v>891</v>
      </c>
    </row>
    <row r="164" spans="2:47" s="1" customFormat="1" ht="13.5">
      <c r="B164" s="49"/>
      <c r="C164" s="77"/>
      <c r="D164" s="253" t="s">
        <v>1720</v>
      </c>
      <c r="E164" s="77"/>
      <c r="F164" s="254" t="s">
        <v>2477</v>
      </c>
      <c r="G164" s="77"/>
      <c r="H164" s="77"/>
      <c r="I164" s="207"/>
      <c r="J164" s="77"/>
      <c r="K164" s="77"/>
      <c r="L164" s="75"/>
      <c r="M164" s="255"/>
      <c r="N164" s="50"/>
      <c r="O164" s="50"/>
      <c r="P164" s="50"/>
      <c r="Q164" s="50"/>
      <c r="R164" s="50"/>
      <c r="S164" s="50"/>
      <c r="T164" s="98"/>
      <c r="AT164" s="26" t="s">
        <v>1720</v>
      </c>
      <c r="AU164" s="26" t="s">
        <v>88</v>
      </c>
    </row>
    <row r="165" spans="2:65" s="1" customFormat="1" ht="16.5" customHeight="1">
      <c r="B165" s="49"/>
      <c r="C165" s="237" t="s">
        <v>685</v>
      </c>
      <c r="D165" s="237" t="s">
        <v>190</v>
      </c>
      <c r="E165" s="238" t="s">
        <v>2478</v>
      </c>
      <c r="F165" s="239" t="s">
        <v>2472</v>
      </c>
      <c r="G165" s="240" t="s">
        <v>2426</v>
      </c>
      <c r="H165" s="241">
        <v>1</v>
      </c>
      <c r="I165" s="242"/>
      <c r="J165" s="243">
        <f>ROUND(I165*H165,2)</f>
        <v>0</v>
      </c>
      <c r="K165" s="239" t="s">
        <v>34</v>
      </c>
      <c r="L165" s="75"/>
      <c r="M165" s="244" t="s">
        <v>34</v>
      </c>
      <c r="N165" s="245" t="s">
        <v>49</v>
      </c>
      <c r="O165" s="50"/>
      <c r="P165" s="246">
        <f>O165*H165</f>
        <v>0</v>
      </c>
      <c r="Q165" s="246">
        <v>0</v>
      </c>
      <c r="R165" s="246">
        <f>Q165*H165</f>
        <v>0</v>
      </c>
      <c r="S165" s="246">
        <v>0</v>
      </c>
      <c r="T165" s="247">
        <f>S165*H165</f>
        <v>0</v>
      </c>
      <c r="AR165" s="26" t="s">
        <v>338</v>
      </c>
      <c r="AT165" s="26" t="s">
        <v>190</v>
      </c>
      <c r="AU165" s="26" t="s">
        <v>88</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905</v>
      </c>
    </row>
    <row r="166" spans="2:47" s="1" customFormat="1" ht="13.5">
      <c r="B166" s="49"/>
      <c r="C166" s="77"/>
      <c r="D166" s="253" t="s">
        <v>1720</v>
      </c>
      <c r="E166" s="77"/>
      <c r="F166" s="254" t="s">
        <v>2479</v>
      </c>
      <c r="G166" s="77"/>
      <c r="H166" s="77"/>
      <c r="I166" s="207"/>
      <c r="J166" s="77"/>
      <c r="K166" s="77"/>
      <c r="L166" s="75"/>
      <c r="M166" s="255"/>
      <c r="N166" s="50"/>
      <c r="O166" s="50"/>
      <c r="P166" s="50"/>
      <c r="Q166" s="50"/>
      <c r="R166" s="50"/>
      <c r="S166" s="50"/>
      <c r="T166" s="98"/>
      <c r="AT166" s="26" t="s">
        <v>1720</v>
      </c>
      <c r="AU166" s="26" t="s">
        <v>88</v>
      </c>
    </row>
    <row r="167" spans="2:65" s="1" customFormat="1" ht="16.5" customHeight="1">
      <c r="B167" s="49"/>
      <c r="C167" s="237" t="s">
        <v>604</v>
      </c>
      <c r="D167" s="237" t="s">
        <v>190</v>
      </c>
      <c r="E167" s="238" t="s">
        <v>2480</v>
      </c>
      <c r="F167" s="239" t="s">
        <v>2422</v>
      </c>
      <c r="G167" s="240" t="s">
        <v>235</v>
      </c>
      <c r="H167" s="241">
        <v>61</v>
      </c>
      <c r="I167" s="242"/>
      <c r="J167" s="243">
        <f>ROUND(I167*H167,2)</f>
        <v>0</v>
      </c>
      <c r="K167" s="239" t="s">
        <v>34</v>
      </c>
      <c r="L167" s="75"/>
      <c r="M167" s="244" t="s">
        <v>34</v>
      </c>
      <c r="N167" s="245" t="s">
        <v>49</v>
      </c>
      <c r="O167" s="50"/>
      <c r="P167" s="246">
        <f>O167*H167</f>
        <v>0</v>
      </c>
      <c r="Q167" s="246">
        <v>0</v>
      </c>
      <c r="R167" s="246">
        <f>Q167*H167</f>
        <v>0</v>
      </c>
      <c r="S167" s="246">
        <v>0</v>
      </c>
      <c r="T167" s="247">
        <f>S167*H167</f>
        <v>0</v>
      </c>
      <c r="AR167" s="26" t="s">
        <v>338</v>
      </c>
      <c r="AT167" s="26" t="s">
        <v>190</v>
      </c>
      <c r="AU167" s="26" t="s">
        <v>88</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920</v>
      </c>
    </row>
    <row r="168" spans="2:47" s="1" customFormat="1" ht="13.5">
      <c r="B168" s="49"/>
      <c r="C168" s="77"/>
      <c r="D168" s="253" t="s">
        <v>1720</v>
      </c>
      <c r="E168" s="77"/>
      <c r="F168" s="254" t="s">
        <v>2481</v>
      </c>
      <c r="G168" s="77"/>
      <c r="H168" s="77"/>
      <c r="I168" s="207"/>
      <c r="J168" s="77"/>
      <c r="K168" s="77"/>
      <c r="L168" s="75"/>
      <c r="M168" s="255"/>
      <c r="N168" s="50"/>
      <c r="O168" s="50"/>
      <c r="P168" s="50"/>
      <c r="Q168" s="50"/>
      <c r="R168" s="50"/>
      <c r="S168" s="50"/>
      <c r="T168" s="98"/>
      <c r="AT168" s="26" t="s">
        <v>1720</v>
      </c>
      <c r="AU168" s="26" t="s">
        <v>88</v>
      </c>
    </row>
    <row r="169" spans="2:65" s="1" customFormat="1" ht="25.5" customHeight="1">
      <c r="B169" s="49"/>
      <c r="C169" s="237" t="s">
        <v>728</v>
      </c>
      <c r="D169" s="237" t="s">
        <v>190</v>
      </c>
      <c r="E169" s="238" t="s">
        <v>2482</v>
      </c>
      <c r="F169" s="239" t="s">
        <v>2483</v>
      </c>
      <c r="G169" s="240" t="s">
        <v>2426</v>
      </c>
      <c r="H169" s="241">
        <v>1</v>
      </c>
      <c r="I169" s="242"/>
      <c r="J169" s="243">
        <f>ROUND(I169*H169,2)</f>
        <v>0</v>
      </c>
      <c r="K169" s="239" t="s">
        <v>34</v>
      </c>
      <c r="L169" s="75"/>
      <c r="M169" s="244" t="s">
        <v>34</v>
      </c>
      <c r="N169" s="245" t="s">
        <v>49</v>
      </c>
      <c r="O169" s="50"/>
      <c r="P169" s="246">
        <f>O169*H169</f>
        <v>0</v>
      </c>
      <c r="Q169" s="246">
        <v>0</v>
      </c>
      <c r="R169" s="246">
        <f>Q169*H169</f>
        <v>0</v>
      </c>
      <c r="S169" s="246">
        <v>0</v>
      </c>
      <c r="T169" s="247">
        <f>S169*H169</f>
        <v>0</v>
      </c>
      <c r="AR169" s="26" t="s">
        <v>338</v>
      </c>
      <c r="AT169" s="26" t="s">
        <v>190</v>
      </c>
      <c r="AU169" s="26" t="s">
        <v>88</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338</v>
      </c>
      <c r="BM169" s="26" t="s">
        <v>930</v>
      </c>
    </row>
    <row r="170" spans="2:65" s="1" customFormat="1" ht="25.5" customHeight="1">
      <c r="B170" s="49"/>
      <c r="C170" s="237" t="s">
        <v>733</v>
      </c>
      <c r="D170" s="237" t="s">
        <v>190</v>
      </c>
      <c r="E170" s="238" t="s">
        <v>2484</v>
      </c>
      <c r="F170" s="239" t="s">
        <v>2485</v>
      </c>
      <c r="G170" s="240" t="s">
        <v>2426</v>
      </c>
      <c r="H170" s="241">
        <v>4</v>
      </c>
      <c r="I170" s="242"/>
      <c r="J170" s="243">
        <f>ROUND(I170*H170,2)</f>
        <v>0</v>
      </c>
      <c r="K170" s="239" t="s">
        <v>34</v>
      </c>
      <c r="L170" s="75"/>
      <c r="M170" s="244" t="s">
        <v>34</v>
      </c>
      <c r="N170" s="245" t="s">
        <v>49</v>
      </c>
      <c r="O170" s="50"/>
      <c r="P170" s="246">
        <f>O170*H170</f>
        <v>0</v>
      </c>
      <c r="Q170" s="246">
        <v>0</v>
      </c>
      <c r="R170" s="246">
        <f>Q170*H170</f>
        <v>0</v>
      </c>
      <c r="S170" s="246">
        <v>0</v>
      </c>
      <c r="T170" s="247">
        <f>S170*H170</f>
        <v>0</v>
      </c>
      <c r="AR170" s="26" t="s">
        <v>338</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940</v>
      </c>
    </row>
    <row r="171" spans="2:65" s="1" customFormat="1" ht="25.5" customHeight="1">
      <c r="B171" s="49"/>
      <c r="C171" s="237" t="s">
        <v>737</v>
      </c>
      <c r="D171" s="237" t="s">
        <v>190</v>
      </c>
      <c r="E171" s="238" t="s">
        <v>2486</v>
      </c>
      <c r="F171" s="239" t="s">
        <v>2487</v>
      </c>
      <c r="G171" s="240" t="s">
        <v>2403</v>
      </c>
      <c r="H171" s="241">
        <v>4</v>
      </c>
      <c r="I171" s="242"/>
      <c r="J171" s="243">
        <f>ROUND(I171*H171,2)</f>
        <v>0</v>
      </c>
      <c r="K171" s="239" t="s">
        <v>34</v>
      </c>
      <c r="L171" s="75"/>
      <c r="M171" s="244" t="s">
        <v>34</v>
      </c>
      <c r="N171" s="245" t="s">
        <v>49</v>
      </c>
      <c r="O171" s="50"/>
      <c r="P171" s="246">
        <f>O171*H171</f>
        <v>0</v>
      </c>
      <c r="Q171" s="246">
        <v>0</v>
      </c>
      <c r="R171" s="246">
        <f>Q171*H171</f>
        <v>0</v>
      </c>
      <c r="S171" s="246">
        <v>0</v>
      </c>
      <c r="T171" s="247">
        <f>S171*H171</f>
        <v>0</v>
      </c>
      <c r="AR171" s="26" t="s">
        <v>338</v>
      </c>
      <c r="AT171" s="26" t="s">
        <v>190</v>
      </c>
      <c r="AU171" s="26" t="s">
        <v>88</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951</v>
      </c>
    </row>
    <row r="172" spans="2:65" s="1" customFormat="1" ht="25.5" customHeight="1">
      <c r="B172" s="49"/>
      <c r="C172" s="237" t="s">
        <v>741</v>
      </c>
      <c r="D172" s="237" t="s">
        <v>190</v>
      </c>
      <c r="E172" s="238" t="s">
        <v>2488</v>
      </c>
      <c r="F172" s="239" t="s">
        <v>2489</v>
      </c>
      <c r="G172" s="240" t="s">
        <v>2426</v>
      </c>
      <c r="H172" s="241">
        <v>2</v>
      </c>
      <c r="I172" s="242"/>
      <c r="J172" s="243">
        <f>ROUND(I172*H172,2)</f>
        <v>0</v>
      </c>
      <c r="K172" s="239" t="s">
        <v>34</v>
      </c>
      <c r="L172" s="75"/>
      <c r="M172" s="244" t="s">
        <v>34</v>
      </c>
      <c r="N172" s="245" t="s">
        <v>49</v>
      </c>
      <c r="O172" s="50"/>
      <c r="P172" s="246">
        <f>O172*H172</f>
        <v>0</v>
      </c>
      <c r="Q172" s="246">
        <v>0</v>
      </c>
      <c r="R172" s="246">
        <f>Q172*H172</f>
        <v>0</v>
      </c>
      <c r="S172" s="246">
        <v>0</v>
      </c>
      <c r="T172" s="247">
        <f>S172*H172</f>
        <v>0</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970</v>
      </c>
    </row>
    <row r="173" spans="2:65" s="1" customFormat="1" ht="25.5" customHeight="1">
      <c r="B173" s="49"/>
      <c r="C173" s="237" t="s">
        <v>746</v>
      </c>
      <c r="D173" s="237" t="s">
        <v>190</v>
      </c>
      <c r="E173" s="238" t="s">
        <v>2490</v>
      </c>
      <c r="F173" s="239" t="s">
        <v>2491</v>
      </c>
      <c r="G173" s="240" t="s">
        <v>2403</v>
      </c>
      <c r="H173" s="241">
        <v>1</v>
      </c>
      <c r="I173" s="242"/>
      <c r="J173" s="243">
        <f>ROUND(I173*H173,2)</f>
        <v>0</v>
      </c>
      <c r="K173" s="239" t="s">
        <v>34</v>
      </c>
      <c r="L173" s="75"/>
      <c r="M173" s="244" t="s">
        <v>34</v>
      </c>
      <c r="N173" s="245" t="s">
        <v>49</v>
      </c>
      <c r="O173" s="50"/>
      <c r="P173" s="246">
        <f>O173*H173</f>
        <v>0</v>
      </c>
      <c r="Q173" s="246">
        <v>0</v>
      </c>
      <c r="R173" s="246">
        <f>Q173*H173</f>
        <v>0</v>
      </c>
      <c r="S173" s="246">
        <v>0</v>
      </c>
      <c r="T173" s="247">
        <f>S173*H173</f>
        <v>0</v>
      </c>
      <c r="AR173" s="26" t="s">
        <v>338</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338</v>
      </c>
      <c r="BM173" s="26" t="s">
        <v>1012</v>
      </c>
    </row>
    <row r="174" spans="2:65" s="1" customFormat="1" ht="16.5" customHeight="1">
      <c r="B174" s="49"/>
      <c r="C174" s="237" t="s">
        <v>751</v>
      </c>
      <c r="D174" s="237" t="s">
        <v>190</v>
      </c>
      <c r="E174" s="238" t="s">
        <v>2492</v>
      </c>
      <c r="F174" s="239" t="s">
        <v>2429</v>
      </c>
      <c r="G174" s="240" t="s">
        <v>235</v>
      </c>
      <c r="H174" s="241">
        <v>21</v>
      </c>
      <c r="I174" s="242"/>
      <c r="J174" s="243">
        <f>ROUND(I174*H174,2)</f>
        <v>0</v>
      </c>
      <c r="K174" s="239" t="s">
        <v>34</v>
      </c>
      <c r="L174" s="75"/>
      <c r="M174" s="244" t="s">
        <v>34</v>
      </c>
      <c r="N174" s="245" t="s">
        <v>49</v>
      </c>
      <c r="O174" s="50"/>
      <c r="P174" s="246">
        <f>O174*H174</f>
        <v>0</v>
      </c>
      <c r="Q174" s="246">
        <v>0</v>
      </c>
      <c r="R174" s="246">
        <f>Q174*H174</f>
        <v>0</v>
      </c>
      <c r="S174" s="246">
        <v>0</v>
      </c>
      <c r="T174" s="247">
        <f>S174*H174</f>
        <v>0</v>
      </c>
      <c r="AR174" s="26" t="s">
        <v>338</v>
      </c>
      <c r="AT174" s="26" t="s">
        <v>190</v>
      </c>
      <c r="AU174" s="26" t="s">
        <v>88</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1045</v>
      </c>
    </row>
    <row r="175" spans="2:47" s="1" customFormat="1" ht="13.5">
      <c r="B175" s="49"/>
      <c r="C175" s="77"/>
      <c r="D175" s="253" t="s">
        <v>1720</v>
      </c>
      <c r="E175" s="77"/>
      <c r="F175" s="254" t="s">
        <v>2430</v>
      </c>
      <c r="G175" s="77"/>
      <c r="H175" s="77"/>
      <c r="I175" s="207"/>
      <c r="J175" s="77"/>
      <c r="K175" s="77"/>
      <c r="L175" s="75"/>
      <c r="M175" s="255"/>
      <c r="N175" s="50"/>
      <c r="O175" s="50"/>
      <c r="P175" s="50"/>
      <c r="Q175" s="50"/>
      <c r="R175" s="50"/>
      <c r="S175" s="50"/>
      <c r="T175" s="98"/>
      <c r="AT175" s="26" t="s">
        <v>1720</v>
      </c>
      <c r="AU175" s="26" t="s">
        <v>88</v>
      </c>
    </row>
    <row r="176" spans="2:65" s="1" customFormat="1" ht="16.5" customHeight="1">
      <c r="B176" s="49"/>
      <c r="C176" s="237" t="s">
        <v>635</v>
      </c>
      <c r="D176" s="237" t="s">
        <v>190</v>
      </c>
      <c r="E176" s="238" t="s">
        <v>2493</v>
      </c>
      <c r="F176" s="239" t="s">
        <v>2429</v>
      </c>
      <c r="G176" s="240" t="s">
        <v>235</v>
      </c>
      <c r="H176" s="241">
        <v>19</v>
      </c>
      <c r="I176" s="242"/>
      <c r="J176" s="243">
        <f>ROUND(I176*H176,2)</f>
        <v>0</v>
      </c>
      <c r="K176" s="239" t="s">
        <v>34</v>
      </c>
      <c r="L176" s="75"/>
      <c r="M176" s="244" t="s">
        <v>34</v>
      </c>
      <c r="N176" s="245" t="s">
        <v>49</v>
      </c>
      <c r="O176" s="50"/>
      <c r="P176" s="246">
        <f>O176*H176</f>
        <v>0</v>
      </c>
      <c r="Q176" s="246">
        <v>0</v>
      </c>
      <c r="R176" s="246">
        <f>Q176*H176</f>
        <v>0</v>
      </c>
      <c r="S176" s="246">
        <v>0</v>
      </c>
      <c r="T176" s="247">
        <f>S176*H176</f>
        <v>0</v>
      </c>
      <c r="AR176" s="26" t="s">
        <v>338</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1053</v>
      </c>
    </row>
    <row r="177" spans="2:47" s="1" customFormat="1" ht="13.5">
      <c r="B177" s="49"/>
      <c r="C177" s="77"/>
      <c r="D177" s="253" t="s">
        <v>1720</v>
      </c>
      <c r="E177" s="77"/>
      <c r="F177" s="254" t="s">
        <v>2432</v>
      </c>
      <c r="G177" s="77"/>
      <c r="H177" s="77"/>
      <c r="I177" s="207"/>
      <c r="J177" s="77"/>
      <c r="K177" s="77"/>
      <c r="L177" s="75"/>
      <c r="M177" s="255"/>
      <c r="N177" s="50"/>
      <c r="O177" s="50"/>
      <c r="P177" s="50"/>
      <c r="Q177" s="50"/>
      <c r="R177" s="50"/>
      <c r="S177" s="50"/>
      <c r="T177" s="98"/>
      <c r="AT177" s="26" t="s">
        <v>1720</v>
      </c>
      <c r="AU177" s="26" t="s">
        <v>88</v>
      </c>
    </row>
    <row r="178" spans="2:65" s="1" customFormat="1" ht="16.5" customHeight="1">
      <c r="B178" s="49"/>
      <c r="C178" s="237" t="s">
        <v>760</v>
      </c>
      <c r="D178" s="237" t="s">
        <v>190</v>
      </c>
      <c r="E178" s="238" t="s">
        <v>2494</v>
      </c>
      <c r="F178" s="239" t="s">
        <v>2434</v>
      </c>
      <c r="G178" s="240" t="s">
        <v>235</v>
      </c>
      <c r="H178" s="241">
        <v>2</v>
      </c>
      <c r="I178" s="242"/>
      <c r="J178" s="243">
        <f>ROUND(I178*H178,2)</f>
        <v>0</v>
      </c>
      <c r="K178" s="239" t="s">
        <v>34</v>
      </c>
      <c r="L178" s="75"/>
      <c r="M178" s="244" t="s">
        <v>34</v>
      </c>
      <c r="N178" s="245" t="s">
        <v>49</v>
      </c>
      <c r="O178" s="50"/>
      <c r="P178" s="246">
        <f>O178*H178</f>
        <v>0</v>
      </c>
      <c r="Q178" s="246">
        <v>0</v>
      </c>
      <c r="R178" s="246">
        <f>Q178*H178</f>
        <v>0</v>
      </c>
      <c r="S178" s="246">
        <v>0</v>
      </c>
      <c r="T178" s="247">
        <f>S178*H178</f>
        <v>0</v>
      </c>
      <c r="AR178" s="26" t="s">
        <v>338</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1063</v>
      </c>
    </row>
    <row r="179" spans="2:47" s="1" customFormat="1" ht="13.5">
      <c r="B179" s="49"/>
      <c r="C179" s="77"/>
      <c r="D179" s="253" t="s">
        <v>1720</v>
      </c>
      <c r="E179" s="77"/>
      <c r="F179" s="254" t="s">
        <v>2435</v>
      </c>
      <c r="G179" s="77"/>
      <c r="H179" s="77"/>
      <c r="I179" s="207"/>
      <c r="J179" s="77"/>
      <c r="K179" s="77"/>
      <c r="L179" s="75"/>
      <c r="M179" s="255"/>
      <c r="N179" s="50"/>
      <c r="O179" s="50"/>
      <c r="P179" s="50"/>
      <c r="Q179" s="50"/>
      <c r="R179" s="50"/>
      <c r="S179" s="50"/>
      <c r="T179" s="98"/>
      <c r="AT179" s="26" t="s">
        <v>1720</v>
      </c>
      <c r="AU179" s="26" t="s">
        <v>88</v>
      </c>
    </row>
    <row r="180" spans="2:65" s="1" customFormat="1" ht="16.5" customHeight="1">
      <c r="B180" s="49"/>
      <c r="C180" s="237" t="s">
        <v>765</v>
      </c>
      <c r="D180" s="237" t="s">
        <v>190</v>
      </c>
      <c r="E180" s="238" t="s">
        <v>2495</v>
      </c>
      <c r="F180" s="239" t="s">
        <v>2437</v>
      </c>
      <c r="G180" s="240" t="s">
        <v>2438</v>
      </c>
      <c r="H180" s="241">
        <v>6</v>
      </c>
      <c r="I180" s="242"/>
      <c r="J180" s="243">
        <f>ROUND(I180*H180,2)</f>
        <v>0</v>
      </c>
      <c r="K180" s="239" t="s">
        <v>34</v>
      </c>
      <c r="L180" s="75"/>
      <c r="M180" s="244" t="s">
        <v>34</v>
      </c>
      <c r="N180" s="245" t="s">
        <v>49</v>
      </c>
      <c r="O180" s="50"/>
      <c r="P180" s="246">
        <f>O180*H180</f>
        <v>0</v>
      </c>
      <c r="Q180" s="246">
        <v>0</v>
      </c>
      <c r="R180" s="246">
        <f>Q180*H180</f>
        <v>0</v>
      </c>
      <c r="S180" s="246">
        <v>0</v>
      </c>
      <c r="T180" s="247">
        <f>S180*H180</f>
        <v>0</v>
      </c>
      <c r="AR180" s="26" t="s">
        <v>338</v>
      </c>
      <c r="AT180" s="26" t="s">
        <v>190</v>
      </c>
      <c r="AU180" s="26" t="s">
        <v>88</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1078</v>
      </c>
    </row>
    <row r="181" spans="2:47" s="1" customFormat="1" ht="13.5">
      <c r="B181" s="49"/>
      <c r="C181" s="77"/>
      <c r="D181" s="253" t="s">
        <v>1720</v>
      </c>
      <c r="E181" s="77"/>
      <c r="F181" s="254" t="s">
        <v>2439</v>
      </c>
      <c r="G181" s="77"/>
      <c r="H181" s="77"/>
      <c r="I181" s="207"/>
      <c r="J181" s="77"/>
      <c r="K181" s="77"/>
      <c r="L181" s="75"/>
      <c r="M181" s="255"/>
      <c r="N181" s="50"/>
      <c r="O181" s="50"/>
      <c r="P181" s="50"/>
      <c r="Q181" s="50"/>
      <c r="R181" s="50"/>
      <c r="S181" s="50"/>
      <c r="T181" s="98"/>
      <c r="AT181" s="26" t="s">
        <v>1720</v>
      </c>
      <c r="AU181" s="26" t="s">
        <v>88</v>
      </c>
    </row>
    <row r="182" spans="2:65" s="1" customFormat="1" ht="16.5" customHeight="1">
      <c r="B182" s="49"/>
      <c r="C182" s="237" t="s">
        <v>770</v>
      </c>
      <c r="D182" s="237" t="s">
        <v>190</v>
      </c>
      <c r="E182" s="238" t="s">
        <v>2496</v>
      </c>
      <c r="F182" s="239" t="s">
        <v>2441</v>
      </c>
      <c r="G182" s="240" t="s">
        <v>2442</v>
      </c>
      <c r="H182" s="241">
        <v>34</v>
      </c>
      <c r="I182" s="242"/>
      <c r="J182" s="243">
        <f>ROUND(I182*H182,2)</f>
        <v>0</v>
      </c>
      <c r="K182" s="239" t="s">
        <v>34</v>
      </c>
      <c r="L182" s="75"/>
      <c r="M182" s="244" t="s">
        <v>34</v>
      </c>
      <c r="N182" s="245" t="s">
        <v>49</v>
      </c>
      <c r="O182" s="50"/>
      <c r="P182" s="246">
        <f>O182*H182</f>
        <v>0</v>
      </c>
      <c r="Q182" s="246">
        <v>0</v>
      </c>
      <c r="R182" s="246">
        <f>Q182*H182</f>
        <v>0</v>
      </c>
      <c r="S182" s="246">
        <v>0</v>
      </c>
      <c r="T182" s="247">
        <f>S182*H182</f>
        <v>0</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1115</v>
      </c>
    </row>
    <row r="183" spans="2:47" s="1" customFormat="1" ht="13.5">
      <c r="B183" s="49"/>
      <c r="C183" s="77"/>
      <c r="D183" s="253" t="s">
        <v>1720</v>
      </c>
      <c r="E183" s="77"/>
      <c r="F183" s="254" t="s">
        <v>2443</v>
      </c>
      <c r="G183" s="77"/>
      <c r="H183" s="77"/>
      <c r="I183" s="207"/>
      <c r="J183" s="77"/>
      <c r="K183" s="77"/>
      <c r="L183" s="75"/>
      <c r="M183" s="255"/>
      <c r="N183" s="50"/>
      <c r="O183" s="50"/>
      <c r="P183" s="50"/>
      <c r="Q183" s="50"/>
      <c r="R183" s="50"/>
      <c r="S183" s="50"/>
      <c r="T183" s="98"/>
      <c r="AT183" s="26" t="s">
        <v>1720</v>
      </c>
      <c r="AU183" s="26" t="s">
        <v>88</v>
      </c>
    </row>
    <row r="184" spans="2:65" s="1" customFormat="1" ht="16.5" customHeight="1">
      <c r="B184" s="49"/>
      <c r="C184" s="237" t="s">
        <v>775</v>
      </c>
      <c r="D184" s="237" t="s">
        <v>190</v>
      </c>
      <c r="E184" s="238" t="s">
        <v>2497</v>
      </c>
      <c r="F184" s="239" t="s">
        <v>2445</v>
      </c>
      <c r="G184" s="240" t="s">
        <v>2403</v>
      </c>
      <c r="H184" s="241">
        <v>1</v>
      </c>
      <c r="I184" s="242"/>
      <c r="J184" s="243">
        <f>ROUND(I184*H184,2)</f>
        <v>0</v>
      </c>
      <c r="K184" s="239" t="s">
        <v>34</v>
      </c>
      <c r="L184" s="75"/>
      <c r="M184" s="244" t="s">
        <v>34</v>
      </c>
      <c r="N184" s="245" t="s">
        <v>49</v>
      </c>
      <c r="O184" s="50"/>
      <c r="P184" s="246">
        <f>O184*H184</f>
        <v>0</v>
      </c>
      <c r="Q184" s="246">
        <v>0</v>
      </c>
      <c r="R184" s="246">
        <f>Q184*H184</f>
        <v>0</v>
      </c>
      <c r="S184" s="246">
        <v>0</v>
      </c>
      <c r="T184" s="247">
        <f>S184*H184</f>
        <v>0</v>
      </c>
      <c r="AR184" s="26" t="s">
        <v>338</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338</v>
      </c>
      <c r="BM184" s="26" t="s">
        <v>1154</v>
      </c>
    </row>
    <row r="185" spans="2:65" s="1" customFormat="1" ht="16.5" customHeight="1">
      <c r="B185" s="49"/>
      <c r="C185" s="237" t="s">
        <v>780</v>
      </c>
      <c r="D185" s="237" t="s">
        <v>190</v>
      </c>
      <c r="E185" s="238" t="s">
        <v>2498</v>
      </c>
      <c r="F185" s="239" t="s">
        <v>2447</v>
      </c>
      <c r="G185" s="240" t="s">
        <v>2403</v>
      </c>
      <c r="H185" s="241">
        <v>1</v>
      </c>
      <c r="I185" s="242"/>
      <c r="J185" s="243">
        <f>ROUND(I185*H185,2)</f>
        <v>0</v>
      </c>
      <c r="K185" s="239" t="s">
        <v>34</v>
      </c>
      <c r="L185" s="75"/>
      <c r="M185" s="244" t="s">
        <v>34</v>
      </c>
      <c r="N185" s="245" t="s">
        <v>49</v>
      </c>
      <c r="O185" s="50"/>
      <c r="P185" s="246">
        <f>O185*H185</f>
        <v>0</v>
      </c>
      <c r="Q185" s="246">
        <v>0</v>
      </c>
      <c r="R185" s="246">
        <f>Q185*H185</f>
        <v>0</v>
      </c>
      <c r="S185" s="246">
        <v>0</v>
      </c>
      <c r="T185" s="247">
        <f>S185*H185</f>
        <v>0</v>
      </c>
      <c r="AR185" s="26" t="s">
        <v>338</v>
      </c>
      <c r="AT185" s="26" t="s">
        <v>190</v>
      </c>
      <c r="AU185" s="26" t="s">
        <v>88</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338</v>
      </c>
      <c r="BM185" s="26" t="s">
        <v>1258</v>
      </c>
    </row>
    <row r="186" spans="2:63" s="11" customFormat="1" ht="29.85" customHeight="1">
      <c r="B186" s="221"/>
      <c r="C186" s="222"/>
      <c r="D186" s="223" t="s">
        <v>77</v>
      </c>
      <c r="E186" s="235" t="s">
        <v>113</v>
      </c>
      <c r="F186" s="235" t="s">
        <v>2499</v>
      </c>
      <c r="G186" s="222"/>
      <c r="H186" s="222"/>
      <c r="I186" s="225"/>
      <c r="J186" s="236">
        <f>BK186</f>
        <v>0</v>
      </c>
      <c r="K186" s="222"/>
      <c r="L186" s="227"/>
      <c r="M186" s="228"/>
      <c r="N186" s="229"/>
      <c r="O186" s="229"/>
      <c r="P186" s="230">
        <f>SUM(P187:P205)</f>
        <v>0</v>
      </c>
      <c r="Q186" s="229"/>
      <c r="R186" s="230">
        <f>SUM(R187:R205)</f>
        <v>0</v>
      </c>
      <c r="S186" s="229"/>
      <c r="T186" s="231">
        <f>SUM(T187:T205)</f>
        <v>0</v>
      </c>
      <c r="AR186" s="232" t="s">
        <v>88</v>
      </c>
      <c r="AT186" s="233" t="s">
        <v>77</v>
      </c>
      <c r="AU186" s="233" t="s">
        <v>86</v>
      </c>
      <c r="AY186" s="232" t="s">
        <v>187</v>
      </c>
      <c r="BK186" s="234">
        <f>SUM(BK187:BK205)</f>
        <v>0</v>
      </c>
    </row>
    <row r="187" spans="2:65" s="1" customFormat="1" ht="16.5" customHeight="1">
      <c r="B187" s="49"/>
      <c r="C187" s="237" t="s">
        <v>785</v>
      </c>
      <c r="D187" s="237" t="s">
        <v>190</v>
      </c>
      <c r="E187" s="238" t="s">
        <v>2500</v>
      </c>
      <c r="F187" s="239" t="s">
        <v>2501</v>
      </c>
      <c r="G187" s="240" t="s">
        <v>2403</v>
      </c>
      <c r="H187" s="241">
        <v>1</v>
      </c>
      <c r="I187" s="242"/>
      <c r="J187" s="243">
        <f>ROUND(I187*H187,2)</f>
        <v>0</v>
      </c>
      <c r="K187" s="239" t="s">
        <v>34</v>
      </c>
      <c r="L187" s="75"/>
      <c r="M187" s="244" t="s">
        <v>34</v>
      </c>
      <c r="N187" s="245" t="s">
        <v>49</v>
      </c>
      <c r="O187" s="50"/>
      <c r="P187" s="246">
        <f>O187*H187</f>
        <v>0</v>
      </c>
      <c r="Q187" s="246">
        <v>0</v>
      </c>
      <c r="R187" s="246">
        <f>Q187*H187</f>
        <v>0</v>
      </c>
      <c r="S187" s="246">
        <v>0</v>
      </c>
      <c r="T187" s="247">
        <f>S187*H187</f>
        <v>0</v>
      </c>
      <c r="AR187" s="26" t="s">
        <v>338</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231</v>
      </c>
    </row>
    <row r="188" spans="2:47" s="1" customFormat="1" ht="13.5">
      <c r="B188" s="49"/>
      <c r="C188" s="77"/>
      <c r="D188" s="253" t="s">
        <v>1720</v>
      </c>
      <c r="E188" s="77"/>
      <c r="F188" s="254" t="s">
        <v>2502</v>
      </c>
      <c r="G188" s="77"/>
      <c r="H188" s="77"/>
      <c r="I188" s="207"/>
      <c r="J188" s="77"/>
      <c r="K188" s="77"/>
      <c r="L188" s="75"/>
      <c r="M188" s="255"/>
      <c r="N188" s="50"/>
      <c r="O188" s="50"/>
      <c r="P188" s="50"/>
      <c r="Q188" s="50"/>
      <c r="R188" s="50"/>
      <c r="S188" s="50"/>
      <c r="T188" s="98"/>
      <c r="AT188" s="26" t="s">
        <v>1720</v>
      </c>
      <c r="AU188" s="26" t="s">
        <v>88</v>
      </c>
    </row>
    <row r="189" spans="2:65" s="1" customFormat="1" ht="16.5" customHeight="1">
      <c r="B189" s="49"/>
      <c r="C189" s="237" t="s">
        <v>790</v>
      </c>
      <c r="D189" s="237" t="s">
        <v>190</v>
      </c>
      <c r="E189" s="238" t="s">
        <v>2503</v>
      </c>
      <c r="F189" s="239" t="s">
        <v>2504</v>
      </c>
      <c r="G189" s="240" t="s">
        <v>2403</v>
      </c>
      <c r="H189" s="241">
        <v>2</v>
      </c>
      <c r="I189" s="242"/>
      <c r="J189" s="243">
        <f>ROUND(I189*H189,2)</f>
        <v>0</v>
      </c>
      <c r="K189" s="239" t="s">
        <v>34</v>
      </c>
      <c r="L189" s="75"/>
      <c r="M189" s="244" t="s">
        <v>34</v>
      </c>
      <c r="N189" s="245" t="s">
        <v>49</v>
      </c>
      <c r="O189" s="50"/>
      <c r="P189" s="246">
        <f>O189*H189</f>
        <v>0</v>
      </c>
      <c r="Q189" s="246">
        <v>0</v>
      </c>
      <c r="R189" s="246">
        <f>Q189*H189</f>
        <v>0</v>
      </c>
      <c r="S189" s="246">
        <v>0</v>
      </c>
      <c r="T189" s="247">
        <f>S189*H189</f>
        <v>0</v>
      </c>
      <c r="AR189" s="26" t="s">
        <v>338</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239</v>
      </c>
    </row>
    <row r="190" spans="2:65" s="1" customFormat="1" ht="16.5" customHeight="1">
      <c r="B190" s="49"/>
      <c r="C190" s="237" t="s">
        <v>795</v>
      </c>
      <c r="D190" s="237" t="s">
        <v>190</v>
      </c>
      <c r="E190" s="238" t="s">
        <v>2505</v>
      </c>
      <c r="F190" s="239" t="s">
        <v>2506</v>
      </c>
      <c r="G190" s="240" t="s">
        <v>2403</v>
      </c>
      <c r="H190" s="241">
        <v>1</v>
      </c>
      <c r="I190" s="242"/>
      <c r="J190" s="243">
        <f>ROUND(I190*H190,2)</f>
        <v>0</v>
      </c>
      <c r="K190" s="239" t="s">
        <v>34</v>
      </c>
      <c r="L190" s="75"/>
      <c r="M190" s="244" t="s">
        <v>34</v>
      </c>
      <c r="N190" s="245" t="s">
        <v>49</v>
      </c>
      <c r="O190" s="50"/>
      <c r="P190" s="246">
        <f>O190*H190</f>
        <v>0</v>
      </c>
      <c r="Q190" s="246">
        <v>0</v>
      </c>
      <c r="R190" s="246">
        <f>Q190*H190</f>
        <v>0</v>
      </c>
      <c r="S190" s="246">
        <v>0</v>
      </c>
      <c r="T190" s="247">
        <f>S190*H190</f>
        <v>0</v>
      </c>
      <c r="AR190" s="26" t="s">
        <v>338</v>
      </c>
      <c r="AT190" s="26" t="s">
        <v>190</v>
      </c>
      <c r="AU190" s="26" t="s">
        <v>88</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338</v>
      </c>
      <c r="BM190" s="26" t="s">
        <v>1287</v>
      </c>
    </row>
    <row r="191" spans="2:47" s="1" customFormat="1" ht="13.5">
      <c r="B191" s="49"/>
      <c r="C191" s="77"/>
      <c r="D191" s="253" t="s">
        <v>1720</v>
      </c>
      <c r="E191" s="77"/>
      <c r="F191" s="254" t="s">
        <v>2507</v>
      </c>
      <c r="G191" s="77"/>
      <c r="H191" s="77"/>
      <c r="I191" s="207"/>
      <c r="J191" s="77"/>
      <c r="K191" s="77"/>
      <c r="L191" s="75"/>
      <c r="M191" s="255"/>
      <c r="N191" s="50"/>
      <c r="O191" s="50"/>
      <c r="P191" s="50"/>
      <c r="Q191" s="50"/>
      <c r="R191" s="50"/>
      <c r="S191" s="50"/>
      <c r="T191" s="98"/>
      <c r="AT191" s="26" t="s">
        <v>1720</v>
      </c>
      <c r="AU191" s="26" t="s">
        <v>88</v>
      </c>
    </row>
    <row r="192" spans="2:65" s="1" customFormat="1" ht="16.5" customHeight="1">
      <c r="B192" s="49"/>
      <c r="C192" s="237" t="s">
        <v>800</v>
      </c>
      <c r="D192" s="237" t="s">
        <v>190</v>
      </c>
      <c r="E192" s="238" t="s">
        <v>2508</v>
      </c>
      <c r="F192" s="239" t="s">
        <v>2509</v>
      </c>
      <c r="G192" s="240" t="s">
        <v>2403</v>
      </c>
      <c r="H192" s="241">
        <v>1</v>
      </c>
      <c r="I192" s="242"/>
      <c r="J192" s="243">
        <f>ROUND(I192*H192,2)</f>
        <v>0</v>
      </c>
      <c r="K192" s="239" t="s">
        <v>34</v>
      </c>
      <c r="L192" s="75"/>
      <c r="M192" s="244" t="s">
        <v>34</v>
      </c>
      <c r="N192" s="245" t="s">
        <v>49</v>
      </c>
      <c r="O192" s="50"/>
      <c r="P192" s="246">
        <f>O192*H192</f>
        <v>0</v>
      </c>
      <c r="Q192" s="246">
        <v>0</v>
      </c>
      <c r="R192" s="246">
        <f>Q192*H192</f>
        <v>0</v>
      </c>
      <c r="S192" s="246">
        <v>0</v>
      </c>
      <c r="T192" s="247">
        <f>S192*H192</f>
        <v>0</v>
      </c>
      <c r="AR192" s="26" t="s">
        <v>338</v>
      </c>
      <c r="AT192" s="26" t="s">
        <v>190</v>
      </c>
      <c r="AU192" s="26" t="s">
        <v>88</v>
      </c>
      <c r="AY192" s="26" t="s">
        <v>187</v>
      </c>
      <c r="BE192" s="248">
        <f>IF(N192="základní",J192,0)</f>
        <v>0</v>
      </c>
      <c r="BF192" s="248">
        <f>IF(N192="snížená",J192,0)</f>
        <v>0</v>
      </c>
      <c r="BG192" s="248">
        <f>IF(N192="zákl. přenesená",J192,0)</f>
        <v>0</v>
      </c>
      <c r="BH192" s="248">
        <f>IF(N192="sníž. přenesená",J192,0)</f>
        <v>0</v>
      </c>
      <c r="BI192" s="248">
        <f>IF(N192="nulová",J192,0)</f>
        <v>0</v>
      </c>
      <c r="BJ192" s="26" t="s">
        <v>86</v>
      </c>
      <c r="BK192" s="248">
        <f>ROUND(I192*H192,2)</f>
        <v>0</v>
      </c>
      <c r="BL192" s="26" t="s">
        <v>338</v>
      </c>
      <c r="BM192" s="26" t="s">
        <v>1311</v>
      </c>
    </row>
    <row r="193" spans="2:47" s="1" customFormat="1" ht="13.5">
      <c r="B193" s="49"/>
      <c r="C193" s="77"/>
      <c r="D193" s="253" t="s">
        <v>1720</v>
      </c>
      <c r="E193" s="77"/>
      <c r="F193" s="254" t="s">
        <v>2510</v>
      </c>
      <c r="G193" s="77"/>
      <c r="H193" s="77"/>
      <c r="I193" s="207"/>
      <c r="J193" s="77"/>
      <c r="K193" s="77"/>
      <c r="L193" s="75"/>
      <c r="M193" s="255"/>
      <c r="N193" s="50"/>
      <c r="O193" s="50"/>
      <c r="P193" s="50"/>
      <c r="Q193" s="50"/>
      <c r="R193" s="50"/>
      <c r="S193" s="50"/>
      <c r="T193" s="98"/>
      <c r="AT193" s="26" t="s">
        <v>1720</v>
      </c>
      <c r="AU193" s="26" t="s">
        <v>88</v>
      </c>
    </row>
    <row r="194" spans="2:65" s="1" customFormat="1" ht="16.5" customHeight="1">
      <c r="B194" s="49"/>
      <c r="C194" s="237" t="s">
        <v>805</v>
      </c>
      <c r="D194" s="237" t="s">
        <v>190</v>
      </c>
      <c r="E194" s="238" t="s">
        <v>2511</v>
      </c>
      <c r="F194" s="239" t="s">
        <v>2512</v>
      </c>
      <c r="G194" s="240" t="s">
        <v>2403</v>
      </c>
      <c r="H194" s="241">
        <v>1</v>
      </c>
      <c r="I194" s="242"/>
      <c r="J194" s="243">
        <f>ROUND(I194*H194,2)</f>
        <v>0</v>
      </c>
      <c r="K194" s="239" t="s">
        <v>34</v>
      </c>
      <c r="L194" s="75"/>
      <c r="M194" s="244" t="s">
        <v>34</v>
      </c>
      <c r="N194" s="245" t="s">
        <v>49</v>
      </c>
      <c r="O194" s="50"/>
      <c r="P194" s="246">
        <f>O194*H194</f>
        <v>0</v>
      </c>
      <c r="Q194" s="246">
        <v>0</v>
      </c>
      <c r="R194" s="246">
        <f>Q194*H194</f>
        <v>0</v>
      </c>
      <c r="S194" s="246">
        <v>0</v>
      </c>
      <c r="T194" s="247">
        <f>S194*H194</f>
        <v>0</v>
      </c>
      <c r="AR194" s="26" t="s">
        <v>338</v>
      </c>
      <c r="AT194" s="26" t="s">
        <v>190</v>
      </c>
      <c r="AU194" s="26" t="s">
        <v>88</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338</v>
      </c>
      <c r="BM194" s="26" t="s">
        <v>1323</v>
      </c>
    </row>
    <row r="195" spans="2:47" s="1" customFormat="1" ht="13.5">
      <c r="B195" s="49"/>
      <c r="C195" s="77"/>
      <c r="D195" s="253" t="s">
        <v>1720</v>
      </c>
      <c r="E195" s="77"/>
      <c r="F195" s="254" t="s">
        <v>2513</v>
      </c>
      <c r="G195" s="77"/>
      <c r="H195" s="77"/>
      <c r="I195" s="207"/>
      <c r="J195" s="77"/>
      <c r="K195" s="77"/>
      <c r="L195" s="75"/>
      <c r="M195" s="255"/>
      <c r="N195" s="50"/>
      <c r="O195" s="50"/>
      <c r="P195" s="50"/>
      <c r="Q195" s="50"/>
      <c r="R195" s="50"/>
      <c r="S195" s="50"/>
      <c r="T195" s="98"/>
      <c r="AT195" s="26" t="s">
        <v>1720</v>
      </c>
      <c r="AU195" s="26" t="s">
        <v>88</v>
      </c>
    </row>
    <row r="196" spans="2:65" s="1" customFormat="1" ht="16.5" customHeight="1">
      <c r="B196" s="49"/>
      <c r="C196" s="237" t="s">
        <v>810</v>
      </c>
      <c r="D196" s="237" t="s">
        <v>190</v>
      </c>
      <c r="E196" s="238" t="s">
        <v>2514</v>
      </c>
      <c r="F196" s="239" t="s">
        <v>2515</v>
      </c>
      <c r="G196" s="240" t="s">
        <v>2403</v>
      </c>
      <c r="H196" s="241">
        <v>1</v>
      </c>
      <c r="I196" s="242"/>
      <c r="J196" s="243">
        <f>ROUND(I196*H196,2)</f>
        <v>0</v>
      </c>
      <c r="K196" s="239" t="s">
        <v>34</v>
      </c>
      <c r="L196" s="75"/>
      <c r="M196" s="244" t="s">
        <v>34</v>
      </c>
      <c r="N196" s="245" t="s">
        <v>49</v>
      </c>
      <c r="O196" s="50"/>
      <c r="P196" s="246">
        <f>O196*H196</f>
        <v>0</v>
      </c>
      <c r="Q196" s="246">
        <v>0</v>
      </c>
      <c r="R196" s="246">
        <f>Q196*H196</f>
        <v>0</v>
      </c>
      <c r="S196" s="246">
        <v>0</v>
      </c>
      <c r="T196" s="247">
        <f>S196*H196</f>
        <v>0</v>
      </c>
      <c r="AR196" s="26" t="s">
        <v>338</v>
      </c>
      <c r="AT196" s="26" t="s">
        <v>190</v>
      </c>
      <c r="AU196" s="26" t="s">
        <v>88</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338</v>
      </c>
      <c r="BM196" s="26" t="s">
        <v>1334</v>
      </c>
    </row>
    <row r="197" spans="2:47" s="1" customFormat="1" ht="13.5">
      <c r="B197" s="49"/>
      <c r="C197" s="77"/>
      <c r="D197" s="253" t="s">
        <v>1720</v>
      </c>
      <c r="E197" s="77"/>
      <c r="F197" s="254" t="s">
        <v>2516</v>
      </c>
      <c r="G197" s="77"/>
      <c r="H197" s="77"/>
      <c r="I197" s="207"/>
      <c r="J197" s="77"/>
      <c r="K197" s="77"/>
      <c r="L197" s="75"/>
      <c r="M197" s="255"/>
      <c r="N197" s="50"/>
      <c r="O197" s="50"/>
      <c r="P197" s="50"/>
      <c r="Q197" s="50"/>
      <c r="R197" s="50"/>
      <c r="S197" s="50"/>
      <c r="T197" s="98"/>
      <c r="AT197" s="26" t="s">
        <v>1720</v>
      </c>
      <c r="AU197" s="26" t="s">
        <v>88</v>
      </c>
    </row>
    <row r="198" spans="2:65" s="1" customFormat="1" ht="16.5" customHeight="1">
      <c r="B198" s="49"/>
      <c r="C198" s="237" t="s">
        <v>815</v>
      </c>
      <c r="D198" s="237" t="s">
        <v>190</v>
      </c>
      <c r="E198" s="238" t="s">
        <v>2517</v>
      </c>
      <c r="F198" s="239" t="s">
        <v>2467</v>
      </c>
      <c r="G198" s="240" t="s">
        <v>2403</v>
      </c>
      <c r="H198" s="241">
        <v>1</v>
      </c>
      <c r="I198" s="242"/>
      <c r="J198" s="243">
        <f>ROUND(I198*H198,2)</f>
        <v>0</v>
      </c>
      <c r="K198" s="239" t="s">
        <v>34</v>
      </c>
      <c r="L198" s="75"/>
      <c r="M198" s="244" t="s">
        <v>34</v>
      </c>
      <c r="N198" s="245" t="s">
        <v>49</v>
      </c>
      <c r="O198" s="50"/>
      <c r="P198" s="246">
        <f>O198*H198</f>
        <v>0</v>
      </c>
      <c r="Q198" s="246">
        <v>0</v>
      </c>
      <c r="R198" s="246">
        <f>Q198*H198</f>
        <v>0</v>
      </c>
      <c r="S198" s="246">
        <v>0</v>
      </c>
      <c r="T198" s="247">
        <f>S198*H198</f>
        <v>0</v>
      </c>
      <c r="AR198" s="26" t="s">
        <v>338</v>
      </c>
      <c r="AT198" s="26" t="s">
        <v>190</v>
      </c>
      <c r="AU198" s="26" t="s">
        <v>88</v>
      </c>
      <c r="AY198" s="26" t="s">
        <v>187</v>
      </c>
      <c r="BE198" s="248">
        <f>IF(N198="základní",J198,0)</f>
        <v>0</v>
      </c>
      <c r="BF198" s="248">
        <f>IF(N198="snížená",J198,0)</f>
        <v>0</v>
      </c>
      <c r="BG198" s="248">
        <f>IF(N198="zákl. přenesená",J198,0)</f>
        <v>0</v>
      </c>
      <c r="BH198" s="248">
        <f>IF(N198="sníž. přenesená",J198,0)</f>
        <v>0</v>
      </c>
      <c r="BI198" s="248">
        <f>IF(N198="nulová",J198,0)</f>
        <v>0</v>
      </c>
      <c r="BJ198" s="26" t="s">
        <v>86</v>
      </c>
      <c r="BK198" s="248">
        <f>ROUND(I198*H198,2)</f>
        <v>0</v>
      </c>
      <c r="BL198" s="26" t="s">
        <v>338</v>
      </c>
      <c r="BM198" s="26" t="s">
        <v>1355</v>
      </c>
    </row>
    <row r="199" spans="2:47" s="1" customFormat="1" ht="13.5">
      <c r="B199" s="49"/>
      <c r="C199" s="77"/>
      <c r="D199" s="253" t="s">
        <v>1720</v>
      </c>
      <c r="E199" s="77"/>
      <c r="F199" s="254" t="s">
        <v>2518</v>
      </c>
      <c r="G199" s="77"/>
      <c r="H199" s="77"/>
      <c r="I199" s="207"/>
      <c r="J199" s="77"/>
      <c r="K199" s="77"/>
      <c r="L199" s="75"/>
      <c r="M199" s="255"/>
      <c r="N199" s="50"/>
      <c r="O199" s="50"/>
      <c r="P199" s="50"/>
      <c r="Q199" s="50"/>
      <c r="R199" s="50"/>
      <c r="S199" s="50"/>
      <c r="T199" s="98"/>
      <c r="AT199" s="26" t="s">
        <v>1720</v>
      </c>
      <c r="AU199" s="26" t="s">
        <v>88</v>
      </c>
    </row>
    <row r="200" spans="2:65" s="1" customFormat="1" ht="25.5" customHeight="1">
      <c r="B200" s="49"/>
      <c r="C200" s="237" t="s">
        <v>820</v>
      </c>
      <c r="D200" s="237" t="s">
        <v>190</v>
      </c>
      <c r="E200" s="238" t="s">
        <v>2519</v>
      </c>
      <c r="F200" s="239" t="s">
        <v>2520</v>
      </c>
      <c r="G200" s="240" t="s">
        <v>2403</v>
      </c>
      <c r="H200" s="241">
        <v>2</v>
      </c>
      <c r="I200" s="242"/>
      <c r="J200" s="243">
        <f>ROUND(I200*H200,2)</f>
        <v>0</v>
      </c>
      <c r="K200" s="239" t="s">
        <v>34</v>
      </c>
      <c r="L200" s="75"/>
      <c r="M200" s="244" t="s">
        <v>34</v>
      </c>
      <c r="N200" s="245" t="s">
        <v>49</v>
      </c>
      <c r="O200" s="50"/>
      <c r="P200" s="246">
        <f>O200*H200</f>
        <v>0</v>
      </c>
      <c r="Q200" s="246">
        <v>0</v>
      </c>
      <c r="R200" s="246">
        <f>Q200*H200</f>
        <v>0</v>
      </c>
      <c r="S200" s="246">
        <v>0</v>
      </c>
      <c r="T200" s="247">
        <f>S200*H200</f>
        <v>0</v>
      </c>
      <c r="AR200" s="26" t="s">
        <v>338</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338</v>
      </c>
      <c r="BM200" s="26" t="s">
        <v>1375</v>
      </c>
    </row>
    <row r="201" spans="2:65" s="1" customFormat="1" ht="25.5" customHeight="1">
      <c r="B201" s="49"/>
      <c r="C201" s="237" t="s">
        <v>825</v>
      </c>
      <c r="D201" s="237" t="s">
        <v>190</v>
      </c>
      <c r="E201" s="238" t="s">
        <v>2521</v>
      </c>
      <c r="F201" s="239" t="s">
        <v>2522</v>
      </c>
      <c r="G201" s="240" t="s">
        <v>2426</v>
      </c>
      <c r="H201" s="241">
        <v>4</v>
      </c>
      <c r="I201" s="242"/>
      <c r="J201" s="243">
        <f>ROUND(I201*H201,2)</f>
        <v>0</v>
      </c>
      <c r="K201" s="239" t="s">
        <v>34</v>
      </c>
      <c r="L201" s="75"/>
      <c r="M201" s="244" t="s">
        <v>34</v>
      </c>
      <c r="N201" s="245" t="s">
        <v>49</v>
      </c>
      <c r="O201" s="50"/>
      <c r="P201" s="246">
        <f>O201*H201</f>
        <v>0</v>
      </c>
      <c r="Q201" s="246">
        <v>0</v>
      </c>
      <c r="R201" s="246">
        <f>Q201*H201</f>
        <v>0</v>
      </c>
      <c r="S201" s="246">
        <v>0</v>
      </c>
      <c r="T201" s="247">
        <f>S201*H201</f>
        <v>0</v>
      </c>
      <c r="AR201" s="26" t="s">
        <v>338</v>
      </c>
      <c r="AT201" s="26" t="s">
        <v>190</v>
      </c>
      <c r="AU201" s="26" t="s">
        <v>88</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338</v>
      </c>
      <c r="BM201" s="26" t="s">
        <v>1385</v>
      </c>
    </row>
    <row r="202" spans="2:65" s="1" customFormat="1" ht="25.5" customHeight="1">
      <c r="B202" s="49"/>
      <c r="C202" s="237" t="s">
        <v>830</v>
      </c>
      <c r="D202" s="237" t="s">
        <v>190</v>
      </c>
      <c r="E202" s="238" t="s">
        <v>2523</v>
      </c>
      <c r="F202" s="239" t="s">
        <v>2524</v>
      </c>
      <c r="G202" s="240" t="s">
        <v>2403</v>
      </c>
      <c r="H202" s="241">
        <v>1</v>
      </c>
      <c r="I202" s="242"/>
      <c r="J202" s="243">
        <f>ROUND(I202*H202,2)</f>
        <v>0</v>
      </c>
      <c r="K202" s="239" t="s">
        <v>34</v>
      </c>
      <c r="L202" s="75"/>
      <c r="M202" s="244" t="s">
        <v>34</v>
      </c>
      <c r="N202" s="245" t="s">
        <v>49</v>
      </c>
      <c r="O202" s="50"/>
      <c r="P202" s="246">
        <f>O202*H202</f>
        <v>0</v>
      </c>
      <c r="Q202" s="246">
        <v>0</v>
      </c>
      <c r="R202" s="246">
        <f>Q202*H202</f>
        <v>0</v>
      </c>
      <c r="S202" s="246">
        <v>0</v>
      </c>
      <c r="T202" s="247">
        <f>S202*H202</f>
        <v>0</v>
      </c>
      <c r="AR202" s="26" t="s">
        <v>338</v>
      </c>
      <c r="AT202" s="26" t="s">
        <v>190</v>
      </c>
      <c r="AU202" s="26" t="s">
        <v>88</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338</v>
      </c>
      <c r="BM202" s="26" t="s">
        <v>1398</v>
      </c>
    </row>
    <row r="203" spans="2:65" s="1" customFormat="1" ht="16.5" customHeight="1">
      <c r="B203" s="49"/>
      <c r="C203" s="237" t="s">
        <v>835</v>
      </c>
      <c r="D203" s="237" t="s">
        <v>190</v>
      </c>
      <c r="E203" s="238" t="s">
        <v>2525</v>
      </c>
      <c r="F203" s="239" t="s">
        <v>2441</v>
      </c>
      <c r="G203" s="240" t="s">
        <v>2442</v>
      </c>
      <c r="H203" s="241">
        <v>2</v>
      </c>
      <c r="I203" s="242"/>
      <c r="J203" s="243">
        <f>ROUND(I203*H203,2)</f>
        <v>0</v>
      </c>
      <c r="K203" s="239" t="s">
        <v>34</v>
      </c>
      <c r="L203" s="75"/>
      <c r="M203" s="244" t="s">
        <v>34</v>
      </c>
      <c r="N203" s="245" t="s">
        <v>49</v>
      </c>
      <c r="O203" s="50"/>
      <c r="P203" s="246">
        <f>O203*H203</f>
        <v>0</v>
      </c>
      <c r="Q203" s="246">
        <v>0</v>
      </c>
      <c r="R203" s="246">
        <f>Q203*H203</f>
        <v>0</v>
      </c>
      <c r="S203" s="246">
        <v>0</v>
      </c>
      <c r="T203" s="247">
        <f>S203*H203</f>
        <v>0</v>
      </c>
      <c r="AR203" s="26" t="s">
        <v>338</v>
      </c>
      <c r="AT203" s="26" t="s">
        <v>190</v>
      </c>
      <c r="AU203" s="26" t="s">
        <v>88</v>
      </c>
      <c r="AY203" s="26" t="s">
        <v>187</v>
      </c>
      <c r="BE203" s="248">
        <f>IF(N203="základní",J203,0)</f>
        <v>0</v>
      </c>
      <c r="BF203" s="248">
        <f>IF(N203="snížená",J203,0)</f>
        <v>0</v>
      </c>
      <c r="BG203" s="248">
        <f>IF(N203="zákl. přenesená",J203,0)</f>
        <v>0</v>
      </c>
      <c r="BH203" s="248">
        <f>IF(N203="sníž. přenesená",J203,0)</f>
        <v>0</v>
      </c>
      <c r="BI203" s="248">
        <f>IF(N203="nulová",J203,0)</f>
        <v>0</v>
      </c>
      <c r="BJ203" s="26" t="s">
        <v>86</v>
      </c>
      <c r="BK203" s="248">
        <f>ROUND(I203*H203,2)</f>
        <v>0</v>
      </c>
      <c r="BL203" s="26" t="s">
        <v>338</v>
      </c>
      <c r="BM203" s="26" t="s">
        <v>1408</v>
      </c>
    </row>
    <row r="204" spans="2:65" s="1" customFormat="1" ht="16.5" customHeight="1">
      <c r="B204" s="49"/>
      <c r="C204" s="237" t="s">
        <v>843</v>
      </c>
      <c r="D204" s="237" t="s">
        <v>190</v>
      </c>
      <c r="E204" s="238" t="s">
        <v>2526</v>
      </c>
      <c r="F204" s="239" t="s">
        <v>2445</v>
      </c>
      <c r="G204" s="240" t="s">
        <v>2403</v>
      </c>
      <c r="H204" s="241">
        <v>1</v>
      </c>
      <c r="I204" s="242"/>
      <c r="J204" s="243">
        <f>ROUND(I204*H204,2)</f>
        <v>0</v>
      </c>
      <c r="K204" s="239" t="s">
        <v>34</v>
      </c>
      <c r="L204" s="75"/>
      <c r="M204" s="244" t="s">
        <v>34</v>
      </c>
      <c r="N204" s="245" t="s">
        <v>49</v>
      </c>
      <c r="O204" s="50"/>
      <c r="P204" s="246">
        <f>O204*H204</f>
        <v>0</v>
      </c>
      <c r="Q204" s="246">
        <v>0</v>
      </c>
      <c r="R204" s="246">
        <f>Q204*H204</f>
        <v>0</v>
      </c>
      <c r="S204" s="246">
        <v>0</v>
      </c>
      <c r="T204" s="247">
        <f>S204*H204</f>
        <v>0</v>
      </c>
      <c r="AR204" s="26" t="s">
        <v>338</v>
      </c>
      <c r="AT204" s="26" t="s">
        <v>190</v>
      </c>
      <c r="AU204" s="26" t="s">
        <v>88</v>
      </c>
      <c r="AY204" s="26" t="s">
        <v>187</v>
      </c>
      <c r="BE204" s="248">
        <f>IF(N204="základní",J204,0)</f>
        <v>0</v>
      </c>
      <c r="BF204" s="248">
        <f>IF(N204="snížená",J204,0)</f>
        <v>0</v>
      </c>
      <c r="BG204" s="248">
        <f>IF(N204="zákl. přenesená",J204,0)</f>
        <v>0</v>
      </c>
      <c r="BH204" s="248">
        <f>IF(N204="sníž. přenesená",J204,0)</f>
        <v>0</v>
      </c>
      <c r="BI204" s="248">
        <f>IF(N204="nulová",J204,0)</f>
        <v>0</v>
      </c>
      <c r="BJ204" s="26" t="s">
        <v>86</v>
      </c>
      <c r="BK204" s="248">
        <f>ROUND(I204*H204,2)</f>
        <v>0</v>
      </c>
      <c r="BL204" s="26" t="s">
        <v>338</v>
      </c>
      <c r="BM204" s="26" t="s">
        <v>1425</v>
      </c>
    </row>
    <row r="205" spans="2:65" s="1" customFormat="1" ht="16.5" customHeight="1">
      <c r="B205" s="49"/>
      <c r="C205" s="237" t="s">
        <v>851</v>
      </c>
      <c r="D205" s="237" t="s">
        <v>190</v>
      </c>
      <c r="E205" s="238" t="s">
        <v>2527</v>
      </c>
      <c r="F205" s="239" t="s">
        <v>2447</v>
      </c>
      <c r="G205" s="240" t="s">
        <v>2403</v>
      </c>
      <c r="H205" s="241">
        <v>1</v>
      </c>
      <c r="I205" s="242"/>
      <c r="J205" s="243">
        <f>ROUND(I205*H205,2)</f>
        <v>0</v>
      </c>
      <c r="K205" s="239" t="s">
        <v>34</v>
      </c>
      <c r="L205" s="75"/>
      <c r="M205" s="244" t="s">
        <v>34</v>
      </c>
      <c r="N205" s="245" t="s">
        <v>49</v>
      </c>
      <c r="O205" s="50"/>
      <c r="P205" s="246">
        <f>O205*H205</f>
        <v>0</v>
      </c>
      <c r="Q205" s="246">
        <v>0</v>
      </c>
      <c r="R205" s="246">
        <f>Q205*H205</f>
        <v>0</v>
      </c>
      <c r="S205" s="246">
        <v>0</v>
      </c>
      <c r="T205" s="247">
        <f>S205*H205</f>
        <v>0</v>
      </c>
      <c r="AR205" s="26" t="s">
        <v>338</v>
      </c>
      <c r="AT205" s="26" t="s">
        <v>190</v>
      </c>
      <c r="AU205" s="26" t="s">
        <v>88</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338</v>
      </c>
      <c r="BM205" s="26" t="s">
        <v>1438</v>
      </c>
    </row>
    <row r="206" spans="2:63" s="11" customFormat="1" ht="29.85" customHeight="1">
      <c r="B206" s="221"/>
      <c r="C206" s="222"/>
      <c r="D206" s="223" t="s">
        <v>77</v>
      </c>
      <c r="E206" s="235" t="s">
        <v>204</v>
      </c>
      <c r="F206" s="235" t="s">
        <v>2528</v>
      </c>
      <c r="G206" s="222"/>
      <c r="H206" s="222"/>
      <c r="I206" s="225"/>
      <c r="J206" s="236">
        <f>BK206</f>
        <v>0</v>
      </c>
      <c r="K206" s="222"/>
      <c r="L206" s="227"/>
      <c r="M206" s="228"/>
      <c r="N206" s="229"/>
      <c r="O206" s="229"/>
      <c r="P206" s="230">
        <f>SUM(P207:P238)</f>
        <v>0</v>
      </c>
      <c r="Q206" s="229"/>
      <c r="R206" s="230">
        <f>SUM(R207:R238)</f>
        <v>0</v>
      </c>
      <c r="S206" s="229"/>
      <c r="T206" s="231">
        <f>SUM(T207:T238)</f>
        <v>0</v>
      </c>
      <c r="AR206" s="232" t="s">
        <v>88</v>
      </c>
      <c r="AT206" s="233" t="s">
        <v>77</v>
      </c>
      <c r="AU206" s="233" t="s">
        <v>86</v>
      </c>
      <c r="AY206" s="232" t="s">
        <v>187</v>
      </c>
      <c r="BK206" s="234">
        <f>SUM(BK207:BK238)</f>
        <v>0</v>
      </c>
    </row>
    <row r="207" spans="2:65" s="1" customFormat="1" ht="16.5" customHeight="1">
      <c r="B207" s="49"/>
      <c r="C207" s="237" t="s">
        <v>861</v>
      </c>
      <c r="D207" s="237" t="s">
        <v>190</v>
      </c>
      <c r="E207" s="238" t="s">
        <v>2529</v>
      </c>
      <c r="F207" s="239" t="s">
        <v>2530</v>
      </c>
      <c r="G207" s="240" t="s">
        <v>2403</v>
      </c>
      <c r="H207" s="241">
        <v>1</v>
      </c>
      <c r="I207" s="242"/>
      <c r="J207" s="243">
        <f>ROUND(I207*H207,2)</f>
        <v>0</v>
      </c>
      <c r="K207" s="239" t="s">
        <v>34</v>
      </c>
      <c r="L207" s="75"/>
      <c r="M207" s="244" t="s">
        <v>34</v>
      </c>
      <c r="N207" s="245" t="s">
        <v>49</v>
      </c>
      <c r="O207" s="50"/>
      <c r="P207" s="246">
        <f>O207*H207</f>
        <v>0</v>
      </c>
      <c r="Q207" s="246">
        <v>0</v>
      </c>
      <c r="R207" s="246">
        <f>Q207*H207</f>
        <v>0</v>
      </c>
      <c r="S207" s="246">
        <v>0</v>
      </c>
      <c r="T207" s="247">
        <f>S207*H207</f>
        <v>0</v>
      </c>
      <c r="AR207" s="26" t="s">
        <v>338</v>
      </c>
      <c r="AT207" s="26" t="s">
        <v>190</v>
      </c>
      <c r="AU207" s="26" t="s">
        <v>88</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338</v>
      </c>
      <c r="BM207" s="26" t="s">
        <v>1450</v>
      </c>
    </row>
    <row r="208" spans="2:47" s="1" customFormat="1" ht="13.5">
      <c r="B208" s="49"/>
      <c r="C208" s="77"/>
      <c r="D208" s="253" t="s">
        <v>1720</v>
      </c>
      <c r="E208" s="77"/>
      <c r="F208" s="254" t="s">
        <v>2531</v>
      </c>
      <c r="G208" s="77"/>
      <c r="H208" s="77"/>
      <c r="I208" s="207"/>
      <c r="J208" s="77"/>
      <c r="K208" s="77"/>
      <c r="L208" s="75"/>
      <c r="M208" s="255"/>
      <c r="N208" s="50"/>
      <c r="O208" s="50"/>
      <c r="P208" s="50"/>
      <c r="Q208" s="50"/>
      <c r="R208" s="50"/>
      <c r="S208" s="50"/>
      <c r="T208" s="98"/>
      <c r="AT208" s="26" t="s">
        <v>1720</v>
      </c>
      <c r="AU208" s="26" t="s">
        <v>88</v>
      </c>
    </row>
    <row r="209" spans="2:65" s="1" customFormat="1" ht="16.5" customHeight="1">
      <c r="B209" s="49"/>
      <c r="C209" s="237" t="s">
        <v>841</v>
      </c>
      <c r="D209" s="237" t="s">
        <v>190</v>
      </c>
      <c r="E209" s="238" t="s">
        <v>2532</v>
      </c>
      <c r="F209" s="239" t="s">
        <v>2533</v>
      </c>
      <c r="G209" s="240" t="s">
        <v>2403</v>
      </c>
      <c r="H209" s="241">
        <v>2</v>
      </c>
      <c r="I209" s="242"/>
      <c r="J209" s="243">
        <f>ROUND(I209*H209,2)</f>
        <v>0</v>
      </c>
      <c r="K209" s="239" t="s">
        <v>34</v>
      </c>
      <c r="L209" s="75"/>
      <c r="M209" s="244" t="s">
        <v>34</v>
      </c>
      <c r="N209" s="245" t="s">
        <v>49</v>
      </c>
      <c r="O209" s="50"/>
      <c r="P209" s="246">
        <f>O209*H209</f>
        <v>0</v>
      </c>
      <c r="Q209" s="246">
        <v>0</v>
      </c>
      <c r="R209" s="246">
        <f>Q209*H209</f>
        <v>0</v>
      </c>
      <c r="S209" s="246">
        <v>0</v>
      </c>
      <c r="T209" s="247">
        <f>S209*H209</f>
        <v>0</v>
      </c>
      <c r="AR209" s="26" t="s">
        <v>338</v>
      </c>
      <c r="AT209" s="26" t="s">
        <v>190</v>
      </c>
      <c r="AU209" s="26" t="s">
        <v>88</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338</v>
      </c>
      <c r="BM209" s="26" t="s">
        <v>1459</v>
      </c>
    </row>
    <row r="210" spans="2:65" s="1" customFormat="1" ht="16.5" customHeight="1">
      <c r="B210" s="49"/>
      <c r="C210" s="237" t="s">
        <v>878</v>
      </c>
      <c r="D210" s="237" t="s">
        <v>190</v>
      </c>
      <c r="E210" s="238" t="s">
        <v>2534</v>
      </c>
      <c r="F210" s="239" t="s">
        <v>2506</v>
      </c>
      <c r="G210" s="240" t="s">
        <v>2403</v>
      </c>
      <c r="H210" s="241">
        <v>1</v>
      </c>
      <c r="I210" s="242"/>
      <c r="J210" s="243">
        <f>ROUND(I210*H210,2)</f>
        <v>0</v>
      </c>
      <c r="K210" s="239" t="s">
        <v>34</v>
      </c>
      <c r="L210" s="75"/>
      <c r="M210" s="244" t="s">
        <v>34</v>
      </c>
      <c r="N210" s="245" t="s">
        <v>49</v>
      </c>
      <c r="O210" s="50"/>
      <c r="P210" s="246">
        <f>O210*H210</f>
        <v>0</v>
      </c>
      <c r="Q210" s="246">
        <v>0</v>
      </c>
      <c r="R210" s="246">
        <f>Q210*H210</f>
        <v>0</v>
      </c>
      <c r="S210" s="246">
        <v>0</v>
      </c>
      <c r="T210" s="247">
        <f>S210*H210</f>
        <v>0</v>
      </c>
      <c r="AR210" s="26" t="s">
        <v>338</v>
      </c>
      <c r="AT210" s="26" t="s">
        <v>190</v>
      </c>
      <c r="AU210" s="26" t="s">
        <v>88</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338</v>
      </c>
      <c r="BM210" s="26" t="s">
        <v>1488</v>
      </c>
    </row>
    <row r="211" spans="2:47" s="1" customFormat="1" ht="13.5">
      <c r="B211" s="49"/>
      <c r="C211" s="77"/>
      <c r="D211" s="253" t="s">
        <v>1720</v>
      </c>
      <c r="E211" s="77"/>
      <c r="F211" s="254" t="s">
        <v>2507</v>
      </c>
      <c r="G211" s="77"/>
      <c r="H211" s="77"/>
      <c r="I211" s="207"/>
      <c r="J211" s="77"/>
      <c r="K211" s="77"/>
      <c r="L211" s="75"/>
      <c r="M211" s="255"/>
      <c r="N211" s="50"/>
      <c r="O211" s="50"/>
      <c r="P211" s="50"/>
      <c r="Q211" s="50"/>
      <c r="R211" s="50"/>
      <c r="S211" s="50"/>
      <c r="T211" s="98"/>
      <c r="AT211" s="26" t="s">
        <v>1720</v>
      </c>
      <c r="AU211" s="26" t="s">
        <v>88</v>
      </c>
    </row>
    <row r="212" spans="2:65" s="1" customFormat="1" ht="16.5" customHeight="1">
      <c r="B212" s="49"/>
      <c r="C212" s="237" t="s">
        <v>885</v>
      </c>
      <c r="D212" s="237" t="s">
        <v>190</v>
      </c>
      <c r="E212" s="238" t="s">
        <v>2535</v>
      </c>
      <c r="F212" s="239" t="s">
        <v>2509</v>
      </c>
      <c r="G212" s="240" t="s">
        <v>2403</v>
      </c>
      <c r="H212" s="241">
        <v>2</v>
      </c>
      <c r="I212" s="242"/>
      <c r="J212" s="243">
        <f>ROUND(I212*H212,2)</f>
        <v>0</v>
      </c>
      <c r="K212" s="239" t="s">
        <v>34</v>
      </c>
      <c r="L212" s="75"/>
      <c r="M212" s="244" t="s">
        <v>34</v>
      </c>
      <c r="N212" s="245" t="s">
        <v>49</v>
      </c>
      <c r="O212" s="50"/>
      <c r="P212" s="246">
        <f>O212*H212</f>
        <v>0</v>
      </c>
      <c r="Q212" s="246">
        <v>0</v>
      </c>
      <c r="R212" s="246">
        <f>Q212*H212</f>
        <v>0</v>
      </c>
      <c r="S212" s="246">
        <v>0</v>
      </c>
      <c r="T212" s="247">
        <f>S212*H212</f>
        <v>0</v>
      </c>
      <c r="AR212" s="26" t="s">
        <v>338</v>
      </c>
      <c r="AT212" s="26" t="s">
        <v>190</v>
      </c>
      <c r="AU212" s="26" t="s">
        <v>88</v>
      </c>
      <c r="AY212" s="26" t="s">
        <v>187</v>
      </c>
      <c r="BE212" s="248">
        <f>IF(N212="základní",J212,0)</f>
        <v>0</v>
      </c>
      <c r="BF212" s="248">
        <f>IF(N212="snížená",J212,0)</f>
        <v>0</v>
      </c>
      <c r="BG212" s="248">
        <f>IF(N212="zákl. přenesená",J212,0)</f>
        <v>0</v>
      </c>
      <c r="BH212" s="248">
        <f>IF(N212="sníž. přenesená",J212,0)</f>
        <v>0</v>
      </c>
      <c r="BI212" s="248">
        <f>IF(N212="nulová",J212,0)</f>
        <v>0</v>
      </c>
      <c r="BJ212" s="26" t="s">
        <v>86</v>
      </c>
      <c r="BK212" s="248">
        <f>ROUND(I212*H212,2)</f>
        <v>0</v>
      </c>
      <c r="BL212" s="26" t="s">
        <v>338</v>
      </c>
      <c r="BM212" s="26" t="s">
        <v>1499</v>
      </c>
    </row>
    <row r="213" spans="2:47" s="1" customFormat="1" ht="13.5">
      <c r="B213" s="49"/>
      <c r="C213" s="77"/>
      <c r="D213" s="253" t="s">
        <v>1720</v>
      </c>
      <c r="E213" s="77"/>
      <c r="F213" s="254" t="s">
        <v>2536</v>
      </c>
      <c r="G213" s="77"/>
      <c r="H213" s="77"/>
      <c r="I213" s="207"/>
      <c r="J213" s="77"/>
      <c r="K213" s="77"/>
      <c r="L213" s="75"/>
      <c r="M213" s="255"/>
      <c r="N213" s="50"/>
      <c r="O213" s="50"/>
      <c r="P213" s="50"/>
      <c r="Q213" s="50"/>
      <c r="R213" s="50"/>
      <c r="S213" s="50"/>
      <c r="T213" s="98"/>
      <c r="AT213" s="26" t="s">
        <v>1720</v>
      </c>
      <c r="AU213" s="26" t="s">
        <v>88</v>
      </c>
    </row>
    <row r="214" spans="2:65" s="1" customFormat="1" ht="16.5" customHeight="1">
      <c r="B214" s="49"/>
      <c r="C214" s="237" t="s">
        <v>891</v>
      </c>
      <c r="D214" s="237" t="s">
        <v>190</v>
      </c>
      <c r="E214" s="238" t="s">
        <v>2537</v>
      </c>
      <c r="F214" s="239" t="s">
        <v>2538</v>
      </c>
      <c r="G214" s="240" t="s">
        <v>2403</v>
      </c>
      <c r="H214" s="241">
        <v>1</v>
      </c>
      <c r="I214" s="242"/>
      <c r="J214" s="243">
        <f>ROUND(I214*H214,2)</f>
        <v>0</v>
      </c>
      <c r="K214" s="239" t="s">
        <v>34</v>
      </c>
      <c r="L214" s="75"/>
      <c r="M214" s="244" t="s">
        <v>34</v>
      </c>
      <c r="N214" s="245" t="s">
        <v>49</v>
      </c>
      <c r="O214" s="50"/>
      <c r="P214" s="246">
        <f>O214*H214</f>
        <v>0</v>
      </c>
      <c r="Q214" s="246">
        <v>0</v>
      </c>
      <c r="R214" s="246">
        <f>Q214*H214</f>
        <v>0</v>
      </c>
      <c r="S214" s="246">
        <v>0</v>
      </c>
      <c r="T214" s="247">
        <f>S214*H214</f>
        <v>0</v>
      </c>
      <c r="AR214" s="26" t="s">
        <v>338</v>
      </c>
      <c r="AT214" s="26" t="s">
        <v>190</v>
      </c>
      <c r="AU214" s="26" t="s">
        <v>88</v>
      </c>
      <c r="AY214" s="26" t="s">
        <v>187</v>
      </c>
      <c r="BE214" s="248">
        <f>IF(N214="základní",J214,0)</f>
        <v>0</v>
      </c>
      <c r="BF214" s="248">
        <f>IF(N214="snížená",J214,0)</f>
        <v>0</v>
      </c>
      <c r="BG214" s="248">
        <f>IF(N214="zákl. přenesená",J214,0)</f>
        <v>0</v>
      </c>
      <c r="BH214" s="248">
        <f>IF(N214="sníž. přenesená",J214,0)</f>
        <v>0</v>
      </c>
      <c r="BI214" s="248">
        <f>IF(N214="nulová",J214,0)</f>
        <v>0</v>
      </c>
      <c r="BJ214" s="26" t="s">
        <v>86</v>
      </c>
      <c r="BK214" s="248">
        <f>ROUND(I214*H214,2)</f>
        <v>0</v>
      </c>
      <c r="BL214" s="26" t="s">
        <v>338</v>
      </c>
      <c r="BM214" s="26" t="s">
        <v>1529</v>
      </c>
    </row>
    <row r="215" spans="2:47" s="1" customFormat="1" ht="13.5">
      <c r="B215" s="49"/>
      <c r="C215" s="77"/>
      <c r="D215" s="253" t="s">
        <v>1720</v>
      </c>
      <c r="E215" s="77"/>
      <c r="F215" s="254" t="s">
        <v>2539</v>
      </c>
      <c r="G215" s="77"/>
      <c r="H215" s="77"/>
      <c r="I215" s="207"/>
      <c r="J215" s="77"/>
      <c r="K215" s="77"/>
      <c r="L215" s="75"/>
      <c r="M215" s="255"/>
      <c r="N215" s="50"/>
      <c r="O215" s="50"/>
      <c r="P215" s="50"/>
      <c r="Q215" s="50"/>
      <c r="R215" s="50"/>
      <c r="S215" s="50"/>
      <c r="T215" s="98"/>
      <c r="AT215" s="26" t="s">
        <v>1720</v>
      </c>
      <c r="AU215" s="26" t="s">
        <v>88</v>
      </c>
    </row>
    <row r="216" spans="2:65" s="1" customFormat="1" ht="16.5" customHeight="1">
      <c r="B216" s="49"/>
      <c r="C216" s="237" t="s">
        <v>900</v>
      </c>
      <c r="D216" s="237" t="s">
        <v>190</v>
      </c>
      <c r="E216" s="238" t="s">
        <v>2540</v>
      </c>
      <c r="F216" s="239" t="s">
        <v>2515</v>
      </c>
      <c r="G216" s="240" t="s">
        <v>2403</v>
      </c>
      <c r="H216" s="241">
        <v>1</v>
      </c>
      <c r="I216" s="242"/>
      <c r="J216" s="243">
        <f>ROUND(I216*H216,2)</f>
        <v>0</v>
      </c>
      <c r="K216" s="239" t="s">
        <v>34</v>
      </c>
      <c r="L216" s="75"/>
      <c r="M216" s="244" t="s">
        <v>34</v>
      </c>
      <c r="N216" s="245" t="s">
        <v>49</v>
      </c>
      <c r="O216" s="50"/>
      <c r="P216" s="246">
        <f>O216*H216</f>
        <v>0</v>
      </c>
      <c r="Q216" s="246">
        <v>0</v>
      </c>
      <c r="R216" s="246">
        <f>Q216*H216</f>
        <v>0</v>
      </c>
      <c r="S216" s="246">
        <v>0</v>
      </c>
      <c r="T216" s="247">
        <f>S216*H216</f>
        <v>0</v>
      </c>
      <c r="AR216" s="26" t="s">
        <v>338</v>
      </c>
      <c r="AT216" s="26" t="s">
        <v>190</v>
      </c>
      <c r="AU216" s="26" t="s">
        <v>88</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338</v>
      </c>
      <c r="BM216" s="26" t="s">
        <v>1540</v>
      </c>
    </row>
    <row r="217" spans="2:47" s="1" customFormat="1" ht="13.5">
      <c r="B217" s="49"/>
      <c r="C217" s="77"/>
      <c r="D217" s="253" t="s">
        <v>1720</v>
      </c>
      <c r="E217" s="77"/>
      <c r="F217" s="254" t="s">
        <v>2541</v>
      </c>
      <c r="G217" s="77"/>
      <c r="H217" s="77"/>
      <c r="I217" s="207"/>
      <c r="J217" s="77"/>
      <c r="K217" s="77"/>
      <c r="L217" s="75"/>
      <c r="M217" s="255"/>
      <c r="N217" s="50"/>
      <c r="O217" s="50"/>
      <c r="P217" s="50"/>
      <c r="Q217" s="50"/>
      <c r="R217" s="50"/>
      <c r="S217" s="50"/>
      <c r="T217" s="98"/>
      <c r="AT217" s="26" t="s">
        <v>1720</v>
      </c>
      <c r="AU217" s="26" t="s">
        <v>88</v>
      </c>
    </row>
    <row r="218" spans="2:65" s="1" customFormat="1" ht="16.5" customHeight="1">
      <c r="B218" s="49"/>
      <c r="C218" s="237" t="s">
        <v>905</v>
      </c>
      <c r="D218" s="237" t="s">
        <v>190</v>
      </c>
      <c r="E218" s="238" t="s">
        <v>2542</v>
      </c>
      <c r="F218" s="239" t="s">
        <v>2543</v>
      </c>
      <c r="G218" s="240" t="s">
        <v>2403</v>
      </c>
      <c r="H218" s="241">
        <v>1</v>
      </c>
      <c r="I218" s="242"/>
      <c r="J218" s="243">
        <f>ROUND(I218*H218,2)</f>
        <v>0</v>
      </c>
      <c r="K218" s="239" t="s">
        <v>34</v>
      </c>
      <c r="L218" s="75"/>
      <c r="M218" s="244" t="s">
        <v>34</v>
      </c>
      <c r="N218" s="245" t="s">
        <v>49</v>
      </c>
      <c r="O218" s="50"/>
      <c r="P218" s="246">
        <f>O218*H218</f>
        <v>0</v>
      </c>
      <c r="Q218" s="246">
        <v>0</v>
      </c>
      <c r="R218" s="246">
        <f>Q218*H218</f>
        <v>0</v>
      </c>
      <c r="S218" s="246">
        <v>0</v>
      </c>
      <c r="T218" s="247">
        <f>S218*H218</f>
        <v>0</v>
      </c>
      <c r="AR218" s="26" t="s">
        <v>338</v>
      </c>
      <c r="AT218" s="26" t="s">
        <v>190</v>
      </c>
      <c r="AU218" s="26" t="s">
        <v>88</v>
      </c>
      <c r="AY218" s="26" t="s">
        <v>187</v>
      </c>
      <c r="BE218" s="248">
        <f>IF(N218="základní",J218,0)</f>
        <v>0</v>
      </c>
      <c r="BF218" s="248">
        <f>IF(N218="snížená",J218,0)</f>
        <v>0</v>
      </c>
      <c r="BG218" s="248">
        <f>IF(N218="zákl. přenesená",J218,0)</f>
        <v>0</v>
      </c>
      <c r="BH218" s="248">
        <f>IF(N218="sníž. přenesená",J218,0)</f>
        <v>0</v>
      </c>
      <c r="BI218" s="248">
        <f>IF(N218="nulová",J218,0)</f>
        <v>0</v>
      </c>
      <c r="BJ218" s="26" t="s">
        <v>86</v>
      </c>
      <c r="BK218" s="248">
        <f>ROUND(I218*H218,2)</f>
        <v>0</v>
      </c>
      <c r="BL218" s="26" t="s">
        <v>338</v>
      </c>
      <c r="BM218" s="26" t="s">
        <v>1557</v>
      </c>
    </row>
    <row r="219" spans="2:47" s="1" customFormat="1" ht="13.5">
      <c r="B219" s="49"/>
      <c r="C219" s="77"/>
      <c r="D219" s="253" t="s">
        <v>1720</v>
      </c>
      <c r="E219" s="77"/>
      <c r="F219" s="254" t="s">
        <v>2544</v>
      </c>
      <c r="G219" s="77"/>
      <c r="H219" s="77"/>
      <c r="I219" s="207"/>
      <c r="J219" s="77"/>
      <c r="K219" s="77"/>
      <c r="L219" s="75"/>
      <c r="M219" s="255"/>
      <c r="N219" s="50"/>
      <c r="O219" s="50"/>
      <c r="P219" s="50"/>
      <c r="Q219" s="50"/>
      <c r="R219" s="50"/>
      <c r="S219" s="50"/>
      <c r="T219" s="98"/>
      <c r="AT219" s="26" t="s">
        <v>1720</v>
      </c>
      <c r="AU219" s="26" t="s">
        <v>88</v>
      </c>
    </row>
    <row r="220" spans="2:65" s="1" customFormat="1" ht="16.5" customHeight="1">
      <c r="B220" s="49"/>
      <c r="C220" s="237" t="s">
        <v>913</v>
      </c>
      <c r="D220" s="237" t="s">
        <v>190</v>
      </c>
      <c r="E220" s="238" t="s">
        <v>2545</v>
      </c>
      <c r="F220" s="239" t="s">
        <v>2543</v>
      </c>
      <c r="G220" s="240" t="s">
        <v>2403</v>
      </c>
      <c r="H220" s="241">
        <v>6</v>
      </c>
      <c r="I220" s="242"/>
      <c r="J220" s="243">
        <f>ROUND(I220*H220,2)</f>
        <v>0</v>
      </c>
      <c r="K220" s="239" t="s">
        <v>34</v>
      </c>
      <c r="L220" s="75"/>
      <c r="M220" s="244" t="s">
        <v>34</v>
      </c>
      <c r="N220" s="245" t="s">
        <v>49</v>
      </c>
      <c r="O220" s="50"/>
      <c r="P220" s="246">
        <f>O220*H220</f>
        <v>0</v>
      </c>
      <c r="Q220" s="246">
        <v>0</v>
      </c>
      <c r="R220" s="246">
        <f>Q220*H220</f>
        <v>0</v>
      </c>
      <c r="S220" s="246">
        <v>0</v>
      </c>
      <c r="T220" s="247">
        <f>S220*H220</f>
        <v>0</v>
      </c>
      <c r="AR220" s="26" t="s">
        <v>338</v>
      </c>
      <c r="AT220" s="26" t="s">
        <v>190</v>
      </c>
      <c r="AU220" s="26" t="s">
        <v>88</v>
      </c>
      <c r="AY220" s="26" t="s">
        <v>187</v>
      </c>
      <c r="BE220" s="248">
        <f>IF(N220="základní",J220,0)</f>
        <v>0</v>
      </c>
      <c r="BF220" s="248">
        <f>IF(N220="snížená",J220,0)</f>
        <v>0</v>
      </c>
      <c r="BG220" s="248">
        <f>IF(N220="zákl. přenesená",J220,0)</f>
        <v>0</v>
      </c>
      <c r="BH220" s="248">
        <f>IF(N220="sníž. přenesená",J220,0)</f>
        <v>0</v>
      </c>
      <c r="BI220" s="248">
        <f>IF(N220="nulová",J220,0)</f>
        <v>0</v>
      </c>
      <c r="BJ220" s="26" t="s">
        <v>86</v>
      </c>
      <c r="BK220" s="248">
        <f>ROUND(I220*H220,2)</f>
        <v>0</v>
      </c>
      <c r="BL220" s="26" t="s">
        <v>338</v>
      </c>
      <c r="BM220" s="26" t="s">
        <v>1569</v>
      </c>
    </row>
    <row r="221" spans="2:47" s="1" customFormat="1" ht="13.5">
      <c r="B221" s="49"/>
      <c r="C221" s="77"/>
      <c r="D221" s="253" t="s">
        <v>1720</v>
      </c>
      <c r="E221" s="77"/>
      <c r="F221" s="254" t="s">
        <v>2546</v>
      </c>
      <c r="G221" s="77"/>
      <c r="H221" s="77"/>
      <c r="I221" s="207"/>
      <c r="J221" s="77"/>
      <c r="K221" s="77"/>
      <c r="L221" s="75"/>
      <c r="M221" s="255"/>
      <c r="N221" s="50"/>
      <c r="O221" s="50"/>
      <c r="P221" s="50"/>
      <c r="Q221" s="50"/>
      <c r="R221" s="50"/>
      <c r="S221" s="50"/>
      <c r="T221" s="98"/>
      <c r="AT221" s="26" t="s">
        <v>1720</v>
      </c>
      <c r="AU221" s="26" t="s">
        <v>88</v>
      </c>
    </row>
    <row r="222" spans="2:65" s="1" customFormat="1" ht="16.5" customHeight="1">
      <c r="B222" s="49"/>
      <c r="C222" s="237" t="s">
        <v>920</v>
      </c>
      <c r="D222" s="237" t="s">
        <v>190</v>
      </c>
      <c r="E222" s="238" t="s">
        <v>2547</v>
      </c>
      <c r="F222" s="239" t="s">
        <v>2472</v>
      </c>
      <c r="G222" s="240" t="s">
        <v>2426</v>
      </c>
      <c r="H222" s="241">
        <v>1</v>
      </c>
      <c r="I222" s="242"/>
      <c r="J222" s="243">
        <f>ROUND(I222*H222,2)</f>
        <v>0</v>
      </c>
      <c r="K222" s="239" t="s">
        <v>34</v>
      </c>
      <c r="L222" s="75"/>
      <c r="M222" s="244" t="s">
        <v>34</v>
      </c>
      <c r="N222" s="245" t="s">
        <v>49</v>
      </c>
      <c r="O222" s="50"/>
      <c r="P222" s="246">
        <f>O222*H222</f>
        <v>0</v>
      </c>
      <c r="Q222" s="246">
        <v>0</v>
      </c>
      <c r="R222" s="246">
        <f>Q222*H222</f>
        <v>0</v>
      </c>
      <c r="S222" s="246">
        <v>0</v>
      </c>
      <c r="T222" s="247">
        <f>S222*H222</f>
        <v>0</v>
      </c>
      <c r="AR222" s="26" t="s">
        <v>338</v>
      </c>
      <c r="AT222" s="26" t="s">
        <v>190</v>
      </c>
      <c r="AU222" s="26" t="s">
        <v>88</v>
      </c>
      <c r="AY222" s="26" t="s">
        <v>187</v>
      </c>
      <c r="BE222" s="248">
        <f>IF(N222="základní",J222,0)</f>
        <v>0</v>
      </c>
      <c r="BF222" s="248">
        <f>IF(N222="snížená",J222,0)</f>
        <v>0</v>
      </c>
      <c r="BG222" s="248">
        <f>IF(N222="zákl. přenesená",J222,0)</f>
        <v>0</v>
      </c>
      <c r="BH222" s="248">
        <f>IF(N222="sníž. přenesená",J222,0)</f>
        <v>0</v>
      </c>
      <c r="BI222" s="248">
        <f>IF(N222="nulová",J222,0)</f>
        <v>0</v>
      </c>
      <c r="BJ222" s="26" t="s">
        <v>86</v>
      </c>
      <c r="BK222" s="248">
        <f>ROUND(I222*H222,2)</f>
        <v>0</v>
      </c>
      <c r="BL222" s="26" t="s">
        <v>338</v>
      </c>
      <c r="BM222" s="26" t="s">
        <v>1583</v>
      </c>
    </row>
    <row r="223" spans="2:47" s="1" customFormat="1" ht="13.5">
      <c r="B223" s="49"/>
      <c r="C223" s="77"/>
      <c r="D223" s="253" t="s">
        <v>1720</v>
      </c>
      <c r="E223" s="77"/>
      <c r="F223" s="254" t="s">
        <v>2548</v>
      </c>
      <c r="G223" s="77"/>
      <c r="H223" s="77"/>
      <c r="I223" s="207"/>
      <c r="J223" s="77"/>
      <c r="K223" s="77"/>
      <c r="L223" s="75"/>
      <c r="M223" s="255"/>
      <c r="N223" s="50"/>
      <c r="O223" s="50"/>
      <c r="P223" s="50"/>
      <c r="Q223" s="50"/>
      <c r="R223" s="50"/>
      <c r="S223" s="50"/>
      <c r="T223" s="98"/>
      <c r="AT223" s="26" t="s">
        <v>1720</v>
      </c>
      <c r="AU223" s="26" t="s">
        <v>88</v>
      </c>
    </row>
    <row r="224" spans="2:65" s="1" customFormat="1" ht="16.5" customHeight="1">
      <c r="B224" s="49"/>
      <c r="C224" s="237" t="s">
        <v>925</v>
      </c>
      <c r="D224" s="237" t="s">
        <v>190</v>
      </c>
      <c r="E224" s="238" t="s">
        <v>2549</v>
      </c>
      <c r="F224" s="239" t="s">
        <v>2472</v>
      </c>
      <c r="G224" s="240" t="s">
        <v>2426</v>
      </c>
      <c r="H224" s="241">
        <v>3</v>
      </c>
      <c r="I224" s="242"/>
      <c r="J224" s="243">
        <f>ROUND(I224*H224,2)</f>
        <v>0</v>
      </c>
      <c r="K224" s="239" t="s">
        <v>34</v>
      </c>
      <c r="L224" s="75"/>
      <c r="M224" s="244" t="s">
        <v>34</v>
      </c>
      <c r="N224" s="245" t="s">
        <v>49</v>
      </c>
      <c r="O224" s="50"/>
      <c r="P224" s="246">
        <f>O224*H224</f>
        <v>0</v>
      </c>
      <c r="Q224" s="246">
        <v>0</v>
      </c>
      <c r="R224" s="246">
        <f>Q224*H224</f>
        <v>0</v>
      </c>
      <c r="S224" s="246">
        <v>0</v>
      </c>
      <c r="T224" s="247">
        <f>S224*H224</f>
        <v>0</v>
      </c>
      <c r="AR224" s="26" t="s">
        <v>338</v>
      </c>
      <c r="AT224" s="26" t="s">
        <v>190</v>
      </c>
      <c r="AU224" s="26" t="s">
        <v>88</v>
      </c>
      <c r="AY224" s="26" t="s">
        <v>187</v>
      </c>
      <c r="BE224" s="248">
        <f>IF(N224="základní",J224,0)</f>
        <v>0</v>
      </c>
      <c r="BF224" s="248">
        <f>IF(N224="snížená",J224,0)</f>
        <v>0</v>
      </c>
      <c r="BG224" s="248">
        <f>IF(N224="zákl. přenesená",J224,0)</f>
        <v>0</v>
      </c>
      <c r="BH224" s="248">
        <f>IF(N224="sníž. přenesená",J224,0)</f>
        <v>0</v>
      </c>
      <c r="BI224" s="248">
        <f>IF(N224="nulová",J224,0)</f>
        <v>0</v>
      </c>
      <c r="BJ224" s="26" t="s">
        <v>86</v>
      </c>
      <c r="BK224" s="248">
        <f>ROUND(I224*H224,2)</f>
        <v>0</v>
      </c>
      <c r="BL224" s="26" t="s">
        <v>338</v>
      </c>
      <c r="BM224" s="26" t="s">
        <v>1594</v>
      </c>
    </row>
    <row r="225" spans="2:47" s="1" customFormat="1" ht="13.5">
      <c r="B225" s="49"/>
      <c r="C225" s="77"/>
      <c r="D225" s="253" t="s">
        <v>1720</v>
      </c>
      <c r="E225" s="77"/>
      <c r="F225" s="254" t="s">
        <v>2550</v>
      </c>
      <c r="G225" s="77"/>
      <c r="H225" s="77"/>
      <c r="I225" s="207"/>
      <c r="J225" s="77"/>
      <c r="K225" s="77"/>
      <c r="L225" s="75"/>
      <c r="M225" s="255"/>
      <c r="N225" s="50"/>
      <c r="O225" s="50"/>
      <c r="P225" s="50"/>
      <c r="Q225" s="50"/>
      <c r="R225" s="50"/>
      <c r="S225" s="50"/>
      <c r="T225" s="98"/>
      <c r="AT225" s="26" t="s">
        <v>1720</v>
      </c>
      <c r="AU225" s="26" t="s">
        <v>88</v>
      </c>
    </row>
    <row r="226" spans="2:65" s="1" customFormat="1" ht="25.5" customHeight="1">
      <c r="B226" s="49"/>
      <c r="C226" s="237" t="s">
        <v>930</v>
      </c>
      <c r="D226" s="237" t="s">
        <v>190</v>
      </c>
      <c r="E226" s="238" t="s">
        <v>2551</v>
      </c>
      <c r="F226" s="239" t="s">
        <v>2483</v>
      </c>
      <c r="G226" s="240" t="s">
        <v>2426</v>
      </c>
      <c r="H226" s="241">
        <v>18</v>
      </c>
      <c r="I226" s="242"/>
      <c r="J226" s="243">
        <f>ROUND(I226*H226,2)</f>
        <v>0</v>
      </c>
      <c r="K226" s="239" t="s">
        <v>34</v>
      </c>
      <c r="L226" s="75"/>
      <c r="M226" s="244" t="s">
        <v>34</v>
      </c>
      <c r="N226" s="245" t="s">
        <v>49</v>
      </c>
      <c r="O226" s="50"/>
      <c r="P226" s="246">
        <f>O226*H226</f>
        <v>0</v>
      </c>
      <c r="Q226" s="246">
        <v>0</v>
      </c>
      <c r="R226" s="246">
        <f>Q226*H226</f>
        <v>0</v>
      </c>
      <c r="S226" s="246">
        <v>0</v>
      </c>
      <c r="T226" s="247">
        <f>S226*H226</f>
        <v>0</v>
      </c>
      <c r="AR226" s="26" t="s">
        <v>338</v>
      </c>
      <c r="AT226" s="26" t="s">
        <v>190</v>
      </c>
      <c r="AU226" s="26" t="s">
        <v>88</v>
      </c>
      <c r="AY226" s="26" t="s">
        <v>187</v>
      </c>
      <c r="BE226" s="248">
        <f>IF(N226="základní",J226,0)</f>
        <v>0</v>
      </c>
      <c r="BF226" s="248">
        <f>IF(N226="snížená",J226,0)</f>
        <v>0</v>
      </c>
      <c r="BG226" s="248">
        <f>IF(N226="zákl. přenesená",J226,0)</f>
        <v>0</v>
      </c>
      <c r="BH226" s="248">
        <f>IF(N226="sníž. přenesená",J226,0)</f>
        <v>0</v>
      </c>
      <c r="BI226" s="248">
        <f>IF(N226="nulová",J226,0)</f>
        <v>0</v>
      </c>
      <c r="BJ226" s="26" t="s">
        <v>86</v>
      </c>
      <c r="BK226" s="248">
        <f>ROUND(I226*H226,2)</f>
        <v>0</v>
      </c>
      <c r="BL226" s="26" t="s">
        <v>338</v>
      </c>
      <c r="BM226" s="26" t="s">
        <v>1606</v>
      </c>
    </row>
    <row r="227" spans="2:65" s="1" customFormat="1" ht="25.5" customHeight="1">
      <c r="B227" s="49"/>
      <c r="C227" s="237" t="s">
        <v>935</v>
      </c>
      <c r="D227" s="237" t="s">
        <v>190</v>
      </c>
      <c r="E227" s="238" t="s">
        <v>2552</v>
      </c>
      <c r="F227" s="239" t="s">
        <v>2553</v>
      </c>
      <c r="G227" s="240" t="s">
        <v>2403</v>
      </c>
      <c r="H227" s="241">
        <v>7</v>
      </c>
      <c r="I227" s="242"/>
      <c r="J227" s="243">
        <f>ROUND(I227*H227,2)</f>
        <v>0</v>
      </c>
      <c r="K227" s="239" t="s">
        <v>34</v>
      </c>
      <c r="L227" s="75"/>
      <c r="M227" s="244" t="s">
        <v>34</v>
      </c>
      <c r="N227" s="245" t="s">
        <v>49</v>
      </c>
      <c r="O227" s="50"/>
      <c r="P227" s="246">
        <f>O227*H227</f>
        <v>0</v>
      </c>
      <c r="Q227" s="246">
        <v>0</v>
      </c>
      <c r="R227" s="246">
        <f>Q227*H227</f>
        <v>0</v>
      </c>
      <c r="S227" s="246">
        <v>0</v>
      </c>
      <c r="T227" s="247">
        <f>S227*H227</f>
        <v>0</v>
      </c>
      <c r="AR227" s="26" t="s">
        <v>338</v>
      </c>
      <c r="AT227" s="26" t="s">
        <v>190</v>
      </c>
      <c r="AU227" s="26" t="s">
        <v>88</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338</v>
      </c>
      <c r="BM227" s="26" t="s">
        <v>1618</v>
      </c>
    </row>
    <row r="228" spans="2:65" s="1" customFormat="1" ht="25.5" customHeight="1">
      <c r="B228" s="49"/>
      <c r="C228" s="237" t="s">
        <v>940</v>
      </c>
      <c r="D228" s="237" t="s">
        <v>190</v>
      </c>
      <c r="E228" s="238" t="s">
        <v>2554</v>
      </c>
      <c r="F228" s="239" t="s">
        <v>2555</v>
      </c>
      <c r="G228" s="240" t="s">
        <v>2426</v>
      </c>
      <c r="H228" s="241">
        <v>6</v>
      </c>
      <c r="I228" s="242"/>
      <c r="J228" s="243">
        <f>ROUND(I228*H228,2)</f>
        <v>0</v>
      </c>
      <c r="K228" s="239" t="s">
        <v>34</v>
      </c>
      <c r="L228" s="75"/>
      <c r="M228" s="244" t="s">
        <v>34</v>
      </c>
      <c r="N228" s="245" t="s">
        <v>49</v>
      </c>
      <c r="O228" s="50"/>
      <c r="P228" s="246">
        <f>O228*H228</f>
        <v>0</v>
      </c>
      <c r="Q228" s="246">
        <v>0</v>
      </c>
      <c r="R228" s="246">
        <f>Q228*H228</f>
        <v>0</v>
      </c>
      <c r="S228" s="246">
        <v>0</v>
      </c>
      <c r="T228" s="247">
        <f>S228*H228</f>
        <v>0</v>
      </c>
      <c r="AR228" s="26" t="s">
        <v>338</v>
      </c>
      <c r="AT228" s="26" t="s">
        <v>190</v>
      </c>
      <c r="AU228" s="26" t="s">
        <v>88</v>
      </c>
      <c r="AY228" s="26" t="s">
        <v>187</v>
      </c>
      <c r="BE228" s="248">
        <f>IF(N228="základní",J228,0)</f>
        <v>0</v>
      </c>
      <c r="BF228" s="248">
        <f>IF(N228="snížená",J228,0)</f>
        <v>0</v>
      </c>
      <c r="BG228" s="248">
        <f>IF(N228="zákl. přenesená",J228,0)</f>
        <v>0</v>
      </c>
      <c r="BH228" s="248">
        <f>IF(N228="sníž. přenesená",J228,0)</f>
        <v>0</v>
      </c>
      <c r="BI228" s="248">
        <f>IF(N228="nulová",J228,0)</f>
        <v>0</v>
      </c>
      <c r="BJ228" s="26" t="s">
        <v>86</v>
      </c>
      <c r="BK228" s="248">
        <f>ROUND(I228*H228,2)</f>
        <v>0</v>
      </c>
      <c r="BL228" s="26" t="s">
        <v>338</v>
      </c>
      <c r="BM228" s="26" t="s">
        <v>1629</v>
      </c>
    </row>
    <row r="229" spans="2:65" s="1" customFormat="1" ht="25.5" customHeight="1">
      <c r="B229" s="49"/>
      <c r="C229" s="237" t="s">
        <v>945</v>
      </c>
      <c r="D229" s="237" t="s">
        <v>190</v>
      </c>
      <c r="E229" s="238" t="s">
        <v>2556</v>
      </c>
      <c r="F229" s="239" t="s">
        <v>2557</v>
      </c>
      <c r="G229" s="240" t="s">
        <v>2403</v>
      </c>
      <c r="H229" s="241">
        <v>7</v>
      </c>
      <c r="I229" s="242"/>
      <c r="J229" s="243">
        <f>ROUND(I229*H229,2)</f>
        <v>0</v>
      </c>
      <c r="K229" s="239" t="s">
        <v>34</v>
      </c>
      <c r="L229" s="75"/>
      <c r="M229" s="244" t="s">
        <v>34</v>
      </c>
      <c r="N229" s="245" t="s">
        <v>49</v>
      </c>
      <c r="O229" s="50"/>
      <c r="P229" s="246">
        <f>O229*H229</f>
        <v>0</v>
      </c>
      <c r="Q229" s="246">
        <v>0</v>
      </c>
      <c r="R229" s="246">
        <f>Q229*H229</f>
        <v>0</v>
      </c>
      <c r="S229" s="246">
        <v>0</v>
      </c>
      <c r="T229" s="247">
        <f>S229*H229</f>
        <v>0</v>
      </c>
      <c r="AR229" s="26" t="s">
        <v>338</v>
      </c>
      <c r="AT229" s="26" t="s">
        <v>190</v>
      </c>
      <c r="AU229" s="26" t="s">
        <v>88</v>
      </c>
      <c r="AY229" s="26" t="s">
        <v>187</v>
      </c>
      <c r="BE229" s="248">
        <f>IF(N229="základní",J229,0)</f>
        <v>0</v>
      </c>
      <c r="BF229" s="248">
        <f>IF(N229="snížená",J229,0)</f>
        <v>0</v>
      </c>
      <c r="BG229" s="248">
        <f>IF(N229="zákl. přenesená",J229,0)</f>
        <v>0</v>
      </c>
      <c r="BH229" s="248">
        <f>IF(N229="sníž. přenesená",J229,0)</f>
        <v>0</v>
      </c>
      <c r="BI229" s="248">
        <f>IF(N229="nulová",J229,0)</f>
        <v>0</v>
      </c>
      <c r="BJ229" s="26" t="s">
        <v>86</v>
      </c>
      <c r="BK229" s="248">
        <f>ROUND(I229*H229,2)</f>
        <v>0</v>
      </c>
      <c r="BL229" s="26" t="s">
        <v>338</v>
      </c>
      <c r="BM229" s="26" t="s">
        <v>1641</v>
      </c>
    </row>
    <row r="230" spans="2:65" s="1" customFormat="1" ht="25.5" customHeight="1">
      <c r="B230" s="49"/>
      <c r="C230" s="237" t="s">
        <v>951</v>
      </c>
      <c r="D230" s="237" t="s">
        <v>190</v>
      </c>
      <c r="E230" s="238" t="s">
        <v>2558</v>
      </c>
      <c r="F230" s="239" t="s">
        <v>2489</v>
      </c>
      <c r="G230" s="240" t="s">
        <v>2426</v>
      </c>
      <c r="H230" s="241">
        <v>2</v>
      </c>
      <c r="I230" s="242"/>
      <c r="J230" s="243">
        <f>ROUND(I230*H230,2)</f>
        <v>0</v>
      </c>
      <c r="K230" s="239" t="s">
        <v>34</v>
      </c>
      <c r="L230" s="75"/>
      <c r="M230" s="244" t="s">
        <v>34</v>
      </c>
      <c r="N230" s="245" t="s">
        <v>49</v>
      </c>
      <c r="O230" s="50"/>
      <c r="P230" s="246">
        <f>O230*H230</f>
        <v>0</v>
      </c>
      <c r="Q230" s="246">
        <v>0</v>
      </c>
      <c r="R230" s="246">
        <f>Q230*H230</f>
        <v>0</v>
      </c>
      <c r="S230" s="246">
        <v>0</v>
      </c>
      <c r="T230" s="247">
        <f>S230*H230</f>
        <v>0</v>
      </c>
      <c r="AR230" s="26" t="s">
        <v>338</v>
      </c>
      <c r="AT230" s="26" t="s">
        <v>190</v>
      </c>
      <c r="AU230" s="26" t="s">
        <v>88</v>
      </c>
      <c r="AY230" s="26" t="s">
        <v>187</v>
      </c>
      <c r="BE230" s="248">
        <f>IF(N230="základní",J230,0)</f>
        <v>0</v>
      </c>
      <c r="BF230" s="248">
        <f>IF(N230="snížená",J230,0)</f>
        <v>0</v>
      </c>
      <c r="BG230" s="248">
        <f>IF(N230="zákl. přenesená",J230,0)</f>
        <v>0</v>
      </c>
      <c r="BH230" s="248">
        <f>IF(N230="sníž. přenesená",J230,0)</f>
        <v>0</v>
      </c>
      <c r="BI230" s="248">
        <f>IF(N230="nulová",J230,0)</f>
        <v>0</v>
      </c>
      <c r="BJ230" s="26" t="s">
        <v>86</v>
      </c>
      <c r="BK230" s="248">
        <f>ROUND(I230*H230,2)</f>
        <v>0</v>
      </c>
      <c r="BL230" s="26" t="s">
        <v>338</v>
      </c>
      <c r="BM230" s="26" t="s">
        <v>1651</v>
      </c>
    </row>
    <row r="231" spans="2:65" s="1" customFormat="1" ht="16.5" customHeight="1">
      <c r="B231" s="49"/>
      <c r="C231" s="237" t="s">
        <v>964</v>
      </c>
      <c r="D231" s="237" t="s">
        <v>190</v>
      </c>
      <c r="E231" s="238" t="s">
        <v>2559</v>
      </c>
      <c r="F231" s="239" t="s">
        <v>2560</v>
      </c>
      <c r="G231" s="240" t="s">
        <v>235</v>
      </c>
      <c r="H231" s="241">
        <v>12</v>
      </c>
      <c r="I231" s="242"/>
      <c r="J231" s="243">
        <f>ROUND(I231*H231,2)</f>
        <v>0</v>
      </c>
      <c r="K231" s="239" t="s">
        <v>34</v>
      </c>
      <c r="L231" s="75"/>
      <c r="M231" s="244" t="s">
        <v>34</v>
      </c>
      <c r="N231" s="245" t="s">
        <v>49</v>
      </c>
      <c r="O231" s="50"/>
      <c r="P231" s="246">
        <f>O231*H231</f>
        <v>0</v>
      </c>
      <c r="Q231" s="246">
        <v>0</v>
      </c>
      <c r="R231" s="246">
        <f>Q231*H231</f>
        <v>0</v>
      </c>
      <c r="S231" s="246">
        <v>0</v>
      </c>
      <c r="T231" s="247">
        <f>S231*H231</f>
        <v>0</v>
      </c>
      <c r="AR231" s="26" t="s">
        <v>338</v>
      </c>
      <c r="AT231" s="26" t="s">
        <v>190</v>
      </c>
      <c r="AU231" s="26" t="s">
        <v>88</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338</v>
      </c>
      <c r="BM231" s="26" t="s">
        <v>1661</v>
      </c>
    </row>
    <row r="232" spans="2:47" s="1" customFormat="1" ht="13.5">
      <c r="B232" s="49"/>
      <c r="C232" s="77"/>
      <c r="D232" s="253" t="s">
        <v>1720</v>
      </c>
      <c r="E232" s="77"/>
      <c r="F232" s="254" t="s">
        <v>2561</v>
      </c>
      <c r="G232" s="77"/>
      <c r="H232" s="77"/>
      <c r="I232" s="207"/>
      <c r="J232" s="77"/>
      <c r="K232" s="77"/>
      <c r="L232" s="75"/>
      <c r="M232" s="255"/>
      <c r="N232" s="50"/>
      <c r="O232" s="50"/>
      <c r="P232" s="50"/>
      <c r="Q232" s="50"/>
      <c r="R232" s="50"/>
      <c r="S232" s="50"/>
      <c r="T232" s="98"/>
      <c r="AT232" s="26" t="s">
        <v>1720</v>
      </c>
      <c r="AU232" s="26" t="s">
        <v>88</v>
      </c>
    </row>
    <row r="233" spans="2:65" s="1" customFormat="1" ht="16.5" customHeight="1">
      <c r="B233" s="49"/>
      <c r="C233" s="237" t="s">
        <v>970</v>
      </c>
      <c r="D233" s="237" t="s">
        <v>190</v>
      </c>
      <c r="E233" s="238" t="s">
        <v>2562</v>
      </c>
      <c r="F233" s="239" t="s">
        <v>2437</v>
      </c>
      <c r="G233" s="240" t="s">
        <v>2438</v>
      </c>
      <c r="H233" s="241">
        <v>2</v>
      </c>
      <c r="I233" s="242"/>
      <c r="J233" s="243">
        <f>ROUND(I233*H233,2)</f>
        <v>0</v>
      </c>
      <c r="K233" s="239" t="s">
        <v>34</v>
      </c>
      <c r="L233" s="75"/>
      <c r="M233" s="244" t="s">
        <v>34</v>
      </c>
      <c r="N233" s="245" t="s">
        <v>49</v>
      </c>
      <c r="O233" s="50"/>
      <c r="P233" s="246">
        <f>O233*H233</f>
        <v>0</v>
      </c>
      <c r="Q233" s="246">
        <v>0</v>
      </c>
      <c r="R233" s="246">
        <f>Q233*H233</f>
        <v>0</v>
      </c>
      <c r="S233" s="246">
        <v>0</v>
      </c>
      <c r="T233" s="247">
        <f>S233*H233</f>
        <v>0</v>
      </c>
      <c r="AR233" s="26" t="s">
        <v>338</v>
      </c>
      <c r="AT233" s="26" t="s">
        <v>190</v>
      </c>
      <c r="AU233" s="26" t="s">
        <v>88</v>
      </c>
      <c r="AY233" s="26" t="s">
        <v>187</v>
      </c>
      <c r="BE233" s="248">
        <f>IF(N233="základní",J233,0)</f>
        <v>0</v>
      </c>
      <c r="BF233" s="248">
        <f>IF(N233="snížená",J233,0)</f>
        <v>0</v>
      </c>
      <c r="BG233" s="248">
        <f>IF(N233="zákl. přenesená",J233,0)</f>
        <v>0</v>
      </c>
      <c r="BH233" s="248">
        <f>IF(N233="sníž. přenesená",J233,0)</f>
        <v>0</v>
      </c>
      <c r="BI233" s="248">
        <f>IF(N233="nulová",J233,0)</f>
        <v>0</v>
      </c>
      <c r="BJ233" s="26" t="s">
        <v>86</v>
      </c>
      <c r="BK233" s="248">
        <f>ROUND(I233*H233,2)</f>
        <v>0</v>
      </c>
      <c r="BL233" s="26" t="s">
        <v>338</v>
      </c>
      <c r="BM233" s="26" t="s">
        <v>1670</v>
      </c>
    </row>
    <row r="234" spans="2:47" s="1" customFormat="1" ht="13.5">
      <c r="B234" s="49"/>
      <c r="C234" s="77"/>
      <c r="D234" s="253" t="s">
        <v>1720</v>
      </c>
      <c r="E234" s="77"/>
      <c r="F234" s="254" t="s">
        <v>2439</v>
      </c>
      <c r="G234" s="77"/>
      <c r="H234" s="77"/>
      <c r="I234" s="207"/>
      <c r="J234" s="77"/>
      <c r="K234" s="77"/>
      <c r="L234" s="75"/>
      <c r="M234" s="255"/>
      <c r="N234" s="50"/>
      <c r="O234" s="50"/>
      <c r="P234" s="50"/>
      <c r="Q234" s="50"/>
      <c r="R234" s="50"/>
      <c r="S234" s="50"/>
      <c r="T234" s="98"/>
      <c r="AT234" s="26" t="s">
        <v>1720</v>
      </c>
      <c r="AU234" s="26" t="s">
        <v>88</v>
      </c>
    </row>
    <row r="235" spans="2:65" s="1" customFormat="1" ht="16.5" customHeight="1">
      <c r="B235" s="49"/>
      <c r="C235" s="237" t="s">
        <v>979</v>
      </c>
      <c r="D235" s="237" t="s">
        <v>190</v>
      </c>
      <c r="E235" s="238" t="s">
        <v>2563</v>
      </c>
      <c r="F235" s="239" t="s">
        <v>2441</v>
      </c>
      <c r="G235" s="240" t="s">
        <v>2442</v>
      </c>
      <c r="H235" s="241">
        <v>10</v>
      </c>
      <c r="I235" s="242"/>
      <c r="J235" s="243">
        <f>ROUND(I235*H235,2)</f>
        <v>0</v>
      </c>
      <c r="K235" s="239" t="s">
        <v>34</v>
      </c>
      <c r="L235" s="75"/>
      <c r="M235" s="244" t="s">
        <v>34</v>
      </c>
      <c r="N235" s="245" t="s">
        <v>49</v>
      </c>
      <c r="O235" s="50"/>
      <c r="P235" s="246">
        <f>O235*H235</f>
        <v>0</v>
      </c>
      <c r="Q235" s="246">
        <v>0</v>
      </c>
      <c r="R235" s="246">
        <f>Q235*H235</f>
        <v>0</v>
      </c>
      <c r="S235" s="246">
        <v>0</v>
      </c>
      <c r="T235" s="247">
        <f>S235*H235</f>
        <v>0</v>
      </c>
      <c r="AR235" s="26" t="s">
        <v>338</v>
      </c>
      <c r="AT235" s="26" t="s">
        <v>190</v>
      </c>
      <c r="AU235" s="26" t="s">
        <v>88</v>
      </c>
      <c r="AY235" s="26" t="s">
        <v>187</v>
      </c>
      <c r="BE235" s="248">
        <f>IF(N235="základní",J235,0)</f>
        <v>0</v>
      </c>
      <c r="BF235" s="248">
        <f>IF(N235="snížená",J235,0)</f>
        <v>0</v>
      </c>
      <c r="BG235" s="248">
        <f>IF(N235="zákl. přenesená",J235,0)</f>
        <v>0</v>
      </c>
      <c r="BH235" s="248">
        <f>IF(N235="sníž. přenesená",J235,0)</f>
        <v>0</v>
      </c>
      <c r="BI235" s="248">
        <f>IF(N235="nulová",J235,0)</f>
        <v>0</v>
      </c>
      <c r="BJ235" s="26" t="s">
        <v>86</v>
      </c>
      <c r="BK235" s="248">
        <f>ROUND(I235*H235,2)</f>
        <v>0</v>
      </c>
      <c r="BL235" s="26" t="s">
        <v>338</v>
      </c>
      <c r="BM235" s="26" t="s">
        <v>1687</v>
      </c>
    </row>
    <row r="236" spans="2:47" s="1" customFormat="1" ht="13.5">
      <c r="B236" s="49"/>
      <c r="C236" s="77"/>
      <c r="D236" s="253" t="s">
        <v>1720</v>
      </c>
      <c r="E236" s="77"/>
      <c r="F236" s="254" t="s">
        <v>2443</v>
      </c>
      <c r="G236" s="77"/>
      <c r="H236" s="77"/>
      <c r="I236" s="207"/>
      <c r="J236" s="77"/>
      <c r="K236" s="77"/>
      <c r="L236" s="75"/>
      <c r="M236" s="255"/>
      <c r="N236" s="50"/>
      <c r="O236" s="50"/>
      <c r="P236" s="50"/>
      <c r="Q236" s="50"/>
      <c r="R236" s="50"/>
      <c r="S236" s="50"/>
      <c r="T236" s="98"/>
      <c r="AT236" s="26" t="s">
        <v>1720</v>
      </c>
      <c r="AU236" s="26" t="s">
        <v>88</v>
      </c>
    </row>
    <row r="237" spans="2:65" s="1" customFormat="1" ht="16.5" customHeight="1">
      <c r="B237" s="49"/>
      <c r="C237" s="237" t="s">
        <v>1012</v>
      </c>
      <c r="D237" s="237" t="s">
        <v>190</v>
      </c>
      <c r="E237" s="238" t="s">
        <v>2564</v>
      </c>
      <c r="F237" s="239" t="s">
        <v>2445</v>
      </c>
      <c r="G237" s="240" t="s">
        <v>2403</v>
      </c>
      <c r="H237" s="241">
        <v>1</v>
      </c>
      <c r="I237" s="242"/>
      <c r="J237" s="243">
        <f>ROUND(I237*H237,2)</f>
        <v>0</v>
      </c>
      <c r="K237" s="239" t="s">
        <v>34</v>
      </c>
      <c r="L237" s="75"/>
      <c r="M237" s="244" t="s">
        <v>34</v>
      </c>
      <c r="N237" s="245" t="s">
        <v>49</v>
      </c>
      <c r="O237" s="50"/>
      <c r="P237" s="246">
        <f>O237*H237</f>
        <v>0</v>
      </c>
      <c r="Q237" s="246">
        <v>0</v>
      </c>
      <c r="R237" s="246">
        <f>Q237*H237</f>
        <v>0</v>
      </c>
      <c r="S237" s="246">
        <v>0</v>
      </c>
      <c r="T237" s="247">
        <f>S237*H237</f>
        <v>0</v>
      </c>
      <c r="AR237" s="26" t="s">
        <v>338</v>
      </c>
      <c r="AT237" s="26" t="s">
        <v>190</v>
      </c>
      <c r="AU237" s="26" t="s">
        <v>88</v>
      </c>
      <c r="AY237" s="26" t="s">
        <v>187</v>
      </c>
      <c r="BE237" s="248">
        <f>IF(N237="základní",J237,0)</f>
        <v>0</v>
      </c>
      <c r="BF237" s="248">
        <f>IF(N237="snížená",J237,0)</f>
        <v>0</v>
      </c>
      <c r="BG237" s="248">
        <f>IF(N237="zákl. přenesená",J237,0)</f>
        <v>0</v>
      </c>
      <c r="BH237" s="248">
        <f>IF(N237="sníž. přenesená",J237,0)</f>
        <v>0</v>
      </c>
      <c r="BI237" s="248">
        <f>IF(N237="nulová",J237,0)</f>
        <v>0</v>
      </c>
      <c r="BJ237" s="26" t="s">
        <v>86</v>
      </c>
      <c r="BK237" s="248">
        <f>ROUND(I237*H237,2)</f>
        <v>0</v>
      </c>
      <c r="BL237" s="26" t="s">
        <v>338</v>
      </c>
      <c r="BM237" s="26" t="s">
        <v>1699</v>
      </c>
    </row>
    <row r="238" spans="2:65" s="1" customFormat="1" ht="16.5" customHeight="1">
      <c r="B238" s="49"/>
      <c r="C238" s="237" t="s">
        <v>1040</v>
      </c>
      <c r="D238" s="237" t="s">
        <v>190</v>
      </c>
      <c r="E238" s="238" t="s">
        <v>2565</v>
      </c>
      <c r="F238" s="239" t="s">
        <v>2447</v>
      </c>
      <c r="G238" s="240" t="s">
        <v>2403</v>
      </c>
      <c r="H238" s="241">
        <v>1</v>
      </c>
      <c r="I238" s="242"/>
      <c r="J238" s="243">
        <f>ROUND(I238*H238,2)</f>
        <v>0</v>
      </c>
      <c r="K238" s="239" t="s">
        <v>34</v>
      </c>
      <c r="L238" s="75"/>
      <c r="M238" s="244" t="s">
        <v>34</v>
      </c>
      <c r="N238" s="245" t="s">
        <v>49</v>
      </c>
      <c r="O238" s="50"/>
      <c r="P238" s="246">
        <f>O238*H238</f>
        <v>0</v>
      </c>
      <c r="Q238" s="246">
        <v>0</v>
      </c>
      <c r="R238" s="246">
        <f>Q238*H238</f>
        <v>0</v>
      </c>
      <c r="S238" s="246">
        <v>0</v>
      </c>
      <c r="T238" s="247">
        <f>S238*H238</f>
        <v>0</v>
      </c>
      <c r="AR238" s="26" t="s">
        <v>338</v>
      </c>
      <c r="AT238" s="26" t="s">
        <v>190</v>
      </c>
      <c r="AU238" s="26" t="s">
        <v>88</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338</v>
      </c>
      <c r="BM238" s="26" t="s">
        <v>1710</v>
      </c>
    </row>
    <row r="239" spans="2:63" s="11" customFormat="1" ht="29.85" customHeight="1">
      <c r="B239" s="221"/>
      <c r="C239" s="222"/>
      <c r="D239" s="223" t="s">
        <v>77</v>
      </c>
      <c r="E239" s="235" t="s">
        <v>186</v>
      </c>
      <c r="F239" s="235" t="s">
        <v>2566</v>
      </c>
      <c r="G239" s="222"/>
      <c r="H239" s="222"/>
      <c r="I239" s="225"/>
      <c r="J239" s="236">
        <f>BK239</f>
        <v>0</v>
      </c>
      <c r="K239" s="222"/>
      <c r="L239" s="227"/>
      <c r="M239" s="228"/>
      <c r="N239" s="229"/>
      <c r="O239" s="229"/>
      <c r="P239" s="230">
        <f>SUM(P240:P271)</f>
        <v>0</v>
      </c>
      <c r="Q239" s="229"/>
      <c r="R239" s="230">
        <f>SUM(R240:R271)</f>
        <v>0</v>
      </c>
      <c r="S239" s="229"/>
      <c r="T239" s="231">
        <f>SUM(T240:T271)</f>
        <v>0</v>
      </c>
      <c r="AR239" s="232" t="s">
        <v>88</v>
      </c>
      <c r="AT239" s="233" t="s">
        <v>77</v>
      </c>
      <c r="AU239" s="233" t="s">
        <v>86</v>
      </c>
      <c r="AY239" s="232" t="s">
        <v>187</v>
      </c>
      <c r="BK239" s="234">
        <f>SUM(BK240:BK271)</f>
        <v>0</v>
      </c>
    </row>
    <row r="240" spans="2:65" s="1" customFormat="1" ht="16.5" customHeight="1">
      <c r="B240" s="49"/>
      <c r="C240" s="237" t="s">
        <v>1045</v>
      </c>
      <c r="D240" s="237" t="s">
        <v>190</v>
      </c>
      <c r="E240" s="238" t="s">
        <v>2567</v>
      </c>
      <c r="F240" s="239" t="s">
        <v>2530</v>
      </c>
      <c r="G240" s="240" t="s">
        <v>2403</v>
      </c>
      <c r="H240" s="241">
        <v>1</v>
      </c>
      <c r="I240" s="242"/>
      <c r="J240" s="243">
        <f>ROUND(I240*H240,2)</f>
        <v>0</v>
      </c>
      <c r="K240" s="239" t="s">
        <v>34</v>
      </c>
      <c r="L240" s="75"/>
      <c r="M240" s="244" t="s">
        <v>34</v>
      </c>
      <c r="N240" s="245" t="s">
        <v>49</v>
      </c>
      <c r="O240" s="50"/>
      <c r="P240" s="246">
        <f>O240*H240</f>
        <v>0</v>
      </c>
      <c r="Q240" s="246">
        <v>0</v>
      </c>
      <c r="R240" s="246">
        <f>Q240*H240</f>
        <v>0</v>
      </c>
      <c r="S240" s="246">
        <v>0</v>
      </c>
      <c r="T240" s="247">
        <f>S240*H240</f>
        <v>0</v>
      </c>
      <c r="AR240" s="26" t="s">
        <v>338</v>
      </c>
      <c r="AT240" s="26" t="s">
        <v>190</v>
      </c>
      <c r="AU240" s="26" t="s">
        <v>88</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338</v>
      </c>
      <c r="BM240" s="26" t="s">
        <v>670</v>
      </c>
    </row>
    <row r="241" spans="2:47" s="1" customFormat="1" ht="13.5">
      <c r="B241" s="49"/>
      <c r="C241" s="77"/>
      <c r="D241" s="253" t="s">
        <v>1720</v>
      </c>
      <c r="E241" s="77"/>
      <c r="F241" s="254" t="s">
        <v>2568</v>
      </c>
      <c r="G241" s="77"/>
      <c r="H241" s="77"/>
      <c r="I241" s="207"/>
      <c r="J241" s="77"/>
      <c r="K241" s="77"/>
      <c r="L241" s="75"/>
      <c r="M241" s="255"/>
      <c r="N241" s="50"/>
      <c r="O241" s="50"/>
      <c r="P241" s="50"/>
      <c r="Q241" s="50"/>
      <c r="R241" s="50"/>
      <c r="S241" s="50"/>
      <c r="T241" s="98"/>
      <c r="AT241" s="26" t="s">
        <v>1720</v>
      </c>
      <c r="AU241" s="26" t="s">
        <v>88</v>
      </c>
    </row>
    <row r="242" spans="2:65" s="1" customFormat="1" ht="16.5" customHeight="1">
      <c r="B242" s="49"/>
      <c r="C242" s="237" t="s">
        <v>1049</v>
      </c>
      <c r="D242" s="237" t="s">
        <v>190</v>
      </c>
      <c r="E242" s="238" t="s">
        <v>2569</v>
      </c>
      <c r="F242" s="239" t="s">
        <v>2533</v>
      </c>
      <c r="G242" s="240" t="s">
        <v>2403</v>
      </c>
      <c r="H242" s="241">
        <v>2</v>
      </c>
      <c r="I242" s="242"/>
      <c r="J242" s="243">
        <f>ROUND(I242*H242,2)</f>
        <v>0</v>
      </c>
      <c r="K242" s="239" t="s">
        <v>34</v>
      </c>
      <c r="L242" s="75"/>
      <c r="M242" s="244" t="s">
        <v>34</v>
      </c>
      <c r="N242" s="245" t="s">
        <v>49</v>
      </c>
      <c r="O242" s="50"/>
      <c r="P242" s="246">
        <f>O242*H242</f>
        <v>0</v>
      </c>
      <c r="Q242" s="246">
        <v>0</v>
      </c>
      <c r="R242" s="246">
        <f>Q242*H242</f>
        <v>0</v>
      </c>
      <c r="S242" s="246">
        <v>0</v>
      </c>
      <c r="T242" s="247">
        <f>S242*H242</f>
        <v>0</v>
      </c>
      <c r="AR242" s="26" t="s">
        <v>338</v>
      </c>
      <c r="AT242" s="26" t="s">
        <v>190</v>
      </c>
      <c r="AU242" s="26" t="s">
        <v>88</v>
      </c>
      <c r="AY242" s="26" t="s">
        <v>187</v>
      </c>
      <c r="BE242" s="248">
        <f>IF(N242="základní",J242,0)</f>
        <v>0</v>
      </c>
      <c r="BF242" s="248">
        <f>IF(N242="snížená",J242,0)</f>
        <v>0</v>
      </c>
      <c r="BG242" s="248">
        <f>IF(N242="zákl. přenesená",J242,0)</f>
        <v>0</v>
      </c>
      <c r="BH242" s="248">
        <f>IF(N242="sníž. přenesená",J242,0)</f>
        <v>0</v>
      </c>
      <c r="BI242" s="248">
        <f>IF(N242="nulová",J242,0)</f>
        <v>0</v>
      </c>
      <c r="BJ242" s="26" t="s">
        <v>86</v>
      </c>
      <c r="BK242" s="248">
        <f>ROUND(I242*H242,2)</f>
        <v>0</v>
      </c>
      <c r="BL242" s="26" t="s">
        <v>338</v>
      </c>
      <c r="BM242" s="26" t="s">
        <v>1747</v>
      </c>
    </row>
    <row r="243" spans="2:65" s="1" customFormat="1" ht="16.5" customHeight="1">
      <c r="B243" s="49"/>
      <c r="C243" s="237" t="s">
        <v>1053</v>
      </c>
      <c r="D243" s="237" t="s">
        <v>190</v>
      </c>
      <c r="E243" s="238" t="s">
        <v>2570</v>
      </c>
      <c r="F243" s="239" t="s">
        <v>2506</v>
      </c>
      <c r="G243" s="240" t="s">
        <v>2403</v>
      </c>
      <c r="H243" s="241">
        <v>1</v>
      </c>
      <c r="I243" s="242"/>
      <c r="J243" s="243">
        <f>ROUND(I243*H243,2)</f>
        <v>0</v>
      </c>
      <c r="K243" s="239" t="s">
        <v>34</v>
      </c>
      <c r="L243" s="75"/>
      <c r="M243" s="244" t="s">
        <v>34</v>
      </c>
      <c r="N243" s="245" t="s">
        <v>49</v>
      </c>
      <c r="O243" s="50"/>
      <c r="P243" s="246">
        <f>O243*H243</f>
        <v>0</v>
      </c>
      <c r="Q243" s="246">
        <v>0</v>
      </c>
      <c r="R243" s="246">
        <f>Q243*H243</f>
        <v>0</v>
      </c>
      <c r="S243" s="246">
        <v>0</v>
      </c>
      <c r="T243" s="247">
        <f>S243*H243</f>
        <v>0</v>
      </c>
      <c r="AR243" s="26" t="s">
        <v>338</v>
      </c>
      <c r="AT243" s="26" t="s">
        <v>190</v>
      </c>
      <c r="AU243" s="26" t="s">
        <v>88</v>
      </c>
      <c r="AY243" s="26" t="s">
        <v>187</v>
      </c>
      <c r="BE243" s="248">
        <f>IF(N243="základní",J243,0)</f>
        <v>0</v>
      </c>
      <c r="BF243" s="248">
        <f>IF(N243="snížená",J243,0)</f>
        <v>0</v>
      </c>
      <c r="BG243" s="248">
        <f>IF(N243="zákl. přenesená",J243,0)</f>
        <v>0</v>
      </c>
      <c r="BH243" s="248">
        <f>IF(N243="sníž. přenesená",J243,0)</f>
        <v>0</v>
      </c>
      <c r="BI243" s="248">
        <f>IF(N243="nulová",J243,0)</f>
        <v>0</v>
      </c>
      <c r="BJ243" s="26" t="s">
        <v>86</v>
      </c>
      <c r="BK243" s="248">
        <f>ROUND(I243*H243,2)</f>
        <v>0</v>
      </c>
      <c r="BL243" s="26" t="s">
        <v>338</v>
      </c>
      <c r="BM243" s="26" t="s">
        <v>1761</v>
      </c>
    </row>
    <row r="244" spans="2:47" s="1" customFormat="1" ht="13.5">
      <c r="B244" s="49"/>
      <c r="C244" s="77"/>
      <c r="D244" s="253" t="s">
        <v>1720</v>
      </c>
      <c r="E244" s="77"/>
      <c r="F244" s="254" t="s">
        <v>2507</v>
      </c>
      <c r="G244" s="77"/>
      <c r="H244" s="77"/>
      <c r="I244" s="207"/>
      <c r="J244" s="77"/>
      <c r="K244" s="77"/>
      <c r="L244" s="75"/>
      <c r="M244" s="255"/>
      <c r="N244" s="50"/>
      <c r="O244" s="50"/>
      <c r="P244" s="50"/>
      <c r="Q244" s="50"/>
      <c r="R244" s="50"/>
      <c r="S244" s="50"/>
      <c r="T244" s="98"/>
      <c r="AT244" s="26" t="s">
        <v>1720</v>
      </c>
      <c r="AU244" s="26" t="s">
        <v>88</v>
      </c>
    </row>
    <row r="245" spans="2:65" s="1" customFormat="1" ht="16.5" customHeight="1">
      <c r="B245" s="49"/>
      <c r="C245" s="237" t="s">
        <v>1057</v>
      </c>
      <c r="D245" s="237" t="s">
        <v>190</v>
      </c>
      <c r="E245" s="238" t="s">
        <v>2571</v>
      </c>
      <c r="F245" s="239" t="s">
        <v>2509</v>
      </c>
      <c r="G245" s="240" t="s">
        <v>2403</v>
      </c>
      <c r="H245" s="241">
        <v>2</v>
      </c>
      <c r="I245" s="242"/>
      <c r="J245" s="243">
        <f>ROUND(I245*H245,2)</f>
        <v>0</v>
      </c>
      <c r="K245" s="239" t="s">
        <v>34</v>
      </c>
      <c r="L245" s="75"/>
      <c r="M245" s="244" t="s">
        <v>34</v>
      </c>
      <c r="N245" s="245" t="s">
        <v>49</v>
      </c>
      <c r="O245" s="50"/>
      <c r="P245" s="246">
        <f>O245*H245</f>
        <v>0</v>
      </c>
      <c r="Q245" s="246">
        <v>0</v>
      </c>
      <c r="R245" s="246">
        <f>Q245*H245</f>
        <v>0</v>
      </c>
      <c r="S245" s="246">
        <v>0</v>
      </c>
      <c r="T245" s="247">
        <f>S245*H245</f>
        <v>0</v>
      </c>
      <c r="AR245" s="26" t="s">
        <v>338</v>
      </c>
      <c r="AT245" s="26" t="s">
        <v>190</v>
      </c>
      <c r="AU245" s="26" t="s">
        <v>88</v>
      </c>
      <c r="AY245" s="26" t="s">
        <v>187</v>
      </c>
      <c r="BE245" s="248">
        <f>IF(N245="základní",J245,0)</f>
        <v>0</v>
      </c>
      <c r="BF245" s="248">
        <f>IF(N245="snížená",J245,0)</f>
        <v>0</v>
      </c>
      <c r="BG245" s="248">
        <f>IF(N245="zákl. přenesená",J245,0)</f>
        <v>0</v>
      </c>
      <c r="BH245" s="248">
        <f>IF(N245="sníž. přenesená",J245,0)</f>
        <v>0</v>
      </c>
      <c r="BI245" s="248">
        <f>IF(N245="nulová",J245,0)</f>
        <v>0</v>
      </c>
      <c r="BJ245" s="26" t="s">
        <v>86</v>
      </c>
      <c r="BK245" s="248">
        <f>ROUND(I245*H245,2)</f>
        <v>0</v>
      </c>
      <c r="BL245" s="26" t="s">
        <v>338</v>
      </c>
      <c r="BM245" s="26" t="s">
        <v>1771</v>
      </c>
    </row>
    <row r="246" spans="2:47" s="1" customFormat="1" ht="13.5">
      <c r="B246" s="49"/>
      <c r="C246" s="77"/>
      <c r="D246" s="253" t="s">
        <v>1720</v>
      </c>
      <c r="E246" s="77"/>
      <c r="F246" s="254" t="s">
        <v>2536</v>
      </c>
      <c r="G246" s="77"/>
      <c r="H246" s="77"/>
      <c r="I246" s="207"/>
      <c r="J246" s="77"/>
      <c r="K246" s="77"/>
      <c r="L246" s="75"/>
      <c r="M246" s="255"/>
      <c r="N246" s="50"/>
      <c r="O246" s="50"/>
      <c r="P246" s="50"/>
      <c r="Q246" s="50"/>
      <c r="R246" s="50"/>
      <c r="S246" s="50"/>
      <c r="T246" s="98"/>
      <c r="AT246" s="26" t="s">
        <v>1720</v>
      </c>
      <c r="AU246" s="26" t="s">
        <v>88</v>
      </c>
    </row>
    <row r="247" spans="2:65" s="1" customFormat="1" ht="16.5" customHeight="1">
      <c r="B247" s="49"/>
      <c r="C247" s="237" t="s">
        <v>1063</v>
      </c>
      <c r="D247" s="237" t="s">
        <v>190</v>
      </c>
      <c r="E247" s="238" t="s">
        <v>2572</v>
      </c>
      <c r="F247" s="239" t="s">
        <v>2538</v>
      </c>
      <c r="G247" s="240" t="s">
        <v>2403</v>
      </c>
      <c r="H247" s="241">
        <v>1</v>
      </c>
      <c r="I247" s="242"/>
      <c r="J247" s="243">
        <f>ROUND(I247*H247,2)</f>
        <v>0</v>
      </c>
      <c r="K247" s="239" t="s">
        <v>34</v>
      </c>
      <c r="L247" s="75"/>
      <c r="M247" s="244" t="s">
        <v>34</v>
      </c>
      <c r="N247" s="245" t="s">
        <v>49</v>
      </c>
      <c r="O247" s="50"/>
      <c r="P247" s="246">
        <f>O247*H247</f>
        <v>0</v>
      </c>
      <c r="Q247" s="246">
        <v>0</v>
      </c>
      <c r="R247" s="246">
        <f>Q247*H247</f>
        <v>0</v>
      </c>
      <c r="S247" s="246">
        <v>0</v>
      </c>
      <c r="T247" s="247">
        <f>S247*H247</f>
        <v>0</v>
      </c>
      <c r="AR247" s="26" t="s">
        <v>338</v>
      </c>
      <c r="AT247" s="26" t="s">
        <v>190</v>
      </c>
      <c r="AU247" s="26" t="s">
        <v>88</v>
      </c>
      <c r="AY247" s="26" t="s">
        <v>187</v>
      </c>
      <c r="BE247" s="248">
        <f>IF(N247="základní",J247,0)</f>
        <v>0</v>
      </c>
      <c r="BF247" s="248">
        <f>IF(N247="snížená",J247,0)</f>
        <v>0</v>
      </c>
      <c r="BG247" s="248">
        <f>IF(N247="zákl. přenesená",J247,0)</f>
        <v>0</v>
      </c>
      <c r="BH247" s="248">
        <f>IF(N247="sníž. přenesená",J247,0)</f>
        <v>0</v>
      </c>
      <c r="BI247" s="248">
        <f>IF(N247="nulová",J247,0)</f>
        <v>0</v>
      </c>
      <c r="BJ247" s="26" t="s">
        <v>86</v>
      </c>
      <c r="BK247" s="248">
        <f>ROUND(I247*H247,2)</f>
        <v>0</v>
      </c>
      <c r="BL247" s="26" t="s">
        <v>338</v>
      </c>
      <c r="BM247" s="26" t="s">
        <v>1781</v>
      </c>
    </row>
    <row r="248" spans="2:47" s="1" customFormat="1" ht="13.5">
      <c r="B248" s="49"/>
      <c r="C248" s="77"/>
      <c r="D248" s="253" t="s">
        <v>1720</v>
      </c>
      <c r="E248" s="77"/>
      <c r="F248" s="254" t="s">
        <v>2539</v>
      </c>
      <c r="G248" s="77"/>
      <c r="H248" s="77"/>
      <c r="I248" s="207"/>
      <c r="J248" s="77"/>
      <c r="K248" s="77"/>
      <c r="L248" s="75"/>
      <c r="M248" s="255"/>
      <c r="N248" s="50"/>
      <c r="O248" s="50"/>
      <c r="P248" s="50"/>
      <c r="Q248" s="50"/>
      <c r="R248" s="50"/>
      <c r="S248" s="50"/>
      <c r="T248" s="98"/>
      <c r="AT248" s="26" t="s">
        <v>1720</v>
      </c>
      <c r="AU248" s="26" t="s">
        <v>88</v>
      </c>
    </row>
    <row r="249" spans="2:65" s="1" customFormat="1" ht="16.5" customHeight="1">
      <c r="B249" s="49"/>
      <c r="C249" s="237" t="s">
        <v>1070</v>
      </c>
      <c r="D249" s="237" t="s">
        <v>190</v>
      </c>
      <c r="E249" s="238" t="s">
        <v>2573</v>
      </c>
      <c r="F249" s="239" t="s">
        <v>2515</v>
      </c>
      <c r="G249" s="240" t="s">
        <v>2403</v>
      </c>
      <c r="H249" s="241">
        <v>1</v>
      </c>
      <c r="I249" s="242"/>
      <c r="J249" s="243">
        <f>ROUND(I249*H249,2)</f>
        <v>0</v>
      </c>
      <c r="K249" s="239" t="s">
        <v>34</v>
      </c>
      <c r="L249" s="75"/>
      <c r="M249" s="244" t="s">
        <v>34</v>
      </c>
      <c r="N249" s="245" t="s">
        <v>49</v>
      </c>
      <c r="O249" s="50"/>
      <c r="P249" s="246">
        <f>O249*H249</f>
        <v>0</v>
      </c>
      <c r="Q249" s="246">
        <v>0</v>
      </c>
      <c r="R249" s="246">
        <f>Q249*H249</f>
        <v>0</v>
      </c>
      <c r="S249" s="246">
        <v>0</v>
      </c>
      <c r="T249" s="247">
        <f>S249*H249</f>
        <v>0</v>
      </c>
      <c r="AR249" s="26" t="s">
        <v>338</v>
      </c>
      <c r="AT249" s="26" t="s">
        <v>190</v>
      </c>
      <c r="AU249" s="26" t="s">
        <v>88</v>
      </c>
      <c r="AY249" s="26" t="s">
        <v>187</v>
      </c>
      <c r="BE249" s="248">
        <f>IF(N249="základní",J249,0)</f>
        <v>0</v>
      </c>
      <c r="BF249" s="248">
        <f>IF(N249="snížená",J249,0)</f>
        <v>0</v>
      </c>
      <c r="BG249" s="248">
        <f>IF(N249="zákl. přenesená",J249,0)</f>
        <v>0</v>
      </c>
      <c r="BH249" s="248">
        <f>IF(N249="sníž. přenesená",J249,0)</f>
        <v>0</v>
      </c>
      <c r="BI249" s="248">
        <f>IF(N249="nulová",J249,0)</f>
        <v>0</v>
      </c>
      <c r="BJ249" s="26" t="s">
        <v>86</v>
      </c>
      <c r="BK249" s="248">
        <f>ROUND(I249*H249,2)</f>
        <v>0</v>
      </c>
      <c r="BL249" s="26" t="s">
        <v>338</v>
      </c>
      <c r="BM249" s="26" t="s">
        <v>1790</v>
      </c>
    </row>
    <row r="250" spans="2:47" s="1" customFormat="1" ht="13.5">
      <c r="B250" s="49"/>
      <c r="C250" s="77"/>
      <c r="D250" s="253" t="s">
        <v>1720</v>
      </c>
      <c r="E250" s="77"/>
      <c r="F250" s="254" t="s">
        <v>2541</v>
      </c>
      <c r="G250" s="77"/>
      <c r="H250" s="77"/>
      <c r="I250" s="207"/>
      <c r="J250" s="77"/>
      <c r="K250" s="77"/>
      <c r="L250" s="75"/>
      <c r="M250" s="255"/>
      <c r="N250" s="50"/>
      <c r="O250" s="50"/>
      <c r="P250" s="50"/>
      <c r="Q250" s="50"/>
      <c r="R250" s="50"/>
      <c r="S250" s="50"/>
      <c r="T250" s="98"/>
      <c r="AT250" s="26" t="s">
        <v>1720</v>
      </c>
      <c r="AU250" s="26" t="s">
        <v>88</v>
      </c>
    </row>
    <row r="251" spans="2:65" s="1" customFormat="1" ht="16.5" customHeight="1">
      <c r="B251" s="49"/>
      <c r="C251" s="237" t="s">
        <v>1078</v>
      </c>
      <c r="D251" s="237" t="s">
        <v>190</v>
      </c>
      <c r="E251" s="238" t="s">
        <v>2574</v>
      </c>
      <c r="F251" s="239" t="s">
        <v>2543</v>
      </c>
      <c r="G251" s="240" t="s">
        <v>2403</v>
      </c>
      <c r="H251" s="241">
        <v>1</v>
      </c>
      <c r="I251" s="242"/>
      <c r="J251" s="243">
        <f>ROUND(I251*H251,2)</f>
        <v>0</v>
      </c>
      <c r="K251" s="239" t="s">
        <v>34</v>
      </c>
      <c r="L251" s="75"/>
      <c r="M251" s="244" t="s">
        <v>34</v>
      </c>
      <c r="N251" s="245" t="s">
        <v>49</v>
      </c>
      <c r="O251" s="50"/>
      <c r="P251" s="246">
        <f>O251*H251</f>
        <v>0</v>
      </c>
      <c r="Q251" s="246">
        <v>0</v>
      </c>
      <c r="R251" s="246">
        <f>Q251*H251</f>
        <v>0</v>
      </c>
      <c r="S251" s="246">
        <v>0</v>
      </c>
      <c r="T251" s="247">
        <f>S251*H251</f>
        <v>0</v>
      </c>
      <c r="AR251" s="26" t="s">
        <v>338</v>
      </c>
      <c r="AT251" s="26" t="s">
        <v>190</v>
      </c>
      <c r="AU251" s="26" t="s">
        <v>88</v>
      </c>
      <c r="AY251" s="26" t="s">
        <v>187</v>
      </c>
      <c r="BE251" s="248">
        <f>IF(N251="základní",J251,0)</f>
        <v>0</v>
      </c>
      <c r="BF251" s="248">
        <f>IF(N251="snížená",J251,0)</f>
        <v>0</v>
      </c>
      <c r="BG251" s="248">
        <f>IF(N251="zákl. přenesená",J251,0)</f>
        <v>0</v>
      </c>
      <c r="BH251" s="248">
        <f>IF(N251="sníž. přenesená",J251,0)</f>
        <v>0</v>
      </c>
      <c r="BI251" s="248">
        <f>IF(N251="nulová",J251,0)</f>
        <v>0</v>
      </c>
      <c r="BJ251" s="26" t="s">
        <v>86</v>
      </c>
      <c r="BK251" s="248">
        <f>ROUND(I251*H251,2)</f>
        <v>0</v>
      </c>
      <c r="BL251" s="26" t="s">
        <v>338</v>
      </c>
      <c r="BM251" s="26" t="s">
        <v>1798</v>
      </c>
    </row>
    <row r="252" spans="2:47" s="1" customFormat="1" ht="13.5">
      <c r="B252" s="49"/>
      <c r="C252" s="77"/>
      <c r="D252" s="253" t="s">
        <v>1720</v>
      </c>
      <c r="E252" s="77"/>
      <c r="F252" s="254" t="s">
        <v>2544</v>
      </c>
      <c r="G252" s="77"/>
      <c r="H252" s="77"/>
      <c r="I252" s="207"/>
      <c r="J252" s="77"/>
      <c r="K252" s="77"/>
      <c r="L252" s="75"/>
      <c r="M252" s="255"/>
      <c r="N252" s="50"/>
      <c r="O252" s="50"/>
      <c r="P252" s="50"/>
      <c r="Q252" s="50"/>
      <c r="R252" s="50"/>
      <c r="S252" s="50"/>
      <c r="T252" s="98"/>
      <c r="AT252" s="26" t="s">
        <v>1720</v>
      </c>
      <c r="AU252" s="26" t="s">
        <v>88</v>
      </c>
    </row>
    <row r="253" spans="2:65" s="1" customFormat="1" ht="16.5" customHeight="1">
      <c r="B253" s="49"/>
      <c r="C253" s="237" t="s">
        <v>1110</v>
      </c>
      <c r="D253" s="237" t="s">
        <v>190</v>
      </c>
      <c r="E253" s="238" t="s">
        <v>2575</v>
      </c>
      <c r="F253" s="239" t="s">
        <v>2543</v>
      </c>
      <c r="G253" s="240" t="s">
        <v>2403</v>
      </c>
      <c r="H253" s="241">
        <v>8</v>
      </c>
      <c r="I253" s="242"/>
      <c r="J253" s="243">
        <f>ROUND(I253*H253,2)</f>
        <v>0</v>
      </c>
      <c r="K253" s="239" t="s">
        <v>34</v>
      </c>
      <c r="L253" s="75"/>
      <c r="M253" s="244" t="s">
        <v>34</v>
      </c>
      <c r="N253" s="245" t="s">
        <v>49</v>
      </c>
      <c r="O253" s="50"/>
      <c r="P253" s="246">
        <f>O253*H253</f>
        <v>0</v>
      </c>
      <c r="Q253" s="246">
        <v>0</v>
      </c>
      <c r="R253" s="246">
        <f>Q253*H253</f>
        <v>0</v>
      </c>
      <c r="S253" s="246">
        <v>0</v>
      </c>
      <c r="T253" s="247">
        <f>S253*H253</f>
        <v>0</v>
      </c>
      <c r="AR253" s="26" t="s">
        <v>338</v>
      </c>
      <c r="AT253" s="26" t="s">
        <v>190</v>
      </c>
      <c r="AU253" s="26" t="s">
        <v>88</v>
      </c>
      <c r="AY253" s="26" t="s">
        <v>187</v>
      </c>
      <c r="BE253" s="248">
        <f>IF(N253="základní",J253,0)</f>
        <v>0</v>
      </c>
      <c r="BF253" s="248">
        <f>IF(N253="snížená",J253,0)</f>
        <v>0</v>
      </c>
      <c r="BG253" s="248">
        <f>IF(N253="zákl. přenesená",J253,0)</f>
        <v>0</v>
      </c>
      <c r="BH253" s="248">
        <f>IF(N253="sníž. přenesená",J253,0)</f>
        <v>0</v>
      </c>
      <c r="BI253" s="248">
        <f>IF(N253="nulová",J253,0)</f>
        <v>0</v>
      </c>
      <c r="BJ253" s="26" t="s">
        <v>86</v>
      </c>
      <c r="BK253" s="248">
        <f>ROUND(I253*H253,2)</f>
        <v>0</v>
      </c>
      <c r="BL253" s="26" t="s">
        <v>338</v>
      </c>
      <c r="BM253" s="26" t="s">
        <v>1806</v>
      </c>
    </row>
    <row r="254" spans="2:47" s="1" customFormat="1" ht="13.5">
      <c r="B254" s="49"/>
      <c r="C254" s="77"/>
      <c r="D254" s="253" t="s">
        <v>1720</v>
      </c>
      <c r="E254" s="77"/>
      <c r="F254" s="254" t="s">
        <v>2546</v>
      </c>
      <c r="G254" s="77"/>
      <c r="H254" s="77"/>
      <c r="I254" s="207"/>
      <c r="J254" s="77"/>
      <c r="K254" s="77"/>
      <c r="L254" s="75"/>
      <c r="M254" s="255"/>
      <c r="N254" s="50"/>
      <c r="O254" s="50"/>
      <c r="P254" s="50"/>
      <c r="Q254" s="50"/>
      <c r="R254" s="50"/>
      <c r="S254" s="50"/>
      <c r="T254" s="98"/>
      <c r="AT254" s="26" t="s">
        <v>1720</v>
      </c>
      <c r="AU254" s="26" t="s">
        <v>88</v>
      </c>
    </row>
    <row r="255" spans="2:65" s="1" customFormat="1" ht="16.5" customHeight="1">
      <c r="B255" s="49"/>
      <c r="C255" s="237" t="s">
        <v>1115</v>
      </c>
      <c r="D255" s="237" t="s">
        <v>190</v>
      </c>
      <c r="E255" s="238" t="s">
        <v>2576</v>
      </c>
      <c r="F255" s="239" t="s">
        <v>2472</v>
      </c>
      <c r="G255" s="240" t="s">
        <v>2426</v>
      </c>
      <c r="H255" s="241">
        <v>1</v>
      </c>
      <c r="I255" s="242"/>
      <c r="J255" s="243">
        <f>ROUND(I255*H255,2)</f>
        <v>0</v>
      </c>
      <c r="K255" s="239" t="s">
        <v>34</v>
      </c>
      <c r="L255" s="75"/>
      <c r="M255" s="244" t="s">
        <v>34</v>
      </c>
      <c r="N255" s="245" t="s">
        <v>49</v>
      </c>
      <c r="O255" s="50"/>
      <c r="P255" s="246">
        <f>O255*H255</f>
        <v>0</v>
      </c>
      <c r="Q255" s="246">
        <v>0</v>
      </c>
      <c r="R255" s="246">
        <f>Q255*H255</f>
        <v>0</v>
      </c>
      <c r="S255" s="246">
        <v>0</v>
      </c>
      <c r="T255" s="247">
        <f>S255*H255</f>
        <v>0</v>
      </c>
      <c r="AR255" s="26" t="s">
        <v>338</v>
      </c>
      <c r="AT255" s="26" t="s">
        <v>190</v>
      </c>
      <c r="AU255" s="26" t="s">
        <v>88</v>
      </c>
      <c r="AY255" s="26" t="s">
        <v>187</v>
      </c>
      <c r="BE255" s="248">
        <f>IF(N255="základní",J255,0)</f>
        <v>0</v>
      </c>
      <c r="BF255" s="248">
        <f>IF(N255="snížená",J255,0)</f>
        <v>0</v>
      </c>
      <c r="BG255" s="248">
        <f>IF(N255="zákl. přenesená",J255,0)</f>
        <v>0</v>
      </c>
      <c r="BH255" s="248">
        <f>IF(N255="sníž. přenesená",J255,0)</f>
        <v>0</v>
      </c>
      <c r="BI255" s="248">
        <f>IF(N255="nulová",J255,0)</f>
        <v>0</v>
      </c>
      <c r="BJ255" s="26" t="s">
        <v>86</v>
      </c>
      <c r="BK255" s="248">
        <f>ROUND(I255*H255,2)</f>
        <v>0</v>
      </c>
      <c r="BL255" s="26" t="s">
        <v>338</v>
      </c>
      <c r="BM255" s="26" t="s">
        <v>1816</v>
      </c>
    </row>
    <row r="256" spans="2:47" s="1" customFormat="1" ht="13.5">
      <c r="B256" s="49"/>
      <c r="C256" s="77"/>
      <c r="D256" s="253" t="s">
        <v>1720</v>
      </c>
      <c r="E256" s="77"/>
      <c r="F256" s="254" t="s">
        <v>2548</v>
      </c>
      <c r="G256" s="77"/>
      <c r="H256" s="77"/>
      <c r="I256" s="207"/>
      <c r="J256" s="77"/>
      <c r="K256" s="77"/>
      <c r="L256" s="75"/>
      <c r="M256" s="255"/>
      <c r="N256" s="50"/>
      <c r="O256" s="50"/>
      <c r="P256" s="50"/>
      <c r="Q256" s="50"/>
      <c r="R256" s="50"/>
      <c r="S256" s="50"/>
      <c r="T256" s="98"/>
      <c r="AT256" s="26" t="s">
        <v>1720</v>
      </c>
      <c r="AU256" s="26" t="s">
        <v>88</v>
      </c>
    </row>
    <row r="257" spans="2:65" s="1" customFormat="1" ht="16.5" customHeight="1">
      <c r="B257" s="49"/>
      <c r="C257" s="237" t="s">
        <v>1126</v>
      </c>
      <c r="D257" s="237" t="s">
        <v>190</v>
      </c>
      <c r="E257" s="238" t="s">
        <v>2577</v>
      </c>
      <c r="F257" s="239" t="s">
        <v>2472</v>
      </c>
      <c r="G257" s="240" t="s">
        <v>2426</v>
      </c>
      <c r="H257" s="241">
        <v>4</v>
      </c>
      <c r="I257" s="242"/>
      <c r="J257" s="243">
        <f>ROUND(I257*H257,2)</f>
        <v>0</v>
      </c>
      <c r="K257" s="239" t="s">
        <v>34</v>
      </c>
      <c r="L257" s="75"/>
      <c r="M257" s="244" t="s">
        <v>34</v>
      </c>
      <c r="N257" s="245" t="s">
        <v>49</v>
      </c>
      <c r="O257" s="50"/>
      <c r="P257" s="246">
        <f>O257*H257</f>
        <v>0</v>
      </c>
      <c r="Q257" s="246">
        <v>0</v>
      </c>
      <c r="R257" s="246">
        <f>Q257*H257</f>
        <v>0</v>
      </c>
      <c r="S257" s="246">
        <v>0</v>
      </c>
      <c r="T257" s="247">
        <f>S257*H257</f>
        <v>0</v>
      </c>
      <c r="AR257" s="26" t="s">
        <v>338</v>
      </c>
      <c r="AT257" s="26" t="s">
        <v>190</v>
      </c>
      <c r="AU257" s="26" t="s">
        <v>88</v>
      </c>
      <c r="AY257" s="26" t="s">
        <v>187</v>
      </c>
      <c r="BE257" s="248">
        <f>IF(N257="základní",J257,0)</f>
        <v>0</v>
      </c>
      <c r="BF257" s="248">
        <f>IF(N257="snížená",J257,0)</f>
        <v>0</v>
      </c>
      <c r="BG257" s="248">
        <f>IF(N257="zákl. přenesená",J257,0)</f>
        <v>0</v>
      </c>
      <c r="BH257" s="248">
        <f>IF(N257="sníž. přenesená",J257,0)</f>
        <v>0</v>
      </c>
      <c r="BI257" s="248">
        <f>IF(N257="nulová",J257,0)</f>
        <v>0</v>
      </c>
      <c r="BJ257" s="26" t="s">
        <v>86</v>
      </c>
      <c r="BK257" s="248">
        <f>ROUND(I257*H257,2)</f>
        <v>0</v>
      </c>
      <c r="BL257" s="26" t="s">
        <v>338</v>
      </c>
      <c r="BM257" s="26" t="s">
        <v>1828</v>
      </c>
    </row>
    <row r="258" spans="2:47" s="1" customFormat="1" ht="13.5">
      <c r="B258" s="49"/>
      <c r="C258" s="77"/>
      <c r="D258" s="253" t="s">
        <v>1720</v>
      </c>
      <c r="E258" s="77"/>
      <c r="F258" s="254" t="s">
        <v>2550</v>
      </c>
      <c r="G258" s="77"/>
      <c r="H258" s="77"/>
      <c r="I258" s="207"/>
      <c r="J258" s="77"/>
      <c r="K258" s="77"/>
      <c r="L258" s="75"/>
      <c r="M258" s="255"/>
      <c r="N258" s="50"/>
      <c r="O258" s="50"/>
      <c r="P258" s="50"/>
      <c r="Q258" s="50"/>
      <c r="R258" s="50"/>
      <c r="S258" s="50"/>
      <c r="T258" s="98"/>
      <c r="AT258" s="26" t="s">
        <v>1720</v>
      </c>
      <c r="AU258" s="26" t="s">
        <v>88</v>
      </c>
    </row>
    <row r="259" spans="2:65" s="1" customFormat="1" ht="25.5" customHeight="1">
      <c r="B259" s="49"/>
      <c r="C259" s="237" t="s">
        <v>1154</v>
      </c>
      <c r="D259" s="237" t="s">
        <v>190</v>
      </c>
      <c r="E259" s="238" t="s">
        <v>2578</v>
      </c>
      <c r="F259" s="239" t="s">
        <v>2483</v>
      </c>
      <c r="G259" s="240" t="s">
        <v>2426</v>
      </c>
      <c r="H259" s="241">
        <v>18</v>
      </c>
      <c r="I259" s="242"/>
      <c r="J259" s="243">
        <f>ROUND(I259*H259,2)</f>
        <v>0</v>
      </c>
      <c r="K259" s="239" t="s">
        <v>34</v>
      </c>
      <c r="L259" s="75"/>
      <c r="M259" s="244" t="s">
        <v>34</v>
      </c>
      <c r="N259" s="245" t="s">
        <v>49</v>
      </c>
      <c r="O259" s="50"/>
      <c r="P259" s="246">
        <f>O259*H259</f>
        <v>0</v>
      </c>
      <c r="Q259" s="246">
        <v>0</v>
      </c>
      <c r="R259" s="246">
        <f>Q259*H259</f>
        <v>0</v>
      </c>
      <c r="S259" s="246">
        <v>0</v>
      </c>
      <c r="T259" s="247">
        <f>S259*H259</f>
        <v>0</v>
      </c>
      <c r="AR259" s="26" t="s">
        <v>338</v>
      </c>
      <c r="AT259" s="26" t="s">
        <v>190</v>
      </c>
      <c r="AU259" s="26" t="s">
        <v>88</v>
      </c>
      <c r="AY259" s="26" t="s">
        <v>187</v>
      </c>
      <c r="BE259" s="248">
        <f>IF(N259="základní",J259,0)</f>
        <v>0</v>
      </c>
      <c r="BF259" s="248">
        <f>IF(N259="snížená",J259,0)</f>
        <v>0</v>
      </c>
      <c r="BG259" s="248">
        <f>IF(N259="zákl. přenesená",J259,0)</f>
        <v>0</v>
      </c>
      <c r="BH259" s="248">
        <f>IF(N259="sníž. přenesená",J259,0)</f>
        <v>0</v>
      </c>
      <c r="BI259" s="248">
        <f>IF(N259="nulová",J259,0)</f>
        <v>0</v>
      </c>
      <c r="BJ259" s="26" t="s">
        <v>86</v>
      </c>
      <c r="BK259" s="248">
        <f>ROUND(I259*H259,2)</f>
        <v>0</v>
      </c>
      <c r="BL259" s="26" t="s">
        <v>338</v>
      </c>
      <c r="BM259" s="26" t="s">
        <v>1837</v>
      </c>
    </row>
    <row r="260" spans="2:65" s="1" customFormat="1" ht="25.5" customHeight="1">
      <c r="B260" s="49"/>
      <c r="C260" s="237" t="s">
        <v>1160</v>
      </c>
      <c r="D260" s="237" t="s">
        <v>190</v>
      </c>
      <c r="E260" s="238" t="s">
        <v>2579</v>
      </c>
      <c r="F260" s="239" t="s">
        <v>2553</v>
      </c>
      <c r="G260" s="240" t="s">
        <v>2403</v>
      </c>
      <c r="H260" s="241">
        <v>13</v>
      </c>
      <c r="I260" s="242"/>
      <c r="J260" s="243">
        <f>ROUND(I260*H260,2)</f>
        <v>0</v>
      </c>
      <c r="K260" s="239" t="s">
        <v>34</v>
      </c>
      <c r="L260" s="75"/>
      <c r="M260" s="244" t="s">
        <v>34</v>
      </c>
      <c r="N260" s="245" t="s">
        <v>49</v>
      </c>
      <c r="O260" s="50"/>
      <c r="P260" s="246">
        <f>O260*H260</f>
        <v>0</v>
      </c>
      <c r="Q260" s="246">
        <v>0</v>
      </c>
      <c r="R260" s="246">
        <f>Q260*H260</f>
        <v>0</v>
      </c>
      <c r="S260" s="246">
        <v>0</v>
      </c>
      <c r="T260" s="247">
        <f>S260*H260</f>
        <v>0</v>
      </c>
      <c r="AR260" s="26" t="s">
        <v>338</v>
      </c>
      <c r="AT260" s="26" t="s">
        <v>190</v>
      </c>
      <c r="AU260" s="26" t="s">
        <v>88</v>
      </c>
      <c r="AY260" s="26" t="s">
        <v>187</v>
      </c>
      <c r="BE260" s="248">
        <f>IF(N260="základní",J260,0)</f>
        <v>0</v>
      </c>
      <c r="BF260" s="248">
        <f>IF(N260="snížená",J260,0)</f>
        <v>0</v>
      </c>
      <c r="BG260" s="248">
        <f>IF(N260="zákl. přenesená",J260,0)</f>
        <v>0</v>
      </c>
      <c r="BH260" s="248">
        <f>IF(N260="sníž. přenesená",J260,0)</f>
        <v>0</v>
      </c>
      <c r="BI260" s="248">
        <f>IF(N260="nulová",J260,0)</f>
        <v>0</v>
      </c>
      <c r="BJ260" s="26" t="s">
        <v>86</v>
      </c>
      <c r="BK260" s="248">
        <f>ROUND(I260*H260,2)</f>
        <v>0</v>
      </c>
      <c r="BL260" s="26" t="s">
        <v>338</v>
      </c>
      <c r="BM260" s="26" t="s">
        <v>1846</v>
      </c>
    </row>
    <row r="261" spans="2:65" s="1" customFormat="1" ht="25.5" customHeight="1">
      <c r="B261" s="49"/>
      <c r="C261" s="237" t="s">
        <v>1258</v>
      </c>
      <c r="D261" s="237" t="s">
        <v>190</v>
      </c>
      <c r="E261" s="238" t="s">
        <v>2580</v>
      </c>
      <c r="F261" s="239" t="s">
        <v>2485</v>
      </c>
      <c r="G261" s="240" t="s">
        <v>2426</v>
      </c>
      <c r="H261" s="241">
        <v>3</v>
      </c>
      <c r="I261" s="242"/>
      <c r="J261" s="243">
        <f>ROUND(I261*H261,2)</f>
        <v>0</v>
      </c>
      <c r="K261" s="239" t="s">
        <v>34</v>
      </c>
      <c r="L261" s="75"/>
      <c r="M261" s="244" t="s">
        <v>34</v>
      </c>
      <c r="N261" s="245" t="s">
        <v>49</v>
      </c>
      <c r="O261" s="50"/>
      <c r="P261" s="246">
        <f>O261*H261</f>
        <v>0</v>
      </c>
      <c r="Q261" s="246">
        <v>0</v>
      </c>
      <c r="R261" s="246">
        <f>Q261*H261</f>
        <v>0</v>
      </c>
      <c r="S261" s="246">
        <v>0</v>
      </c>
      <c r="T261" s="247">
        <f>S261*H261</f>
        <v>0</v>
      </c>
      <c r="AR261" s="26" t="s">
        <v>338</v>
      </c>
      <c r="AT261" s="26" t="s">
        <v>190</v>
      </c>
      <c r="AU261" s="26" t="s">
        <v>88</v>
      </c>
      <c r="AY261" s="26" t="s">
        <v>187</v>
      </c>
      <c r="BE261" s="248">
        <f>IF(N261="základní",J261,0)</f>
        <v>0</v>
      </c>
      <c r="BF261" s="248">
        <f>IF(N261="snížená",J261,0)</f>
        <v>0</v>
      </c>
      <c r="BG261" s="248">
        <f>IF(N261="zákl. přenesená",J261,0)</f>
        <v>0</v>
      </c>
      <c r="BH261" s="248">
        <f>IF(N261="sníž. přenesená",J261,0)</f>
        <v>0</v>
      </c>
      <c r="BI261" s="248">
        <f>IF(N261="nulová",J261,0)</f>
        <v>0</v>
      </c>
      <c r="BJ261" s="26" t="s">
        <v>86</v>
      </c>
      <c r="BK261" s="248">
        <f>ROUND(I261*H261,2)</f>
        <v>0</v>
      </c>
      <c r="BL261" s="26" t="s">
        <v>338</v>
      </c>
      <c r="BM261" s="26" t="s">
        <v>1854</v>
      </c>
    </row>
    <row r="262" spans="2:65" s="1" customFormat="1" ht="25.5" customHeight="1">
      <c r="B262" s="49"/>
      <c r="C262" s="237" t="s">
        <v>1265</v>
      </c>
      <c r="D262" s="237" t="s">
        <v>190</v>
      </c>
      <c r="E262" s="238" t="s">
        <v>2581</v>
      </c>
      <c r="F262" s="239" t="s">
        <v>2582</v>
      </c>
      <c r="G262" s="240" t="s">
        <v>2403</v>
      </c>
      <c r="H262" s="241">
        <v>3</v>
      </c>
      <c r="I262" s="242"/>
      <c r="J262" s="243">
        <f>ROUND(I262*H262,2)</f>
        <v>0</v>
      </c>
      <c r="K262" s="239" t="s">
        <v>34</v>
      </c>
      <c r="L262" s="75"/>
      <c r="M262" s="244" t="s">
        <v>34</v>
      </c>
      <c r="N262" s="245" t="s">
        <v>49</v>
      </c>
      <c r="O262" s="50"/>
      <c r="P262" s="246">
        <f>O262*H262</f>
        <v>0</v>
      </c>
      <c r="Q262" s="246">
        <v>0</v>
      </c>
      <c r="R262" s="246">
        <f>Q262*H262</f>
        <v>0</v>
      </c>
      <c r="S262" s="246">
        <v>0</v>
      </c>
      <c r="T262" s="247">
        <f>S262*H262</f>
        <v>0</v>
      </c>
      <c r="AR262" s="26" t="s">
        <v>338</v>
      </c>
      <c r="AT262" s="26" t="s">
        <v>190</v>
      </c>
      <c r="AU262" s="26" t="s">
        <v>88</v>
      </c>
      <c r="AY262" s="26" t="s">
        <v>187</v>
      </c>
      <c r="BE262" s="248">
        <f>IF(N262="základní",J262,0)</f>
        <v>0</v>
      </c>
      <c r="BF262" s="248">
        <f>IF(N262="snížená",J262,0)</f>
        <v>0</v>
      </c>
      <c r="BG262" s="248">
        <f>IF(N262="zákl. přenesená",J262,0)</f>
        <v>0</v>
      </c>
      <c r="BH262" s="248">
        <f>IF(N262="sníž. přenesená",J262,0)</f>
        <v>0</v>
      </c>
      <c r="BI262" s="248">
        <f>IF(N262="nulová",J262,0)</f>
        <v>0</v>
      </c>
      <c r="BJ262" s="26" t="s">
        <v>86</v>
      </c>
      <c r="BK262" s="248">
        <f>ROUND(I262*H262,2)</f>
        <v>0</v>
      </c>
      <c r="BL262" s="26" t="s">
        <v>338</v>
      </c>
      <c r="BM262" s="26" t="s">
        <v>1862</v>
      </c>
    </row>
    <row r="263" spans="2:65" s="1" customFormat="1" ht="25.5" customHeight="1">
      <c r="B263" s="49"/>
      <c r="C263" s="237" t="s">
        <v>231</v>
      </c>
      <c r="D263" s="237" t="s">
        <v>190</v>
      </c>
      <c r="E263" s="238" t="s">
        <v>2583</v>
      </c>
      <c r="F263" s="239" t="s">
        <v>2489</v>
      </c>
      <c r="G263" s="240" t="s">
        <v>2426</v>
      </c>
      <c r="H263" s="241">
        <v>7</v>
      </c>
      <c r="I263" s="242"/>
      <c r="J263" s="243">
        <f>ROUND(I263*H263,2)</f>
        <v>0</v>
      </c>
      <c r="K263" s="239" t="s">
        <v>34</v>
      </c>
      <c r="L263" s="75"/>
      <c r="M263" s="244" t="s">
        <v>34</v>
      </c>
      <c r="N263" s="245" t="s">
        <v>49</v>
      </c>
      <c r="O263" s="50"/>
      <c r="P263" s="246">
        <f>O263*H263</f>
        <v>0</v>
      </c>
      <c r="Q263" s="246">
        <v>0</v>
      </c>
      <c r="R263" s="246">
        <f>Q263*H263</f>
        <v>0</v>
      </c>
      <c r="S263" s="246">
        <v>0</v>
      </c>
      <c r="T263" s="247">
        <f>S263*H263</f>
        <v>0</v>
      </c>
      <c r="AR263" s="26" t="s">
        <v>338</v>
      </c>
      <c r="AT263" s="26" t="s">
        <v>190</v>
      </c>
      <c r="AU263" s="26" t="s">
        <v>88</v>
      </c>
      <c r="AY263" s="26" t="s">
        <v>187</v>
      </c>
      <c r="BE263" s="248">
        <f>IF(N263="základní",J263,0)</f>
        <v>0</v>
      </c>
      <c r="BF263" s="248">
        <f>IF(N263="snížená",J263,0)</f>
        <v>0</v>
      </c>
      <c r="BG263" s="248">
        <f>IF(N263="zákl. přenesená",J263,0)</f>
        <v>0</v>
      </c>
      <c r="BH263" s="248">
        <f>IF(N263="sníž. přenesená",J263,0)</f>
        <v>0</v>
      </c>
      <c r="BI263" s="248">
        <f>IF(N263="nulová",J263,0)</f>
        <v>0</v>
      </c>
      <c r="BJ263" s="26" t="s">
        <v>86</v>
      </c>
      <c r="BK263" s="248">
        <f>ROUND(I263*H263,2)</f>
        <v>0</v>
      </c>
      <c r="BL263" s="26" t="s">
        <v>338</v>
      </c>
      <c r="BM263" s="26" t="s">
        <v>1873</v>
      </c>
    </row>
    <row r="264" spans="2:65" s="1" customFormat="1" ht="16.5" customHeight="1">
      <c r="B264" s="49"/>
      <c r="C264" s="237" t="s">
        <v>1158</v>
      </c>
      <c r="D264" s="237" t="s">
        <v>190</v>
      </c>
      <c r="E264" s="238" t="s">
        <v>2584</v>
      </c>
      <c r="F264" s="239" t="s">
        <v>2560</v>
      </c>
      <c r="G264" s="240" t="s">
        <v>235</v>
      </c>
      <c r="H264" s="241">
        <v>9</v>
      </c>
      <c r="I264" s="242"/>
      <c r="J264" s="243">
        <f>ROUND(I264*H264,2)</f>
        <v>0</v>
      </c>
      <c r="K264" s="239" t="s">
        <v>34</v>
      </c>
      <c r="L264" s="75"/>
      <c r="M264" s="244" t="s">
        <v>34</v>
      </c>
      <c r="N264" s="245" t="s">
        <v>49</v>
      </c>
      <c r="O264" s="50"/>
      <c r="P264" s="246">
        <f>O264*H264</f>
        <v>0</v>
      </c>
      <c r="Q264" s="246">
        <v>0</v>
      </c>
      <c r="R264" s="246">
        <f>Q264*H264</f>
        <v>0</v>
      </c>
      <c r="S264" s="246">
        <v>0</v>
      </c>
      <c r="T264" s="247">
        <f>S264*H264</f>
        <v>0</v>
      </c>
      <c r="AR264" s="26" t="s">
        <v>338</v>
      </c>
      <c r="AT264" s="26" t="s">
        <v>190</v>
      </c>
      <c r="AU264" s="26" t="s">
        <v>88</v>
      </c>
      <c r="AY264" s="26" t="s">
        <v>187</v>
      </c>
      <c r="BE264" s="248">
        <f>IF(N264="základní",J264,0)</f>
        <v>0</v>
      </c>
      <c r="BF264" s="248">
        <f>IF(N264="snížená",J264,0)</f>
        <v>0</v>
      </c>
      <c r="BG264" s="248">
        <f>IF(N264="zákl. přenesená",J264,0)</f>
        <v>0</v>
      </c>
      <c r="BH264" s="248">
        <f>IF(N264="sníž. přenesená",J264,0)</f>
        <v>0</v>
      </c>
      <c r="BI264" s="248">
        <f>IF(N264="nulová",J264,0)</f>
        <v>0</v>
      </c>
      <c r="BJ264" s="26" t="s">
        <v>86</v>
      </c>
      <c r="BK264" s="248">
        <f>ROUND(I264*H264,2)</f>
        <v>0</v>
      </c>
      <c r="BL264" s="26" t="s">
        <v>338</v>
      </c>
      <c r="BM264" s="26" t="s">
        <v>1881</v>
      </c>
    </row>
    <row r="265" spans="2:47" s="1" customFormat="1" ht="13.5">
      <c r="B265" s="49"/>
      <c r="C265" s="77"/>
      <c r="D265" s="253" t="s">
        <v>1720</v>
      </c>
      <c r="E265" s="77"/>
      <c r="F265" s="254" t="s">
        <v>2561</v>
      </c>
      <c r="G265" s="77"/>
      <c r="H265" s="77"/>
      <c r="I265" s="207"/>
      <c r="J265" s="77"/>
      <c r="K265" s="77"/>
      <c r="L265" s="75"/>
      <c r="M265" s="255"/>
      <c r="N265" s="50"/>
      <c r="O265" s="50"/>
      <c r="P265" s="50"/>
      <c r="Q265" s="50"/>
      <c r="R265" s="50"/>
      <c r="S265" s="50"/>
      <c r="T265" s="98"/>
      <c r="AT265" s="26" t="s">
        <v>1720</v>
      </c>
      <c r="AU265" s="26" t="s">
        <v>88</v>
      </c>
    </row>
    <row r="266" spans="2:65" s="1" customFormat="1" ht="16.5" customHeight="1">
      <c r="B266" s="49"/>
      <c r="C266" s="237" t="s">
        <v>239</v>
      </c>
      <c r="D266" s="237" t="s">
        <v>190</v>
      </c>
      <c r="E266" s="238" t="s">
        <v>2585</v>
      </c>
      <c r="F266" s="239" t="s">
        <v>2437</v>
      </c>
      <c r="G266" s="240" t="s">
        <v>2438</v>
      </c>
      <c r="H266" s="241">
        <v>2</v>
      </c>
      <c r="I266" s="242"/>
      <c r="J266" s="243">
        <f>ROUND(I266*H266,2)</f>
        <v>0</v>
      </c>
      <c r="K266" s="239" t="s">
        <v>34</v>
      </c>
      <c r="L266" s="75"/>
      <c r="M266" s="244" t="s">
        <v>34</v>
      </c>
      <c r="N266" s="245" t="s">
        <v>49</v>
      </c>
      <c r="O266" s="50"/>
      <c r="P266" s="246">
        <f>O266*H266</f>
        <v>0</v>
      </c>
      <c r="Q266" s="246">
        <v>0</v>
      </c>
      <c r="R266" s="246">
        <f>Q266*H266</f>
        <v>0</v>
      </c>
      <c r="S266" s="246">
        <v>0</v>
      </c>
      <c r="T266" s="247">
        <f>S266*H266</f>
        <v>0</v>
      </c>
      <c r="AR266" s="26" t="s">
        <v>338</v>
      </c>
      <c r="AT266" s="26" t="s">
        <v>190</v>
      </c>
      <c r="AU266" s="26" t="s">
        <v>88</v>
      </c>
      <c r="AY266" s="26" t="s">
        <v>187</v>
      </c>
      <c r="BE266" s="248">
        <f>IF(N266="základní",J266,0)</f>
        <v>0</v>
      </c>
      <c r="BF266" s="248">
        <f>IF(N266="snížená",J266,0)</f>
        <v>0</v>
      </c>
      <c r="BG266" s="248">
        <f>IF(N266="zákl. přenesená",J266,0)</f>
        <v>0</v>
      </c>
      <c r="BH266" s="248">
        <f>IF(N266="sníž. přenesená",J266,0)</f>
        <v>0</v>
      </c>
      <c r="BI266" s="248">
        <f>IF(N266="nulová",J266,0)</f>
        <v>0</v>
      </c>
      <c r="BJ266" s="26" t="s">
        <v>86</v>
      </c>
      <c r="BK266" s="248">
        <f>ROUND(I266*H266,2)</f>
        <v>0</v>
      </c>
      <c r="BL266" s="26" t="s">
        <v>338</v>
      </c>
      <c r="BM266" s="26" t="s">
        <v>1889</v>
      </c>
    </row>
    <row r="267" spans="2:47" s="1" customFormat="1" ht="13.5">
      <c r="B267" s="49"/>
      <c r="C267" s="77"/>
      <c r="D267" s="253" t="s">
        <v>1720</v>
      </c>
      <c r="E267" s="77"/>
      <c r="F267" s="254" t="s">
        <v>2439</v>
      </c>
      <c r="G267" s="77"/>
      <c r="H267" s="77"/>
      <c r="I267" s="207"/>
      <c r="J267" s="77"/>
      <c r="K267" s="77"/>
      <c r="L267" s="75"/>
      <c r="M267" s="255"/>
      <c r="N267" s="50"/>
      <c r="O267" s="50"/>
      <c r="P267" s="50"/>
      <c r="Q267" s="50"/>
      <c r="R267" s="50"/>
      <c r="S267" s="50"/>
      <c r="T267" s="98"/>
      <c r="AT267" s="26" t="s">
        <v>1720</v>
      </c>
      <c r="AU267" s="26" t="s">
        <v>88</v>
      </c>
    </row>
    <row r="268" spans="2:65" s="1" customFormat="1" ht="16.5" customHeight="1">
      <c r="B268" s="49"/>
      <c r="C268" s="237" t="s">
        <v>305</v>
      </c>
      <c r="D268" s="237" t="s">
        <v>190</v>
      </c>
      <c r="E268" s="238" t="s">
        <v>2586</v>
      </c>
      <c r="F268" s="239" t="s">
        <v>2441</v>
      </c>
      <c r="G268" s="240" t="s">
        <v>2442</v>
      </c>
      <c r="H268" s="241">
        <v>12</v>
      </c>
      <c r="I268" s="242"/>
      <c r="J268" s="243">
        <f>ROUND(I268*H268,2)</f>
        <v>0</v>
      </c>
      <c r="K268" s="239" t="s">
        <v>34</v>
      </c>
      <c r="L268" s="75"/>
      <c r="M268" s="244" t="s">
        <v>34</v>
      </c>
      <c r="N268" s="245" t="s">
        <v>49</v>
      </c>
      <c r="O268" s="50"/>
      <c r="P268" s="246">
        <f>O268*H268</f>
        <v>0</v>
      </c>
      <c r="Q268" s="246">
        <v>0</v>
      </c>
      <c r="R268" s="246">
        <f>Q268*H268</f>
        <v>0</v>
      </c>
      <c r="S268" s="246">
        <v>0</v>
      </c>
      <c r="T268" s="247">
        <f>S268*H268</f>
        <v>0</v>
      </c>
      <c r="AR268" s="26" t="s">
        <v>338</v>
      </c>
      <c r="AT268" s="26" t="s">
        <v>190</v>
      </c>
      <c r="AU268" s="26" t="s">
        <v>88</v>
      </c>
      <c r="AY268" s="26" t="s">
        <v>187</v>
      </c>
      <c r="BE268" s="248">
        <f>IF(N268="základní",J268,0)</f>
        <v>0</v>
      </c>
      <c r="BF268" s="248">
        <f>IF(N268="snížená",J268,0)</f>
        <v>0</v>
      </c>
      <c r="BG268" s="248">
        <f>IF(N268="zákl. přenesená",J268,0)</f>
        <v>0</v>
      </c>
      <c r="BH268" s="248">
        <f>IF(N268="sníž. přenesená",J268,0)</f>
        <v>0</v>
      </c>
      <c r="BI268" s="248">
        <f>IF(N268="nulová",J268,0)</f>
        <v>0</v>
      </c>
      <c r="BJ268" s="26" t="s">
        <v>86</v>
      </c>
      <c r="BK268" s="248">
        <f>ROUND(I268*H268,2)</f>
        <v>0</v>
      </c>
      <c r="BL268" s="26" t="s">
        <v>338</v>
      </c>
      <c r="BM268" s="26" t="s">
        <v>1899</v>
      </c>
    </row>
    <row r="269" spans="2:47" s="1" customFormat="1" ht="13.5">
      <c r="B269" s="49"/>
      <c r="C269" s="77"/>
      <c r="D269" s="253" t="s">
        <v>1720</v>
      </c>
      <c r="E269" s="77"/>
      <c r="F269" s="254" t="s">
        <v>2443</v>
      </c>
      <c r="G269" s="77"/>
      <c r="H269" s="77"/>
      <c r="I269" s="207"/>
      <c r="J269" s="77"/>
      <c r="K269" s="77"/>
      <c r="L269" s="75"/>
      <c r="M269" s="255"/>
      <c r="N269" s="50"/>
      <c r="O269" s="50"/>
      <c r="P269" s="50"/>
      <c r="Q269" s="50"/>
      <c r="R269" s="50"/>
      <c r="S269" s="50"/>
      <c r="T269" s="98"/>
      <c r="AT269" s="26" t="s">
        <v>1720</v>
      </c>
      <c r="AU269" s="26" t="s">
        <v>88</v>
      </c>
    </row>
    <row r="270" spans="2:65" s="1" customFormat="1" ht="16.5" customHeight="1">
      <c r="B270" s="49"/>
      <c r="C270" s="237" t="s">
        <v>1287</v>
      </c>
      <c r="D270" s="237" t="s">
        <v>190</v>
      </c>
      <c r="E270" s="238" t="s">
        <v>2587</v>
      </c>
      <c r="F270" s="239" t="s">
        <v>2445</v>
      </c>
      <c r="G270" s="240" t="s">
        <v>2403</v>
      </c>
      <c r="H270" s="241">
        <v>1</v>
      </c>
      <c r="I270" s="242"/>
      <c r="J270" s="243">
        <f>ROUND(I270*H270,2)</f>
        <v>0</v>
      </c>
      <c r="K270" s="239" t="s">
        <v>34</v>
      </c>
      <c r="L270" s="75"/>
      <c r="M270" s="244" t="s">
        <v>34</v>
      </c>
      <c r="N270" s="245" t="s">
        <v>49</v>
      </c>
      <c r="O270" s="50"/>
      <c r="P270" s="246">
        <f>O270*H270</f>
        <v>0</v>
      </c>
      <c r="Q270" s="246">
        <v>0</v>
      </c>
      <c r="R270" s="246">
        <f>Q270*H270</f>
        <v>0</v>
      </c>
      <c r="S270" s="246">
        <v>0</v>
      </c>
      <c r="T270" s="247">
        <f>S270*H270</f>
        <v>0</v>
      </c>
      <c r="AR270" s="26" t="s">
        <v>338</v>
      </c>
      <c r="AT270" s="26" t="s">
        <v>190</v>
      </c>
      <c r="AU270" s="26" t="s">
        <v>88</v>
      </c>
      <c r="AY270" s="26" t="s">
        <v>187</v>
      </c>
      <c r="BE270" s="248">
        <f>IF(N270="základní",J270,0)</f>
        <v>0</v>
      </c>
      <c r="BF270" s="248">
        <f>IF(N270="snížená",J270,0)</f>
        <v>0</v>
      </c>
      <c r="BG270" s="248">
        <f>IF(N270="zákl. přenesená",J270,0)</f>
        <v>0</v>
      </c>
      <c r="BH270" s="248">
        <f>IF(N270="sníž. přenesená",J270,0)</f>
        <v>0</v>
      </c>
      <c r="BI270" s="248">
        <f>IF(N270="nulová",J270,0)</f>
        <v>0</v>
      </c>
      <c r="BJ270" s="26" t="s">
        <v>86</v>
      </c>
      <c r="BK270" s="248">
        <f>ROUND(I270*H270,2)</f>
        <v>0</v>
      </c>
      <c r="BL270" s="26" t="s">
        <v>338</v>
      </c>
      <c r="BM270" s="26" t="s">
        <v>1907</v>
      </c>
    </row>
    <row r="271" spans="2:65" s="1" customFormat="1" ht="16.5" customHeight="1">
      <c r="B271" s="49"/>
      <c r="C271" s="237" t="s">
        <v>1304</v>
      </c>
      <c r="D271" s="237" t="s">
        <v>190</v>
      </c>
      <c r="E271" s="238" t="s">
        <v>2588</v>
      </c>
      <c r="F271" s="239" t="s">
        <v>2447</v>
      </c>
      <c r="G271" s="240" t="s">
        <v>2403</v>
      </c>
      <c r="H271" s="241">
        <v>1</v>
      </c>
      <c r="I271" s="242"/>
      <c r="J271" s="243">
        <f>ROUND(I271*H271,2)</f>
        <v>0</v>
      </c>
      <c r="K271" s="239" t="s">
        <v>34</v>
      </c>
      <c r="L271" s="75"/>
      <c r="M271" s="244" t="s">
        <v>34</v>
      </c>
      <c r="N271" s="245" t="s">
        <v>49</v>
      </c>
      <c r="O271" s="50"/>
      <c r="P271" s="246">
        <f>O271*H271</f>
        <v>0</v>
      </c>
      <c r="Q271" s="246">
        <v>0</v>
      </c>
      <c r="R271" s="246">
        <f>Q271*H271</f>
        <v>0</v>
      </c>
      <c r="S271" s="246">
        <v>0</v>
      </c>
      <c r="T271" s="247">
        <f>S271*H271</f>
        <v>0</v>
      </c>
      <c r="AR271" s="26" t="s">
        <v>338</v>
      </c>
      <c r="AT271" s="26" t="s">
        <v>190</v>
      </c>
      <c r="AU271" s="26" t="s">
        <v>88</v>
      </c>
      <c r="AY271" s="26" t="s">
        <v>187</v>
      </c>
      <c r="BE271" s="248">
        <f>IF(N271="základní",J271,0)</f>
        <v>0</v>
      </c>
      <c r="BF271" s="248">
        <f>IF(N271="snížená",J271,0)</f>
        <v>0</v>
      </c>
      <c r="BG271" s="248">
        <f>IF(N271="zákl. přenesená",J271,0)</f>
        <v>0</v>
      </c>
      <c r="BH271" s="248">
        <f>IF(N271="sníž. přenesená",J271,0)</f>
        <v>0</v>
      </c>
      <c r="BI271" s="248">
        <f>IF(N271="nulová",J271,0)</f>
        <v>0</v>
      </c>
      <c r="BJ271" s="26" t="s">
        <v>86</v>
      </c>
      <c r="BK271" s="248">
        <f>ROUND(I271*H271,2)</f>
        <v>0</v>
      </c>
      <c r="BL271" s="26" t="s">
        <v>338</v>
      </c>
      <c r="BM271" s="26" t="s">
        <v>1915</v>
      </c>
    </row>
    <row r="272" spans="2:63" s="11" customFormat="1" ht="29.85" customHeight="1">
      <c r="B272" s="221"/>
      <c r="C272" s="222"/>
      <c r="D272" s="223" t="s">
        <v>77</v>
      </c>
      <c r="E272" s="235" t="s">
        <v>282</v>
      </c>
      <c r="F272" s="235" t="s">
        <v>2589</v>
      </c>
      <c r="G272" s="222"/>
      <c r="H272" s="222"/>
      <c r="I272" s="225"/>
      <c r="J272" s="236">
        <f>BK272</f>
        <v>0</v>
      </c>
      <c r="K272" s="222"/>
      <c r="L272" s="227"/>
      <c r="M272" s="228"/>
      <c r="N272" s="229"/>
      <c r="O272" s="229"/>
      <c r="P272" s="230">
        <f>SUM(P273:P305)</f>
        <v>0</v>
      </c>
      <c r="Q272" s="229"/>
      <c r="R272" s="230">
        <f>SUM(R273:R305)</f>
        <v>0</v>
      </c>
      <c r="S272" s="229"/>
      <c r="T272" s="231">
        <f>SUM(T273:T305)</f>
        <v>0</v>
      </c>
      <c r="AR272" s="232" t="s">
        <v>88</v>
      </c>
      <c r="AT272" s="233" t="s">
        <v>77</v>
      </c>
      <c r="AU272" s="233" t="s">
        <v>86</v>
      </c>
      <c r="AY272" s="232" t="s">
        <v>187</v>
      </c>
      <c r="BK272" s="234">
        <f>SUM(BK273:BK305)</f>
        <v>0</v>
      </c>
    </row>
    <row r="273" spans="2:65" s="1" customFormat="1" ht="16.5" customHeight="1">
      <c r="B273" s="49"/>
      <c r="C273" s="237" t="s">
        <v>1311</v>
      </c>
      <c r="D273" s="237" t="s">
        <v>190</v>
      </c>
      <c r="E273" s="238" t="s">
        <v>2590</v>
      </c>
      <c r="F273" s="239" t="s">
        <v>2530</v>
      </c>
      <c r="G273" s="240" t="s">
        <v>2403</v>
      </c>
      <c r="H273" s="241">
        <v>1</v>
      </c>
      <c r="I273" s="242"/>
      <c r="J273" s="243">
        <f>ROUND(I273*H273,2)</f>
        <v>0</v>
      </c>
      <c r="K273" s="239" t="s">
        <v>34</v>
      </c>
      <c r="L273" s="75"/>
      <c r="M273" s="244" t="s">
        <v>34</v>
      </c>
      <c r="N273" s="245" t="s">
        <v>49</v>
      </c>
      <c r="O273" s="50"/>
      <c r="P273" s="246">
        <f>O273*H273</f>
        <v>0</v>
      </c>
      <c r="Q273" s="246">
        <v>0</v>
      </c>
      <c r="R273" s="246">
        <f>Q273*H273</f>
        <v>0</v>
      </c>
      <c r="S273" s="246">
        <v>0</v>
      </c>
      <c r="T273" s="247">
        <f>S273*H273</f>
        <v>0</v>
      </c>
      <c r="AR273" s="26" t="s">
        <v>338</v>
      </c>
      <c r="AT273" s="26" t="s">
        <v>190</v>
      </c>
      <c r="AU273" s="26" t="s">
        <v>88</v>
      </c>
      <c r="AY273" s="26" t="s">
        <v>187</v>
      </c>
      <c r="BE273" s="248">
        <f>IF(N273="základní",J273,0)</f>
        <v>0</v>
      </c>
      <c r="BF273" s="248">
        <f>IF(N273="snížená",J273,0)</f>
        <v>0</v>
      </c>
      <c r="BG273" s="248">
        <f>IF(N273="zákl. přenesená",J273,0)</f>
        <v>0</v>
      </c>
      <c r="BH273" s="248">
        <f>IF(N273="sníž. přenesená",J273,0)</f>
        <v>0</v>
      </c>
      <c r="BI273" s="248">
        <f>IF(N273="nulová",J273,0)</f>
        <v>0</v>
      </c>
      <c r="BJ273" s="26" t="s">
        <v>86</v>
      </c>
      <c r="BK273" s="248">
        <f>ROUND(I273*H273,2)</f>
        <v>0</v>
      </c>
      <c r="BL273" s="26" t="s">
        <v>338</v>
      </c>
      <c r="BM273" s="26" t="s">
        <v>1923</v>
      </c>
    </row>
    <row r="274" spans="2:47" s="1" customFormat="1" ht="13.5">
      <c r="B274" s="49"/>
      <c r="C274" s="77"/>
      <c r="D274" s="253" t="s">
        <v>1720</v>
      </c>
      <c r="E274" s="77"/>
      <c r="F274" s="254" t="s">
        <v>2591</v>
      </c>
      <c r="G274" s="77"/>
      <c r="H274" s="77"/>
      <c r="I274" s="207"/>
      <c r="J274" s="77"/>
      <c r="K274" s="77"/>
      <c r="L274" s="75"/>
      <c r="M274" s="255"/>
      <c r="N274" s="50"/>
      <c r="O274" s="50"/>
      <c r="P274" s="50"/>
      <c r="Q274" s="50"/>
      <c r="R274" s="50"/>
      <c r="S274" s="50"/>
      <c r="T274" s="98"/>
      <c r="AT274" s="26" t="s">
        <v>1720</v>
      </c>
      <c r="AU274" s="26" t="s">
        <v>88</v>
      </c>
    </row>
    <row r="275" spans="2:65" s="1" customFormat="1" ht="16.5" customHeight="1">
      <c r="B275" s="49"/>
      <c r="C275" s="237" t="s">
        <v>1318</v>
      </c>
      <c r="D275" s="237" t="s">
        <v>190</v>
      </c>
      <c r="E275" s="238" t="s">
        <v>2592</v>
      </c>
      <c r="F275" s="239" t="s">
        <v>2533</v>
      </c>
      <c r="G275" s="240" t="s">
        <v>2403</v>
      </c>
      <c r="H275" s="241">
        <v>2</v>
      </c>
      <c r="I275" s="242"/>
      <c r="J275" s="243">
        <f>ROUND(I275*H275,2)</f>
        <v>0</v>
      </c>
      <c r="K275" s="239" t="s">
        <v>34</v>
      </c>
      <c r="L275" s="75"/>
      <c r="M275" s="244" t="s">
        <v>34</v>
      </c>
      <c r="N275" s="245" t="s">
        <v>49</v>
      </c>
      <c r="O275" s="50"/>
      <c r="P275" s="246">
        <f>O275*H275</f>
        <v>0</v>
      </c>
      <c r="Q275" s="246">
        <v>0</v>
      </c>
      <c r="R275" s="246">
        <f>Q275*H275</f>
        <v>0</v>
      </c>
      <c r="S275" s="246">
        <v>0</v>
      </c>
      <c r="T275" s="247">
        <f>S275*H275</f>
        <v>0</v>
      </c>
      <c r="AR275" s="26" t="s">
        <v>338</v>
      </c>
      <c r="AT275" s="26" t="s">
        <v>190</v>
      </c>
      <c r="AU275" s="26" t="s">
        <v>88</v>
      </c>
      <c r="AY275" s="26" t="s">
        <v>187</v>
      </c>
      <c r="BE275" s="248">
        <f>IF(N275="základní",J275,0)</f>
        <v>0</v>
      </c>
      <c r="BF275" s="248">
        <f>IF(N275="snížená",J275,0)</f>
        <v>0</v>
      </c>
      <c r="BG275" s="248">
        <f>IF(N275="zákl. přenesená",J275,0)</f>
        <v>0</v>
      </c>
      <c r="BH275" s="248">
        <f>IF(N275="sníž. přenesená",J275,0)</f>
        <v>0</v>
      </c>
      <c r="BI275" s="248">
        <f>IF(N275="nulová",J275,0)</f>
        <v>0</v>
      </c>
      <c r="BJ275" s="26" t="s">
        <v>86</v>
      </c>
      <c r="BK275" s="248">
        <f>ROUND(I275*H275,2)</f>
        <v>0</v>
      </c>
      <c r="BL275" s="26" t="s">
        <v>338</v>
      </c>
      <c r="BM275" s="26" t="s">
        <v>1931</v>
      </c>
    </row>
    <row r="276" spans="2:65" s="1" customFormat="1" ht="16.5" customHeight="1">
      <c r="B276" s="49"/>
      <c r="C276" s="237" t="s">
        <v>1323</v>
      </c>
      <c r="D276" s="237" t="s">
        <v>190</v>
      </c>
      <c r="E276" s="238" t="s">
        <v>2593</v>
      </c>
      <c r="F276" s="239" t="s">
        <v>2506</v>
      </c>
      <c r="G276" s="240" t="s">
        <v>2403</v>
      </c>
      <c r="H276" s="241">
        <v>1</v>
      </c>
      <c r="I276" s="242"/>
      <c r="J276" s="243">
        <f>ROUND(I276*H276,2)</f>
        <v>0</v>
      </c>
      <c r="K276" s="239" t="s">
        <v>34</v>
      </c>
      <c r="L276" s="75"/>
      <c r="M276" s="244" t="s">
        <v>34</v>
      </c>
      <c r="N276" s="245" t="s">
        <v>49</v>
      </c>
      <c r="O276" s="50"/>
      <c r="P276" s="246">
        <f>O276*H276</f>
        <v>0</v>
      </c>
      <c r="Q276" s="246">
        <v>0</v>
      </c>
      <c r="R276" s="246">
        <f>Q276*H276</f>
        <v>0</v>
      </c>
      <c r="S276" s="246">
        <v>0</v>
      </c>
      <c r="T276" s="247">
        <f>S276*H276</f>
        <v>0</v>
      </c>
      <c r="AR276" s="26" t="s">
        <v>338</v>
      </c>
      <c r="AT276" s="26" t="s">
        <v>190</v>
      </c>
      <c r="AU276" s="26" t="s">
        <v>88</v>
      </c>
      <c r="AY276" s="26" t="s">
        <v>187</v>
      </c>
      <c r="BE276" s="248">
        <f>IF(N276="základní",J276,0)</f>
        <v>0</v>
      </c>
      <c r="BF276" s="248">
        <f>IF(N276="snížená",J276,0)</f>
        <v>0</v>
      </c>
      <c r="BG276" s="248">
        <f>IF(N276="zákl. přenesená",J276,0)</f>
        <v>0</v>
      </c>
      <c r="BH276" s="248">
        <f>IF(N276="sníž. přenesená",J276,0)</f>
        <v>0</v>
      </c>
      <c r="BI276" s="248">
        <f>IF(N276="nulová",J276,0)</f>
        <v>0</v>
      </c>
      <c r="BJ276" s="26" t="s">
        <v>86</v>
      </c>
      <c r="BK276" s="248">
        <f>ROUND(I276*H276,2)</f>
        <v>0</v>
      </c>
      <c r="BL276" s="26" t="s">
        <v>338</v>
      </c>
      <c r="BM276" s="26" t="s">
        <v>1939</v>
      </c>
    </row>
    <row r="277" spans="2:47" s="1" customFormat="1" ht="13.5">
      <c r="B277" s="49"/>
      <c r="C277" s="77"/>
      <c r="D277" s="253" t="s">
        <v>1720</v>
      </c>
      <c r="E277" s="77"/>
      <c r="F277" s="254" t="s">
        <v>2507</v>
      </c>
      <c r="G277" s="77"/>
      <c r="H277" s="77"/>
      <c r="I277" s="207"/>
      <c r="J277" s="77"/>
      <c r="K277" s="77"/>
      <c r="L277" s="75"/>
      <c r="M277" s="255"/>
      <c r="N277" s="50"/>
      <c r="O277" s="50"/>
      <c r="P277" s="50"/>
      <c r="Q277" s="50"/>
      <c r="R277" s="50"/>
      <c r="S277" s="50"/>
      <c r="T277" s="98"/>
      <c r="AT277" s="26" t="s">
        <v>1720</v>
      </c>
      <c r="AU277" s="26" t="s">
        <v>88</v>
      </c>
    </row>
    <row r="278" spans="2:65" s="1" customFormat="1" ht="16.5" customHeight="1">
      <c r="B278" s="49"/>
      <c r="C278" s="237" t="s">
        <v>1329</v>
      </c>
      <c r="D278" s="237" t="s">
        <v>190</v>
      </c>
      <c r="E278" s="238" t="s">
        <v>2594</v>
      </c>
      <c r="F278" s="239" t="s">
        <v>2509</v>
      </c>
      <c r="G278" s="240" t="s">
        <v>2403</v>
      </c>
      <c r="H278" s="241">
        <v>2</v>
      </c>
      <c r="I278" s="242"/>
      <c r="J278" s="243">
        <f>ROUND(I278*H278,2)</f>
        <v>0</v>
      </c>
      <c r="K278" s="239" t="s">
        <v>34</v>
      </c>
      <c r="L278" s="75"/>
      <c r="M278" s="244" t="s">
        <v>34</v>
      </c>
      <c r="N278" s="245" t="s">
        <v>49</v>
      </c>
      <c r="O278" s="50"/>
      <c r="P278" s="246">
        <f>O278*H278</f>
        <v>0</v>
      </c>
      <c r="Q278" s="246">
        <v>0</v>
      </c>
      <c r="R278" s="246">
        <f>Q278*H278</f>
        <v>0</v>
      </c>
      <c r="S278" s="246">
        <v>0</v>
      </c>
      <c r="T278" s="247">
        <f>S278*H278</f>
        <v>0</v>
      </c>
      <c r="AR278" s="26" t="s">
        <v>338</v>
      </c>
      <c r="AT278" s="26" t="s">
        <v>190</v>
      </c>
      <c r="AU278" s="26" t="s">
        <v>88</v>
      </c>
      <c r="AY278" s="26" t="s">
        <v>187</v>
      </c>
      <c r="BE278" s="248">
        <f>IF(N278="základní",J278,0)</f>
        <v>0</v>
      </c>
      <c r="BF278" s="248">
        <f>IF(N278="snížená",J278,0)</f>
        <v>0</v>
      </c>
      <c r="BG278" s="248">
        <f>IF(N278="zákl. přenesená",J278,0)</f>
        <v>0</v>
      </c>
      <c r="BH278" s="248">
        <f>IF(N278="sníž. přenesená",J278,0)</f>
        <v>0</v>
      </c>
      <c r="BI278" s="248">
        <f>IF(N278="nulová",J278,0)</f>
        <v>0</v>
      </c>
      <c r="BJ278" s="26" t="s">
        <v>86</v>
      </c>
      <c r="BK278" s="248">
        <f>ROUND(I278*H278,2)</f>
        <v>0</v>
      </c>
      <c r="BL278" s="26" t="s">
        <v>338</v>
      </c>
      <c r="BM278" s="26" t="s">
        <v>1949</v>
      </c>
    </row>
    <row r="279" spans="2:47" s="1" customFormat="1" ht="13.5">
      <c r="B279" s="49"/>
      <c r="C279" s="77"/>
      <c r="D279" s="253" t="s">
        <v>1720</v>
      </c>
      <c r="E279" s="77"/>
      <c r="F279" s="254" t="s">
        <v>2536</v>
      </c>
      <c r="G279" s="77"/>
      <c r="H279" s="77"/>
      <c r="I279" s="207"/>
      <c r="J279" s="77"/>
      <c r="K279" s="77"/>
      <c r="L279" s="75"/>
      <c r="M279" s="255"/>
      <c r="N279" s="50"/>
      <c r="O279" s="50"/>
      <c r="P279" s="50"/>
      <c r="Q279" s="50"/>
      <c r="R279" s="50"/>
      <c r="S279" s="50"/>
      <c r="T279" s="98"/>
      <c r="AT279" s="26" t="s">
        <v>1720</v>
      </c>
      <c r="AU279" s="26" t="s">
        <v>88</v>
      </c>
    </row>
    <row r="280" spans="2:65" s="1" customFormat="1" ht="16.5" customHeight="1">
      <c r="B280" s="49"/>
      <c r="C280" s="237" t="s">
        <v>1334</v>
      </c>
      <c r="D280" s="237" t="s">
        <v>190</v>
      </c>
      <c r="E280" s="238" t="s">
        <v>2595</v>
      </c>
      <c r="F280" s="239" t="s">
        <v>2538</v>
      </c>
      <c r="G280" s="240" t="s">
        <v>2403</v>
      </c>
      <c r="H280" s="241">
        <v>1</v>
      </c>
      <c r="I280" s="242"/>
      <c r="J280" s="243">
        <f>ROUND(I280*H280,2)</f>
        <v>0</v>
      </c>
      <c r="K280" s="239" t="s">
        <v>34</v>
      </c>
      <c r="L280" s="75"/>
      <c r="M280" s="244" t="s">
        <v>34</v>
      </c>
      <c r="N280" s="245" t="s">
        <v>49</v>
      </c>
      <c r="O280" s="50"/>
      <c r="P280" s="246">
        <f>O280*H280</f>
        <v>0</v>
      </c>
      <c r="Q280" s="246">
        <v>0</v>
      </c>
      <c r="R280" s="246">
        <f>Q280*H280</f>
        <v>0</v>
      </c>
      <c r="S280" s="246">
        <v>0</v>
      </c>
      <c r="T280" s="247">
        <f>S280*H280</f>
        <v>0</v>
      </c>
      <c r="AR280" s="26" t="s">
        <v>338</v>
      </c>
      <c r="AT280" s="26" t="s">
        <v>190</v>
      </c>
      <c r="AU280" s="26" t="s">
        <v>88</v>
      </c>
      <c r="AY280" s="26" t="s">
        <v>187</v>
      </c>
      <c r="BE280" s="248">
        <f>IF(N280="základní",J280,0)</f>
        <v>0</v>
      </c>
      <c r="BF280" s="248">
        <f>IF(N280="snížená",J280,0)</f>
        <v>0</v>
      </c>
      <c r="BG280" s="248">
        <f>IF(N280="zákl. přenesená",J280,0)</f>
        <v>0</v>
      </c>
      <c r="BH280" s="248">
        <f>IF(N280="sníž. přenesená",J280,0)</f>
        <v>0</v>
      </c>
      <c r="BI280" s="248">
        <f>IF(N280="nulová",J280,0)</f>
        <v>0</v>
      </c>
      <c r="BJ280" s="26" t="s">
        <v>86</v>
      </c>
      <c r="BK280" s="248">
        <f>ROUND(I280*H280,2)</f>
        <v>0</v>
      </c>
      <c r="BL280" s="26" t="s">
        <v>338</v>
      </c>
      <c r="BM280" s="26" t="s">
        <v>1961</v>
      </c>
    </row>
    <row r="281" spans="2:47" s="1" customFormat="1" ht="13.5">
      <c r="B281" s="49"/>
      <c r="C281" s="77"/>
      <c r="D281" s="253" t="s">
        <v>1720</v>
      </c>
      <c r="E281" s="77"/>
      <c r="F281" s="254" t="s">
        <v>2539</v>
      </c>
      <c r="G281" s="77"/>
      <c r="H281" s="77"/>
      <c r="I281" s="207"/>
      <c r="J281" s="77"/>
      <c r="K281" s="77"/>
      <c r="L281" s="75"/>
      <c r="M281" s="255"/>
      <c r="N281" s="50"/>
      <c r="O281" s="50"/>
      <c r="P281" s="50"/>
      <c r="Q281" s="50"/>
      <c r="R281" s="50"/>
      <c r="S281" s="50"/>
      <c r="T281" s="98"/>
      <c r="AT281" s="26" t="s">
        <v>1720</v>
      </c>
      <c r="AU281" s="26" t="s">
        <v>88</v>
      </c>
    </row>
    <row r="282" spans="2:65" s="1" customFormat="1" ht="16.5" customHeight="1">
      <c r="B282" s="49"/>
      <c r="C282" s="237" t="s">
        <v>1350</v>
      </c>
      <c r="D282" s="237" t="s">
        <v>190</v>
      </c>
      <c r="E282" s="238" t="s">
        <v>2596</v>
      </c>
      <c r="F282" s="239" t="s">
        <v>2515</v>
      </c>
      <c r="G282" s="240" t="s">
        <v>2403</v>
      </c>
      <c r="H282" s="241">
        <v>1</v>
      </c>
      <c r="I282" s="242"/>
      <c r="J282" s="243">
        <f>ROUND(I282*H282,2)</f>
        <v>0</v>
      </c>
      <c r="K282" s="239" t="s">
        <v>34</v>
      </c>
      <c r="L282" s="75"/>
      <c r="M282" s="244" t="s">
        <v>34</v>
      </c>
      <c r="N282" s="245" t="s">
        <v>49</v>
      </c>
      <c r="O282" s="50"/>
      <c r="P282" s="246">
        <f>O282*H282</f>
        <v>0</v>
      </c>
      <c r="Q282" s="246">
        <v>0</v>
      </c>
      <c r="R282" s="246">
        <f>Q282*H282</f>
        <v>0</v>
      </c>
      <c r="S282" s="246">
        <v>0</v>
      </c>
      <c r="T282" s="247">
        <f>S282*H282</f>
        <v>0</v>
      </c>
      <c r="AR282" s="26" t="s">
        <v>338</v>
      </c>
      <c r="AT282" s="26" t="s">
        <v>190</v>
      </c>
      <c r="AU282" s="26" t="s">
        <v>88</v>
      </c>
      <c r="AY282" s="26" t="s">
        <v>187</v>
      </c>
      <c r="BE282" s="248">
        <f>IF(N282="základní",J282,0)</f>
        <v>0</v>
      </c>
      <c r="BF282" s="248">
        <f>IF(N282="snížená",J282,0)</f>
        <v>0</v>
      </c>
      <c r="BG282" s="248">
        <f>IF(N282="zákl. přenesená",J282,0)</f>
        <v>0</v>
      </c>
      <c r="BH282" s="248">
        <f>IF(N282="sníž. přenesená",J282,0)</f>
        <v>0</v>
      </c>
      <c r="BI282" s="248">
        <f>IF(N282="nulová",J282,0)</f>
        <v>0</v>
      </c>
      <c r="BJ282" s="26" t="s">
        <v>86</v>
      </c>
      <c r="BK282" s="248">
        <f>ROUND(I282*H282,2)</f>
        <v>0</v>
      </c>
      <c r="BL282" s="26" t="s">
        <v>338</v>
      </c>
      <c r="BM282" s="26" t="s">
        <v>1971</v>
      </c>
    </row>
    <row r="283" spans="2:47" s="1" customFormat="1" ht="13.5">
      <c r="B283" s="49"/>
      <c r="C283" s="77"/>
      <c r="D283" s="253" t="s">
        <v>1720</v>
      </c>
      <c r="E283" s="77"/>
      <c r="F283" s="254" t="s">
        <v>2541</v>
      </c>
      <c r="G283" s="77"/>
      <c r="H283" s="77"/>
      <c r="I283" s="207"/>
      <c r="J283" s="77"/>
      <c r="K283" s="77"/>
      <c r="L283" s="75"/>
      <c r="M283" s="255"/>
      <c r="N283" s="50"/>
      <c r="O283" s="50"/>
      <c r="P283" s="50"/>
      <c r="Q283" s="50"/>
      <c r="R283" s="50"/>
      <c r="S283" s="50"/>
      <c r="T283" s="98"/>
      <c r="AT283" s="26" t="s">
        <v>1720</v>
      </c>
      <c r="AU283" s="26" t="s">
        <v>88</v>
      </c>
    </row>
    <row r="284" spans="2:65" s="1" customFormat="1" ht="16.5" customHeight="1">
      <c r="B284" s="49"/>
      <c r="C284" s="237" t="s">
        <v>1355</v>
      </c>
      <c r="D284" s="237" t="s">
        <v>190</v>
      </c>
      <c r="E284" s="238" t="s">
        <v>2597</v>
      </c>
      <c r="F284" s="239" t="s">
        <v>2543</v>
      </c>
      <c r="G284" s="240" t="s">
        <v>2403</v>
      </c>
      <c r="H284" s="241">
        <v>1</v>
      </c>
      <c r="I284" s="242"/>
      <c r="J284" s="243">
        <f>ROUND(I284*H284,2)</f>
        <v>0</v>
      </c>
      <c r="K284" s="239" t="s">
        <v>34</v>
      </c>
      <c r="L284" s="75"/>
      <c r="M284" s="244" t="s">
        <v>34</v>
      </c>
      <c r="N284" s="245" t="s">
        <v>49</v>
      </c>
      <c r="O284" s="50"/>
      <c r="P284" s="246">
        <f>O284*H284</f>
        <v>0</v>
      </c>
      <c r="Q284" s="246">
        <v>0</v>
      </c>
      <c r="R284" s="246">
        <f>Q284*H284</f>
        <v>0</v>
      </c>
      <c r="S284" s="246">
        <v>0</v>
      </c>
      <c r="T284" s="247">
        <f>S284*H284</f>
        <v>0</v>
      </c>
      <c r="AR284" s="26" t="s">
        <v>338</v>
      </c>
      <c r="AT284" s="26" t="s">
        <v>190</v>
      </c>
      <c r="AU284" s="26" t="s">
        <v>88</v>
      </c>
      <c r="AY284" s="26" t="s">
        <v>187</v>
      </c>
      <c r="BE284" s="248">
        <f>IF(N284="základní",J284,0)</f>
        <v>0</v>
      </c>
      <c r="BF284" s="248">
        <f>IF(N284="snížená",J284,0)</f>
        <v>0</v>
      </c>
      <c r="BG284" s="248">
        <f>IF(N284="zákl. přenesená",J284,0)</f>
        <v>0</v>
      </c>
      <c r="BH284" s="248">
        <f>IF(N284="sníž. přenesená",J284,0)</f>
        <v>0</v>
      </c>
      <c r="BI284" s="248">
        <f>IF(N284="nulová",J284,0)</f>
        <v>0</v>
      </c>
      <c r="BJ284" s="26" t="s">
        <v>86</v>
      </c>
      <c r="BK284" s="248">
        <f>ROUND(I284*H284,2)</f>
        <v>0</v>
      </c>
      <c r="BL284" s="26" t="s">
        <v>338</v>
      </c>
      <c r="BM284" s="26" t="s">
        <v>1985</v>
      </c>
    </row>
    <row r="285" spans="2:47" s="1" customFormat="1" ht="13.5">
      <c r="B285" s="49"/>
      <c r="C285" s="77"/>
      <c r="D285" s="253" t="s">
        <v>1720</v>
      </c>
      <c r="E285" s="77"/>
      <c r="F285" s="254" t="s">
        <v>2544</v>
      </c>
      <c r="G285" s="77"/>
      <c r="H285" s="77"/>
      <c r="I285" s="207"/>
      <c r="J285" s="77"/>
      <c r="K285" s="77"/>
      <c r="L285" s="75"/>
      <c r="M285" s="255"/>
      <c r="N285" s="50"/>
      <c r="O285" s="50"/>
      <c r="P285" s="50"/>
      <c r="Q285" s="50"/>
      <c r="R285" s="50"/>
      <c r="S285" s="50"/>
      <c r="T285" s="98"/>
      <c r="AT285" s="26" t="s">
        <v>1720</v>
      </c>
      <c r="AU285" s="26" t="s">
        <v>88</v>
      </c>
    </row>
    <row r="286" spans="2:65" s="1" customFormat="1" ht="16.5" customHeight="1">
      <c r="B286" s="49"/>
      <c r="C286" s="237" t="s">
        <v>1362</v>
      </c>
      <c r="D286" s="237" t="s">
        <v>190</v>
      </c>
      <c r="E286" s="238" t="s">
        <v>2598</v>
      </c>
      <c r="F286" s="239" t="s">
        <v>2543</v>
      </c>
      <c r="G286" s="240" t="s">
        <v>2403</v>
      </c>
      <c r="H286" s="241">
        <v>9</v>
      </c>
      <c r="I286" s="242"/>
      <c r="J286" s="243">
        <f>ROUND(I286*H286,2)</f>
        <v>0</v>
      </c>
      <c r="K286" s="239" t="s">
        <v>34</v>
      </c>
      <c r="L286" s="75"/>
      <c r="M286" s="244" t="s">
        <v>34</v>
      </c>
      <c r="N286" s="245" t="s">
        <v>49</v>
      </c>
      <c r="O286" s="50"/>
      <c r="P286" s="246">
        <f>O286*H286</f>
        <v>0</v>
      </c>
      <c r="Q286" s="246">
        <v>0</v>
      </c>
      <c r="R286" s="246">
        <f>Q286*H286</f>
        <v>0</v>
      </c>
      <c r="S286" s="246">
        <v>0</v>
      </c>
      <c r="T286" s="247">
        <f>S286*H286</f>
        <v>0</v>
      </c>
      <c r="AR286" s="26" t="s">
        <v>338</v>
      </c>
      <c r="AT286" s="26" t="s">
        <v>190</v>
      </c>
      <c r="AU286" s="26" t="s">
        <v>88</v>
      </c>
      <c r="AY286" s="26" t="s">
        <v>187</v>
      </c>
      <c r="BE286" s="248">
        <f>IF(N286="základní",J286,0)</f>
        <v>0</v>
      </c>
      <c r="BF286" s="248">
        <f>IF(N286="snížená",J286,0)</f>
        <v>0</v>
      </c>
      <c r="BG286" s="248">
        <f>IF(N286="zákl. přenesená",J286,0)</f>
        <v>0</v>
      </c>
      <c r="BH286" s="248">
        <f>IF(N286="sníž. přenesená",J286,0)</f>
        <v>0</v>
      </c>
      <c r="BI286" s="248">
        <f>IF(N286="nulová",J286,0)</f>
        <v>0</v>
      </c>
      <c r="BJ286" s="26" t="s">
        <v>86</v>
      </c>
      <c r="BK286" s="248">
        <f>ROUND(I286*H286,2)</f>
        <v>0</v>
      </c>
      <c r="BL286" s="26" t="s">
        <v>338</v>
      </c>
      <c r="BM286" s="26" t="s">
        <v>1996</v>
      </c>
    </row>
    <row r="287" spans="2:47" s="1" customFormat="1" ht="13.5">
      <c r="B287" s="49"/>
      <c r="C287" s="77"/>
      <c r="D287" s="253" t="s">
        <v>1720</v>
      </c>
      <c r="E287" s="77"/>
      <c r="F287" s="254" t="s">
        <v>2546</v>
      </c>
      <c r="G287" s="77"/>
      <c r="H287" s="77"/>
      <c r="I287" s="207"/>
      <c r="J287" s="77"/>
      <c r="K287" s="77"/>
      <c r="L287" s="75"/>
      <c r="M287" s="255"/>
      <c r="N287" s="50"/>
      <c r="O287" s="50"/>
      <c r="P287" s="50"/>
      <c r="Q287" s="50"/>
      <c r="R287" s="50"/>
      <c r="S287" s="50"/>
      <c r="T287" s="98"/>
      <c r="AT287" s="26" t="s">
        <v>1720</v>
      </c>
      <c r="AU287" s="26" t="s">
        <v>88</v>
      </c>
    </row>
    <row r="288" spans="2:65" s="1" customFormat="1" ht="16.5" customHeight="1">
      <c r="B288" s="49"/>
      <c r="C288" s="237" t="s">
        <v>1375</v>
      </c>
      <c r="D288" s="237" t="s">
        <v>190</v>
      </c>
      <c r="E288" s="238" t="s">
        <v>2599</v>
      </c>
      <c r="F288" s="239" t="s">
        <v>2472</v>
      </c>
      <c r="G288" s="240" t="s">
        <v>2426</v>
      </c>
      <c r="H288" s="241">
        <v>1</v>
      </c>
      <c r="I288" s="242"/>
      <c r="J288" s="243">
        <f>ROUND(I288*H288,2)</f>
        <v>0</v>
      </c>
      <c r="K288" s="239" t="s">
        <v>34</v>
      </c>
      <c r="L288" s="75"/>
      <c r="M288" s="244" t="s">
        <v>34</v>
      </c>
      <c r="N288" s="245" t="s">
        <v>49</v>
      </c>
      <c r="O288" s="50"/>
      <c r="P288" s="246">
        <f>O288*H288</f>
        <v>0</v>
      </c>
      <c r="Q288" s="246">
        <v>0</v>
      </c>
      <c r="R288" s="246">
        <f>Q288*H288</f>
        <v>0</v>
      </c>
      <c r="S288" s="246">
        <v>0</v>
      </c>
      <c r="T288" s="247">
        <f>S288*H288</f>
        <v>0</v>
      </c>
      <c r="AR288" s="26" t="s">
        <v>338</v>
      </c>
      <c r="AT288" s="26" t="s">
        <v>190</v>
      </c>
      <c r="AU288" s="26" t="s">
        <v>88</v>
      </c>
      <c r="AY288" s="26" t="s">
        <v>187</v>
      </c>
      <c r="BE288" s="248">
        <f>IF(N288="základní",J288,0)</f>
        <v>0</v>
      </c>
      <c r="BF288" s="248">
        <f>IF(N288="snížená",J288,0)</f>
        <v>0</v>
      </c>
      <c r="BG288" s="248">
        <f>IF(N288="zákl. přenesená",J288,0)</f>
        <v>0</v>
      </c>
      <c r="BH288" s="248">
        <f>IF(N288="sníž. přenesená",J288,0)</f>
        <v>0</v>
      </c>
      <c r="BI288" s="248">
        <f>IF(N288="nulová",J288,0)</f>
        <v>0</v>
      </c>
      <c r="BJ288" s="26" t="s">
        <v>86</v>
      </c>
      <c r="BK288" s="248">
        <f>ROUND(I288*H288,2)</f>
        <v>0</v>
      </c>
      <c r="BL288" s="26" t="s">
        <v>338</v>
      </c>
      <c r="BM288" s="26" t="s">
        <v>2005</v>
      </c>
    </row>
    <row r="289" spans="2:47" s="1" customFormat="1" ht="13.5">
      <c r="B289" s="49"/>
      <c r="C289" s="77"/>
      <c r="D289" s="253" t="s">
        <v>1720</v>
      </c>
      <c r="E289" s="77"/>
      <c r="F289" s="254" t="s">
        <v>2548</v>
      </c>
      <c r="G289" s="77"/>
      <c r="H289" s="77"/>
      <c r="I289" s="207"/>
      <c r="J289" s="77"/>
      <c r="K289" s="77"/>
      <c r="L289" s="75"/>
      <c r="M289" s="255"/>
      <c r="N289" s="50"/>
      <c r="O289" s="50"/>
      <c r="P289" s="50"/>
      <c r="Q289" s="50"/>
      <c r="R289" s="50"/>
      <c r="S289" s="50"/>
      <c r="T289" s="98"/>
      <c r="AT289" s="26" t="s">
        <v>1720</v>
      </c>
      <c r="AU289" s="26" t="s">
        <v>88</v>
      </c>
    </row>
    <row r="290" spans="2:65" s="1" customFormat="1" ht="16.5" customHeight="1">
      <c r="B290" s="49"/>
      <c r="C290" s="237" t="s">
        <v>1380</v>
      </c>
      <c r="D290" s="237" t="s">
        <v>190</v>
      </c>
      <c r="E290" s="238" t="s">
        <v>2600</v>
      </c>
      <c r="F290" s="239" t="s">
        <v>2472</v>
      </c>
      <c r="G290" s="240" t="s">
        <v>2426</v>
      </c>
      <c r="H290" s="241">
        <v>5</v>
      </c>
      <c r="I290" s="242"/>
      <c r="J290" s="243">
        <f>ROUND(I290*H290,2)</f>
        <v>0</v>
      </c>
      <c r="K290" s="239" t="s">
        <v>34</v>
      </c>
      <c r="L290" s="75"/>
      <c r="M290" s="244" t="s">
        <v>34</v>
      </c>
      <c r="N290" s="245" t="s">
        <v>49</v>
      </c>
      <c r="O290" s="50"/>
      <c r="P290" s="246">
        <f>O290*H290</f>
        <v>0</v>
      </c>
      <c r="Q290" s="246">
        <v>0</v>
      </c>
      <c r="R290" s="246">
        <f>Q290*H290</f>
        <v>0</v>
      </c>
      <c r="S290" s="246">
        <v>0</v>
      </c>
      <c r="T290" s="247">
        <f>S290*H290</f>
        <v>0</v>
      </c>
      <c r="AR290" s="26" t="s">
        <v>338</v>
      </c>
      <c r="AT290" s="26" t="s">
        <v>190</v>
      </c>
      <c r="AU290" s="26" t="s">
        <v>88</v>
      </c>
      <c r="AY290" s="26" t="s">
        <v>187</v>
      </c>
      <c r="BE290" s="248">
        <f>IF(N290="základní",J290,0)</f>
        <v>0</v>
      </c>
      <c r="BF290" s="248">
        <f>IF(N290="snížená",J290,0)</f>
        <v>0</v>
      </c>
      <c r="BG290" s="248">
        <f>IF(N290="zákl. přenesená",J290,0)</f>
        <v>0</v>
      </c>
      <c r="BH290" s="248">
        <f>IF(N290="sníž. přenesená",J290,0)</f>
        <v>0</v>
      </c>
      <c r="BI290" s="248">
        <f>IF(N290="nulová",J290,0)</f>
        <v>0</v>
      </c>
      <c r="BJ290" s="26" t="s">
        <v>86</v>
      </c>
      <c r="BK290" s="248">
        <f>ROUND(I290*H290,2)</f>
        <v>0</v>
      </c>
      <c r="BL290" s="26" t="s">
        <v>338</v>
      </c>
      <c r="BM290" s="26" t="s">
        <v>2019</v>
      </c>
    </row>
    <row r="291" spans="2:47" s="1" customFormat="1" ht="13.5">
      <c r="B291" s="49"/>
      <c r="C291" s="77"/>
      <c r="D291" s="253" t="s">
        <v>1720</v>
      </c>
      <c r="E291" s="77"/>
      <c r="F291" s="254" t="s">
        <v>2550</v>
      </c>
      <c r="G291" s="77"/>
      <c r="H291" s="77"/>
      <c r="I291" s="207"/>
      <c r="J291" s="77"/>
      <c r="K291" s="77"/>
      <c r="L291" s="75"/>
      <c r="M291" s="255"/>
      <c r="N291" s="50"/>
      <c r="O291" s="50"/>
      <c r="P291" s="50"/>
      <c r="Q291" s="50"/>
      <c r="R291" s="50"/>
      <c r="S291" s="50"/>
      <c r="T291" s="98"/>
      <c r="AT291" s="26" t="s">
        <v>1720</v>
      </c>
      <c r="AU291" s="26" t="s">
        <v>88</v>
      </c>
    </row>
    <row r="292" spans="2:65" s="1" customFormat="1" ht="25.5" customHeight="1">
      <c r="B292" s="49"/>
      <c r="C292" s="237" t="s">
        <v>1385</v>
      </c>
      <c r="D292" s="237" t="s">
        <v>190</v>
      </c>
      <c r="E292" s="238" t="s">
        <v>2601</v>
      </c>
      <c r="F292" s="239" t="s">
        <v>2483</v>
      </c>
      <c r="G292" s="240" t="s">
        <v>2426</v>
      </c>
      <c r="H292" s="241">
        <v>17</v>
      </c>
      <c r="I292" s="242"/>
      <c r="J292" s="243">
        <f>ROUND(I292*H292,2)</f>
        <v>0</v>
      </c>
      <c r="K292" s="239" t="s">
        <v>34</v>
      </c>
      <c r="L292" s="75"/>
      <c r="M292" s="244" t="s">
        <v>34</v>
      </c>
      <c r="N292" s="245" t="s">
        <v>49</v>
      </c>
      <c r="O292" s="50"/>
      <c r="P292" s="246">
        <f>O292*H292</f>
        <v>0</v>
      </c>
      <c r="Q292" s="246">
        <v>0</v>
      </c>
      <c r="R292" s="246">
        <f>Q292*H292</f>
        <v>0</v>
      </c>
      <c r="S292" s="246">
        <v>0</v>
      </c>
      <c r="T292" s="247">
        <f>S292*H292</f>
        <v>0</v>
      </c>
      <c r="AR292" s="26" t="s">
        <v>338</v>
      </c>
      <c r="AT292" s="26" t="s">
        <v>190</v>
      </c>
      <c r="AU292" s="26" t="s">
        <v>88</v>
      </c>
      <c r="AY292" s="26" t="s">
        <v>187</v>
      </c>
      <c r="BE292" s="248">
        <f>IF(N292="základní",J292,0)</f>
        <v>0</v>
      </c>
      <c r="BF292" s="248">
        <f>IF(N292="snížená",J292,0)</f>
        <v>0</v>
      </c>
      <c r="BG292" s="248">
        <f>IF(N292="zákl. přenesená",J292,0)</f>
        <v>0</v>
      </c>
      <c r="BH292" s="248">
        <f>IF(N292="sníž. přenesená",J292,0)</f>
        <v>0</v>
      </c>
      <c r="BI292" s="248">
        <f>IF(N292="nulová",J292,0)</f>
        <v>0</v>
      </c>
      <c r="BJ292" s="26" t="s">
        <v>86</v>
      </c>
      <c r="BK292" s="248">
        <f>ROUND(I292*H292,2)</f>
        <v>0</v>
      </c>
      <c r="BL292" s="26" t="s">
        <v>338</v>
      </c>
      <c r="BM292" s="26" t="s">
        <v>2028</v>
      </c>
    </row>
    <row r="293" spans="2:65" s="1" customFormat="1" ht="25.5" customHeight="1">
      <c r="B293" s="49"/>
      <c r="C293" s="237" t="s">
        <v>1393</v>
      </c>
      <c r="D293" s="237" t="s">
        <v>190</v>
      </c>
      <c r="E293" s="238" t="s">
        <v>2602</v>
      </c>
      <c r="F293" s="239" t="s">
        <v>2553</v>
      </c>
      <c r="G293" s="240" t="s">
        <v>2403</v>
      </c>
      <c r="H293" s="241">
        <v>12</v>
      </c>
      <c r="I293" s="242"/>
      <c r="J293" s="243">
        <f>ROUND(I293*H293,2)</f>
        <v>0</v>
      </c>
      <c r="K293" s="239" t="s">
        <v>34</v>
      </c>
      <c r="L293" s="75"/>
      <c r="M293" s="244" t="s">
        <v>34</v>
      </c>
      <c r="N293" s="245" t="s">
        <v>49</v>
      </c>
      <c r="O293" s="50"/>
      <c r="P293" s="246">
        <f>O293*H293</f>
        <v>0</v>
      </c>
      <c r="Q293" s="246">
        <v>0</v>
      </c>
      <c r="R293" s="246">
        <f>Q293*H293</f>
        <v>0</v>
      </c>
      <c r="S293" s="246">
        <v>0</v>
      </c>
      <c r="T293" s="247">
        <f>S293*H293</f>
        <v>0</v>
      </c>
      <c r="AR293" s="26" t="s">
        <v>338</v>
      </c>
      <c r="AT293" s="26" t="s">
        <v>190</v>
      </c>
      <c r="AU293" s="26" t="s">
        <v>88</v>
      </c>
      <c r="AY293" s="26" t="s">
        <v>187</v>
      </c>
      <c r="BE293" s="248">
        <f>IF(N293="základní",J293,0)</f>
        <v>0</v>
      </c>
      <c r="BF293" s="248">
        <f>IF(N293="snížená",J293,0)</f>
        <v>0</v>
      </c>
      <c r="BG293" s="248">
        <f>IF(N293="zákl. přenesená",J293,0)</f>
        <v>0</v>
      </c>
      <c r="BH293" s="248">
        <f>IF(N293="sníž. přenesená",J293,0)</f>
        <v>0</v>
      </c>
      <c r="BI293" s="248">
        <f>IF(N293="nulová",J293,0)</f>
        <v>0</v>
      </c>
      <c r="BJ293" s="26" t="s">
        <v>86</v>
      </c>
      <c r="BK293" s="248">
        <f>ROUND(I293*H293,2)</f>
        <v>0</v>
      </c>
      <c r="BL293" s="26" t="s">
        <v>338</v>
      </c>
      <c r="BM293" s="26" t="s">
        <v>2039</v>
      </c>
    </row>
    <row r="294" spans="2:65" s="1" customFormat="1" ht="25.5" customHeight="1">
      <c r="B294" s="49"/>
      <c r="C294" s="237" t="s">
        <v>1398</v>
      </c>
      <c r="D294" s="237" t="s">
        <v>190</v>
      </c>
      <c r="E294" s="238" t="s">
        <v>2603</v>
      </c>
      <c r="F294" s="239" t="s">
        <v>2485</v>
      </c>
      <c r="G294" s="240" t="s">
        <v>2426</v>
      </c>
      <c r="H294" s="241">
        <v>4</v>
      </c>
      <c r="I294" s="242"/>
      <c r="J294" s="243">
        <f>ROUND(I294*H294,2)</f>
        <v>0</v>
      </c>
      <c r="K294" s="239" t="s">
        <v>34</v>
      </c>
      <c r="L294" s="75"/>
      <c r="M294" s="244" t="s">
        <v>34</v>
      </c>
      <c r="N294" s="245" t="s">
        <v>49</v>
      </c>
      <c r="O294" s="50"/>
      <c r="P294" s="246">
        <f>O294*H294</f>
        <v>0</v>
      </c>
      <c r="Q294" s="246">
        <v>0</v>
      </c>
      <c r="R294" s="246">
        <f>Q294*H294</f>
        <v>0</v>
      </c>
      <c r="S294" s="246">
        <v>0</v>
      </c>
      <c r="T294" s="247">
        <f>S294*H294</f>
        <v>0</v>
      </c>
      <c r="AR294" s="26" t="s">
        <v>338</v>
      </c>
      <c r="AT294" s="26" t="s">
        <v>190</v>
      </c>
      <c r="AU294" s="26" t="s">
        <v>88</v>
      </c>
      <c r="AY294" s="26" t="s">
        <v>187</v>
      </c>
      <c r="BE294" s="248">
        <f>IF(N294="základní",J294,0)</f>
        <v>0</v>
      </c>
      <c r="BF294" s="248">
        <f>IF(N294="snížená",J294,0)</f>
        <v>0</v>
      </c>
      <c r="BG294" s="248">
        <f>IF(N294="zákl. přenesená",J294,0)</f>
        <v>0</v>
      </c>
      <c r="BH294" s="248">
        <f>IF(N294="sníž. přenesená",J294,0)</f>
        <v>0</v>
      </c>
      <c r="BI294" s="248">
        <f>IF(N294="nulová",J294,0)</f>
        <v>0</v>
      </c>
      <c r="BJ294" s="26" t="s">
        <v>86</v>
      </c>
      <c r="BK294" s="248">
        <f>ROUND(I294*H294,2)</f>
        <v>0</v>
      </c>
      <c r="BL294" s="26" t="s">
        <v>338</v>
      </c>
      <c r="BM294" s="26" t="s">
        <v>2050</v>
      </c>
    </row>
    <row r="295" spans="2:65" s="1" customFormat="1" ht="25.5" customHeight="1">
      <c r="B295" s="49"/>
      <c r="C295" s="237" t="s">
        <v>1403</v>
      </c>
      <c r="D295" s="237" t="s">
        <v>190</v>
      </c>
      <c r="E295" s="238" t="s">
        <v>2604</v>
      </c>
      <c r="F295" s="239" t="s">
        <v>2487</v>
      </c>
      <c r="G295" s="240" t="s">
        <v>2403</v>
      </c>
      <c r="H295" s="241">
        <v>4</v>
      </c>
      <c r="I295" s="242"/>
      <c r="J295" s="243">
        <f>ROUND(I295*H295,2)</f>
        <v>0</v>
      </c>
      <c r="K295" s="239" t="s">
        <v>34</v>
      </c>
      <c r="L295" s="75"/>
      <c r="M295" s="244" t="s">
        <v>34</v>
      </c>
      <c r="N295" s="245" t="s">
        <v>49</v>
      </c>
      <c r="O295" s="50"/>
      <c r="P295" s="246">
        <f>O295*H295</f>
        <v>0</v>
      </c>
      <c r="Q295" s="246">
        <v>0</v>
      </c>
      <c r="R295" s="246">
        <f>Q295*H295</f>
        <v>0</v>
      </c>
      <c r="S295" s="246">
        <v>0</v>
      </c>
      <c r="T295" s="247">
        <f>S295*H295</f>
        <v>0</v>
      </c>
      <c r="AR295" s="26" t="s">
        <v>338</v>
      </c>
      <c r="AT295" s="26" t="s">
        <v>190</v>
      </c>
      <c r="AU295" s="26" t="s">
        <v>88</v>
      </c>
      <c r="AY295" s="26" t="s">
        <v>187</v>
      </c>
      <c r="BE295" s="248">
        <f>IF(N295="základní",J295,0)</f>
        <v>0</v>
      </c>
      <c r="BF295" s="248">
        <f>IF(N295="snížená",J295,0)</f>
        <v>0</v>
      </c>
      <c r="BG295" s="248">
        <f>IF(N295="zákl. přenesená",J295,0)</f>
        <v>0</v>
      </c>
      <c r="BH295" s="248">
        <f>IF(N295="sníž. přenesená",J295,0)</f>
        <v>0</v>
      </c>
      <c r="BI295" s="248">
        <f>IF(N295="nulová",J295,0)</f>
        <v>0</v>
      </c>
      <c r="BJ295" s="26" t="s">
        <v>86</v>
      </c>
      <c r="BK295" s="248">
        <f>ROUND(I295*H295,2)</f>
        <v>0</v>
      </c>
      <c r="BL295" s="26" t="s">
        <v>338</v>
      </c>
      <c r="BM295" s="26" t="s">
        <v>2059</v>
      </c>
    </row>
    <row r="296" spans="2:65" s="1" customFormat="1" ht="25.5" customHeight="1">
      <c r="B296" s="49"/>
      <c r="C296" s="237" t="s">
        <v>1408</v>
      </c>
      <c r="D296" s="237" t="s">
        <v>190</v>
      </c>
      <c r="E296" s="238" t="s">
        <v>2605</v>
      </c>
      <c r="F296" s="239" t="s">
        <v>2606</v>
      </c>
      <c r="G296" s="240" t="s">
        <v>2426</v>
      </c>
      <c r="H296" s="241">
        <v>2</v>
      </c>
      <c r="I296" s="242"/>
      <c r="J296" s="243">
        <f>ROUND(I296*H296,2)</f>
        <v>0</v>
      </c>
      <c r="K296" s="239" t="s">
        <v>34</v>
      </c>
      <c r="L296" s="75"/>
      <c r="M296" s="244" t="s">
        <v>34</v>
      </c>
      <c r="N296" s="245" t="s">
        <v>49</v>
      </c>
      <c r="O296" s="50"/>
      <c r="P296" s="246">
        <f>O296*H296</f>
        <v>0</v>
      </c>
      <c r="Q296" s="246">
        <v>0</v>
      </c>
      <c r="R296" s="246">
        <f>Q296*H296</f>
        <v>0</v>
      </c>
      <c r="S296" s="246">
        <v>0</v>
      </c>
      <c r="T296" s="247">
        <f>S296*H296</f>
        <v>0</v>
      </c>
      <c r="AR296" s="26" t="s">
        <v>338</v>
      </c>
      <c r="AT296" s="26" t="s">
        <v>190</v>
      </c>
      <c r="AU296" s="26" t="s">
        <v>88</v>
      </c>
      <c r="AY296" s="26" t="s">
        <v>187</v>
      </c>
      <c r="BE296" s="248">
        <f>IF(N296="základní",J296,0)</f>
        <v>0</v>
      </c>
      <c r="BF296" s="248">
        <f>IF(N296="snížená",J296,0)</f>
        <v>0</v>
      </c>
      <c r="BG296" s="248">
        <f>IF(N296="zákl. přenesená",J296,0)</f>
        <v>0</v>
      </c>
      <c r="BH296" s="248">
        <f>IF(N296="sníž. přenesená",J296,0)</f>
        <v>0</v>
      </c>
      <c r="BI296" s="248">
        <f>IF(N296="nulová",J296,0)</f>
        <v>0</v>
      </c>
      <c r="BJ296" s="26" t="s">
        <v>86</v>
      </c>
      <c r="BK296" s="248">
        <f>ROUND(I296*H296,2)</f>
        <v>0</v>
      </c>
      <c r="BL296" s="26" t="s">
        <v>338</v>
      </c>
      <c r="BM296" s="26" t="s">
        <v>2070</v>
      </c>
    </row>
    <row r="297" spans="2:65" s="1" customFormat="1" ht="25.5" customHeight="1">
      <c r="B297" s="49"/>
      <c r="C297" s="237" t="s">
        <v>1420</v>
      </c>
      <c r="D297" s="237" t="s">
        <v>190</v>
      </c>
      <c r="E297" s="238" t="s">
        <v>2607</v>
      </c>
      <c r="F297" s="239" t="s">
        <v>2489</v>
      </c>
      <c r="G297" s="240" t="s">
        <v>2426</v>
      </c>
      <c r="H297" s="241">
        <v>8</v>
      </c>
      <c r="I297" s="242"/>
      <c r="J297" s="243">
        <f>ROUND(I297*H297,2)</f>
        <v>0</v>
      </c>
      <c r="K297" s="239" t="s">
        <v>34</v>
      </c>
      <c r="L297" s="75"/>
      <c r="M297" s="244" t="s">
        <v>34</v>
      </c>
      <c r="N297" s="245" t="s">
        <v>49</v>
      </c>
      <c r="O297" s="50"/>
      <c r="P297" s="246">
        <f>O297*H297</f>
        <v>0</v>
      </c>
      <c r="Q297" s="246">
        <v>0</v>
      </c>
      <c r="R297" s="246">
        <f>Q297*H297</f>
        <v>0</v>
      </c>
      <c r="S297" s="246">
        <v>0</v>
      </c>
      <c r="T297" s="247">
        <f>S297*H297</f>
        <v>0</v>
      </c>
      <c r="AR297" s="26" t="s">
        <v>338</v>
      </c>
      <c r="AT297" s="26" t="s">
        <v>190</v>
      </c>
      <c r="AU297" s="26" t="s">
        <v>88</v>
      </c>
      <c r="AY297" s="26" t="s">
        <v>187</v>
      </c>
      <c r="BE297" s="248">
        <f>IF(N297="základní",J297,0)</f>
        <v>0</v>
      </c>
      <c r="BF297" s="248">
        <f>IF(N297="snížená",J297,0)</f>
        <v>0</v>
      </c>
      <c r="BG297" s="248">
        <f>IF(N297="zákl. přenesená",J297,0)</f>
        <v>0</v>
      </c>
      <c r="BH297" s="248">
        <f>IF(N297="sníž. přenesená",J297,0)</f>
        <v>0</v>
      </c>
      <c r="BI297" s="248">
        <f>IF(N297="nulová",J297,0)</f>
        <v>0</v>
      </c>
      <c r="BJ297" s="26" t="s">
        <v>86</v>
      </c>
      <c r="BK297" s="248">
        <f>ROUND(I297*H297,2)</f>
        <v>0</v>
      </c>
      <c r="BL297" s="26" t="s">
        <v>338</v>
      </c>
      <c r="BM297" s="26" t="s">
        <v>2093</v>
      </c>
    </row>
    <row r="298" spans="2:65" s="1" customFormat="1" ht="16.5" customHeight="1">
      <c r="B298" s="49"/>
      <c r="C298" s="237" t="s">
        <v>1425</v>
      </c>
      <c r="D298" s="237" t="s">
        <v>190</v>
      </c>
      <c r="E298" s="238" t="s">
        <v>2608</v>
      </c>
      <c r="F298" s="239" t="s">
        <v>2560</v>
      </c>
      <c r="G298" s="240" t="s">
        <v>235</v>
      </c>
      <c r="H298" s="241">
        <v>6</v>
      </c>
      <c r="I298" s="242"/>
      <c r="J298" s="243">
        <f>ROUND(I298*H298,2)</f>
        <v>0</v>
      </c>
      <c r="K298" s="239" t="s">
        <v>34</v>
      </c>
      <c r="L298" s="75"/>
      <c r="M298" s="244" t="s">
        <v>34</v>
      </c>
      <c r="N298" s="245" t="s">
        <v>49</v>
      </c>
      <c r="O298" s="50"/>
      <c r="P298" s="246">
        <f>O298*H298</f>
        <v>0</v>
      </c>
      <c r="Q298" s="246">
        <v>0</v>
      </c>
      <c r="R298" s="246">
        <f>Q298*H298</f>
        <v>0</v>
      </c>
      <c r="S298" s="246">
        <v>0</v>
      </c>
      <c r="T298" s="247">
        <f>S298*H298</f>
        <v>0</v>
      </c>
      <c r="AR298" s="26" t="s">
        <v>338</v>
      </c>
      <c r="AT298" s="26" t="s">
        <v>190</v>
      </c>
      <c r="AU298" s="26" t="s">
        <v>88</v>
      </c>
      <c r="AY298" s="26" t="s">
        <v>187</v>
      </c>
      <c r="BE298" s="248">
        <f>IF(N298="základní",J298,0)</f>
        <v>0</v>
      </c>
      <c r="BF298" s="248">
        <f>IF(N298="snížená",J298,0)</f>
        <v>0</v>
      </c>
      <c r="BG298" s="248">
        <f>IF(N298="zákl. přenesená",J298,0)</f>
        <v>0</v>
      </c>
      <c r="BH298" s="248">
        <f>IF(N298="sníž. přenesená",J298,0)</f>
        <v>0</v>
      </c>
      <c r="BI298" s="248">
        <f>IF(N298="nulová",J298,0)</f>
        <v>0</v>
      </c>
      <c r="BJ298" s="26" t="s">
        <v>86</v>
      </c>
      <c r="BK298" s="248">
        <f>ROUND(I298*H298,2)</f>
        <v>0</v>
      </c>
      <c r="BL298" s="26" t="s">
        <v>338</v>
      </c>
      <c r="BM298" s="26" t="s">
        <v>2102</v>
      </c>
    </row>
    <row r="299" spans="2:47" s="1" customFormat="1" ht="13.5">
      <c r="B299" s="49"/>
      <c r="C299" s="77"/>
      <c r="D299" s="253" t="s">
        <v>1720</v>
      </c>
      <c r="E299" s="77"/>
      <c r="F299" s="254" t="s">
        <v>2561</v>
      </c>
      <c r="G299" s="77"/>
      <c r="H299" s="77"/>
      <c r="I299" s="207"/>
      <c r="J299" s="77"/>
      <c r="K299" s="77"/>
      <c r="L299" s="75"/>
      <c r="M299" s="255"/>
      <c r="N299" s="50"/>
      <c r="O299" s="50"/>
      <c r="P299" s="50"/>
      <c r="Q299" s="50"/>
      <c r="R299" s="50"/>
      <c r="S299" s="50"/>
      <c r="T299" s="98"/>
      <c r="AT299" s="26" t="s">
        <v>1720</v>
      </c>
      <c r="AU299" s="26" t="s">
        <v>88</v>
      </c>
    </row>
    <row r="300" spans="2:65" s="1" customFormat="1" ht="16.5" customHeight="1">
      <c r="B300" s="49"/>
      <c r="C300" s="237" t="s">
        <v>1432</v>
      </c>
      <c r="D300" s="237" t="s">
        <v>190</v>
      </c>
      <c r="E300" s="238" t="s">
        <v>2609</v>
      </c>
      <c r="F300" s="239" t="s">
        <v>2437</v>
      </c>
      <c r="G300" s="240" t="s">
        <v>2438</v>
      </c>
      <c r="H300" s="241">
        <v>2</v>
      </c>
      <c r="I300" s="242"/>
      <c r="J300" s="243">
        <f>ROUND(I300*H300,2)</f>
        <v>0</v>
      </c>
      <c r="K300" s="239" t="s">
        <v>34</v>
      </c>
      <c r="L300" s="75"/>
      <c r="M300" s="244" t="s">
        <v>34</v>
      </c>
      <c r="N300" s="245" t="s">
        <v>49</v>
      </c>
      <c r="O300" s="50"/>
      <c r="P300" s="246">
        <f>O300*H300</f>
        <v>0</v>
      </c>
      <c r="Q300" s="246">
        <v>0</v>
      </c>
      <c r="R300" s="246">
        <f>Q300*H300</f>
        <v>0</v>
      </c>
      <c r="S300" s="246">
        <v>0</v>
      </c>
      <c r="T300" s="247">
        <f>S300*H300</f>
        <v>0</v>
      </c>
      <c r="AR300" s="26" t="s">
        <v>338</v>
      </c>
      <c r="AT300" s="26" t="s">
        <v>190</v>
      </c>
      <c r="AU300" s="26" t="s">
        <v>88</v>
      </c>
      <c r="AY300" s="26" t="s">
        <v>187</v>
      </c>
      <c r="BE300" s="248">
        <f>IF(N300="základní",J300,0)</f>
        <v>0</v>
      </c>
      <c r="BF300" s="248">
        <f>IF(N300="snížená",J300,0)</f>
        <v>0</v>
      </c>
      <c r="BG300" s="248">
        <f>IF(N300="zákl. přenesená",J300,0)</f>
        <v>0</v>
      </c>
      <c r="BH300" s="248">
        <f>IF(N300="sníž. přenesená",J300,0)</f>
        <v>0</v>
      </c>
      <c r="BI300" s="248">
        <f>IF(N300="nulová",J300,0)</f>
        <v>0</v>
      </c>
      <c r="BJ300" s="26" t="s">
        <v>86</v>
      </c>
      <c r="BK300" s="248">
        <f>ROUND(I300*H300,2)</f>
        <v>0</v>
      </c>
      <c r="BL300" s="26" t="s">
        <v>338</v>
      </c>
      <c r="BM300" s="26" t="s">
        <v>2610</v>
      </c>
    </row>
    <row r="301" spans="2:47" s="1" customFormat="1" ht="13.5">
      <c r="B301" s="49"/>
      <c r="C301" s="77"/>
      <c r="D301" s="253" t="s">
        <v>1720</v>
      </c>
      <c r="E301" s="77"/>
      <c r="F301" s="254" t="s">
        <v>2439</v>
      </c>
      <c r="G301" s="77"/>
      <c r="H301" s="77"/>
      <c r="I301" s="207"/>
      <c r="J301" s="77"/>
      <c r="K301" s="77"/>
      <c r="L301" s="75"/>
      <c r="M301" s="255"/>
      <c r="N301" s="50"/>
      <c r="O301" s="50"/>
      <c r="P301" s="50"/>
      <c r="Q301" s="50"/>
      <c r="R301" s="50"/>
      <c r="S301" s="50"/>
      <c r="T301" s="98"/>
      <c r="AT301" s="26" t="s">
        <v>1720</v>
      </c>
      <c r="AU301" s="26" t="s">
        <v>88</v>
      </c>
    </row>
    <row r="302" spans="2:65" s="1" customFormat="1" ht="16.5" customHeight="1">
      <c r="B302" s="49"/>
      <c r="C302" s="237" t="s">
        <v>1438</v>
      </c>
      <c r="D302" s="237" t="s">
        <v>190</v>
      </c>
      <c r="E302" s="238" t="s">
        <v>2611</v>
      </c>
      <c r="F302" s="239" t="s">
        <v>2441</v>
      </c>
      <c r="G302" s="240" t="s">
        <v>2442</v>
      </c>
      <c r="H302" s="241">
        <v>12</v>
      </c>
      <c r="I302" s="242"/>
      <c r="J302" s="243">
        <f>ROUND(I302*H302,2)</f>
        <v>0</v>
      </c>
      <c r="K302" s="239" t="s">
        <v>34</v>
      </c>
      <c r="L302" s="75"/>
      <c r="M302" s="244" t="s">
        <v>34</v>
      </c>
      <c r="N302" s="245" t="s">
        <v>49</v>
      </c>
      <c r="O302" s="50"/>
      <c r="P302" s="246">
        <f>O302*H302</f>
        <v>0</v>
      </c>
      <c r="Q302" s="246">
        <v>0</v>
      </c>
      <c r="R302" s="246">
        <f>Q302*H302</f>
        <v>0</v>
      </c>
      <c r="S302" s="246">
        <v>0</v>
      </c>
      <c r="T302" s="247">
        <f>S302*H302</f>
        <v>0</v>
      </c>
      <c r="AR302" s="26" t="s">
        <v>338</v>
      </c>
      <c r="AT302" s="26" t="s">
        <v>190</v>
      </c>
      <c r="AU302" s="26" t="s">
        <v>88</v>
      </c>
      <c r="AY302" s="26" t="s">
        <v>187</v>
      </c>
      <c r="BE302" s="248">
        <f>IF(N302="základní",J302,0)</f>
        <v>0</v>
      </c>
      <c r="BF302" s="248">
        <f>IF(N302="snížená",J302,0)</f>
        <v>0</v>
      </c>
      <c r="BG302" s="248">
        <f>IF(N302="zákl. přenesená",J302,0)</f>
        <v>0</v>
      </c>
      <c r="BH302" s="248">
        <f>IF(N302="sníž. přenesená",J302,0)</f>
        <v>0</v>
      </c>
      <c r="BI302" s="248">
        <f>IF(N302="nulová",J302,0)</f>
        <v>0</v>
      </c>
      <c r="BJ302" s="26" t="s">
        <v>86</v>
      </c>
      <c r="BK302" s="248">
        <f>ROUND(I302*H302,2)</f>
        <v>0</v>
      </c>
      <c r="BL302" s="26" t="s">
        <v>338</v>
      </c>
      <c r="BM302" s="26" t="s">
        <v>2127</v>
      </c>
    </row>
    <row r="303" spans="2:47" s="1" customFormat="1" ht="13.5">
      <c r="B303" s="49"/>
      <c r="C303" s="77"/>
      <c r="D303" s="253" t="s">
        <v>1720</v>
      </c>
      <c r="E303" s="77"/>
      <c r="F303" s="254" t="s">
        <v>2443</v>
      </c>
      <c r="G303" s="77"/>
      <c r="H303" s="77"/>
      <c r="I303" s="207"/>
      <c r="J303" s="77"/>
      <c r="K303" s="77"/>
      <c r="L303" s="75"/>
      <c r="M303" s="255"/>
      <c r="N303" s="50"/>
      <c r="O303" s="50"/>
      <c r="P303" s="50"/>
      <c r="Q303" s="50"/>
      <c r="R303" s="50"/>
      <c r="S303" s="50"/>
      <c r="T303" s="98"/>
      <c r="AT303" s="26" t="s">
        <v>1720</v>
      </c>
      <c r="AU303" s="26" t="s">
        <v>88</v>
      </c>
    </row>
    <row r="304" spans="2:65" s="1" customFormat="1" ht="16.5" customHeight="1">
      <c r="B304" s="49"/>
      <c r="C304" s="237" t="s">
        <v>1443</v>
      </c>
      <c r="D304" s="237" t="s">
        <v>190</v>
      </c>
      <c r="E304" s="238" t="s">
        <v>2612</v>
      </c>
      <c r="F304" s="239" t="s">
        <v>2445</v>
      </c>
      <c r="G304" s="240" t="s">
        <v>2403</v>
      </c>
      <c r="H304" s="241">
        <v>1</v>
      </c>
      <c r="I304" s="242"/>
      <c r="J304" s="243">
        <f>ROUND(I304*H304,2)</f>
        <v>0</v>
      </c>
      <c r="K304" s="239" t="s">
        <v>34</v>
      </c>
      <c r="L304" s="75"/>
      <c r="M304" s="244" t="s">
        <v>34</v>
      </c>
      <c r="N304" s="245" t="s">
        <v>49</v>
      </c>
      <c r="O304" s="50"/>
      <c r="P304" s="246">
        <f>O304*H304</f>
        <v>0</v>
      </c>
      <c r="Q304" s="246">
        <v>0</v>
      </c>
      <c r="R304" s="246">
        <f>Q304*H304</f>
        <v>0</v>
      </c>
      <c r="S304" s="246">
        <v>0</v>
      </c>
      <c r="T304" s="247">
        <f>S304*H304</f>
        <v>0</v>
      </c>
      <c r="AR304" s="26" t="s">
        <v>338</v>
      </c>
      <c r="AT304" s="26" t="s">
        <v>190</v>
      </c>
      <c r="AU304" s="26" t="s">
        <v>88</v>
      </c>
      <c r="AY304" s="26" t="s">
        <v>187</v>
      </c>
      <c r="BE304" s="248">
        <f>IF(N304="základní",J304,0)</f>
        <v>0</v>
      </c>
      <c r="BF304" s="248">
        <f>IF(N304="snížená",J304,0)</f>
        <v>0</v>
      </c>
      <c r="BG304" s="248">
        <f>IF(N304="zákl. přenesená",J304,0)</f>
        <v>0</v>
      </c>
      <c r="BH304" s="248">
        <f>IF(N304="sníž. přenesená",J304,0)</f>
        <v>0</v>
      </c>
      <c r="BI304" s="248">
        <f>IF(N304="nulová",J304,0)</f>
        <v>0</v>
      </c>
      <c r="BJ304" s="26" t="s">
        <v>86</v>
      </c>
      <c r="BK304" s="248">
        <f>ROUND(I304*H304,2)</f>
        <v>0</v>
      </c>
      <c r="BL304" s="26" t="s">
        <v>338</v>
      </c>
      <c r="BM304" s="26" t="s">
        <v>2147</v>
      </c>
    </row>
    <row r="305" spans="2:65" s="1" customFormat="1" ht="16.5" customHeight="1">
      <c r="B305" s="49"/>
      <c r="C305" s="237" t="s">
        <v>1450</v>
      </c>
      <c r="D305" s="237" t="s">
        <v>190</v>
      </c>
      <c r="E305" s="238" t="s">
        <v>2613</v>
      </c>
      <c r="F305" s="239" t="s">
        <v>2447</v>
      </c>
      <c r="G305" s="240" t="s">
        <v>2403</v>
      </c>
      <c r="H305" s="241">
        <v>1</v>
      </c>
      <c r="I305" s="242"/>
      <c r="J305" s="243">
        <f>ROUND(I305*H305,2)</f>
        <v>0</v>
      </c>
      <c r="K305" s="239" t="s">
        <v>34</v>
      </c>
      <c r="L305" s="75"/>
      <c r="M305" s="244" t="s">
        <v>34</v>
      </c>
      <c r="N305" s="245" t="s">
        <v>49</v>
      </c>
      <c r="O305" s="50"/>
      <c r="P305" s="246">
        <f>O305*H305</f>
        <v>0</v>
      </c>
      <c r="Q305" s="246">
        <v>0</v>
      </c>
      <c r="R305" s="246">
        <f>Q305*H305</f>
        <v>0</v>
      </c>
      <c r="S305" s="246">
        <v>0</v>
      </c>
      <c r="T305" s="247">
        <f>S305*H305</f>
        <v>0</v>
      </c>
      <c r="AR305" s="26" t="s">
        <v>338</v>
      </c>
      <c r="AT305" s="26" t="s">
        <v>190</v>
      </c>
      <c r="AU305" s="26" t="s">
        <v>88</v>
      </c>
      <c r="AY305" s="26" t="s">
        <v>187</v>
      </c>
      <c r="BE305" s="248">
        <f>IF(N305="základní",J305,0)</f>
        <v>0</v>
      </c>
      <c r="BF305" s="248">
        <f>IF(N305="snížená",J305,0)</f>
        <v>0</v>
      </c>
      <c r="BG305" s="248">
        <f>IF(N305="zákl. přenesená",J305,0)</f>
        <v>0</v>
      </c>
      <c r="BH305" s="248">
        <f>IF(N305="sníž. přenesená",J305,0)</f>
        <v>0</v>
      </c>
      <c r="BI305" s="248">
        <f>IF(N305="nulová",J305,0)</f>
        <v>0</v>
      </c>
      <c r="BJ305" s="26" t="s">
        <v>86</v>
      </c>
      <c r="BK305" s="248">
        <f>ROUND(I305*H305,2)</f>
        <v>0</v>
      </c>
      <c r="BL305" s="26" t="s">
        <v>338</v>
      </c>
      <c r="BM305" s="26" t="s">
        <v>2156</v>
      </c>
    </row>
    <row r="306" spans="2:63" s="11" customFormat="1" ht="29.85" customHeight="1">
      <c r="B306" s="221"/>
      <c r="C306" s="222"/>
      <c r="D306" s="223" t="s">
        <v>77</v>
      </c>
      <c r="E306" s="235" t="s">
        <v>287</v>
      </c>
      <c r="F306" s="235" t="s">
        <v>2614</v>
      </c>
      <c r="G306" s="222"/>
      <c r="H306" s="222"/>
      <c r="I306" s="225"/>
      <c r="J306" s="236">
        <f>BK306</f>
        <v>0</v>
      </c>
      <c r="K306" s="222"/>
      <c r="L306" s="227"/>
      <c r="M306" s="228"/>
      <c r="N306" s="229"/>
      <c r="O306" s="229"/>
      <c r="P306" s="230">
        <f>SUM(P307:P340)</f>
        <v>0</v>
      </c>
      <c r="Q306" s="229"/>
      <c r="R306" s="230">
        <f>SUM(R307:R340)</f>
        <v>0</v>
      </c>
      <c r="S306" s="229"/>
      <c r="T306" s="231">
        <f>SUM(T307:T340)</f>
        <v>0</v>
      </c>
      <c r="AR306" s="232" t="s">
        <v>88</v>
      </c>
      <c r="AT306" s="233" t="s">
        <v>77</v>
      </c>
      <c r="AU306" s="233" t="s">
        <v>86</v>
      </c>
      <c r="AY306" s="232" t="s">
        <v>187</v>
      </c>
      <c r="BK306" s="234">
        <f>SUM(BK307:BK340)</f>
        <v>0</v>
      </c>
    </row>
    <row r="307" spans="2:65" s="1" customFormat="1" ht="16.5" customHeight="1">
      <c r="B307" s="49"/>
      <c r="C307" s="237" t="s">
        <v>1455</v>
      </c>
      <c r="D307" s="237" t="s">
        <v>190</v>
      </c>
      <c r="E307" s="238" t="s">
        <v>2615</v>
      </c>
      <c r="F307" s="239" t="s">
        <v>2530</v>
      </c>
      <c r="G307" s="240" t="s">
        <v>2403</v>
      </c>
      <c r="H307" s="241">
        <v>1</v>
      </c>
      <c r="I307" s="242"/>
      <c r="J307" s="243">
        <f>ROUND(I307*H307,2)</f>
        <v>0</v>
      </c>
      <c r="K307" s="239" t="s">
        <v>34</v>
      </c>
      <c r="L307" s="75"/>
      <c r="M307" s="244" t="s">
        <v>34</v>
      </c>
      <c r="N307" s="245" t="s">
        <v>49</v>
      </c>
      <c r="O307" s="50"/>
      <c r="P307" s="246">
        <f>O307*H307</f>
        <v>0</v>
      </c>
      <c r="Q307" s="246">
        <v>0</v>
      </c>
      <c r="R307" s="246">
        <f>Q307*H307</f>
        <v>0</v>
      </c>
      <c r="S307" s="246">
        <v>0</v>
      </c>
      <c r="T307" s="247">
        <f>S307*H307</f>
        <v>0</v>
      </c>
      <c r="AR307" s="26" t="s">
        <v>338</v>
      </c>
      <c r="AT307" s="26" t="s">
        <v>190</v>
      </c>
      <c r="AU307" s="26" t="s">
        <v>88</v>
      </c>
      <c r="AY307" s="26" t="s">
        <v>187</v>
      </c>
      <c r="BE307" s="248">
        <f>IF(N307="základní",J307,0)</f>
        <v>0</v>
      </c>
      <c r="BF307" s="248">
        <f>IF(N307="snížená",J307,0)</f>
        <v>0</v>
      </c>
      <c r="BG307" s="248">
        <f>IF(N307="zákl. přenesená",J307,0)</f>
        <v>0</v>
      </c>
      <c r="BH307" s="248">
        <f>IF(N307="sníž. přenesená",J307,0)</f>
        <v>0</v>
      </c>
      <c r="BI307" s="248">
        <f>IF(N307="nulová",J307,0)</f>
        <v>0</v>
      </c>
      <c r="BJ307" s="26" t="s">
        <v>86</v>
      </c>
      <c r="BK307" s="248">
        <f>ROUND(I307*H307,2)</f>
        <v>0</v>
      </c>
      <c r="BL307" s="26" t="s">
        <v>338</v>
      </c>
      <c r="BM307" s="26" t="s">
        <v>2167</v>
      </c>
    </row>
    <row r="308" spans="2:47" s="1" customFormat="1" ht="13.5">
      <c r="B308" s="49"/>
      <c r="C308" s="77"/>
      <c r="D308" s="253" t="s">
        <v>1720</v>
      </c>
      <c r="E308" s="77"/>
      <c r="F308" s="254" t="s">
        <v>2616</v>
      </c>
      <c r="G308" s="77"/>
      <c r="H308" s="77"/>
      <c r="I308" s="207"/>
      <c r="J308" s="77"/>
      <c r="K308" s="77"/>
      <c r="L308" s="75"/>
      <c r="M308" s="255"/>
      <c r="N308" s="50"/>
      <c r="O308" s="50"/>
      <c r="P308" s="50"/>
      <c r="Q308" s="50"/>
      <c r="R308" s="50"/>
      <c r="S308" s="50"/>
      <c r="T308" s="98"/>
      <c r="AT308" s="26" t="s">
        <v>1720</v>
      </c>
      <c r="AU308" s="26" t="s">
        <v>88</v>
      </c>
    </row>
    <row r="309" spans="2:65" s="1" customFormat="1" ht="16.5" customHeight="1">
      <c r="B309" s="49"/>
      <c r="C309" s="237" t="s">
        <v>1459</v>
      </c>
      <c r="D309" s="237" t="s">
        <v>190</v>
      </c>
      <c r="E309" s="238" t="s">
        <v>2617</v>
      </c>
      <c r="F309" s="239" t="s">
        <v>2533</v>
      </c>
      <c r="G309" s="240" t="s">
        <v>2403</v>
      </c>
      <c r="H309" s="241">
        <v>2</v>
      </c>
      <c r="I309" s="242"/>
      <c r="J309" s="243">
        <f>ROUND(I309*H309,2)</f>
        <v>0</v>
      </c>
      <c r="K309" s="239" t="s">
        <v>34</v>
      </c>
      <c r="L309" s="75"/>
      <c r="M309" s="244" t="s">
        <v>34</v>
      </c>
      <c r="N309" s="245" t="s">
        <v>49</v>
      </c>
      <c r="O309" s="50"/>
      <c r="P309" s="246">
        <f>O309*H309</f>
        <v>0</v>
      </c>
      <c r="Q309" s="246">
        <v>0</v>
      </c>
      <c r="R309" s="246">
        <f>Q309*H309</f>
        <v>0</v>
      </c>
      <c r="S309" s="246">
        <v>0</v>
      </c>
      <c r="T309" s="247">
        <f>S309*H309</f>
        <v>0</v>
      </c>
      <c r="AR309" s="26" t="s">
        <v>338</v>
      </c>
      <c r="AT309" s="26" t="s">
        <v>190</v>
      </c>
      <c r="AU309" s="26" t="s">
        <v>88</v>
      </c>
      <c r="AY309" s="26" t="s">
        <v>187</v>
      </c>
      <c r="BE309" s="248">
        <f>IF(N309="základní",J309,0)</f>
        <v>0</v>
      </c>
      <c r="BF309" s="248">
        <f>IF(N309="snížená",J309,0)</f>
        <v>0</v>
      </c>
      <c r="BG309" s="248">
        <f>IF(N309="zákl. přenesená",J309,0)</f>
        <v>0</v>
      </c>
      <c r="BH309" s="248">
        <f>IF(N309="sníž. přenesená",J309,0)</f>
        <v>0</v>
      </c>
      <c r="BI309" s="248">
        <f>IF(N309="nulová",J309,0)</f>
        <v>0</v>
      </c>
      <c r="BJ309" s="26" t="s">
        <v>86</v>
      </c>
      <c r="BK309" s="248">
        <f>ROUND(I309*H309,2)</f>
        <v>0</v>
      </c>
      <c r="BL309" s="26" t="s">
        <v>338</v>
      </c>
      <c r="BM309" s="26" t="s">
        <v>2074</v>
      </c>
    </row>
    <row r="310" spans="2:65" s="1" customFormat="1" ht="16.5" customHeight="1">
      <c r="B310" s="49"/>
      <c r="C310" s="237" t="s">
        <v>1482</v>
      </c>
      <c r="D310" s="237" t="s">
        <v>190</v>
      </c>
      <c r="E310" s="238" t="s">
        <v>2618</v>
      </c>
      <c r="F310" s="239" t="s">
        <v>2506</v>
      </c>
      <c r="G310" s="240" t="s">
        <v>2403</v>
      </c>
      <c r="H310" s="241">
        <v>1</v>
      </c>
      <c r="I310" s="242"/>
      <c r="J310" s="243">
        <f>ROUND(I310*H310,2)</f>
        <v>0</v>
      </c>
      <c r="K310" s="239" t="s">
        <v>34</v>
      </c>
      <c r="L310" s="75"/>
      <c r="M310" s="244" t="s">
        <v>34</v>
      </c>
      <c r="N310" s="245" t="s">
        <v>49</v>
      </c>
      <c r="O310" s="50"/>
      <c r="P310" s="246">
        <f>O310*H310</f>
        <v>0</v>
      </c>
      <c r="Q310" s="246">
        <v>0</v>
      </c>
      <c r="R310" s="246">
        <f>Q310*H310</f>
        <v>0</v>
      </c>
      <c r="S310" s="246">
        <v>0</v>
      </c>
      <c r="T310" s="247">
        <f>S310*H310</f>
        <v>0</v>
      </c>
      <c r="AR310" s="26" t="s">
        <v>338</v>
      </c>
      <c r="AT310" s="26" t="s">
        <v>190</v>
      </c>
      <c r="AU310" s="26" t="s">
        <v>88</v>
      </c>
      <c r="AY310" s="26" t="s">
        <v>187</v>
      </c>
      <c r="BE310" s="248">
        <f>IF(N310="základní",J310,0)</f>
        <v>0</v>
      </c>
      <c r="BF310" s="248">
        <f>IF(N310="snížená",J310,0)</f>
        <v>0</v>
      </c>
      <c r="BG310" s="248">
        <f>IF(N310="zákl. přenesená",J310,0)</f>
        <v>0</v>
      </c>
      <c r="BH310" s="248">
        <f>IF(N310="sníž. přenesená",J310,0)</f>
        <v>0</v>
      </c>
      <c r="BI310" s="248">
        <f>IF(N310="nulová",J310,0)</f>
        <v>0</v>
      </c>
      <c r="BJ310" s="26" t="s">
        <v>86</v>
      </c>
      <c r="BK310" s="248">
        <f>ROUND(I310*H310,2)</f>
        <v>0</v>
      </c>
      <c r="BL310" s="26" t="s">
        <v>338</v>
      </c>
      <c r="BM310" s="26" t="s">
        <v>1723</v>
      </c>
    </row>
    <row r="311" spans="2:47" s="1" customFormat="1" ht="13.5">
      <c r="B311" s="49"/>
      <c r="C311" s="77"/>
      <c r="D311" s="253" t="s">
        <v>1720</v>
      </c>
      <c r="E311" s="77"/>
      <c r="F311" s="254" t="s">
        <v>2507</v>
      </c>
      <c r="G311" s="77"/>
      <c r="H311" s="77"/>
      <c r="I311" s="207"/>
      <c r="J311" s="77"/>
      <c r="K311" s="77"/>
      <c r="L311" s="75"/>
      <c r="M311" s="255"/>
      <c r="N311" s="50"/>
      <c r="O311" s="50"/>
      <c r="P311" s="50"/>
      <c r="Q311" s="50"/>
      <c r="R311" s="50"/>
      <c r="S311" s="50"/>
      <c r="T311" s="98"/>
      <c r="AT311" s="26" t="s">
        <v>1720</v>
      </c>
      <c r="AU311" s="26" t="s">
        <v>88</v>
      </c>
    </row>
    <row r="312" spans="2:65" s="1" customFormat="1" ht="16.5" customHeight="1">
      <c r="B312" s="49"/>
      <c r="C312" s="237" t="s">
        <v>1488</v>
      </c>
      <c r="D312" s="237" t="s">
        <v>190</v>
      </c>
      <c r="E312" s="238" t="s">
        <v>2619</v>
      </c>
      <c r="F312" s="239" t="s">
        <v>2509</v>
      </c>
      <c r="G312" s="240" t="s">
        <v>2403</v>
      </c>
      <c r="H312" s="241">
        <v>2</v>
      </c>
      <c r="I312" s="242"/>
      <c r="J312" s="243">
        <f>ROUND(I312*H312,2)</f>
        <v>0</v>
      </c>
      <c r="K312" s="239" t="s">
        <v>34</v>
      </c>
      <c r="L312" s="75"/>
      <c r="M312" s="244" t="s">
        <v>34</v>
      </c>
      <c r="N312" s="245" t="s">
        <v>49</v>
      </c>
      <c r="O312" s="50"/>
      <c r="P312" s="246">
        <f>O312*H312</f>
        <v>0</v>
      </c>
      <c r="Q312" s="246">
        <v>0</v>
      </c>
      <c r="R312" s="246">
        <f>Q312*H312</f>
        <v>0</v>
      </c>
      <c r="S312" s="246">
        <v>0</v>
      </c>
      <c r="T312" s="247">
        <f>S312*H312</f>
        <v>0</v>
      </c>
      <c r="AR312" s="26" t="s">
        <v>338</v>
      </c>
      <c r="AT312" s="26" t="s">
        <v>190</v>
      </c>
      <c r="AU312" s="26" t="s">
        <v>88</v>
      </c>
      <c r="AY312" s="26" t="s">
        <v>187</v>
      </c>
      <c r="BE312" s="248">
        <f>IF(N312="základní",J312,0)</f>
        <v>0</v>
      </c>
      <c r="BF312" s="248">
        <f>IF(N312="snížená",J312,0)</f>
        <v>0</v>
      </c>
      <c r="BG312" s="248">
        <f>IF(N312="zákl. přenesená",J312,0)</f>
        <v>0</v>
      </c>
      <c r="BH312" s="248">
        <f>IF(N312="sníž. přenesená",J312,0)</f>
        <v>0</v>
      </c>
      <c r="BI312" s="248">
        <f>IF(N312="nulová",J312,0)</f>
        <v>0</v>
      </c>
      <c r="BJ312" s="26" t="s">
        <v>86</v>
      </c>
      <c r="BK312" s="248">
        <f>ROUND(I312*H312,2)</f>
        <v>0</v>
      </c>
      <c r="BL312" s="26" t="s">
        <v>338</v>
      </c>
      <c r="BM312" s="26" t="s">
        <v>1508</v>
      </c>
    </row>
    <row r="313" spans="2:47" s="1" customFormat="1" ht="13.5">
      <c r="B313" s="49"/>
      <c r="C313" s="77"/>
      <c r="D313" s="253" t="s">
        <v>1720</v>
      </c>
      <c r="E313" s="77"/>
      <c r="F313" s="254" t="s">
        <v>2536</v>
      </c>
      <c r="G313" s="77"/>
      <c r="H313" s="77"/>
      <c r="I313" s="207"/>
      <c r="J313" s="77"/>
      <c r="K313" s="77"/>
      <c r="L313" s="75"/>
      <c r="M313" s="255"/>
      <c r="N313" s="50"/>
      <c r="O313" s="50"/>
      <c r="P313" s="50"/>
      <c r="Q313" s="50"/>
      <c r="R313" s="50"/>
      <c r="S313" s="50"/>
      <c r="T313" s="98"/>
      <c r="AT313" s="26" t="s">
        <v>1720</v>
      </c>
      <c r="AU313" s="26" t="s">
        <v>88</v>
      </c>
    </row>
    <row r="314" spans="2:65" s="1" customFormat="1" ht="16.5" customHeight="1">
      <c r="B314" s="49"/>
      <c r="C314" s="237" t="s">
        <v>1494</v>
      </c>
      <c r="D314" s="237" t="s">
        <v>190</v>
      </c>
      <c r="E314" s="238" t="s">
        <v>2620</v>
      </c>
      <c r="F314" s="239" t="s">
        <v>2538</v>
      </c>
      <c r="G314" s="240" t="s">
        <v>2403</v>
      </c>
      <c r="H314" s="241">
        <v>1</v>
      </c>
      <c r="I314" s="242"/>
      <c r="J314" s="243">
        <f>ROUND(I314*H314,2)</f>
        <v>0</v>
      </c>
      <c r="K314" s="239" t="s">
        <v>34</v>
      </c>
      <c r="L314" s="75"/>
      <c r="M314" s="244" t="s">
        <v>34</v>
      </c>
      <c r="N314" s="245" t="s">
        <v>49</v>
      </c>
      <c r="O314" s="50"/>
      <c r="P314" s="246">
        <f>O314*H314</f>
        <v>0</v>
      </c>
      <c r="Q314" s="246">
        <v>0</v>
      </c>
      <c r="R314" s="246">
        <f>Q314*H314</f>
        <v>0</v>
      </c>
      <c r="S314" s="246">
        <v>0</v>
      </c>
      <c r="T314" s="247">
        <f>S314*H314</f>
        <v>0</v>
      </c>
      <c r="AR314" s="26" t="s">
        <v>338</v>
      </c>
      <c r="AT314" s="26" t="s">
        <v>190</v>
      </c>
      <c r="AU314" s="26" t="s">
        <v>88</v>
      </c>
      <c r="AY314" s="26" t="s">
        <v>187</v>
      </c>
      <c r="BE314" s="248">
        <f>IF(N314="základní",J314,0)</f>
        <v>0</v>
      </c>
      <c r="BF314" s="248">
        <f>IF(N314="snížená",J314,0)</f>
        <v>0</v>
      </c>
      <c r="BG314" s="248">
        <f>IF(N314="zákl. přenesená",J314,0)</f>
        <v>0</v>
      </c>
      <c r="BH314" s="248">
        <f>IF(N314="sníž. přenesená",J314,0)</f>
        <v>0</v>
      </c>
      <c r="BI314" s="248">
        <f>IF(N314="nulová",J314,0)</f>
        <v>0</v>
      </c>
      <c r="BJ314" s="26" t="s">
        <v>86</v>
      </c>
      <c r="BK314" s="248">
        <f>ROUND(I314*H314,2)</f>
        <v>0</v>
      </c>
      <c r="BL314" s="26" t="s">
        <v>338</v>
      </c>
      <c r="BM314" s="26" t="s">
        <v>1728</v>
      </c>
    </row>
    <row r="315" spans="2:47" s="1" customFormat="1" ht="13.5">
      <c r="B315" s="49"/>
      <c r="C315" s="77"/>
      <c r="D315" s="253" t="s">
        <v>1720</v>
      </c>
      <c r="E315" s="77"/>
      <c r="F315" s="254" t="s">
        <v>2539</v>
      </c>
      <c r="G315" s="77"/>
      <c r="H315" s="77"/>
      <c r="I315" s="207"/>
      <c r="J315" s="77"/>
      <c r="K315" s="77"/>
      <c r="L315" s="75"/>
      <c r="M315" s="255"/>
      <c r="N315" s="50"/>
      <c r="O315" s="50"/>
      <c r="P315" s="50"/>
      <c r="Q315" s="50"/>
      <c r="R315" s="50"/>
      <c r="S315" s="50"/>
      <c r="T315" s="98"/>
      <c r="AT315" s="26" t="s">
        <v>1720</v>
      </c>
      <c r="AU315" s="26" t="s">
        <v>88</v>
      </c>
    </row>
    <row r="316" spans="2:65" s="1" customFormat="1" ht="16.5" customHeight="1">
      <c r="B316" s="49"/>
      <c r="C316" s="237" t="s">
        <v>1499</v>
      </c>
      <c r="D316" s="237" t="s">
        <v>190</v>
      </c>
      <c r="E316" s="238" t="s">
        <v>2621</v>
      </c>
      <c r="F316" s="239" t="s">
        <v>2515</v>
      </c>
      <c r="G316" s="240" t="s">
        <v>2403</v>
      </c>
      <c r="H316" s="241">
        <v>1</v>
      </c>
      <c r="I316" s="242"/>
      <c r="J316" s="243">
        <f>ROUND(I316*H316,2)</f>
        <v>0</v>
      </c>
      <c r="K316" s="239" t="s">
        <v>34</v>
      </c>
      <c r="L316" s="75"/>
      <c r="M316" s="244" t="s">
        <v>34</v>
      </c>
      <c r="N316" s="245" t="s">
        <v>49</v>
      </c>
      <c r="O316" s="50"/>
      <c r="P316" s="246">
        <f>O316*H316</f>
        <v>0</v>
      </c>
      <c r="Q316" s="246">
        <v>0</v>
      </c>
      <c r="R316" s="246">
        <f>Q316*H316</f>
        <v>0</v>
      </c>
      <c r="S316" s="246">
        <v>0</v>
      </c>
      <c r="T316" s="247">
        <f>S316*H316</f>
        <v>0</v>
      </c>
      <c r="AR316" s="26" t="s">
        <v>338</v>
      </c>
      <c r="AT316" s="26" t="s">
        <v>190</v>
      </c>
      <c r="AU316" s="26" t="s">
        <v>88</v>
      </c>
      <c r="AY316" s="26" t="s">
        <v>187</v>
      </c>
      <c r="BE316" s="248">
        <f>IF(N316="základní",J316,0)</f>
        <v>0</v>
      </c>
      <c r="BF316" s="248">
        <f>IF(N316="snížená",J316,0)</f>
        <v>0</v>
      </c>
      <c r="BG316" s="248">
        <f>IF(N316="zákl. přenesená",J316,0)</f>
        <v>0</v>
      </c>
      <c r="BH316" s="248">
        <f>IF(N316="sníž. přenesená",J316,0)</f>
        <v>0</v>
      </c>
      <c r="BI316" s="248">
        <f>IF(N316="nulová",J316,0)</f>
        <v>0</v>
      </c>
      <c r="BJ316" s="26" t="s">
        <v>86</v>
      </c>
      <c r="BK316" s="248">
        <f>ROUND(I316*H316,2)</f>
        <v>0</v>
      </c>
      <c r="BL316" s="26" t="s">
        <v>338</v>
      </c>
      <c r="BM316" s="26" t="s">
        <v>1463</v>
      </c>
    </row>
    <row r="317" spans="2:47" s="1" customFormat="1" ht="13.5">
      <c r="B317" s="49"/>
      <c r="C317" s="77"/>
      <c r="D317" s="253" t="s">
        <v>1720</v>
      </c>
      <c r="E317" s="77"/>
      <c r="F317" s="254" t="s">
        <v>2541</v>
      </c>
      <c r="G317" s="77"/>
      <c r="H317" s="77"/>
      <c r="I317" s="207"/>
      <c r="J317" s="77"/>
      <c r="K317" s="77"/>
      <c r="L317" s="75"/>
      <c r="M317" s="255"/>
      <c r="N317" s="50"/>
      <c r="O317" s="50"/>
      <c r="P317" s="50"/>
      <c r="Q317" s="50"/>
      <c r="R317" s="50"/>
      <c r="S317" s="50"/>
      <c r="T317" s="98"/>
      <c r="AT317" s="26" t="s">
        <v>1720</v>
      </c>
      <c r="AU317" s="26" t="s">
        <v>88</v>
      </c>
    </row>
    <row r="318" spans="2:65" s="1" customFormat="1" ht="16.5" customHeight="1">
      <c r="B318" s="49"/>
      <c r="C318" s="237" t="s">
        <v>1523</v>
      </c>
      <c r="D318" s="237" t="s">
        <v>190</v>
      </c>
      <c r="E318" s="238" t="s">
        <v>2622</v>
      </c>
      <c r="F318" s="239" t="s">
        <v>2543</v>
      </c>
      <c r="G318" s="240" t="s">
        <v>2403</v>
      </c>
      <c r="H318" s="241">
        <v>1</v>
      </c>
      <c r="I318" s="242"/>
      <c r="J318" s="243">
        <f>ROUND(I318*H318,2)</f>
        <v>0</v>
      </c>
      <c r="K318" s="239" t="s">
        <v>34</v>
      </c>
      <c r="L318" s="75"/>
      <c r="M318" s="244" t="s">
        <v>34</v>
      </c>
      <c r="N318" s="245" t="s">
        <v>49</v>
      </c>
      <c r="O318" s="50"/>
      <c r="P318" s="246">
        <f>O318*H318</f>
        <v>0</v>
      </c>
      <c r="Q318" s="246">
        <v>0</v>
      </c>
      <c r="R318" s="246">
        <f>Q318*H318</f>
        <v>0</v>
      </c>
      <c r="S318" s="246">
        <v>0</v>
      </c>
      <c r="T318" s="247">
        <f>S318*H318</f>
        <v>0</v>
      </c>
      <c r="AR318" s="26" t="s">
        <v>338</v>
      </c>
      <c r="AT318" s="26" t="s">
        <v>190</v>
      </c>
      <c r="AU318" s="26" t="s">
        <v>88</v>
      </c>
      <c r="AY318" s="26" t="s">
        <v>187</v>
      </c>
      <c r="BE318" s="248">
        <f>IF(N318="základní",J318,0)</f>
        <v>0</v>
      </c>
      <c r="BF318" s="248">
        <f>IF(N318="snížená",J318,0)</f>
        <v>0</v>
      </c>
      <c r="BG318" s="248">
        <f>IF(N318="zákl. přenesená",J318,0)</f>
        <v>0</v>
      </c>
      <c r="BH318" s="248">
        <f>IF(N318="sníž. přenesená",J318,0)</f>
        <v>0</v>
      </c>
      <c r="BI318" s="248">
        <f>IF(N318="nulová",J318,0)</f>
        <v>0</v>
      </c>
      <c r="BJ318" s="26" t="s">
        <v>86</v>
      </c>
      <c r="BK318" s="248">
        <f>ROUND(I318*H318,2)</f>
        <v>0</v>
      </c>
      <c r="BL318" s="26" t="s">
        <v>338</v>
      </c>
      <c r="BM318" s="26" t="s">
        <v>2121</v>
      </c>
    </row>
    <row r="319" spans="2:47" s="1" customFormat="1" ht="13.5">
      <c r="B319" s="49"/>
      <c r="C319" s="77"/>
      <c r="D319" s="253" t="s">
        <v>1720</v>
      </c>
      <c r="E319" s="77"/>
      <c r="F319" s="254" t="s">
        <v>2623</v>
      </c>
      <c r="G319" s="77"/>
      <c r="H319" s="77"/>
      <c r="I319" s="207"/>
      <c r="J319" s="77"/>
      <c r="K319" s="77"/>
      <c r="L319" s="75"/>
      <c r="M319" s="255"/>
      <c r="N319" s="50"/>
      <c r="O319" s="50"/>
      <c r="P319" s="50"/>
      <c r="Q319" s="50"/>
      <c r="R319" s="50"/>
      <c r="S319" s="50"/>
      <c r="T319" s="98"/>
      <c r="AT319" s="26" t="s">
        <v>1720</v>
      </c>
      <c r="AU319" s="26" t="s">
        <v>88</v>
      </c>
    </row>
    <row r="320" spans="2:65" s="1" customFormat="1" ht="16.5" customHeight="1">
      <c r="B320" s="49"/>
      <c r="C320" s="237" t="s">
        <v>1529</v>
      </c>
      <c r="D320" s="237" t="s">
        <v>190</v>
      </c>
      <c r="E320" s="238" t="s">
        <v>2624</v>
      </c>
      <c r="F320" s="239" t="s">
        <v>2543</v>
      </c>
      <c r="G320" s="240" t="s">
        <v>2403</v>
      </c>
      <c r="H320" s="241">
        <v>7</v>
      </c>
      <c r="I320" s="242"/>
      <c r="J320" s="243">
        <f>ROUND(I320*H320,2)</f>
        <v>0</v>
      </c>
      <c r="K320" s="239" t="s">
        <v>34</v>
      </c>
      <c r="L320" s="75"/>
      <c r="M320" s="244" t="s">
        <v>34</v>
      </c>
      <c r="N320" s="245" t="s">
        <v>49</v>
      </c>
      <c r="O320" s="50"/>
      <c r="P320" s="246">
        <f>O320*H320</f>
        <v>0</v>
      </c>
      <c r="Q320" s="246">
        <v>0</v>
      </c>
      <c r="R320" s="246">
        <f>Q320*H320</f>
        <v>0</v>
      </c>
      <c r="S320" s="246">
        <v>0</v>
      </c>
      <c r="T320" s="247">
        <f>S320*H320</f>
        <v>0</v>
      </c>
      <c r="AR320" s="26" t="s">
        <v>338</v>
      </c>
      <c r="AT320" s="26" t="s">
        <v>190</v>
      </c>
      <c r="AU320" s="26" t="s">
        <v>88</v>
      </c>
      <c r="AY320" s="26" t="s">
        <v>187</v>
      </c>
      <c r="BE320" s="248">
        <f>IF(N320="základní",J320,0)</f>
        <v>0</v>
      </c>
      <c r="BF320" s="248">
        <f>IF(N320="snížená",J320,0)</f>
        <v>0</v>
      </c>
      <c r="BG320" s="248">
        <f>IF(N320="zákl. přenesená",J320,0)</f>
        <v>0</v>
      </c>
      <c r="BH320" s="248">
        <f>IF(N320="sníž. přenesená",J320,0)</f>
        <v>0</v>
      </c>
      <c r="BI320" s="248">
        <f>IF(N320="nulová",J320,0)</f>
        <v>0</v>
      </c>
      <c r="BJ320" s="26" t="s">
        <v>86</v>
      </c>
      <c r="BK320" s="248">
        <f>ROUND(I320*H320,2)</f>
        <v>0</v>
      </c>
      <c r="BL320" s="26" t="s">
        <v>338</v>
      </c>
      <c r="BM320" s="26" t="s">
        <v>2625</v>
      </c>
    </row>
    <row r="321" spans="2:47" s="1" customFormat="1" ht="13.5">
      <c r="B321" s="49"/>
      <c r="C321" s="77"/>
      <c r="D321" s="253" t="s">
        <v>1720</v>
      </c>
      <c r="E321" s="77"/>
      <c r="F321" s="254" t="s">
        <v>2546</v>
      </c>
      <c r="G321" s="77"/>
      <c r="H321" s="77"/>
      <c r="I321" s="207"/>
      <c r="J321" s="77"/>
      <c r="K321" s="77"/>
      <c r="L321" s="75"/>
      <c r="M321" s="255"/>
      <c r="N321" s="50"/>
      <c r="O321" s="50"/>
      <c r="P321" s="50"/>
      <c r="Q321" s="50"/>
      <c r="R321" s="50"/>
      <c r="S321" s="50"/>
      <c r="T321" s="98"/>
      <c r="AT321" s="26" t="s">
        <v>1720</v>
      </c>
      <c r="AU321" s="26" t="s">
        <v>88</v>
      </c>
    </row>
    <row r="322" spans="2:65" s="1" customFormat="1" ht="16.5" customHeight="1">
      <c r="B322" s="49"/>
      <c r="C322" s="237" t="s">
        <v>1534</v>
      </c>
      <c r="D322" s="237" t="s">
        <v>190</v>
      </c>
      <c r="E322" s="238" t="s">
        <v>2626</v>
      </c>
      <c r="F322" s="239" t="s">
        <v>2472</v>
      </c>
      <c r="G322" s="240" t="s">
        <v>2426</v>
      </c>
      <c r="H322" s="241">
        <v>1</v>
      </c>
      <c r="I322" s="242"/>
      <c r="J322" s="243">
        <f>ROUND(I322*H322,2)</f>
        <v>0</v>
      </c>
      <c r="K322" s="239" t="s">
        <v>34</v>
      </c>
      <c r="L322" s="75"/>
      <c r="M322" s="244" t="s">
        <v>34</v>
      </c>
      <c r="N322" s="245" t="s">
        <v>49</v>
      </c>
      <c r="O322" s="50"/>
      <c r="P322" s="246">
        <f>O322*H322</f>
        <v>0</v>
      </c>
      <c r="Q322" s="246">
        <v>0</v>
      </c>
      <c r="R322" s="246">
        <f>Q322*H322</f>
        <v>0</v>
      </c>
      <c r="S322" s="246">
        <v>0</v>
      </c>
      <c r="T322" s="247">
        <f>S322*H322</f>
        <v>0</v>
      </c>
      <c r="AR322" s="26" t="s">
        <v>338</v>
      </c>
      <c r="AT322" s="26" t="s">
        <v>190</v>
      </c>
      <c r="AU322" s="26" t="s">
        <v>88</v>
      </c>
      <c r="AY322" s="26" t="s">
        <v>187</v>
      </c>
      <c r="BE322" s="248">
        <f>IF(N322="základní",J322,0)</f>
        <v>0</v>
      </c>
      <c r="BF322" s="248">
        <f>IF(N322="snížená",J322,0)</f>
        <v>0</v>
      </c>
      <c r="BG322" s="248">
        <f>IF(N322="zákl. přenesená",J322,0)</f>
        <v>0</v>
      </c>
      <c r="BH322" s="248">
        <f>IF(N322="sníž. přenesená",J322,0)</f>
        <v>0</v>
      </c>
      <c r="BI322" s="248">
        <f>IF(N322="nulová",J322,0)</f>
        <v>0</v>
      </c>
      <c r="BJ322" s="26" t="s">
        <v>86</v>
      </c>
      <c r="BK322" s="248">
        <f>ROUND(I322*H322,2)</f>
        <v>0</v>
      </c>
      <c r="BL322" s="26" t="s">
        <v>338</v>
      </c>
      <c r="BM322" s="26" t="s">
        <v>2627</v>
      </c>
    </row>
    <row r="323" spans="2:47" s="1" customFormat="1" ht="13.5">
      <c r="B323" s="49"/>
      <c r="C323" s="77"/>
      <c r="D323" s="253" t="s">
        <v>1720</v>
      </c>
      <c r="E323" s="77"/>
      <c r="F323" s="254" t="s">
        <v>2628</v>
      </c>
      <c r="G323" s="77"/>
      <c r="H323" s="77"/>
      <c r="I323" s="207"/>
      <c r="J323" s="77"/>
      <c r="K323" s="77"/>
      <c r="L323" s="75"/>
      <c r="M323" s="255"/>
      <c r="N323" s="50"/>
      <c r="O323" s="50"/>
      <c r="P323" s="50"/>
      <c r="Q323" s="50"/>
      <c r="R323" s="50"/>
      <c r="S323" s="50"/>
      <c r="T323" s="98"/>
      <c r="AT323" s="26" t="s">
        <v>1720</v>
      </c>
      <c r="AU323" s="26" t="s">
        <v>88</v>
      </c>
    </row>
    <row r="324" spans="2:65" s="1" customFormat="1" ht="16.5" customHeight="1">
      <c r="B324" s="49"/>
      <c r="C324" s="237" t="s">
        <v>1540</v>
      </c>
      <c r="D324" s="237" t="s">
        <v>190</v>
      </c>
      <c r="E324" s="238" t="s">
        <v>2629</v>
      </c>
      <c r="F324" s="239" t="s">
        <v>2472</v>
      </c>
      <c r="G324" s="240" t="s">
        <v>2426</v>
      </c>
      <c r="H324" s="241">
        <v>4</v>
      </c>
      <c r="I324" s="242"/>
      <c r="J324" s="243">
        <f>ROUND(I324*H324,2)</f>
        <v>0</v>
      </c>
      <c r="K324" s="239" t="s">
        <v>34</v>
      </c>
      <c r="L324" s="75"/>
      <c r="M324" s="244" t="s">
        <v>34</v>
      </c>
      <c r="N324" s="245" t="s">
        <v>49</v>
      </c>
      <c r="O324" s="50"/>
      <c r="P324" s="246">
        <f>O324*H324</f>
        <v>0</v>
      </c>
      <c r="Q324" s="246">
        <v>0</v>
      </c>
      <c r="R324" s="246">
        <f>Q324*H324</f>
        <v>0</v>
      </c>
      <c r="S324" s="246">
        <v>0</v>
      </c>
      <c r="T324" s="247">
        <f>S324*H324</f>
        <v>0</v>
      </c>
      <c r="AR324" s="26" t="s">
        <v>338</v>
      </c>
      <c r="AT324" s="26" t="s">
        <v>190</v>
      </c>
      <c r="AU324" s="26" t="s">
        <v>88</v>
      </c>
      <c r="AY324" s="26" t="s">
        <v>187</v>
      </c>
      <c r="BE324" s="248">
        <f>IF(N324="základní",J324,0)</f>
        <v>0</v>
      </c>
      <c r="BF324" s="248">
        <f>IF(N324="snížená",J324,0)</f>
        <v>0</v>
      </c>
      <c r="BG324" s="248">
        <f>IF(N324="zákl. přenesená",J324,0)</f>
        <v>0</v>
      </c>
      <c r="BH324" s="248">
        <f>IF(N324="sníž. přenesená",J324,0)</f>
        <v>0</v>
      </c>
      <c r="BI324" s="248">
        <f>IF(N324="nulová",J324,0)</f>
        <v>0</v>
      </c>
      <c r="BJ324" s="26" t="s">
        <v>86</v>
      </c>
      <c r="BK324" s="248">
        <f>ROUND(I324*H324,2)</f>
        <v>0</v>
      </c>
      <c r="BL324" s="26" t="s">
        <v>338</v>
      </c>
      <c r="BM324" s="26" t="s">
        <v>2630</v>
      </c>
    </row>
    <row r="325" spans="2:47" s="1" customFormat="1" ht="13.5">
      <c r="B325" s="49"/>
      <c r="C325" s="77"/>
      <c r="D325" s="253" t="s">
        <v>1720</v>
      </c>
      <c r="E325" s="77"/>
      <c r="F325" s="254" t="s">
        <v>2550</v>
      </c>
      <c r="G325" s="77"/>
      <c r="H325" s="77"/>
      <c r="I325" s="207"/>
      <c r="J325" s="77"/>
      <c r="K325" s="77"/>
      <c r="L325" s="75"/>
      <c r="M325" s="255"/>
      <c r="N325" s="50"/>
      <c r="O325" s="50"/>
      <c r="P325" s="50"/>
      <c r="Q325" s="50"/>
      <c r="R325" s="50"/>
      <c r="S325" s="50"/>
      <c r="T325" s="98"/>
      <c r="AT325" s="26" t="s">
        <v>1720</v>
      </c>
      <c r="AU325" s="26" t="s">
        <v>88</v>
      </c>
    </row>
    <row r="326" spans="2:65" s="1" customFormat="1" ht="25.5" customHeight="1">
      <c r="B326" s="49"/>
      <c r="C326" s="237" t="s">
        <v>1549</v>
      </c>
      <c r="D326" s="237" t="s">
        <v>190</v>
      </c>
      <c r="E326" s="238" t="s">
        <v>2631</v>
      </c>
      <c r="F326" s="239" t="s">
        <v>2483</v>
      </c>
      <c r="G326" s="240" t="s">
        <v>2426</v>
      </c>
      <c r="H326" s="241">
        <v>6</v>
      </c>
      <c r="I326" s="242"/>
      <c r="J326" s="243">
        <f>ROUND(I326*H326,2)</f>
        <v>0</v>
      </c>
      <c r="K326" s="239" t="s">
        <v>34</v>
      </c>
      <c r="L326" s="75"/>
      <c r="M326" s="244" t="s">
        <v>34</v>
      </c>
      <c r="N326" s="245" t="s">
        <v>49</v>
      </c>
      <c r="O326" s="50"/>
      <c r="P326" s="246">
        <f>O326*H326</f>
        <v>0</v>
      </c>
      <c r="Q326" s="246">
        <v>0</v>
      </c>
      <c r="R326" s="246">
        <f>Q326*H326</f>
        <v>0</v>
      </c>
      <c r="S326" s="246">
        <v>0</v>
      </c>
      <c r="T326" s="247">
        <f>S326*H326</f>
        <v>0</v>
      </c>
      <c r="AR326" s="26" t="s">
        <v>338</v>
      </c>
      <c r="AT326" s="26" t="s">
        <v>190</v>
      </c>
      <c r="AU326" s="26" t="s">
        <v>88</v>
      </c>
      <c r="AY326" s="26" t="s">
        <v>187</v>
      </c>
      <c r="BE326" s="248">
        <f>IF(N326="základní",J326,0)</f>
        <v>0</v>
      </c>
      <c r="BF326" s="248">
        <f>IF(N326="snížená",J326,0)</f>
        <v>0</v>
      </c>
      <c r="BG326" s="248">
        <f>IF(N326="zákl. přenesená",J326,0)</f>
        <v>0</v>
      </c>
      <c r="BH326" s="248">
        <f>IF(N326="sníž. přenesená",J326,0)</f>
        <v>0</v>
      </c>
      <c r="BI326" s="248">
        <f>IF(N326="nulová",J326,0)</f>
        <v>0</v>
      </c>
      <c r="BJ326" s="26" t="s">
        <v>86</v>
      </c>
      <c r="BK326" s="248">
        <f>ROUND(I326*H326,2)</f>
        <v>0</v>
      </c>
      <c r="BL326" s="26" t="s">
        <v>338</v>
      </c>
      <c r="BM326" s="26" t="s">
        <v>2632</v>
      </c>
    </row>
    <row r="327" spans="2:65" s="1" customFormat="1" ht="25.5" customHeight="1">
      <c r="B327" s="49"/>
      <c r="C327" s="237" t="s">
        <v>1557</v>
      </c>
      <c r="D327" s="237" t="s">
        <v>190</v>
      </c>
      <c r="E327" s="238" t="s">
        <v>2633</v>
      </c>
      <c r="F327" s="239" t="s">
        <v>2553</v>
      </c>
      <c r="G327" s="240" t="s">
        <v>2403</v>
      </c>
      <c r="H327" s="241">
        <v>3</v>
      </c>
      <c r="I327" s="242"/>
      <c r="J327" s="243">
        <f>ROUND(I327*H327,2)</f>
        <v>0</v>
      </c>
      <c r="K327" s="239" t="s">
        <v>34</v>
      </c>
      <c r="L327" s="75"/>
      <c r="M327" s="244" t="s">
        <v>34</v>
      </c>
      <c r="N327" s="245" t="s">
        <v>49</v>
      </c>
      <c r="O327" s="50"/>
      <c r="P327" s="246">
        <f>O327*H327</f>
        <v>0</v>
      </c>
      <c r="Q327" s="246">
        <v>0</v>
      </c>
      <c r="R327" s="246">
        <f>Q327*H327</f>
        <v>0</v>
      </c>
      <c r="S327" s="246">
        <v>0</v>
      </c>
      <c r="T327" s="247">
        <f>S327*H327</f>
        <v>0</v>
      </c>
      <c r="AR327" s="26" t="s">
        <v>338</v>
      </c>
      <c r="AT327" s="26" t="s">
        <v>190</v>
      </c>
      <c r="AU327" s="26" t="s">
        <v>88</v>
      </c>
      <c r="AY327" s="26" t="s">
        <v>187</v>
      </c>
      <c r="BE327" s="248">
        <f>IF(N327="základní",J327,0)</f>
        <v>0</v>
      </c>
      <c r="BF327" s="248">
        <f>IF(N327="snížená",J327,0)</f>
        <v>0</v>
      </c>
      <c r="BG327" s="248">
        <f>IF(N327="zákl. přenesená",J327,0)</f>
        <v>0</v>
      </c>
      <c r="BH327" s="248">
        <f>IF(N327="sníž. přenesená",J327,0)</f>
        <v>0</v>
      </c>
      <c r="BI327" s="248">
        <f>IF(N327="nulová",J327,0)</f>
        <v>0</v>
      </c>
      <c r="BJ327" s="26" t="s">
        <v>86</v>
      </c>
      <c r="BK327" s="248">
        <f>ROUND(I327*H327,2)</f>
        <v>0</v>
      </c>
      <c r="BL327" s="26" t="s">
        <v>338</v>
      </c>
      <c r="BM327" s="26" t="s">
        <v>2634</v>
      </c>
    </row>
    <row r="328" spans="2:65" s="1" customFormat="1" ht="25.5" customHeight="1">
      <c r="B328" s="49"/>
      <c r="C328" s="237" t="s">
        <v>1564</v>
      </c>
      <c r="D328" s="237" t="s">
        <v>190</v>
      </c>
      <c r="E328" s="238" t="s">
        <v>2635</v>
      </c>
      <c r="F328" s="239" t="s">
        <v>2485</v>
      </c>
      <c r="G328" s="240" t="s">
        <v>2426</v>
      </c>
      <c r="H328" s="241">
        <v>5</v>
      </c>
      <c r="I328" s="242"/>
      <c r="J328" s="243">
        <f>ROUND(I328*H328,2)</f>
        <v>0</v>
      </c>
      <c r="K328" s="239" t="s">
        <v>34</v>
      </c>
      <c r="L328" s="75"/>
      <c r="M328" s="244" t="s">
        <v>34</v>
      </c>
      <c r="N328" s="245" t="s">
        <v>49</v>
      </c>
      <c r="O328" s="50"/>
      <c r="P328" s="246">
        <f>O328*H328</f>
        <v>0</v>
      </c>
      <c r="Q328" s="246">
        <v>0</v>
      </c>
      <c r="R328" s="246">
        <f>Q328*H328</f>
        <v>0</v>
      </c>
      <c r="S328" s="246">
        <v>0</v>
      </c>
      <c r="T328" s="247">
        <f>S328*H328</f>
        <v>0</v>
      </c>
      <c r="AR328" s="26" t="s">
        <v>338</v>
      </c>
      <c r="AT328" s="26" t="s">
        <v>190</v>
      </c>
      <c r="AU328" s="26" t="s">
        <v>88</v>
      </c>
      <c r="AY328" s="26" t="s">
        <v>187</v>
      </c>
      <c r="BE328" s="248">
        <f>IF(N328="základní",J328,0)</f>
        <v>0</v>
      </c>
      <c r="BF328" s="248">
        <f>IF(N328="snížená",J328,0)</f>
        <v>0</v>
      </c>
      <c r="BG328" s="248">
        <f>IF(N328="zákl. přenesená",J328,0)</f>
        <v>0</v>
      </c>
      <c r="BH328" s="248">
        <f>IF(N328="sníž. přenesená",J328,0)</f>
        <v>0</v>
      </c>
      <c r="BI328" s="248">
        <f>IF(N328="nulová",J328,0)</f>
        <v>0</v>
      </c>
      <c r="BJ328" s="26" t="s">
        <v>86</v>
      </c>
      <c r="BK328" s="248">
        <f>ROUND(I328*H328,2)</f>
        <v>0</v>
      </c>
      <c r="BL328" s="26" t="s">
        <v>338</v>
      </c>
      <c r="BM328" s="26" t="s">
        <v>2636</v>
      </c>
    </row>
    <row r="329" spans="2:65" s="1" customFormat="1" ht="25.5" customHeight="1">
      <c r="B329" s="49"/>
      <c r="C329" s="237" t="s">
        <v>1569</v>
      </c>
      <c r="D329" s="237" t="s">
        <v>190</v>
      </c>
      <c r="E329" s="238" t="s">
        <v>2637</v>
      </c>
      <c r="F329" s="239" t="s">
        <v>2487</v>
      </c>
      <c r="G329" s="240" t="s">
        <v>2403</v>
      </c>
      <c r="H329" s="241">
        <v>6</v>
      </c>
      <c r="I329" s="242"/>
      <c r="J329" s="243">
        <f>ROUND(I329*H329,2)</f>
        <v>0</v>
      </c>
      <c r="K329" s="239" t="s">
        <v>34</v>
      </c>
      <c r="L329" s="75"/>
      <c r="M329" s="244" t="s">
        <v>34</v>
      </c>
      <c r="N329" s="245" t="s">
        <v>49</v>
      </c>
      <c r="O329" s="50"/>
      <c r="P329" s="246">
        <f>O329*H329</f>
        <v>0</v>
      </c>
      <c r="Q329" s="246">
        <v>0</v>
      </c>
      <c r="R329" s="246">
        <f>Q329*H329</f>
        <v>0</v>
      </c>
      <c r="S329" s="246">
        <v>0</v>
      </c>
      <c r="T329" s="247">
        <f>S329*H329</f>
        <v>0</v>
      </c>
      <c r="AR329" s="26" t="s">
        <v>338</v>
      </c>
      <c r="AT329" s="26" t="s">
        <v>190</v>
      </c>
      <c r="AU329" s="26" t="s">
        <v>88</v>
      </c>
      <c r="AY329" s="26" t="s">
        <v>187</v>
      </c>
      <c r="BE329" s="248">
        <f>IF(N329="základní",J329,0)</f>
        <v>0</v>
      </c>
      <c r="BF329" s="248">
        <f>IF(N329="snížená",J329,0)</f>
        <v>0</v>
      </c>
      <c r="BG329" s="248">
        <f>IF(N329="zákl. přenesená",J329,0)</f>
        <v>0</v>
      </c>
      <c r="BH329" s="248">
        <f>IF(N329="sníž. přenesená",J329,0)</f>
        <v>0</v>
      </c>
      <c r="BI329" s="248">
        <f>IF(N329="nulová",J329,0)</f>
        <v>0</v>
      </c>
      <c r="BJ329" s="26" t="s">
        <v>86</v>
      </c>
      <c r="BK329" s="248">
        <f>ROUND(I329*H329,2)</f>
        <v>0</v>
      </c>
      <c r="BL329" s="26" t="s">
        <v>338</v>
      </c>
      <c r="BM329" s="26" t="s">
        <v>2638</v>
      </c>
    </row>
    <row r="330" spans="2:65" s="1" customFormat="1" ht="25.5" customHeight="1">
      <c r="B330" s="49"/>
      <c r="C330" s="237" t="s">
        <v>1576</v>
      </c>
      <c r="D330" s="237" t="s">
        <v>190</v>
      </c>
      <c r="E330" s="238" t="s">
        <v>2639</v>
      </c>
      <c r="F330" s="239" t="s">
        <v>2606</v>
      </c>
      <c r="G330" s="240" t="s">
        <v>2426</v>
      </c>
      <c r="H330" s="241">
        <v>3</v>
      </c>
      <c r="I330" s="242"/>
      <c r="J330" s="243">
        <f>ROUND(I330*H330,2)</f>
        <v>0</v>
      </c>
      <c r="K330" s="239" t="s">
        <v>34</v>
      </c>
      <c r="L330" s="75"/>
      <c r="M330" s="244" t="s">
        <v>34</v>
      </c>
      <c r="N330" s="245" t="s">
        <v>49</v>
      </c>
      <c r="O330" s="50"/>
      <c r="P330" s="246">
        <f>O330*H330</f>
        <v>0</v>
      </c>
      <c r="Q330" s="246">
        <v>0</v>
      </c>
      <c r="R330" s="246">
        <f>Q330*H330</f>
        <v>0</v>
      </c>
      <c r="S330" s="246">
        <v>0</v>
      </c>
      <c r="T330" s="247">
        <f>S330*H330</f>
        <v>0</v>
      </c>
      <c r="AR330" s="26" t="s">
        <v>338</v>
      </c>
      <c r="AT330" s="26" t="s">
        <v>190</v>
      </c>
      <c r="AU330" s="26" t="s">
        <v>88</v>
      </c>
      <c r="AY330" s="26" t="s">
        <v>187</v>
      </c>
      <c r="BE330" s="248">
        <f>IF(N330="základní",J330,0)</f>
        <v>0</v>
      </c>
      <c r="BF330" s="248">
        <f>IF(N330="snížená",J330,0)</f>
        <v>0</v>
      </c>
      <c r="BG330" s="248">
        <f>IF(N330="zákl. přenesená",J330,0)</f>
        <v>0</v>
      </c>
      <c r="BH330" s="248">
        <f>IF(N330="sníž. přenesená",J330,0)</f>
        <v>0</v>
      </c>
      <c r="BI330" s="248">
        <f>IF(N330="nulová",J330,0)</f>
        <v>0</v>
      </c>
      <c r="BJ330" s="26" t="s">
        <v>86</v>
      </c>
      <c r="BK330" s="248">
        <f>ROUND(I330*H330,2)</f>
        <v>0</v>
      </c>
      <c r="BL330" s="26" t="s">
        <v>338</v>
      </c>
      <c r="BM330" s="26" t="s">
        <v>2640</v>
      </c>
    </row>
    <row r="331" spans="2:65" s="1" customFormat="1" ht="25.5" customHeight="1">
      <c r="B331" s="49"/>
      <c r="C331" s="237" t="s">
        <v>1583</v>
      </c>
      <c r="D331" s="237" t="s">
        <v>190</v>
      </c>
      <c r="E331" s="238" t="s">
        <v>2641</v>
      </c>
      <c r="F331" s="239" t="s">
        <v>2557</v>
      </c>
      <c r="G331" s="240" t="s">
        <v>2403</v>
      </c>
      <c r="H331" s="241">
        <v>4</v>
      </c>
      <c r="I331" s="242"/>
      <c r="J331" s="243">
        <f>ROUND(I331*H331,2)</f>
        <v>0</v>
      </c>
      <c r="K331" s="239" t="s">
        <v>34</v>
      </c>
      <c r="L331" s="75"/>
      <c r="M331" s="244" t="s">
        <v>34</v>
      </c>
      <c r="N331" s="245" t="s">
        <v>49</v>
      </c>
      <c r="O331" s="50"/>
      <c r="P331" s="246">
        <f>O331*H331</f>
        <v>0</v>
      </c>
      <c r="Q331" s="246">
        <v>0</v>
      </c>
      <c r="R331" s="246">
        <f>Q331*H331</f>
        <v>0</v>
      </c>
      <c r="S331" s="246">
        <v>0</v>
      </c>
      <c r="T331" s="247">
        <f>S331*H331</f>
        <v>0</v>
      </c>
      <c r="AR331" s="26" t="s">
        <v>338</v>
      </c>
      <c r="AT331" s="26" t="s">
        <v>190</v>
      </c>
      <c r="AU331" s="26" t="s">
        <v>88</v>
      </c>
      <c r="AY331" s="26" t="s">
        <v>187</v>
      </c>
      <c r="BE331" s="248">
        <f>IF(N331="základní",J331,0)</f>
        <v>0</v>
      </c>
      <c r="BF331" s="248">
        <f>IF(N331="snížená",J331,0)</f>
        <v>0</v>
      </c>
      <c r="BG331" s="248">
        <f>IF(N331="zákl. přenesená",J331,0)</f>
        <v>0</v>
      </c>
      <c r="BH331" s="248">
        <f>IF(N331="sníž. přenesená",J331,0)</f>
        <v>0</v>
      </c>
      <c r="BI331" s="248">
        <f>IF(N331="nulová",J331,0)</f>
        <v>0</v>
      </c>
      <c r="BJ331" s="26" t="s">
        <v>86</v>
      </c>
      <c r="BK331" s="248">
        <f>ROUND(I331*H331,2)</f>
        <v>0</v>
      </c>
      <c r="BL331" s="26" t="s">
        <v>338</v>
      </c>
      <c r="BM331" s="26" t="s">
        <v>2642</v>
      </c>
    </row>
    <row r="332" spans="2:65" s="1" customFormat="1" ht="25.5" customHeight="1">
      <c r="B332" s="49"/>
      <c r="C332" s="237" t="s">
        <v>1588</v>
      </c>
      <c r="D332" s="237" t="s">
        <v>190</v>
      </c>
      <c r="E332" s="238" t="s">
        <v>2643</v>
      </c>
      <c r="F332" s="239" t="s">
        <v>2489</v>
      </c>
      <c r="G332" s="240" t="s">
        <v>2426</v>
      </c>
      <c r="H332" s="241">
        <v>7</v>
      </c>
      <c r="I332" s="242"/>
      <c r="J332" s="243">
        <f>ROUND(I332*H332,2)</f>
        <v>0</v>
      </c>
      <c r="K332" s="239" t="s">
        <v>34</v>
      </c>
      <c r="L332" s="75"/>
      <c r="M332" s="244" t="s">
        <v>34</v>
      </c>
      <c r="N332" s="245" t="s">
        <v>49</v>
      </c>
      <c r="O332" s="50"/>
      <c r="P332" s="246">
        <f>O332*H332</f>
        <v>0</v>
      </c>
      <c r="Q332" s="246">
        <v>0</v>
      </c>
      <c r="R332" s="246">
        <f>Q332*H332</f>
        <v>0</v>
      </c>
      <c r="S332" s="246">
        <v>0</v>
      </c>
      <c r="T332" s="247">
        <f>S332*H332</f>
        <v>0</v>
      </c>
      <c r="AR332" s="26" t="s">
        <v>338</v>
      </c>
      <c r="AT332" s="26" t="s">
        <v>190</v>
      </c>
      <c r="AU332" s="26" t="s">
        <v>88</v>
      </c>
      <c r="AY332" s="26" t="s">
        <v>187</v>
      </c>
      <c r="BE332" s="248">
        <f>IF(N332="základní",J332,0)</f>
        <v>0</v>
      </c>
      <c r="BF332" s="248">
        <f>IF(N332="snížená",J332,0)</f>
        <v>0</v>
      </c>
      <c r="BG332" s="248">
        <f>IF(N332="zákl. přenesená",J332,0)</f>
        <v>0</v>
      </c>
      <c r="BH332" s="248">
        <f>IF(N332="sníž. přenesená",J332,0)</f>
        <v>0</v>
      </c>
      <c r="BI332" s="248">
        <f>IF(N332="nulová",J332,0)</f>
        <v>0</v>
      </c>
      <c r="BJ332" s="26" t="s">
        <v>86</v>
      </c>
      <c r="BK332" s="248">
        <f>ROUND(I332*H332,2)</f>
        <v>0</v>
      </c>
      <c r="BL332" s="26" t="s">
        <v>338</v>
      </c>
      <c r="BM332" s="26" t="s">
        <v>2644</v>
      </c>
    </row>
    <row r="333" spans="2:65" s="1" customFormat="1" ht="16.5" customHeight="1">
      <c r="B333" s="49"/>
      <c r="C333" s="237" t="s">
        <v>1594</v>
      </c>
      <c r="D333" s="237" t="s">
        <v>190</v>
      </c>
      <c r="E333" s="238" t="s">
        <v>2645</v>
      </c>
      <c r="F333" s="239" t="s">
        <v>2560</v>
      </c>
      <c r="G333" s="240" t="s">
        <v>235</v>
      </c>
      <c r="H333" s="241">
        <v>4</v>
      </c>
      <c r="I333" s="242"/>
      <c r="J333" s="243">
        <f>ROUND(I333*H333,2)</f>
        <v>0</v>
      </c>
      <c r="K333" s="239" t="s">
        <v>34</v>
      </c>
      <c r="L333" s="75"/>
      <c r="M333" s="244" t="s">
        <v>34</v>
      </c>
      <c r="N333" s="245" t="s">
        <v>49</v>
      </c>
      <c r="O333" s="50"/>
      <c r="P333" s="246">
        <f>O333*H333</f>
        <v>0</v>
      </c>
      <c r="Q333" s="246">
        <v>0</v>
      </c>
      <c r="R333" s="246">
        <f>Q333*H333</f>
        <v>0</v>
      </c>
      <c r="S333" s="246">
        <v>0</v>
      </c>
      <c r="T333" s="247">
        <f>S333*H333</f>
        <v>0</v>
      </c>
      <c r="AR333" s="26" t="s">
        <v>338</v>
      </c>
      <c r="AT333" s="26" t="s">
        <v>190</v>
      </c>
      <c r="AU333" s="26" t="s">
        <v>88</v>
      </c>
      <c r="AY333" s="26" t="s">
        <v>187</v>
      </c>
      <c r="BE333" s="248">
        <f>IF(N333="základní",J333,0)</f>
        <v>0</v>
      </c>
      <c r="BF333" s="248">
        <f>IF(N333="snížená",J333,0)</f>
        <v>0</v>
      </c>
      <c r="BG333" s="248">
        <f>IF(N333="zákl. přenesená",J333,0)</f>
        <v>0</v>
      </c>
      <c r="BH333" s="248">
        <f>IF(N333="sníž. přenesená",J333,0)</f>
        <v>0</v>
      </c>
      <c r="BI333" s="248">
        <f>IF(N333="nulová",J333,0)</f>
        <v>0</v>
      </c>
      <c r="BJ333" s="26" t="s">
        <v>86</v>
      </c>
      <c r="BK333" s="248">
        <f>ROUND(I333*H333,2)</f>
        <v>0</v>
      </c>
      <c r="BL333" s="26" t="s">
        <v>338</v>
      </c>
      <c r="BM333" s="26" t="s">
        <v>2646</v>
      </c>
    </row>
    <row r="334" spans="2:47" s="1" customFormat="1" ht="13.5">
      <c r="B334" s="49"/>
      <c r="C334" s="77"/>
      <c r="D334" s="253" t="s">
        <v>1720</v>
      </c>
      <c r="E334" s="77"/>
      <c r="F334" s="254" t="s">
        <v>2561</v>
      </c>
      <c r="G334" s="77"/>
      <c r="H334" s="77"/>
      <c r="I334" s="207"/>
      <c r="J334" s="77"/>
      <c r="K334" s="77"/>
      <c r="L334" s="75"/>
      <c r="M334" s="255"/>
      <c r="N334" s="50"/>
      <c r="O334" s="50"/>
      <c r="P334" s="50"/>
      <c r="Q334" s="50"/>
      <c r="R334" s="50"/>
      <c r="S334" s="50"/>
      <c r="T334" s="98"/>
      <c r="AT334" s="26" t="s">
        <v>1720</v>
      </c>
      <c r="AU334" s="26" t="s">
        <v>88</v>
      </c>
    </row>
    <row r="335" spans="2:65" s="1" customFormat="1" ht="16.5" customHeight="1">
      <c r="B335" s="49"/>
      <c r="C335" s="237" t="s">
        <v>1600</v>
      </c>
      <c r="D335" s="237" t="s">
        <v>190</v>
      </c>
      <c r="E335" s="238" t="s">
        <v>2647</v>
      </c>
      <c r="F335" s="239" t="s">
        <v>2437</v>
      </c>
      <c r="G335" s="240" t="s">
        <v>2438</v>
      </c>
      <c r="H335" s="241">
        <v>2</v>
      </c>
      <c r="I335" s="242"/>
      <c r="J335" s="243">
        <f>ROUND(I335*H335,2)</f>
        <v>0</v>
      </c>
      <c r="K335" s="239" t="s">
        <v>34</v>
      </c>
      <c r="L335" s="75"/>
      <c r="M335" s="244" t="s">
        <v>34</v>
      </c>
      <c r="N335" s="245" t="s">
        <v>49</v>
      </c>
      <c r="O335" s="50"/>
      <c r="P335" s="246">
        <f>O335*H335</f>
        <v>0</v>
      </c>
      <c r="Q335" s="246">
        <v>0</v>
      </c>
      <c r="R335" s="246">
        <f>Q335*H335</f>
        <v>0</v>
      </c>
      <c r="S335" s="246">
        <v>0</v>
      </c>
      <c r="T335" s="247">
        <f>S335*H335</f>
        <v>0</v>
      </c>
      <c r="AR335" s="26" t="s">
        <v>338</v>
      </c>
      <c r="AT335" s="26" t="s">
        <v>190</v>
      </c>
      <c r="AU335" s="26" t="s">
        <v>88</v>
      </c>
      <c r="AY335" s="26" t="s">
        <v>187</v>
      </c>
      <c r="BE335" s="248">
        <f>IF(N335="základní",J335,0)</f>
        <v>0</v>
      </c>
      <c r="BF335" s="248">
        <f>IF(N335="snížená",J335,0)</f>
        <v>0</v>
      </c>
      <c r="BG335" s="248">
        <f>IF(N335="zákl. přenesená",J335,0)</f>
        <v>0</v>
      </c>
      <c r="BH335" s="248">
        <f>IF(N335="sníž. přenesená",J335,0)</f>
        <v>0</v>
      </c>
      <c r="BI335" s="248">
        <f>IF(N335="nulová",J335,0)</f>
        <v>0</v>
      </c>
      <c r="BJ335" s="26" t="s">
        <v>86</v>
      </c>
      <c r="BK335" s="248">
        <f>ROUND(I335*H335,2)</f>
        <v>0</v>
      </c>
      <c r="BL335" s="26" t="s">
        <v>338</v>
      </c>
      <c r="BM335" s="26" t="s">
        <v>2648</v>
      </c>
    </row>
    <row r="336" spans="2:47" s="1" customFormat="1" ht="13.5">
      <c r="B336" s="49"/>
      <c r="C336" s="77"/>
      <c r="D336" s="253" t="s">
        <v>1720</v>
      </c>
      <c r="E336" s="77"/>
      <c r="F336" s="254" t="s">
        <v>2439</v>
      </c>
      <c r="G336" s="77"/>
      <c r="H336" s="77"/>
      <c r="I336" s="207"/>
      <c r="J336" s="77"/>
      <c r="K336" s="77"/>
      <c r="L336" s="75"/>
      <c r="M336" s="255"/>
      <c r="N336" s="50"/>
      <c r="O336" s="50"/>
      <c r="P336" s="50"/>
      <c r="Q336" s="50"/>
      <c r="R336" s="50"/>
      <c r="S336" s="50"/>
      <c r="T336" s="98"/>
      <c r="AT336" s="26" t="s">
        <v>1720</v>
      </c>
      <c r="AU336" s="26" t="s">
        <v>88</v>
      </c>
    </row>
    <row r="337" spans="2:65" s="1" customFormat="1" ht="16.5" customHeight="1">
      <c r="B337" s="49"/>
      <c r="C337" s="237" t="s">
        <v>1606</v>
      </c>
      <c r="D337" s="237" t="s">
        <v>190</v>
      </c>
      <c r="E337" s="238" t="s">
        <v>2649</v>
      </c>
      <c r="F337" s="239" t="s">
        <v>2441</v>
      </c>
      <c r="G337" s="240" t="s">
        <v>2442</v>
      </c>
      <c r="H337" s="241">
        <v>8</v>
      </c>
      <c r="I337" s="242"/>
      <c r="J337" s="243">
        <f>ROUND(I337*H337,2)</f>
        <v>0</v>
      </c>
      <c r="K337" s="239" t="s">
        <v>34</v>
      </c>
      <c r="L337" s="75"/>
      <c r="M337" s="244" t="s">
        <v>34</v>
      </c>
      <c r="N337" s="245" t="s">
        <v>49</v>
      </c>
      <c r="O337" s="50"/>
      <c r="P337" s="246">
        <f>O337*H337</f>
        <v>0</v>
      </c>
      <c r="Q337" s="246">
        <v>0</v>
      </c>
      <c r="R337" s="246">
        <f>Q337*H337</f>
        <v>0</v>
      </c>
      <c r="S337" s="246">
        <v>0</v>
      </c>
      <c r="T337" s="247">
        <f>S337*H337</f>
        <v>0</v>
      </c>
      <c r="AR337" s="26" t="s">
        <v>338</v>
      </c>
      <c r="AT337" s="26" t="s">
        <v>190</v>
      </c>
      <c r="AU337" s="26" t="s">
        <v>88</v>
      </c>
      <c r="AY337" s="26" t="s">
        <v>187</v>
      </c>
      <c r="BE337" s="248">
        <f>IF(N337="základní",J337,0)</f>
        <v>0</v>
      </c>
      <c r="BF337" s="248">
        <f>IF(N337="snížená",J337,0)</f>
        <v>0</v>
      </c>
      <c r="BG337" s="248">
        <f>IF(N337="zákl. přenesená",J337,0)</f>
        <v>0</v>
      </c>
      <c r="BH337" s="248">
        <f>IF(N337="sníž. přenesená",J337,0)</f>
        <v>0</v>
      </c>
      <c r="BI337" s="248">
        <f>IF(N337="nulová",J337,0)</f>
        <v>0</v>
      </c>
      <c r="BJ337" s="26" t="s">
        <v>86</v>
      </c>
      <c r="BK337" s="248">
        <f>ROUND(I337*H337,2)</f>
        <v>0</v>
      </c>
      <c r="BL337" s="26" t="s">
        <v>338</v>
      </c>
      <c r="BM337" s="26" t="s">
        <v>2650</v>
      </c>
    </row>
    <row r="338" spans="2:47" s="1" customFormat="1" ht="13.5">
      <c r="B338" s="49"/>
      <c r="C338" s="77"/>
      <c r="D338" s="253" t="s">
        <v>1720</v>
      </c>
      <c r="E338" s="77"/>
      <c r="F338" s="254" t="s">
        <v>2443</v>
      </c>
      <c r="G338" s="77"/>
      <c r="H338" s="77"/>
      <c r="I338" s="207"/>
      <c r="J338" s="77"/>
      <c r="K338" s="77"/>
      <c r="L338" s="75"/>
      <c r="M338" s="255"/>
      <c r="N338" s="50"/>
      <c r="O338" s="50"/>
      <c r="P338" s="50"/>
      <c r="Q338" s="50"/>
      <c r="R338" s="50"/>
      <c r="S338" s="50"/>
      <c r="T338" s="98"/>
      <c r="AT338" s="26" t="s">
        <v>1720</v>
      </c>
      <c r="AU338" s="26" t="s">
        <v>88</v>
      </c>
    </row>
    <row r="339" spans="2:65" s="1" customFormat="1" ht="16.5" customHeight="1">
      <c r="B339" s="49"/>
      <c r="C339" s="237" t="s">
        <v>1613</v>
      </c>
      <c r="D339" s="237" t="s">
        <v>190</v>
      </c>
      <c r="E339" s="238" t="s">
        <v>2651</v>
      </c>
      <c r="F339" s="239" t="s">
        <v>2445</v>
      </c>
      <c r="G339" s="240" t="s">
        <v>2403</v>
      </c>
      <c r="H339" s="241">
        <v>1</v>
      </c>
      <c r="I339" s="242"/>
      <c r="J339" s="243">
        <f>ROUND(I339*H339,2)</f>
        <v>0</v>
      </c>
      <c r="K339" s="239" t="s">
        <v>34</v>
      </c>
      <c r="L339" s="75"/>
      <c r="M339" s="244" t="s">
        <v>34</v>
      </c>
      <c r="N339" s="245" t="s">
        <v>49</v>
      </c>
      <c r="O339" s="50"/>
      <c r="P339" s="246">
        <f>O339*H339</f>
        <v>0</v>
      </c>
      <c r="Q339" s="246">
        <v>0</v>
      </c>
      <c r="R339" s="246">
        <f>Q339*H339</f>
        <v>0</v>
      </c>
      <c r="S339" s="246">
        <v>0</v>
      </c>
      <c r="T339" s="247">
        <f>S339*H339</f>
        <v>0</v>
      </c>
      <c r="AR339" s="26" t="s">
        <v>338</v>
      </c>
      <c r="AT339" s="26" t="s">
        <v>190</v>
      </c>
      <c r="AU339" s="26" t="s">
        <v>88</v>
      </c>
      <c r="AY339" s="26" t="s">
        <v>187</v>
      </c>
      <c r="BE339" s="248">
        <f>IF(N339="základní",J339,0)</f>
        <v>0</v>
      </c>
      <c r="BF339" s="248">
        <f>IF(N339="snížená",J339,0)</f>
        <v>0</v>
      </c>
      <c r="BG339" s="248">
        <f>IF(N339="zákl. přenesená",J339,0)</f>
        <v>0</v>
      </c>
      <c r="BH339" s="248">
        <f>IF(N339="sníž. přenesená",J339,0)</f>
        <v>0</v>
      </c>
      <c r="BI339" s="248">
        <f>IF(N339="nulová",J339,0)</f>
        <v>0</v>
      </c>
      <c r="BJ339" s="26" t="s">
        <v>86</v>
      </c>
      <c r="BK339" s="248">
        <f>ROUND(I339*H339,2)</f>
        <v>0</v>
      </c>
      <c r="BL339" s="26" t="s">
        <v>338</v>
      </c>
      <c r="BM339" s="26" t="s">
        <v>2652</v>
      </c>
    </row>
    <row r="340" spans="2:65" s="1" customFormat="1" ht="16.5" customHeight="1">
      <c r="B340" s="49"/>
      <c r="C340" s="237" t="s">
        <v>1618</v>
      </c>
      <c r="D340" s="237" t="s">
        <v>190</v>
      </c>
      <c r="E340" s="238" t="s">
        <v>2653</v>
      </c>
      <c r="F340" s="239" t="s">
        <v>2447</v>
      </c>
      <c r="G340" s="240" t="s">
        <v>2403</v>
      </c>
      <c r="H340" s="241">
        <v>1</v>
      </c>
      <c r="I340" s="242"/>
      <c r="J340" s="243">
        <f>ROUND(I340*H340,2)</f>
        <v>0</v>
      </c>
      <c r="K340" s="239" t="s">
        <v>34</v>
      </c>
      <c r="L340" s="75"/>
      <c r="M340" s="244" t="s">
        <v>34</v>
      </c>
      <c r="N340" s="245" t="s">
        <v>49</v>
      </c>
      <c r="O340" s="50"/>
      <c r="P340" s="246">
        <f>O340*H340</f>
        <v>0</v>
      </c>
      <c r="Q340" s="246">
        <v>0</v>
      </c>
      <c r="R340" s="246">
        <f>Q340*H340</f>
        <v>0</v>
      </c>
      <c r="S340" s="246">
        <v>0</v>
      </c>
      <c r="T340" s="247">
        <f>S340*H340</f>
        <v>0</v>
      </c>
      <c r="AR340" s="26" t="s">
        <v>338</v>
      </c>
      <c r="AT340" s="26" t="s">
        <v>190</v>
      </c>
      <c r="AU340" s="26" t="s">
        <v>88</v>
      </c>
      <c r="AY340" s="26" t="s">
        <v>187</v>
      </c>
      <c r="BE340" s="248">
        <f>IF(N340="základní",J340,0)</f>
        <v>0</v>
      </c>
      <c r="BF340" s="248">
        <f>IF(N340="snížená",J340,0)</f>
        <v>0</v>
      </c>
      <c r="BG340" s="248">
        <f>IF(N340="zákl. přenesená",J340,0)</f>
        <v>0</v>
      </c>
      <c r="BH340" s="248">
        <f>IF(N340="sníž. přenesená",J340,0)</f>
        <v>0</v>
      </c>
      <c r="BI340" s="248">
        <f>IF(N340="nulová",J340,0)</f>
        <v>0</v>
      </c>
      <c r="BJ340" s="26" t="s">
        <v>86</v>
      </c>
      <c r="BK340" s="248">
        <f>ROUND(I340*H340,2)</f>
        <v>0</v>
      </c>
      <c r="BL340" s="26" t="s">
        <v>338</v>
      </c>
      <c r="BM340" s="26" t="s">
        <v>2654</v>
      </c>
    </row>
    <row r="341" spans="2:63" s="11" customFormat="1" ht="29.85" customHeight="1">
      <c r="B341" s="221"/>
      <c r="C341" s="222"/>
      <c r="D341" s="223" t="s">
        <v>77</v>
      </c>
      <c r="E341" s="235" t="s">
        <v>295</v>
      </c>
      <c r="F341" s="235" t="s">
        <v>2655</v>
      </c>
      <c r="G341" s="222"/>
      <c r="H341" s="222"/>
      <c r="I341" s="225"/>
      <c r="J341" s="236">
        <f>BK341</f>
        <v>0</v>
      </c>
      <c r="K341" s="222"/>
      <c r="L341" s="227"/>
      <c r="M341" s="228"/>
      <c r="N341" s="229"/>
      <c r="O341" s="229"/>
      <c r="P341" s="230">
        <f>SUM(P342:P361)</f>
        <v>0</v>
      </c>
      <c r="Q341" s="229"/>
      <c r="R341" s="230">
        <f>SUM(R342:R361)</f>
        <v>0</v>
      </c>
      <c r="S341" s="229"/>
      <c r="T341" s="231">
        <f>SUM(T342:T361)</f>
        <v>0</v>
      </c>
      <c r="AR341" s="232" t="s">
        <v>88</v>
      </c>
      <c r="AT341" s="233" t="s">
        <v>77</v>
      </c>
      <c r="AU341" s="233" t="s">
        <v>86</v>
      </c>
      <c r="AY341" s="232" t="s">
        <v>187</v>
      </c>
      <c r="BK341" s="234">
        <f>SUM(BK342:BK361)</f>
        <v>0</v>
      </c>
    </row>
    <row r="342" spans="2:65" s="1" customFormat="1" ht="16.5" customHeight="1">
      <c r="B342" s="49"/>
      <c r="C342" s="237" t="s">
        <v>1623</v>
      </c>
      <c r="D342" s="237" t="s">
        <v>190</v>
      </c>
      <c r="E342" s="238" t="s">
        <v>2656</v>
      </c>
      <c r="F342" s="239" t="s">
        <v>2657</v>
      </c>
      <c r="G342" s="240" t="s">
        <v>2403</v>
      </c>
      <c r="H342" s="241">
        <v>1</v>
      </c>
      <c r="I342" s="242"/>
      <c r="J342" s="243">
        <f>ROUND(I342*H342,2)</f>
        <v>0</v>
      </c>
      <c r="K342" s="239" t="s">
        <v>34</v>
      </c>
      <c r="L342" s="75"/>
      <c r="M342" s="244" t="s">
        <v>34</v>
      </c>
      <c r="N342" s="245" t="s">
        <v>49</v>
      </c>
      <c r="O342" s="50"/>
      <c r="P342" s="246">
        <f>O342*H342</f>
        <v>0</v>
      </c>
      <c r="Q342" s="246">
        <v>0</v>
      </c>
      <c r="R342" s="246">
        <f>Q342*H342</f>
        <v>0</v>
      </c>
      <c r="S342" s="246">
        <v>0</v>
      </c>
      <c r="T342" s="247">
        <f>S342*H342</f>
        <v>0</v>
      </c>
      <c r="AR342" s="26" t="s">
        <v>338</v>
      </c>
      <c r="AT342" s="26" t="s">
        <v>190</v>
      </c>
      <c r="AU342" s="26" t="s">
        <v>88</v>
      </c>
      <c r="AY342" s="26" t="s">
        <v>187</v>
      </c>
      <c r="BE342" s="248">
        <f>IF(N342="základní",J342,0)</f>
        <v>0</v>
      </c>
      <c r="BF342" s="248">
        <f>IF(N342="snížená",J342,0)</f>
        <v>0</v>
      </c>
      <c r="BG342" s="248">
        <f>IF(N342="zákl. přenesená",J342,0)</f>
        <v>0</v>
      </c>
      <c r="BH342" s="248">
        <f>IF(N342="sníž. přenesená",J342,0)</f>
        <v>0</v>
      </c>
      <c r="BI342" s="248">
        <f>IF(N342="nulová",J342,0)</f>
        <v>0</v>
      </c>
      <c r="BJ342" s="26" t="s">
        <v>86</v>
      </c>
      <c r="BK342" s="248">
        <f>ROUND(I342*H342,2)</f>
        <v>0</v>
      </c>
      <c r="BL342" s="26" t="s">
        <v>338</v>
      </c>
      <c r="BM342" s="26" t="s">
        <v>2658</v>
      </c>
    </row>
    <row r="343" spans="2:47" s="1" customFormat="1" ht="13.5">
      <c r="B343" s="49"/>
      <c r="C343" s="77"/>
      <c r="D343" s="253" t="s">
        <v>1720</v>
      </c>
      <c r="E343" s="77"/>
      <c r="F343" s="254" t="s">
        <v>2659</v>
      </c>
      <c r="G343" s="77"/>
      <c r="H343" s="77"/>
      <c r="I343" s="207"/>
      <c r="J343" s="77"/>
      <c r="K343" s="77"/>
      <c r="L343" s="75"/>
      <c r="M343" s="255"/>
      <c r="N343" s="50"/>
      <c r="O343" s="50"/>
      <c r="P343" s="50"/>
      <c r="Q343" s="50"/>
      <c r="R343" s="50"/>
      <c r="S343" s="50"/>
      <c r="T343" s="98"/>
      <c r="AT343" s="26" t="s">
        <v>1720</v>
      </c>
      <c r="AU343" s="26" t="s">
        <v>88</v>
      </c>
    </row>
    <row r="344" spans="2:65" s="1" customFormat="1" ht="16.5" customHeight="1">
      <c r="B344" s="49"/>
      <c r="C344" s="237" t="s">
        <v>1629</v>
      </c>
      <c r="D344" s="237" t="s">
        <v>190</v>
      </c>
      <c r="E344" s="238" t="s">
        <v>2660</v>
      </c>
      <c r="F344" s="239" t="s">
        <v>2661</v>
      </c>
      <c r="G344" s="240" t="s">
        <v>2403</v>
      </c>
      <c r="H344" s="241">
        <v>1</v>
      </c>
      <c r="I344" s="242"/>
      <c r="J344" s="243">
        <f>ROUND(I344*H344,2)</f>
        <v>0</v>
      </c>
      <c r="K344" s="239" t="s">
        <v>34</v>
      </c>
      <c r="L344" s="75"/>
      <c r="M344" s="244" t="s">
        <v>34</v>
      </c>
      <c r="N344" s="245" t="s">
        <v>49</v>
      </c>
      <c r="O344" s="50"/>
      <c r="P344" s="246">
        <f>O344*H344</f>
        <v>0</v>
      </c>
      <c r="Q344" s="246">
        <v>0</v>
      </c>
      <c r="R344" s="246">
        <f>Q344*H344</f>
        <v>0</v>
      </c>
      <c r="S344" s="246">
        <v>0</v>
      </c>
      <c r="T344" s="247">
        <f>S344*H344</f>
        <v>0</v>
      </c>
      <c r="AR344" s="26" t="s">
        <v>338</v>
      </c>
      <c r="AT344" s="26" t="s">
        <v>190</v>
      </c>
      <c r="AU344" s="26" t="s">
        <v>88</v>
      </c>
      <c r="AY344" s="26" t="s">
        <v>187</v>
      </c>
      <c r="BE344" s="248">
        <f>IF(N344="základní",J344,0)</f>
        <v>0</v>
      </c>
      <c r="BF344" s="248">
        <f>IF(N344="snížená",J344,0)</f>
        <v>0</v>
      </c>
      <c r="BG344" s="248">
        <f>IF(N344="zákl. přenesená",J344,0)</f>
        <v>0</v>
      </c>
      <c r="BH344" s="248">
        <f>IF(N344="sníž. přenesená",J344,0)</f>
        <v>0</v>
      </c>
      <c r="BI344" s="248">
        <f>IF(N344="nulová",J344,0)</f>
        <v>0</v>
      </c>
      <c r="BJ344" s="26" t="s">
        <v>86</v>
      </c>
      <c r="BK344" s="248">
        <f>ROUND(I344*H344,2)</f>
        <v>0</v>
      </c>
      <c r="BL344" s="26" t="s">
        <v>338</v>
      </c>
      <c r="BM344" s="26" t="s">
        <v>2662</v>
      </c>
    </row>
    <row r="345" spans="2:47" s="1" customFormat="1" ht="13.5">
      <c r="B345" s="49"/>
      <c r="C345" s="77"/>
      <c r="D345" s="253" t="s">
        <v>1720</v>
      </c>
      <c r="E345" s="77"/>
      <c r="F345" s="254" t="s">
        <v>2663</v>
      </c>
      <c r="G345" s="77"/>
      <c r="H345" s="77"/>
      <c r="I345" s="207"/>
      <c r="J345" s="77"/>
      <c r="K345" s="77"/>
      <c r="L345" s="75"/>
      <c r="M345" s="255"/>
      <c r="N345" s="50"/>
      <c r="O345" s="50"/>
      <c r="P345" s="50"/>
      <c r="Q345" s="50"/>
      <c r="R345" s="50"/>
      <c r="S345" s="50"/>
      <c r="T345" s="98"/>
      <c r="AT345" s="26" t="s">
        <v>1720</v>
      </c>
      <c r="AU345" s="26" t="s">
        <v>88</v>
      </c>
    </row>
    <row r="346" spans="2:65" s="1" customFormat="1" ht="16.5" customHeight="1">
      <c r="B346" s="49"/>
      <c r="C346" s="237" t="s">
        <v>1634</v>
      </c>
      <c r="D346" s="237" t="s">
        <v>190</v>
      </c>
      <c r="E346" s="238" t="s">
        <v>2664</v>
      </c>
      <c r="F346" s="239" t="s">
        <v>2665</v>
      </c>
      <c r="G346" s="240" t="s">
        <v>2403</v>
      </c>
      <c r="H346" s="241">
        <v>1</v>
      </c>
      <c r="I346" s="242"/>
      <c r="J346" s="243">
        <f>ROUND(I346*H346,2)</f>
        <v>0</v>
      </c>
      <c r="K346" s="239" t="s">
        <v>34</v>
      </c>
      <c r="L346" s="75"/>
      <c r="M346" s="244" t="s">
        <v>34</v>
      </c>
      <c r="N346" s="245" t="s">
        <v>49</v>
      </c>
      <c r="O346" s="50"/>
      <c r="P346" s="246">
        <f>O346*H346</f>
        <v>0</v>
      </c>
      <c r="Q346" s="246">
        <v>0</v>
      </c>
      <c r="R346" s="246">
        <f>Q346*H346</f>
        <v>0</v>
      </c>
      <c r="S346" s="246">
        <v>0</v>
      </c>
      <c r="T346" s="247">
        <f>S346*H346</f>
        <v>0</v>
      </c>
      <c r="AR346" s="26" t="s">
        <v>338</v>
      </c>
      <c r="AT346" s="26" t="s">
        <v>190</v>
      </c>
      <c r="AU346" s="26" t="s">
        <v>88</v>
      </c>
      <c r="AY346" s="26" t="s">
        <v>187</v>
      </c>
      <c r="BE346" s="248">
        <f>IF(N346="základní",J346,0)</f>
        <v>0</v>
      </c>
      <c r="BF346" s="248">
        <f>IF(N346="snížená",J346,0)</f>
        <v>0</v>
      </c>
      <c r="BG346" s="248">
        <f>IF(N346="zákl. přenesená",J346,0)</f>
        <v>0</v>
      </c>
      <c r="BH346" s="248">
        <f>IF(N346="sníž. přenesená",J346,0)</f>
        <v>0</v>
      </c>
      <c r="BI346" s="248">
        <f>IF(N346="nulová",J346,0)</f>
        <v>0</v>
      </c>
      <c r="BJ346" s="26" t="s">
        <v>86</v>
      </c>
      <c r="BK346" s="248">
        <f>ROUND(I346*H346,2)</f>
        <v>0</v>
      </c>
      <c r="BL346" s="26" t="s">
        <v>338</v>
      </c>
      <c r="BM346" s="26" t="s">
        <v>2666</v>
      </c>
    </row>
    <row r="347" spans="2:47" s="1" customFormat="1" ht="13.5">
      <c r="B347" s="49"/>
      <c r="C347" s="77"/>
      <c r="D347" s="253" t="s">
        <v>1720</v>
      </c>
      <c r="E347" s="77"/>
      <c r="F347" s="254" t="s">
        <v>2667</v>
      </c>
      <c r="G347" s="77"/>
      <c r="H347" s="77"/>
      <c r="I347" s="207"/>
      <c r="J347" s="77"/>
      <c r="K347" s="77"/>
      <c r="L347" s="75"/>
      <c r="M347" s="255"/>
      <c r="N347" s="50"/>
      <c r="O347" s="50"/>
      <c r="P347" s="50"/>
      <c r="Q347" s="50"/>
      <c r="R347" s="50"/>
      <c r="S347" s="50"/>
      <c r="T347" s="98"/>
      <c r="AT347" s="26" t="s">
        <v>1720</v>
      </c>
      <c r="AU347" s="26" t="s">
        <v>88</v>
      </c>
    </row>
    <row r="348" spans="2:65" s="1" customFormat="1" ht="16.5" customHeight="1">
      <c r="B348" s="49"/>
      <c r="C348" s="237" t="s">
        <v>1641</v>
      </c>
      <c r="D348" s="237" t="s">
        <v>190</v>
      </c>
      <c r="E348" s="238" t="s">
        <v>2668</v>
      </c>
      <c r="F348" s="239" t="s">
        <v>2669</v>
      </c>
      <c r="G348" s="240" t="s">
        <v>2403</v>
      </c>
      <c r="H348" s="241">
        <v>1</v>
      </c>
      <c r="I348" s="242"/>
      <c r="J348" s="243">
        <f>ROUND(I348*H348,2)</f>
        <v>0</v>
      </c>
      <c r="K348" s="239" t="s">
        <v>34</v>
      </c>
      <c r="L348" s="75"/>
      <c r="M348" s="244" t="s">
        <v>34</v>
      </c>
      <c r="N348" s="245" t="s">
        <v>49</v>
      </c>
      <c r="O348" s="50"/>
      <c r="P348" s="246">
        <f>O348*H348</f>
        <v>0</v>
      </c>
      <c r="Q348" s="246">
        <v>0</v>
      </c>
      <c r="R348" s="246">
        <f>Q348*H348</f>
        <v>0</v>
      </c>
      <c r="S348" s="246">
        <v>0</v>
      </c>
      <c r="T348" s="247">
        <f>S348*H348</f>
        <v>0</v>
      </c>
      <c r="AR348" s="26" t="s">
        <v>338</v>
      </c>
      <c r="AT348" s="26" t="s">
        <v>190</v>
      </c>
      <c r="AU348" s="26" t="s">
        <v>88</v>
      </c>
      <c r="AY348" s="26" t="s">
        <v>187</v>
      </c>
      <c r="BE348" s="248">
        <f>IF(N348="základní",J348,0)</f>
        <v>0</v>
      </c>
      <c r="BF348" s="248">
        <f>IF(N348="snížená",J348,0)</f>
        <v>0</v>
      </c>
      <c r="BG348" s="248">
        <f>IF(N348="zákl. přenesená",J348,0)</f>
        <v>0</v>
      </c>
      <c r="BH348" s="248">
        <f>IF(N348="sníž. přenesená",J348,0)</f>
        <v>0</v>
      </c>
      <c r="BI348" s="248">
        <f>IF(N348="nulová",J348,0)</f>
        <v>0</v>
      </c>
      <c r="BJ348" s="26" t="s">
        <v>86</v>
      </c>
      <c r="BK348" s="248">
        <f>ROUND(I348*H348,2)</f>
        <v>0</v>
      </c>
      <c r="BL348" s="26" t="s">
        <v>338</v>
      </c>
      <c r="BM348" s="26" t="s">
        <v>2670</v>
      </c>
    </row>
    <row r="349" spans="2:47" s="1" customFormat="1" ht="13.5">
      <c r="B349" s="49"/>
      <c r="C349" s="77"/>
      <c r="D349" s="253" t="s">
        <v>1720</v>
      </c>
      <c r="E349" s="77"/>
      <c r="F349" s="254" t="s">
        <v>2671</v>
      </c>
      <c r="G349" s="77"/>
      <c r="H349" s="77"/>
      <c r="I349" s="207"/>
      <c r="J349" s="77"/>
      <c r="K349" s="77"/>
      <c r="L349" s="75"/>
      <c r="M349" s="255"/>
      <c r="N349" s="50"/>
      <c r="O349" s="50"/>
      <c r="P349" s="50"/>
      <c r="Q349" s="50"/>
      <c r="R349" s="50"/>
      <c r="S349" s="50"/>
      <c r="T349" s="98"/>
      <c r="AT349" s="26" t="s">
        <v>1720</v>
      </c>
      <c r="AU349" s="26" t="s">
        <v>88</v>
      </c>
    </row>
    <row r="350" spans="2:65" s="1" customFormat="1" ht="16.5" customHeight="1">
      <c r="B350" s="49"/>
      <c r="C350" s="237" t="s">
        <v>1646</v>
      </c>
      <c r="D350" s="237" t="s">
        <v>190</v>
      </c>
      <c r="E350" s="238" t="s">
        <v>2672</v>
      </c>
      <c r="F350" s="239" t="s">
        <v>2673</v>
      </c>
      <c r="G350" s="240" t="s">
        <v>2403</v>
      </c>
      <c r="H350" s="241">
        <v>2</v>
      </c>
      <c r="I350" s="242"/>
      <c r="J350" s="243">
        <f>ROUND(I350*H350,2)</f>
        <v>0</v>
      </c>
      <c r="K350" s="239" t="s">
        <v>34</v>
      </c>
      <c r="L350" s="75"/>
      <c r="M350" s="244" t="s">
        <v>34</v>
      </c>
      <c r="N350" s="245" t="s">
        <v>49</v>
      </c>
      <c r="O350" s="50"/>
      <c r="P350" s="246">
        <f>O350*H350</f>
        <v>0</v>
      </c>
      <c r="Q350" s="246">
        <v>0</v>
      </c>
      <c r="R350" s="246">
        <f>Q350*H350</f>
        <v>0</v>
      </c>
      <c r="S350" s="246">
        <v>0</v>
      </c>
      <c r="T350" s="247">
        <f>S350*H350</f>
        <v>0</v>
      </c>
      <c r="AR350" s="26" t="s">
        <v>338</v>
      </c>
      <c r="AT350" s="26" t="s">
        <v>190</v>
      </c>
      <c r="AU350" s="26" t="s">
        <v>88</v>
      </c>
      <c r="AY350" s="26" t="s">
        <v>187</v>
      </c>
      <c r="BE350" s="248">
        <f>IF(N350="základní",J350,0)</f>
        <v>0</v>
      </c>
      <c r="BF350" s="248">
        <f>IF(N350="snížená",J350,0)</f>
        <v>0</v>
      </c>
      <c r="BG350" s="248">
        <f>IF(N350="zákl. přenesená",J350,0)</f>
        <v>0</v>
      </c>
      <c r="BH350" s="248">
        <f>IF(N350="sníž. přenesená",J350,0)</f>
        <v>0</v>
      </c>
      <c r="BI350" s="248">
        <f>IF(N350="nulová",J350,0)</f>
        <v>0</v>
      </c>
      <c r="BJ350" s="26" t="s">
        <v>86</v>
      </c>
      <c r="BK350" s="248">
        <f>ROUND(I350*H350,2)</f>
        <v>0</v>
      </c>
      <c r="BL350" s="26" t="s">
        <v>338</v>
      </c>
      <c r="BM350" s="26" t="s">
        <v>2674</v>
      </c>
    </row>
    <row r="351" spans="2:47" s="1" customFormat="1" ht="13.5">
      <c r="B351" s="49"/>
      <c r="C351" s="77"/>
      <c r="D351" s="253" t="s">
        <v>1720</v>
      </c>
      <c r="E351" s="77"/>
      <c r="F351" s="254" t="s">
        <v>2675</v>
      </c>
      <c r="G351" s="77"/>
      <c r="H351" s="77"/>
      <c r="I351" s="207"/>
      <c r="J351" s="77"/>
      <c r="K351" s="77"/>
      <c r="L351" s="75"/>
      <c r="M351" s="255"/>
      <c r="N351" s="50"/>
      <c r="O351" s="50"/>
      <c r="P351" s="50"/>
      <c r="Q351" s="50"/>
      <c r="R351" s="50"/>
      <c r="S351" s="50"/>
      <c r="T351" s="98"/>
      <c r="AT351" s="26" t="s">
        <v>1720</v>
      </c>
      <c r="AU351" s="26" t="s">
        <v>88</v>
      </c>
    </row>
    <row r="352" spans="2:65" s="1" customFormat="1" ht="16.5" customHeight="1">
      <c r="B352" s="49"/>
      <c r="C352" s="237" t="s">
        <v>1651</v>
      </c>
      <c r="D352" s="237" t="s">
        <v>190</v>
      </c>
      <c r="E352" s="238" t="s">
        <v>2676</v>
      </c>
      <c r="F352" s="239" t="s">
        <v>2677</v>
      </c>
      <c r="G352" s="240" t="s">
        <v>2403</v>
      </c>
      <c r="H352" s="241">
        <v>1</v>
      </c>
      <c r="I352" s="242"/>
      <c r="J352" s="243">
        <f>ROUND(I352*H352,2)</f>
        <v>0</v>
      </c>
      <c r="K352" s="239" t="s">
        <v>34</v>
      </c>
      <c r="L352" s="75"/>
      <c r="M352" s="244" t="s">
        <v>34</v>
      </c>
      <c r="N352" s="245" t="s">
        <v>49</v>
      </c>
      <c r="O352" s="50"/>
      <c r="P352" s="246">
        <f>O352*H352</f>
        <v>0</v>
      </c>
      <c r="Q352" s="246">
        <v>0</v>
      </c>
      <c r="R352" s="246">
        <f>Q352*H352</f>
        <v>0</v>
      </c>
      <c r="S352" s="246">
        <v>0</v>
      </c>
      <c r="T352" s="247">
        <f>S352*H352</f>
        <v>0</v>
      </c>
      <c r="AR352" s="26" t="s">
        <v>338</v>
      </c>
      <c r="AT352" s="26" t="s">
        <v>190</v>
      </c>
      <c r="AU352" s="26" t="s">
        <v>88</v>
      </c>
      <c r="AY352" s="26" t="s">
        <v>187</v>
      </c>
      <c r="BE352" s="248">
        <f>IF(N352="základní",J352,0)</f>
        <v>0</v>
      </c>
      <c r="BF352" s="248">
        <f>IF(N352="snížená",J352,0)</f>
        <v>0</v>
      </c>
      <c r="BG352" s="248">
        <f>IF(N352="zákl. přenesená",J352,0)</f>
        <v>0</v>
      </c>
      <c r="BH352" s="248">
        <f>IF(N352="sníž. přenesená",J352,0)</f>
        <v>0</v>
      </c>
      <c r="BI352" s="248">
        <f>IF(N352="nulová",J352,0)</f>
        <v>0</v>
      </c>
      <c r="BJ352" s="26" t="s">
        <v>86</v>
      </c>
      <c r="BK352" s="248">
        <f>ROUND(I352*H352,2)</f>
        <v>0</v>
      </c>
      <c r="BL352" s="26" t="s">
        <v>338</v>
      </c>
      <c r="BM352" s="26" t="s">
        <v>2678</v>
      </c>
    </row>
    <row r="353" spans="2:47" s="1" customFormat="1" ht="13.5">
      <c r="B353" s="49"/>
      <c r="C353" s="77"/>
      <c r="D353" s="253" t="s">
        <v>1720</v>
      </c>
      <c r="E353" s="77"/>
      <c r="F353" s="254" t="s">
        <v>2679</v>
      </c>
      <c r="G353" s="77"/>
      <c r="H353" s="77"/>
      <c r="I353" s="207"/>
      <c r="J353" s="77"/>
      <c r="K353" s="77"/>
      <c r="L353" s="75"/>
      <c r="M353" s="255"/>
      <c r="N353" s="50"/>
      <c r="O353" s="50"/>
      <c r="P353" s="50"/>
      <c r="Q353" s="50"/>
      <c r="R353" s="50"/>
      <c r="S353" s="50"/>
      <c r="T353" s="98"/>
      <c r="AT353" s="26" t="s">
        <v>1720</v>
      </c>
      <c r="AU353" s="26" t="s">
        <v>88</v>
      </c>
    </row>
    <row r="354" spans="2:65" s="1" customFormat="1" ht="25.5" customHeight="1">
      <c r="B354" s="49"/>
      <c r="C354" s="237" t="s">
        <v>1656</v>
      </c>
      <c r="D354" s="237" t="s">
        <v>190</v>
      </c>
      <c r="E354" s="238" t="s">
        <v>2680</v>
      </c>
      <c r="F354" s="239" t="s">
        <v>2681</v>
      </c>
      <c r="G354" s="240" t="s">
        <v>2426</v>
      </c>
      <c r="H354" s="241">
        <v>15</v>
      </c>
      <c r="I354" s="242"/>
      <c r="J354" s="243">
        <f>ROUND(I354*H354,2)</f>
        <v>0</v>
      </c>
      <c r="K354" s="239" t="s">
        <v>34</v>
      </c>
      <c r="L354" s="75"/>
      <c r="M354" s="244" t="s">
        <v>34</v>
      </c>
      <c r="N354" s="245" t="s">
        <v>49</v>
      </c>
      <c r="O354" s="50"/>
      <c r="P354" s="246">
        <f>O354*H354</f>
        <v>0</v>
      </c>
      <c r="Q354" s="246">
        <v>0</v>
      </c>
      <c r="R354" s="246">
        <f>Q354*H354</f>
        <v>0</v>
      </c>
      <c r="S354" s="246">
        <v>0</v>
      </c>
      <c r="T354" s="247">
        <f>S354*H354</f>
        <v>0</v>
      </c>
      <c r="AR354" s="26" t="s">
        <v>338</v>
      </c>
      <c r="AT354" s="26" t="s">
        <v>190</v>
      </c>
      <c r="AU354" s="26" t="s">
        <v>88</v>
      </c>
      <c r="AY354" s="26" t="s">
        <v>187</v>
      </c>
      <c r="BE354" s="248">
        <f>IF(N354="základní",J354,0)</f>
        <v>0</v>
      </c>
      <c r="BF354" s="248">
        <f>IF(N354="snížená",J354,0)</f>
        <v>0</v>
      </c>
      <c r="BG354" s="248">
        <f>IF(N354="zákl. přenesená",J354,0)</f>
        <v>0</v>
      </c>
      <c r="BH354" s="248">
        <f>IF(N354="sníž. přenesená",J354,0)</f>
        <v>0</v>
      </c>
      <c r="BI354" s="248">
        <f>IF(N354="nulová",J354,0)</f>
        <v>0</v>
      </c>
      <c r="BJ354" s="26" t="s">
        <v>86</v>
      </c>
      <c r="BK354" s="248">
        <f>ROUND(I354*H354,2)</f>
        <v>0</v>
      </c>
      <c r="BL354" s="26" t="s">
        <v>338</v>
      </c>
      <c r="BM354" s="26" t="s">
        <v>2682</v>
      </c>
    </row>
    <row r="355" spans="2:47" s="1" customFormat="1" ht="13.5">
      <c r="B355" s="49"/>
      <c r="C355" s="77"/>
      <c r="D355" s="253" t="s">
        <v>1720</v>
      </c>
      <c r="E355" s="77"/>
      <c r="F355" s="254" t="s">
        <v>2683</v>
      </c>
      <c r="G355" s="77"/>
      <c r="H355" s="77"/>
      <c r="I355" s="207"/>
      <c r="J355" s="77"/>
      <c r="K355" s="77"/>
      <c r="L355" s="75"/>
      <c r="M355" s="255"/>
      <c r="N355" s="50"/>
      <c r="O355" s="50"/>
      <c r="P355" s="50"/>
      <c r="Q355" s="50"/>
      <c r="R355" s="50"/>
      <c r="S355" s="50"/>
      <c r="T355" s="98"/>
      <c r="AT355" s="26" t="s">
        <v>1720</v>
      </c>
      <c r="AU355" s="26" t="s">
        <v>88</v>
      </c>
    </row>
    <row r="356" spans="2:65" s="1" customFormat="1" ht="25.5" customHeight="1">
      <c r="B356" s="49"/>
      <c r="C356" s="237" t="s">
        <v>1661</v>
      </c>
      <c r="D356" s="237" t="s">
        <v>190</v>
      </c>
      <c r="E356" s="238" t="s">
        <v>2684</v>
      </c>
      <c r="F356" s="239" t="s">
        <v>2681</v>
      </c>
      <c r="G356" s="240" t="s">
        <v>2426</v>
      </c>
      <c r="H356" s="241">
        <v>42</v>
      </c>
      <c r="I356" s="242"/>
      <c r="J356" s="243">
        <f>ROUND(I356*H356,2)</f>
        <v>0</v>
      </c>
      <c r="K356" s="239" t="s">
        <v>34</v>
      </c>
      <c r="L356" s="75"/>
      <c r="M356" s="244" t="s">
        <v>34</v>
      </c>
      <c r="N356" s="245" t="s">
        <v>49</v>
      </c>
      <c r="O356" s="50"/>
      <c r="P356" s="246">
        <f>O356*H356</f>
        <v>0</v>
      </c>
      <c r="Q356" s="246">
        <v>0</v>
      </c>
      <c r="R356" s="246">
        <f>Q356*H356</f>
        <v>0</v>
      </c>
      <c r="S356" s="246">
        <v>0</v>
      </c>
      <c r="T356" s="247">
        <f>S356*H356</f>
        <v>0</v>
      </c>
      <c r="AR356" s="26" t="s">
        <v>338</v>
      </c>
      <c r="AT356" s="26" t="s">
        <v>190</v>
      </c>
      <c r="AU356" s="26" t="s">
        <v>88</v>
      </c>
      <c r="AY356" s="26" t="s">
        <v>187</v>
      </c>
      <c r="BE356" s="248">
        <f>IF(N356="základní",J356,0)</f>
        <v>0</v>
      </c>
      <c r="BF356" s="248">
        <f>IF(N356="snížená",J356,0)</f>
        <v>0</v>
      </c>
      <c r="BG356" s="248">
        <f>IF(N356="zákl. přenesená",J356,0)</f>
        <v>0</v>
      </c>
      <c r="BH356" s="248">
        <f>IF(N356="sníž. přenesená",J356,0)</f>
        <v>0</v>
      </c>
      <c r="BI356" s="248">
        <f>IF(N356="nulová",J356,0)</f>
        <v>0</v>
      </c>
      <c r="BJ356" s="26" t="s">
        <v>86</v>
      </c>
      <c r="BK356" s="248">
        <f>ROUND(I356*H356,2)</f>
        <v>0</v>
      </c>
      <c r="BL356" s="26" t="s">
        <v>338</v>
      </c>
      <c r="BM356" s="26" t="s">
        <v>669</v>
      </c>
    </row>
    <row r="357" spans="2:47" s="1" customFormat="1" ht="13.5">
      <c r="B357" s="49"/>
      <c r="C357" s="77"/>
      <c r="D357" s="253" t="s">
        <v>1720</v>
      </c>
      <c r="E357" s="77"/>
      <c r="F357" s="254" t="s">
        <v>2685</v>
      </c>
      <c r="G357" s="77"/>
      <c r="H357" s="77"/>
      <c r="I357" s="207"/>
      <c r="J357" s="77"/>
      <c r="K357" s="77"/>
      <c r="L357" s="75"/>
      <c r="M357" s="255"/>
      <c r="N357" s="50"/>
      <c r="O357" s="50"/>
      <c r="P357" s="50"/>
      <c r="Q357" s="50"/>
      <c r="R357" s="50"/>
      <c r="S357" s="50"/>
      <c r="T357" s="98"/>
      <c r="AT357" s="26" t="s">
        <v>1720</v>
      </c>
      <c r="AU357" s="26" t="s">
        <v>88</v>
      </c>
    </row>
    <row r="358" spans="2:65" s="1" customFormat="1" ht="16.5" customHeight="1">
      <c r="B358" s="49"/>
      <c r="C358" s="237" t="s">
        <v>1665</v>
      </c>
      <c r="D358" s="237" t="s">
        <v>190</v>
      </c>
      <c r="E358" s="238" t="s">
        <v>2686</v>
      </c>
      <c r="F358" s="239" t="s">
        <v>2687</v>
      </c>
      <c r="G358" s="240" t="s">
        <v>2688</v>
      </c>
      <c r="H358" s="241">
        <v>1</v>
      </c>
      <c r="I358" s="242"/>
      <c r="J358" s="243">
        <f>ROUND(I358*H358,2)</f>
        <v>0</v>
      </c>
      <c r="K358" s="239" t="s">
        <v>34</v>
      </c>
      <c r="L358" s="75"/>
      <c r="M358" s="244" t="s">
        <v>34</v>
      </c>
      <c r="N358" s="245" t="s">
        <v>49</v>
      </c>
      <c r="O358" s="50"/>
      <c r="P358" s="246">
        <f>O358*H358</f>
        <v>0</v>
      </c>
      <c r="Q358" s="246">
        <v>0</v>
      </c>
      <c r="R358" s="246">
        <f>Q358*H358</f>
        <v>0</v>
      </c>
      <c r="S358" s="246">
        <v>0</v>
      </c>
      <c r="T358" s="247">
        <f>S358*H358</f>
        <v>0</v>
      </c>
      <c r="AR358" s="26" t="s">
        <v>338</v>
      </c>
      <c r="AT358" s="26" t="s">
        <v>190</v>
      </c>
      <c r="AU358" s="26" t="s">
        <v>88</v>
      </c>
      <c r="AY358" s="26" t="s">
        <v>187</v>
      </c>
      <c r="BE358" s="248">
        <f>IF(N358="základní",J358,0)</f>
        <v>0</v>
      </c>
      <c r="BF358" s="248">
        <f>IF(N358="snížená",J358,0)</f>
        <v>0</v>
      </c>
      <c r="BG358" s="248">
        <f>IF(N358="zákl. přenesená",J358,0)</f>
        <v>0</v>
      </c>
      <c r="BH358" s="248">
        <f>IF(N358="sníž. přenesená",J358,0)</f>
        <v>0</v>
      </c>
      <c r="BI358" s="248">
        <f>IF(N358="nulová",J358,0)</f>
        <v>0</v>
      </c>
      <c r="BJ358" s="26" t="s">
        <v>86</v>
      </c>
      <c r="BK358" s="248">
        <f>ROUND(I358*H358,2)</f>
        <v>0</v>
      </c>
      <c r="BL358" s="26" t="s">
        <v>338</v>
      </c>
      <c r="BM358" s="26" t="s">
        <v>2689</v>
      </c>
    </row>
    <row r="359" spans="2:65" s="1" customFormat="1" ht="16.5" customHeight="1">
      <c r="B359" s="49"/>
      <c r="C359" s="237" t="s">
        <v>1670</v>
      </c>
      <c r="D359" s="237" t="s">
        <v>190</v>
      </c>
      <c r="E359" s="238" t="s">
        <v>2690</v>
      </c>
      <c r="F359" s="239" t="s">
        <v>2441</v>
      </c>
      <c r="G359" s="240" t="s">
        <v>2442</v>
      </c>
      <c r="H359" s="241">
        <v>35</v>
      </c>
      <c r="I359" s="242"/>
      <c r="J359" s="243">
        <f>ROUND(I359*H359,2)</f>
        <v>0</v>
      </c>
      <c r="K359" s="239" t="s">
        <v>34</v>
      </c>
      <c r="L359" s="75"/>
      <c r="M359" s="244" t="s">
        <v>34</v>
      </c>
      <c r="N359" s="245" t="s">
        <v>49</v>
      </c>
      <c r="O359" s="50"/>
      <c r="P359" s="246">
        <f>O359*H359</f>
        <v>0</v>
      </c>
      <c r="Q359" s="246">
        <v>0</v>
      </c>
      <c r="R359" s="246">
        <f>Q359*H359</f>
        <v>0</v>
      </c>
      <c r="S359" s="246">
        <v>0</v>
      </c>
      <c r="T359" s="247">
        <f>S359*H359</f>
        <v>0</v>
      </c>
      <c r="AR359" s="26" t="s">
        <v>338</v>
      </c>
      <c r="AT359" s="26" t="s">
        <v>190</v>
      </c>
      <c r="AU359" s="26" t="s">
        <v>88</v>
      </c>
      <c r="AY359" s="26" t="s">
        <v>187</v>
      </c>
      <c r="BE359" s="248">
        <f>IF(N359="základní",J359,0)</f>
        <v>0</v>
      </c>
      <c r="BF359" s="248">
        <f>IF(N359="snížená",J359,0)</f>
        <v>0</v>
      </c>
      <c r="BG359" s="248">
        <f>IF(N359="zákl. přenesená",J359,0)</f>
        <v>0</v>
      </c>
      <c r="BH359" s="248">
        <f>IF(N359="sníž. přenesená",J359,0)</f>
        <v>0</v>
      </c>
      <c r="BI359" s="248">
        <f>IF(N359="nulová",J359,0)</f>
        <v>0</v>
      </c>
      <c r="BJ359" s="26" t="s">
        <v>86</v>
      </c>
      <c r="BK359" s="248">
        <f>ROUND(I359*H359,2)</f>
        <v>0</v>
      </c>
      <c r="BL359" s="26" t="s">
        <v>338</v>
      </c>
      <c r="BM359" s="26" t="s">
        <v>2691</v>
      </c>
    </row>
    <row r="360" spans="2:65" s="1" customFormat="1" ht="16.5" customHeight="1">
      <c r="B360" s="49"/>
      <c r="C360" s="237" t="s">
        <v>1677</v>
      </c>
      <c r="D360" s="237" t="s">
        <v>190</v>
      </c>
      <c r="E360" s="238" t="s">
        <v>2692</v>
      </c>
      <c r="F360" s="239" t="s">
        <v>2445</v>
      </c>
      <c r="G360" s="240" t="s">
        <v>2403</v>
      </c>
      <c r="H360" s="241">
        <v>1</v>
      </c>
      <c r="I360" s="242"/>
      <c r="J360" s="243">
        <f>ROUND(I360*H360,2)</f>
        <v>0</v>
      </c>
      <c r="K360" s="239" t="s">
        <v>34</v>
      </c>
      <c r="L360" s="75"/>
      <c r="M360" s="244" t="s">
        <v>34</v>
      </c>
      <c r="N360" s="245" t="s">
        <v>49</v>
      </c>
      <c r="O360" s="50"/>
      <c r="P360" s="246">
        <f>O360*H360</f>
        <v>0</v>
      </c>
      <c r="Q360" s="246">
        <v>0</v>
      </c>
      <c r="R360" s="246">
        <f>Q360*H360</f>
        <v>0</v>
      </c>
      <c r="S360" s="246">
        <v>0</v>
      </c>
      <c r="T360" s="247">
        <f>S360*H360</f>
        <v>0</v>
      </c>
      <c r="AR360" s="26" t="s">
        <v>338</v>
      </c>
      <c r="AT360" s="26" t="s">
        <v>190</v>
      </c>
      <c r="AU360" s="26" t="s">
        <v>88</v>
      </c>
      <c r="AY360" s="26" t="s">
        <v>187</v>
      </c>
      <c r="BE360" s="248">
        <f>IF(N360="základní",J360,0)</f>
        <v>0</v>
      </c>
      <c r="BF360" s="248">
        <f>IF(N360="snížená",J360,0)</f>
        <v>0</v>
      </c>
      <c r="BG360" s="248">
        <f>IF(N360="zákl. přenesená",J360,0)</f>
        <v>0</v>
      </c>
      <c r="BH360" s="248">
        <f>IF(N360="sníž. přenesená",J360,0)</f>
        <v>0</v>
      </c>
      <c r="BI360" s="248">
        <f>IF(N360="nulová",J360,0)</f>
        <v>0</v>
      </c>
      <c r="BJ360" s="26" t="s">
        <v>86</v>
      </c>
      <c r="BK360" s="248">
        <f>ROUND(I360*H360,2)</f>
        <v>0</v>
      </c>
      <c r="BL360" s="26" t="s">
        <v>338</v>
      </c>
      <c r="BM360" s="26" t="s">
        <v>2693</v>
      </c>
    </row>
    <row r="361" spans="2:65" s="1" customFormat="1" ht="16.5" customHeight="1">
      <c r="B361" s="49"/>
      <c r="C361" s="237" t="s">
        <v>1687</v>
      </c>
      <c r="D361" s="237" t="s">
        <v>190</v>
      </c>
      <c r="E361" s="238" t="s">
        <v>2694</v>
      </c>
      <c r="F361" s="239" t="s">
        <v>2447</v>
      </c>
      <c r="G361" s="240" t="s">
        <v>2403</v>
      </c>
      <c r="H361" s="241">
        <v>1</v>
      </c>
      <c r="I361" s="242"/>
      <c r="J361" s="243">
        <f>ROUND(I361*H361,2)</f>
        <v>0</v>
      </c>
      <c r="K361" s="239" t="s">
        <v>34</v>
      </c>
      <c r="L361" s="75"/>
      <c r="M361" s="244" t="s">
        <v>34</v>
      </c>
      <c r="N361" s="245" t="s">
        <v>49</v>
      </c>
      <c r="O361" s="50"/>
      <c r="P361" s="246">
        <f>O361*H361</f>
        <v>0</v>
      </c>
      <c r="Q361" s="246">
        <v>0</v>
      </c>
      <c r="R361" s="246">
        <f>Q361*H361</f>
        <v>0</v>
      </c>
      <c r="S361" s="246">
        <v>0</v>
      </c>
      <c r="T361" s="247">
        <f>S361*H361</f>
        <v>0</v>
      </c>
      <c r="AR361" s="26" t="s">
        <v>338</v>
      </c>
      <c r="AT361" s="26" t="s">
        <v>190</v>
      </c>
      <c r="AU361" s="26" t="s">
        <v>88</v>
      </c>
      <c r="AY361" s="26" t="s">
        <v>187</v>
      </c>
      <c r="BE361" s="248">
        <f>IF(N361="základní",J361,0)</f>
        <v>0</v>
      </c>
      <c r="BF361" s="248">
        <f>IF(N361="snížená",J361,0)</f>
        <v>0</v>
      </c>
      <c r="BG361" s="248">
        <f>IF(N361="zákl. přenesená",J361,0)</f>
        <v>0</v>
      </c>
      <c r="BH361" s="248">
        <f>IF(N361="sníž. přenesená",J361,0)</f>
        <v>0</v>
      </c>
      <c r="BI361" s="248">
        <f>IF(N361="nulová",J361,0)</f>
        <v>0</v>
      </c>
      <c r="BJ361" s="26" t="s">
        <v>86</v>
      </c>
      <c r="BK361" s="248">
        <f>ROUND(I361*H361,2)</f>
        <v>0</v>
      </c>
      <c r="BL361" s="26" t="s">
        <v>338</v>
      </c>
      <c r="BM361" s="26" t="s">
        <v>2695</v>
      </c>
    </row>
    <row r="362" spans="2:63" s="11" customFormat="1" ht="29.85" customHeight="1">
      <c r="B362" s="221"/>
      <c r="C362" s="222"/>
      <c r="D362" s="223" t="s">
        <v>77</v>
      </c>
      <c r="E362" s="235" t="s">
        <v>229</v>
      </c>
      <c r="F362" s="235" t="s">
        <v>2696</v>
      </c>
      <c r="G362" s="222"/>
      <c r="H362" s="222"/>
      <c r="I362" s="225"/>
      <c r="J362" s="236">
        <f>BK362</f>
        <v>0</v>
      </c>
      <c r="K362" s="222"/>
      <c r="L362" s="227"/>
      <c r="M362" s="228"/>
      <c r="N362" s="229"/>
      <c r="O362" s="229"/>
      <c r="P362" s="230">
        <f>SUM(P363:P372)</f>
        <v>0</v>
      </c>
      <c r="Q362" s="229"/>
      <c r="R362" s="230">
        <f>SUM(R363:R372)</f>
        <v>0</v>
      </c>
      <c r="S362" s="229"/>
      <c r="T362" s="231">
        <f>SUM(T363:T372)</f>
        <v>0</v>
      </c>
      <c r="AR362" s="232" t="s">
        <v>88</v>
      </c>
      <c r="AT362" s="233" t="s">
        <v>77</v>
      </c>
      <c r="AU362" s="233" t="s">
        <v>86</v>
      </c>
      <c r="AY362" s="232" t="s">
        <v>187</v>
      </c>
      <c r="BK362" s="234">
        <f>SUM(BK363:BK372)</f>
        <v>0</v>
      </c>
    </row>
    <row r="363" spans="2:65" s="1" customFormat="1" ht="16.5" customHeight="1">
      <c r="B363" s="49"/>
      <c r="C363" s="237" t="s">
        <v>1692</v>
      </c>
      <c r="D363" s="237" t="s">
        <v>190</v>
      </c>
      <c r="E363" s="238" t="s">
        <v>2697</v>
      </c>
      <c r="F363" s="239" t="s">
        <v>2698</v>
      </c>
      <c r="G363" s="240" t="s">
        <v>2396</v>
      </c>
      <c r="H363" s="241">
        <v>1</v>
      </c>
      <c r="I363" s="242"/>
      <c r="J363" s="243">
        <f>ROUND(I363*H363,2)</f>
        <v>0</v>
      </c>
      <c r="K363" s="239" t="s">
        <v>34</v>
      </c>
      <c r="L363" s="75"/>
      <c r="M363" s="244" t="s">
        <v>34</v>
      </c>
      <c r="N363" s="245" t="s">
        <v>49</v>
      </c>
      <c r="O363" s="50"/>
      <c r="P363" s="246">
        <f>O363*H363</f>
        <v>0</v>
      </c>
      <c r="Q363" s="246">
        <v>0</v>
      </c>
      <c r="R363" s="246">
        <f>Q363*H363</f>
        <v>0</v>
      </c>
      <c r="S363" s="246">
        <v>0</v>
      </c>
      <c r="T363" s="247">
        <f>S363*H363</f>
        <v>0</v>
      </c>
      <c r="AR363" s="26" t="s">
        <v>338</v>
      </c>
      <c r="AT363" s="26" t="s">
        <v>190</v>
      </c>
      <c r="AU363" s="26" t="s">
        <v>88</v>
      </c>
      <c r="AY363" s="26" t="s">
        <v>187</v>
      </c>
      <c r="BE363" s="248">
        <f>IF(N363="základní",J363,0)</f>
        <v>0</v>
      </c>
      <c r="BF363" s="248">
        <f>IF(N363="snížená",J363,0)</f>
        <v>0</v>
      </c>
      <c r="BG363" s="248">
        <f>IF(N363="zákl. přenesená",J363,0)</f>
        <v>0</v>
      </c>
      <c r="BH363" s="248">
        <f>IF(N363="sníž. přenesená",J363,0)</f>
        <v>0</v>
      </c>
      <c r="BI363" s="248">
        <f>IF(N363="nulová",J363,0)</f>
        <v>0</v>
      </c>
      <c r="BJ363" s="26" t="s">
        <v>86</v>
      </c>
      <c r="BK363" s="248">
        <f>ROUND(I363*H363,2)</f>
        <v>0</v>
      </c>
      <c r="BL363" s="26" t="s">
        <v>338</v>
      </c>
      <c r="BM363" s="26" t="s">
        <v>2699</v>
      </c>
    </row>
    <row r="364" spans="2:47" s="1" customFormat="1" ht="13.5">
      <c r="B364" s="49"/>
      <c r="C364" s="77"/>
      <c r="D364" s="253" t="s">
        <v>1720</v>
      </c>
      <c r="E364" s="77"/>
      <c r="F364" s="254" t="s">
        <v>2700</v>
      </c>
      <c r="G364" s="77"/>
      <c r="H364" s="77"/>
      <c r="I364" s="207"/>
      <c r="J364" s="77"/>
      <c r="K364" s="77"/>
      <c r="L364" s="75"/>
      <c r="M364" s="255"/>
      <c r="N364" s="50"/>
      <c r="O364" s="50"/>
      <c r="P364" s="50"/>
      <c r="Q364" s="50"/>
      <c r="R364" s="50"/>
      <c r="S364" s="50"/>
      <c r="T364" s="98"/>
      <c r="AT364" s="26" t="s">
        <v>1720</v>
      </c>
      <c r="AU364" s="26" t="s">
        <v>88</v>
      </c>
    </row>
    <row r="365" spans="2:65" s="1" customFormat="1" ht="16.5" customHeight="1">
      <c r="B365" s="49"/>
      <c r="C365" s="237" t="s">
        <v>1699</v>
      </c>
      <c r="D365" s="237" t="s">
        <v>190</v>
      </c>
      <c r="E365" s="238" t="s">
        <v>2701</v>
      </c>
      <c r="F365" s="239" t="s">
        <v>2702</v>
      </c>
      <c r="G365" s="240" t="s">
        <v>2403</v>
      </c>
      <c r="H365" s="241">
        <v>1</v>
      </c>
      <c r="I365" s="242"/>
      <c r="J365" s="243">
        <f>ROUND(I365*H365,2)</f>
        <v>0</v>
      </c>
      <c r="K365" s="239" t="s">
        <v>34</v>
      </c>
      <c r="L365" s="75"/>
      <c r="M365" s="244" t="s">
        <v>34</v>
      </c>
      <c r="N365" s="245" t="s">
        <v>49</v>
      </c>
      <c r="O365" s="50"/>
      <c r="P365" s="246">
        <f>O365*H365</f>
        <v>0</v>
      </c>
      <c r="Q365" s="246">
        <v>0</v>
      </c>
      <c r="R365" s="246">
        <f>Q365*H365</f>
        <v>0</v>
      </c>
      <c r="S365" s="246">
        <v>0</v>
      </c>
      <c r="T365" s="247">
        <f>S365*H365</f>
        <v>0</v>
      </c>
      <c r="AR365" s="26" t="s">
        <v>338</v>
      </c>
      <c r="AT365" s="26" t="s">
        <v>190</v>
      </c>
      <c r="AU365" s="26" t="s">
        <v>88</v>
      </c>
      <c r="AY365" s="26" t="s">
        <v>187</v>
      </c>
      <c r="BE365" s="248">
        <f>IF(N365="základní",J365,0)</f>
        <v>0</v>
      </c>
      <c r="BF365" s="248">
        <f>IF(N365="snížená",J365,0)</f>
        <v>0</v>
      </c>
      <c r="BG365" s="248">
        <f>IF(N365="zákl. přenesená",J365,0)</f>
        <v>0</v>
      </c>
      <c r="BH365" s="248">
        <f>IF(N365="sníž. přenesená",J365,0)</f>
        <v>0</v>
      </c>
      <c r="BI365" s="248">
        <f>IF(N365="nulová",J365,0)</f>
        <v>0</v>
      </c>
      <c r="BJ365" s="26" t="s">
        <v>86</v>
      </c>
      <c r="BK365" s="248">
        <f>ROUND(I365*H365,2)</f>
        <v>0</v>
      </c>
      <c r="BL365" s="26" t="s">
        <v>338</v>
      </c>
      <c r="BM365" s="26" t="s">
        <v>2703</v>
      </c>
    </row>
    <row r="366" spans="2:47" s="1" customFormat="1" ht="13.5">
      <c r="B366" s="49"/>
      <c r="C366" s="77"/>
      <c r="D366" s="253" t="s">
        <v>1720</v>
      </c>
      <c r="E366" s="77"/>
      <c r="F366" s="254" t="s">
        <v>2704</v>
      </c>
      <c r="G366" s="77"/>
      <c r="H366" s="77"/>
      <c r="I366" s="207"/>
      <c r="J366" s="77"/>
      <c r="K366" s="77"/>
      <c r="L366" s="75"/>
      <c r="M366" s="255"/>
      <c r="N366" s="50"/>
      <c r="O366" s="50"/>
      <c r="P366" s="50"/>
      <c r="Q366" s="50"/>
      <c r="R366" s="50"/>
      <c r="S366" s="50"/>
      <c r="T366" s="98"/>
      <c r="AT366" s="26" t="s">
        <v>1720</v>
      </c>
      <c r="AU366" s="26" t="s">
        <v>88</v>
      </c>
    </row>
    <row r="367" spans="2:65" s="1" customFormat="1" ht="25.5" customHeight="1">
      <c r="B367" s="49"/>
      <c r="C367" s="237" t="s">
        <v>1705</v>
      </c>
      <c r="D367" s="237" t="s">
        <v>190</v>
      </c>
      <c r="E367" s="238" t="s">
        <v>2705</v>
      </c>
      <c r="F367" s="239" t="s">
        <v>2706</v>
      </c>
      <c r="G367" s="240" t="s">
        <v>2426</v>
      </c>
      <c r="H367" s="241">
        <v>22</v>
      </c>
      <c r="I367" s="242"/>
      <c r="J367" s="243">
        <f>ROUND(I367*H367,2)</f>
        <v>0</v>
      </c>
      <c r="K367" s="239" t="s">
        <v>34</v>
      </c>
      <c r="L367" s="75"/>
      <c r="M367" s="244" t="s">
        <v>34</v>
      </c>
      <c r="N367" s="245" t="s">
        <v>49</v>
      </c>
      <c r="O367" s="50"/>
      <c r="P367" s="246">
        <f>O367*H367</f>
        <v>0</v>
      </c>
      <c r="Q367" s="246">
        <v>0</v>
      </c>
      <c r="R367" s="246">
        <f>Q367*H367</f>
        <v>0</v>
      </c>
      <c r="S367" s="246">
        <v>0</v>
      </c>
      <c r="T367" s="247">
        <f>S367*H367</f>
        <v>0</v>
      </c>
      <c r="AR367" s="26" t="s">
        <v>338</v>
      </c>
      <c r="AT367" s="26" t="s">
        <v>190</v>
      </c>
      <c r="AU367" s="26" t="s">
        <v>88</v>
      </c>
      <c r="AY367" s="26" t="s">
        <v>187</v>
      </c>
      <c r="BE367" s="248">
        <f>IF(N367="základní",J367,0)</f>
        <v>0</v>
      </c>
      <c r="BF367" s="248">
        <f>IF(N367="snížená",J367,0)</f>
        <v>0</v>
      </c>
      <c r="BG367" s="248">
        <f>IF(N367="zákl. přenesená",J367,0)</f>
        <v>0</v>
      </c>
      <c r="BH367" s="248">
        <f>IF(N367="sníž. přenesená",J367,0)</f>
        <v>0</v>
      </c>
      <c r="BI367" s="248">
        <f>IF(N367="nulová",J367,0)</f>
        <v>0</v>
      </c>
      <c r="BJ367" s="26" t="s">
        <v>86</v>
      </c>
      <c r="BK367" s="248">
        <f>ROUND(I367*H367,2)</f>
        <v>0</v>
      </c>
      <c r="BL367" s="26" t="s">
        <v>338</v>
      </c>
      <c r="BM367" s="26" t="s">
        <v>2707</v>
      </c>
    </row>
    <row r="368" spans="2:47" s="1" customFormat="1" ht="13.5">
      <c r="B368" s="49"/>
      <c r="C368" s="77"/>
      <c r="D368" s="253" t="s">
        <v>1720</v>
      </c>
      <c r="E368" s="77"/>
      <c r="F368" s="254" t="s">
        <v>2708</v>
      </c>
      <c r="G368" s="77"/>
      <c r="H368" s="77"/>
      <c r="I368" s="207"/>
      <c r="J368" s="77"/>
      <c r="K368" s="77"/>
      <c r="L368" s="75"/>
      <c r="M368" s="255"/>
      <c r="N368" s="50"/>
      <c r="O368" s="50"/>
      <c r="P368" s="50"/>
      <c r="Q368" s="50"/>
      <c r="R368" s="50"/>
      <c r="S368" s="50"/>
      <c r="T368" s="98"/>
      <c r="AT368" s="26" t="s">
        <v>1720</v>
      </c>
      <c r="AU368" s="26" t="s">
        <v>88</v>
      </c>
    </row>
    <row r="369" spans="2:65" s="1" customFormat="1" ht="16.5" customHeight="1">
      <c r="B369" s="49"/>
      <c r="C369" s="237" t="s">
        <v>1710</v>
      </c>
      <c r="D369" s="237" t="s">
        <v>190</v>
      </c>
      <c r="E369" s="238" t="s">
        <v>2709</v>
      </c>
      <c r="F369" s="239" t="s">
        <v>2687</v>
      </c>
      <c r="G369" s="240" t="s">
        <v>2688</v>
      </c>
      <c r="H369" s="241">
        <v>1</v>
      </c>
      <c r="I369" s="242"/>
      <c r="J369" s="243">
        <f>ROUND(I369*H369,2)</f>
        <v>0</v>
      </c>
      <c r="K369" s="239" t="s">
        <v>34</v>
      </c>
      <c r="L369" s="75"/>
      <c r="M369" s="244" t="s">
        <v>34</v>
      </c>
      <c r="N369" s="245" t="s">
        <v>49</v>
      </c>
      <c r="O369" s="50"/>
      <c r="P369" s="246">
        <f>O369*H369</f>
        <v>0</v>
      </c>
      <c r="Q369" s="246">
        <v>0</v>
      </c>
      <c r="R369" s="246">
        <f>Q369*H369</f>
        <v>0</v>
      </c>
      <c r="S369" s="246">
        <v>0</v>
      </c>
      <c r="T369" s="247">
        <f>S369*H369</f>
        <v>0</v>
      </c>
      <c r="AR369" s="26" t="s">
        <v>338</v>
      </c>
      <c r="AT369" s="26" t="s">
        <v>190</v>
      </c>
      <c r="AU369" s="26" t="s">
        <v>88</v>
      </c>
      <c r="AY369" s="26" t="s">
        <v>187</v>
      </c>
      <c r="BE369" s="248">
        <f>IF(N369="základní",J369,0)</f>
        <v>0</v>
      </c>
      <c r="BF369" s="248">
        <f>IF(N369="snížená",J369,0)</f>
        <v>0</v>
      </c>
      <c r="BG369" s="248">
        <f>IF(N369="zákl. přenesená",J369,0)</f>
        <v>0</v>
      </c>
      <c r="BH369" s="248">
        <f>IF(N369="sníž. přenesená",J369,0)</f>
        <v>0</v>
      </c>
      <c r="BI369" s="248">
        <f>IF(N369="nulová",J369,0)</f>
        <v>0</v>
      </c>
      <c r="BJ369" s="26" t="s">
        <v>86</v>
      </c>
      <c r="BK369" s="248">
        <f>ROUND(I369*H369,2)</f>
        <v>0</v>
      </c>
      <c r="BL369" s="26" t="s">
        <v>338</v>
      </c>
      <c r="BM369" s="26" t="s">
        <v>2710</v>
      </c>
    </row>
    <row r="370" spans="2:65" s="1" customFormat="1" ht="16.5" customHeight="1">
      <c r="B370" s="49"/>
      <c r="C370" s="237" t="s">
        <v>1716</v>
      </c>
      <c r="D370" s="237" t="s">
        <v>190</v>
      </c>
      <c r="E370" s="238" t="s">
        <v>2711</v>
      </c>
      <c r="F370" s="239" t="s">
        <v>2441</v>
      </c>
      <c r="G370" s="240" t="s">
        <v>2442</v>
      </c>
      <c r="H370" s="241">
        <v>15</v>
      </c>
      <c r="I370" s="242"/>
      <c r="J370" s="243">
        <f>ROUND(I370*H370,2)</f>
        <v>0</v>
      </c>
      <c r="K370" s="239" t="s">
        <v>34</v>
      </c>
      <c r="L370" s="75"/>
      <c r="M370" s="244" t="s">
        <v>34</v>
      </c>
      <c r="N370" s="245" t="s">
        <v>49</v>
      </c>
      <c r="O370" s="50"/>
      <c r="P370" s="246">
        <f>O370*H370</f>
        <v>0</v>
      </c>
      <c r="Q370" s="246">
        <v>0</v>
      </c>
      <c r="R370" s="246">
        <f>Q370*H370</f>
        <v>0</v>
      </c>
      <c r="S370" s="246">
        <v>0</v>
      </c>
      <c r="T370" s="247">
        <f>S370*H370</f>
        <v>0</v>
      </c>
      <c r="AR370" s="26" t="s">
        <v>338</v>
      </c>
      <c r="AT370" s="26" t="s">
        <v>190</v>
      </c>
      <c r="AU370" s="26" t="s">
        <v>88</v>
      </c>
      <c r="AY370" s="26" t="s">
        <v>187</v>
      </c>
      <c r="BE370" s="248">
        <f>IF(N370="základní",J370,0)</f>
        <v>0</v>
      </c>
      <c r="BF370" s="248">
        <f>IF(N370="snížená",J370,0)</f>
        <v>0</v>
      </c>
      <c r="BG370" s="248">
        <f>IF(N370="zákl. přenesená",J370,0)</f>
        <v>0</v>
      </c>
      <c r="BH370" s="248">
        <f>IF(N370="sníž. přenesená",J370,0)</f>
        <v>0</v>
      </c>
      <c r="BI370" s="248">
        <f>IF(N370="nulová",J370,0)</f>
        <v>0</v>
      </c>
      <c r="BJ370" s="26" t="s">
        <v>86</v>
      </c>
      <c r="BK370" s="248">
        <f>ROUND(I370*H370,2)</f>
        <v>0</v>
      </c>
      <c r="BL370" s="26" t="s">
        <v>338</v>
      </c>
      <c r="BM370" s="26" t="s">
        <v>2712</v>
      </c>
    </row>
    <row r="371" spans="2:65" s="1" customFormat="1" ht="16.5" customHeight="1">
      <c r="B371" s="49"/>
      <c r="C371" s="237" t="s">
        <v>670</v>
      </c>
      <c r="D371" s="237" t="s">
        <v>190</v>
      </c>
      <c r="E371" s="238" t="s">
        <v>2713</v>
      </c>
      <c r="F371" s="239" t="s">
        <v>2445</v>
      </c>
      <c r="G371" s="240" t="s">
        <v>2403</v>
      </c>
      <c r="H371" s="241">
        <v>1</v>
      </c>
      <c r="I371" s="242"/>
      <c r="J371" s="243">
        <f>ROUND(I371*H371,2)</f>
        <v>0</v>
      </c>
      <c r="K371" s="239" t="s">
        <v>34</v>
      </c>
      <c r="L371" s="75"/>
      <c r="M371" s="244" t="s">
        <v>34</v>
      </c>
      <c r="N371" s="245" t="s">
        <v>49</v>
      </c>
      <c r="O371" s="50"/>
      <c r="P371" s="246">
        <f>O371*H371</f>
        <v>0</v>
      </c>
      <c r="Q371" s="246">
        <v>0</v>
      </c>
      <c r="R371" s="246">
        <f>Q371*H371</f>
        <v>0</v>
      </c>
      <c r="S371" s="246">
        <v>0</v>
      </c>
      <c r="T371" s="247">
        <f>S371*H371</f>
        <v>0</v>
      </c>
      <c r="AR371" s="26" t="s">
        <v>338</v>
      </c>
      <c r="AT371" s="26" t="s">
        <v>190</v>
      </c>
      <c r="AU371" s="26" t="s">
        <v>88</v>
      </c>
      <c r="AY371" s="26" t="s">
        <v>187</v>
      </c>
      <c r="BE371" s="248">
        <f>IF(N371="základní",J371,0)</f>
        <v>0</v>
      </c>
      <c r="BF371" s="248">
        <f>IF(N371="snížená",J371,0)</f>
        <v>0</v>
      </c>
      <c r="BG371" s="248">
        <f>IF(N371="zákl. přenesená",J371,0)</f>
        <v>0</v>
      </c>
      <c r="BH371" s="248">
        <f>IF(N371="sníž. přenesená",J371,0)</f>
        <v>0</v>
      </c>
      <c r="BI371" s="248">
        <f>IF(N371="nulová",J371,0)</f>
        <v>0</v>
      </c>
      <c r="BJ371" s="26" t="s">
        <v>86</v>
      </c>
      <c r="BK371" s="248">
        <f>ROUND(I371*H371,2)</f>
        <v>0</v>
      </c>
      <c r="BL371" s="26" t="s">
        <v>338</v>
      </c>
      <c r="BM371" s="26" t="s">
        <v>667</v>
      </c>
    </row>
    <row r="372" spans="2:65" s="1" customFormat="1" ht="16.5" customHeight="1">
      <c r="B372" s="49"/>
      <c r="C372" s="237" t="s">
        <v>1743</v>
      </c>
      <c r="D372" s="237" t="s">
        <v>190</v>
      </c>
      <c r="E372" s="238" t="s">
        <v>2714</v>
      </c>
      <c r="F372" s="239" t="s">
        <v>2447</v>
      </c>
      <c r="G372" s="240" t="s">
        <v>2403</v>
      </c>
      <c r="H372" s="241">
        <v>1</v>
      </c>
      <c r="I372" s="242"/>
      <c r="J372" s="243">
        <f>ROUND(I372*H372,2)</f>
        <v>0</v>
      </c>
      <c r="K372" s="239" t="s">
        <v>34</v>
      </c>
      <c r="L372" s="75"/>
      <c r="M372" s="244" t="s">
        <v>34</v>
      </c>
      <c r="N372" s="245" t="s">
        <v>49</v>
      </c>
      <c r="O372" s="50"/>
      <c r="P372" s="246">
        <f>O372*H372</f>
        <v>0</v>
      </c>
      <c r="Q372" s="246">
        <v>0</v>
      </c>
      <c r="R372" s="246">
        <f>Q372*H372</f>
        <v>0</v>
      </c>
      <c r="S372" s="246">
        <v>0</v>
      </c>
      <c r="T372" s="247">
        <f>S372*H372</f>
        <v>0</v>
      </c>
      <c r="AR372" s="26" t="s">
        <v>338</v>
      </c>
      <c r="AT372" s="26" t="s">
        <v>190</v>
      </c>
      <c r="AU372" s="26" t="s">
        <v>88</v>
      </c>
      <c r="AY372" s="26" t="s">
        <v>187</v>
      </c>
      <c r="BE372" s="248">
        <f>IF(N372="základní",J372,0)</f>
        <v>0</v>
      </c>
      <c r="BF372" s="248">
        <f>IF(N372="snížená",J372,0)</f>
        <v>0</v>
      </c>
      <c r="BG372" s="248">
        <f>IF(N372="zákl. přenesená",J372,0)</f>
        <v>0</v>
      </c>
      <c r="BH372" s="248">
        <f>IF(N372="sníž. přenesená",J372,0)</f>
        <v>0</v>
      </c>
      <c r="BI372" s="248">
        <f>IF(N372="nulová",J372,0)</f>
        <v>0</v>
      </c>
      <c r="BJ372" s="26" t="s">
        <v>86</v>
      </c>
      <c r="BK372" s="248">
        <f>ROUND(I372*H372,2)</f>
        <v>0</v>
      </c>
      <c r="BL372" s="26" t="s">
        <v>338</v>
      </c>
      <c r="BM372" s="26" t="s">
        <v>2715</v>
      </c>
    </row>
    <row r="373" spans="2:63" s="11" customFormat="1" ht="29.85" customHeight="1">
      <c r="B373" s="221"/>
      <c r="C373" s="222"/>
      <c r="D373" s="223" t="s">
        <v>77</v>
      </c>
      <c r="E373" s="235" t="s">
        <v>307</v>
      </c>
      <c r="F373" s="235" t="s">
        <v>2716</v>
      </c>
      <c r="G373" s="222"/>
      <c r="H373" s="222"/>
      <c r="I373" s="225"/>
      <c r="J373" s="236">
        <f>BK373</f>
        <v>0</v>
      </c>
      <c r="K373" s="222"/>
      <c r="L373" s="227"/>
      <c r="M373" s="228"/>
      <c r="N373" s="229"/>
      <c r="O373" s="229"/>
      <c r="P373" s="230">
        <f>SUM(P374:P388)</f>
        <v>0</v>
      </c>
      <c r="Q373" s="229"/>
      <c r="R373" s="230">
        <f>SUM(R374:R388)</f>
        <v>0</v>
      </c>
      <c r="S373" s="229"/>
      <c r="T373" s="231">
        <f>SUM(T374:T388)</f>
        <v>0</v>
      </c>
      <c r="AR373" s="232" t="s">
        <v>88</v>
      </c>
      <c r="AT373" s="233" t="s">
        <v>77</v>
      </c>
      <c r="AU373" s="233" t="s">
        <v>86</v>
      </c>
      <c r="AY373" s="232" t="s">
        <v>187</v>
      </c>
      <c r="BK373" s="234">
        <f>SUM(BK374:BK388)</f>
        <v>0</v>
      </c>
    </row>
    <row r="374" spans="2:65" s="1" customFormat="1" ht="16.5" customHeight="1">
      <c r="B374" s="49"/>
      <c r="C374" s="237" t="s">
        <v>1747</v>
      </c>
      <c r="D374" s="237" t="s">
        <v>190</v>
      </c>
      <c r="E374" s="238" t="s">
        <v>2717</v>
      </c>
      <c r="F374" s="239" t="s">
        <v>2530</v>
      </c>
      <c r="G374" s="240" t="s">
        <v>2403</v>
      </c>
      <c r="H374" s="241">
        <v>1</v>
      </c>
      <c r="I374" s="242"/>
      <c r="J374" s="243">
        <f>ROUND(I374*H374,2)</f>
        <v>0</v>
      </c>
      <c r="K374" s="239" t="s">
        <v>34</v>
      </c>
      <c r="L374" s="75"/>
      <c r="M374" s="244" t="s">
        <v>34</v>
      </c>
      <c r="N374" s="245" t="s">
        <v>49</v>
      </c>
      <c r="O374" s="50"/>
      <c r="P374" s="246">
        <f>O374*H374</f>
        <v>0</v>
      </c>
      <c r="Q374" s="246">
        <v>0</v>
      </c>
      <c r="R374" s="246">
        <f>Q374*H374</f>
        <v>0</v>
      </c>
      <c r="S374" s="246">
        <v>0</v>
      </c>
      <c r="T374" s="247">
        <f>S374*H374</f>
        <v>0</v>
      </c>
      <c r="AR374" s="26" t="s">
        <v>338</v>
      </c>
      <c r="AT374" s="26" t="s">
        <v>190</v>
      </c>
      <c r="AU374" s="26" t="s">
        <v>88</v>
      </c>
      <c r="AY374" s="26" t="s">
        <v>187</v>
      </c>
      <c r="BE374" s="248">
        <f>IF(N374="základní",J374,0)</f>
        <v>0</v>
      </c>
      <c r="BF374" s="248">
        <f>IF(N374="snížená",J374,0)</f>
        <v>0</v>
      </c>
      <c r="BG374" s="248">
        <f>IF(N374="zákl. přenesená",J374,0)</f>
        <v>0</v>
      </c>
      <c r="BH374" s="248">
        <f>IF(N374="sníž. přenesená",J374,0)</f>
        <v>0</v>
      </c>
      <c r="BI374" s="248">
        <f>IF(N374="nulová",J374,0)</f>
        <v>0</v>
      </c>
      <c r="BJ374" s="26" t="s">
        <v>86</v>
      </c>
      <c r="BK374" s="248">
        <f>ROUND(I374*H374,2)</f>
        <v>0</v>
      </c>
      <c r="BL374" s="26" t="s">
        <v>338</v>
      </c>
      <c r="BM374" s="26" t="s">
        <v>2718</v>
      </c>
    </row>
    <row r="375" spans="2:47" s="1" customFormat="1" ht="13.5">
      <c r="B375" s="49"/>
      <c r="C375" s="77"/>
      <c r="D375" s="253" t="s">
        <v>1720</v>
      </c>
      <c r="E375" s="77"/>
      <c r="F375" s="254" t="s">
        <v>2719</v>
      </c>
      <c r="G375" s="77"/>
      <c r="H375" s="77"/>
      <c r="I375" s="207"/>
      <c r="J375" s="77"/>
      <c r="K375" s="77"/>
      <c r="L375" s="75"/>
      <c r="M375" s="255"/>
      <c r="N375" s="50"/>
      <c r="O375" s="50"/>
      <c r="P375" s="50"/>
      <c r="Q375" s="50"/>
      <c r="R375" s="50"/>
      <c r="S375" s="50"/>
      <c r="T375" s="98"/>
      <c r="AT375" s="26" t="s">
        <v>1720</v>
      </c>
      <c r="AU375" s="26" t="s">
        <v>88</v>
      </c>
    </row>
    <row r="376" spans="2:65" s="1" customFormat="1" ht="16.5" customHeight="1">
      <c r="B376" s="49"/>
      <c r="C376" s="237" t="s">
        <v>1751</v>
      </c>
      <c r="D376" s="237" t="s">
        <v>190</v>
      </c>
      <c r="E376" s="238" t="s">
        <v>2720</v>
      </c>
      <c r="F376" s="239" t="s">
        <v>2721</v>
      </c>
      <c r="G376" s="240" t="s">
        <v>2403</v>
      </c>
      <c r="H376" s="241">
        <v>2</v>
      </c>
      <c r="I376" s="242"/>
      <c r="J376" s="243">
        <f>ROUND(I376*H376,2)</f>
        <v>0</v>
      </c>
      <c r="K376" s="239" t="s">
        <v>34</v>
      </c>
      <c r="L376" s="75"/>
      <c r="M376" s="244" t="s">
        <v>34</v>
      </c>
      <c r="N376" s="245" t="s">
        <v>49</v>
      </c>
      <c r="O376" s="50"/>
      <c r="P376" s="246">
        <f>O376*H376</f>
        <v>0</v>
      </c>
      <c r="Q376" s="246">
        <v>0</v>
      </c>
      <c r="R376" s="246">
        <f>Q376*H376</f>
        <v>0</v>
      </c>
      <c r="S376" s="246">
        <v>0</v>
      </c>
      <c r="T376" s="247">
        <f>S376*H376</f>
        <v>0</v>
      </c>
      <c r="AR376" s="26" t="s">
        <v>338</v>
      </c>
      <c r="AT376" s="26" t="s">
        <v>190</v>
      </c>
      <c r="AU376" s="26" t="s">
        <v>88</v>
      </c>
      <c r="AY376" s="26" t="s">
        <v>187</v>
      </c>
      <c r="BE376" s="248">
        <f>IF(N376="základní",J376,0)</f>
        <v>0</v>
      </c>
      <c r="BF376" s="248">
        <f>IF(N376="snížená",J376,0)</f>
        <v>0</v>
      </c>
      <c r="BG376" s="248">
        <f>IF(N376="zákl. přenesená",J376,0)</f>
        <v>0</v>
      </c>
      <c r="BH376" s="248">
        <f>IF(N376="sníž. přenesená",J376,0)</f>
        <v>0</v>
      </c>
      <c r="BI376" s="248">
        <f>IF(N376="nulová",J376,0)</f>
        <v>0</v>
      </c>
      <c r="BJ376" s="26" t="s">
        <v>86</v>
      </c>
      <c r="BK376" s="248">
        <f>ROUND(I376*H376,2)</f>
        <v>0</v>
      </c>
      <c r="BL376" s="26" t="s">
        <v>338</v>
      </c>
      <c r="BM376" s="26" t="s">
        <v>2722</v>
      </c>
    </row>
    <row r="377" spans="2:65" s="1" customFormat="1" ht="16.5" customHeight="1">
      <c r="B377" s="49"/>
      <c r="C377" s="237" t="s">
        <v>1761</v>
      </c>
      <c r="D377" s="237" t="s">
        <v>190</v>
      </c>
      <c r="E377" s="238" t="s">
        <v>2723</v>
      </c>
      <c r="F377" s="239" t="s">
        <v>2506</v>
      </c>
      <c r="G377" s="240" t="s">
        <v>2403</v>
      </c>
      <c r="H377" s="241">
        <v>1</v>
      </c>
      <c r="I377" s="242"/>
      <c r="J377" s="243">
        <f>ROUND(I377*H377,2)</f>
        <v>0</v>
      </c>
      <c r="K377" s="239" t="s">
        <v>34</v>
      </c>
      <c r="L377" s="75"/>
      <c r="M377" s="244" t="s">
        <v>34</v>
      </c>
      <c r="N377" s="245" t="s">
        <v>49</v>
      </c>
      <c r="O377" s="50"/>
      <c r="P377" s="246">
        <f>O377*H377</f>
        <v>0</v>
      </c>
      <c r="Q377" s="246">
        <v>0</v>
      </c>
      <c r="R377" s="246">
        <f>Q377*H377</f>
        <v>0</v>
      </c>
      <c r="S377" s="246">
        <v>0</v>
      </c>
      <c r="T377" s="247">
        <f>S377*H377</f>
        <v>0</v>
      </c>
      <c r="AR377" s="26" t="s">
        <v>338</v>
      </c>
      <c r="AT377" s="26" t="s">
        <v>190</v>
      </c>
      <c r="AU377" s="26" t="s">
        <v>88</v>
      </c>
      <c r="AY377" s="26" t="s">
        <v>187</v>
      </c>
      <c r="BE377" s="248">
        <f>IF(N377="základní",J377,0)</f>
        <v>0</v>
      </c>
      <c r="BF377" s="248">
        <f>IF(N377="snížená",J377,0)</f>
        <v>0</v>
      </c>
      <c r="BG377" s="248">
        <f>IF(N377="zákl. přenesená",J377,0)</f>
        <v>0</v>
      </c>
      <c r="BH377" s="248">
        <f>IF(N377="sníž. přenesená",J377,0)</f>
        <v>0</v>
      </c>
      <c r="BI377" s="248">
        <f>IF(N377="nulová",J377,0)</f>
        <v>0</v>
      </c>
      <c r="BJ377" s="26" t="s">
        <v>86</v>
      </c>
      <c r="BK377" s="248">
        <f>ROUND(I377*H377,2)</f>
        <v>0</v>
      </c>
      <c r="BL377" s="26" t="s">
        <v>338</v>
      </c>
      <c r="BM377" s="26" t="s">
        <v>2724</v>
      </c>
    </row>
    <row r="378" spans="2:47" s="1" customFormat="1" ht="13.5">
      <c r="B378" s="49"/>
      <c r="C378" s="77"/>
      <c r="D378" s="253" t="s">
        <v>1720</v>
      </c>
      <c r="E378" s="77"/>
      <c r="F378" s="254" t="s">
        <v>2507</v>
      </c>
      <c r="G378" s="77"/>
      <c r="H378" s="77"/>
      <c r="I378" s="207"/>
      <c r="J378" s="77"/>
      <c r="K378" s="77"/>
      <c r="L378" s="75"/>
      <c r="M378" s="255"/>
      <c r="N378" s="50"/>
      <c r="O378" s="50"/>
      <c r="P378" s="50"/>
      <c r="Q378" s="50"/>
      <c r="R378" s="50"/>
      <c r="S378" s="50"/>
      <c r="T378" s="98"/>
      <c r="AT378" s="26" t="s">
        <v>1720</v>
      </c>
      <c r="AU378" s="26" t="s">
        <v>88</v>
      </c>
    </row>
    <row r="379" spans="2:65" s="1" customFormat="1" ht="16.5" customHeight="1">
      <c r="B379" s="49"/>
      <c r="C379" s="237" t="s">
        <v>1766</v>
      </c>
      <c r="D379" s="237" t="s">
        <v>190</v>
      </c>
      <c r="E379" s="238" t="s">
        <v>2725</v>
      </c>
      <c r="F379" s="239" t="s">
        <v>2509</v>
      </c>
      <c r="G379" s="240" t="s">
        <v>2403</v>
      </c>
      <c r="H379" s="241">
        <v>1</v>
      </c>
      <c r="I379" s="242"/>
      <c r="J379" s="243">
        <f>ROUND(I379*H379,2)</f>
        <v>0</v>
      </c>
      <c r="K379" s="239" t="s">
        <v>34</v>
      </c>
      <c r="L379" s="75"/>
      <c r="M379" s="244" t="s">
        <v>34</v>
      </c>
      <c r="N379" s="245" t="s">
        <v>49</v>
      </c>
      <c r="O379" s="50"/>
      <c r="P379" s="246">
        <f>O379*H379</f>
        <v>0</v>
      </c>
      <c r="Q379" s="246">
        <v>0</v>
      </c>
      <c r="R379" s="246">
        <f>Q379*H379</f>
        <v>0</v>
      </c>
      <c r="S379" s="246">
        <v>0</v>
      </c>
      <c r="T379" s="247">
        <f>S379*H379</f>
        <v>0</v>
      </c>
      <c r="AR379" s="26" t="s">
        <v>338</v>
      </c>
      <c r="AT379" s="26" t="s">
        <v>190</v>
      </c>
      <c r="AU379" s="26" t="s">
        <v>88</v>
      </c>
      <c r="AY379" s="26" t="s">
        <v>187</v>
      </c>
      <c r="BE379" s="248">
        <f>IF(N379="základní",J379,0)</f>
        <v>0</v>
      </c>
      <c r="BF379" s="248">
        <f>IF(N379="snížená",J379,0)</f>
        <v>0</v>
      </c>
      <c r="BG379" s="248">
        <f>IF(N379="zákl. přenesená",J379,0)</f>
        <v>0</v>
      </c>
      <c r="BH379" s="248">
        <f>IF(N379="sníž. přenesená",J379,0)</f>
        <v>0</v>
      </c>
      <c r="BI379" s="248">
        <f>IF(N379="nulová",J379,0)</f>
        <v>0</v>
      </c>
      <c r="BJ379" s="26" t="s">
        <v>86</v>
      </c>
      <c r="BK379" s="248">
        <f>ROUND(I379*H379,2)</f>
        <v>0</v>
      </c>
      <c r="BL379" s="26" t="s">
        <v>338</v>
      </c>
      <c r="BM379" s="26" t="s">
        <v>2726</v>
      </c>
    </row>
    <row r="380" spans="2:47" s="1" customFormat="1" ht="13.5">
      <c r="B380" s="49"/>
      <c r="C380" s="77"/>
      <c r="D380" s="253" t="s">
        <v>1720</v>
      </c>
      <c r="E380" s="77"/>
      <c r="F380" s="254" t="s">
        <v>2727</v>
      </c>
      <c r="G380" s="77"/>
      <c r="H380" s="77"/>
      <c r="I380" s="207"/>
      <c r="J380" s="77"/>
      <c r="K380" s="77"/>
      <c r="L380" s="75"/>
      <c r="M380" s="255"/>
      <c r="N380" s="50"/>
      <c r="O380" s="50"/>
      <c r="P380" s="50"/>
      <c r="Q380" s="50"/>
      <c r="R380" s="50"/>
      <c r="S380" s="50"/>
      <c r="T380" s="98"/>
      <c r="AT380" s="26" t="s">
        <v>1720</v>
      </c>
      <c r="AU380" s="26" t="s">
        <v>88</v>
      </c>
    </row>
    <row r="381" spans="2:65" s="1" customFormat="1" ht="16.5" customHeight="1">
      <c r="B381" s="49"/>
      <c r="C381" s="237" t="s">
        <v>1771</v>
      </c>
      <c r="D381" s="237" t="s">
        <v>190</v>
      </c>
      <c r="E381" s="238" t="s">
        <v>2728</v>
      </c>
      <c r="F381" s="239" t="s">
        <v>2515</v>
      </c>
      <c r="G381" s="240" t="s">
        <v>2403</v>
      </c>
      <c r="H381" s="241">
        <v>1</v>
      </c>
      <c r="I381" s="242"/>
      <c r="J381" s="243">
        <f>ROUND(I381*H381,2)</f>
        <v>0</v>
      </c>
      <c r="K381" s="239" t="s">
        <v>34</v>
      </c>
      <c r="L381" s="75"/>
      <c r="M381" s="244" t="s">
        <v>34</v>
      </c>
      <c r="N381" s="245" t="s">
        <v>49</v>
      </c>
      <c r="O381" s="50"/>
      <c r="P381" s="246">
        <f>O381*H381</f>
        <v>0</v>
      </c>
      <c r="Q381" s="246">
        <v>0</v>
      </c>
      <c r="R381" s="246">
        <f>Q381*H381</f>
        <v>0</v>
      </c>
      <c r="S381" s="246">
        <v>0</v>
      </c>
      <c r="T381" s="247">
        <f>S381*H381</f>
        <v>0</v>
      </c>
      <c r="AR381" s="26" t="s">
        <v>338</v>
      </c>
      <c r="AT381" s="26" t="s">
        <v>190</v>
      </c>
      <c r="AU381" s="26" t="s">
        <v>88</v>
      </c>
      <c r="AY381" s="26" t="s">
        <v>187</v>
      </c>
      <c r="BE381" s="248">
        <f>IF(N381="základní",J381,0)</f>
        <v>0</v>
      </c>
      <c r="BF381" s="248">
        <f>IF(N381="snížená",J381,0)</f>
        <v>0</v>
      </c>
      <c r="BG381" s="248">
        <f>IF(N381="zákl. přenesená",J381,0)</f>
        <v>0</v>
      </c>
      <c r="BH381" s="248">
        <f>IF(N381="sníž. přenesená",J381,0)</f>
        <v>0</v>
      </c>
      <c r="BI381" s="248">
        <f>IF(N381="nulová",J381,0)</f>
        <v>0</v>
      </c>
      <c r="BJ381" s="26" t="s">
        <v>86</v>
      </c>
      <c r="BK381" s="248">
        <f>ROUND(I381*H381,2)</f>
        <v>0</v>
      </c>
      <c r="BL381" s="26" t="s">
        <v>338</v>
      </c>
      <c r="BM381" s="26" t="s">
        <v>2729</v>
      </c>
    </row>
    <row r="382" spans="2:47" s="1" customFormat="1" ht="13.5">
      <c r="B382" s="49"/>
      <c r="C382" s="77"/>
      <c r="D382" s="253" t="s">
        <v>1720</v>
      </c>
      <c r="E382" s="77"/>
      <c r="F382" s="254" t="s">
        <v>2730</v>
      </c>
      <c r="G382" s="77"/>
      <c r="H382" s="77"/>
      <c r="I382" s="207"/>
      <c r="J382" s="77"/>
      <c r="K382" s="77"/>
      <c r="L382" s="75"/>
      <c r="M382" s="255"/>
      <c r="N382" s="50"/>
      <c r="O382" s="50"/>
      <c r="P382" s="50"/>
      <c r="Q382" s="50"/>
      <c r="R382" s="50"/>
      <c r="S382" s="50"/>
      <c r="T382" s="98"/>
      <c r="AT382" s="26" t="s">
        <v>1720</v>
      </c>
      <c r="AU382" s="26" t="s">
        <v>88</v>
      </c>
    </row>
    <row r="383" spans="2:65" s="1" customFormat="1" ht="25.5" customHeight="1">
      <c r="B383" s="49"/>
      <c r="C383" s="237" t="s">
        <v>1776</v>
      </c>
      <c r="D383" s="237" t="s">
        <v>190</v>
      </c>
      <c r="E383" s="238" t="s">
        <v>2731</v>
      </c>
      <c r="F383" s="239" t="s">
        <v>2489</v>
      </c>
      <c r="G383" s="240" t="s">
        <v>2426</v>
      </c>
      <c r="H383" s="241">
        <v>1</v>
      </c>
      <c r="I383" s="242"/>
      <c r="J383" s="243">
        <f>ROUND(I383*H383,2)</f>
        <v>0</v>
      </c>
      <c r="K383" s="239" t="s">
        <v>34</v>
      </c>
      <c r="L383" s="75"/>
      <c r="M383" s="244" t="s">
        <v>34</v>
      </c>
      <c r="N383" s="245" t="s">
        <v>49</v>
      </c>
      <c r="O383" s="50"/>
      <c r="P383" s="246">
        <f>O383*H383</f>
        <v>0</v>
      </c>
      <c r="Q383" s="246">
        <v>0</v>
      </c>
      <c r="R383" s="246">
        <f>Q383*H383</f>
        <v>0</v>
      </c>
      <c r="S383" s="246">
        <v>0</v>
      </c>
      <c r="T383" s="247">
        <f>S383*H383</f>
        <v>0</v>
      </c>
      <c r="AR383" s="26" t="s">
        <v>338</v>
      </c>
      <c r="AT383" s="26" t="s">
        <v>190</v>
      </c>
      <c r="AU383" s="26" t="s">
        <v>88</v>
      </c>
      <c r="AY383" s="26" t="s">
        <v>187</v>
      </c>
      <c r="BE383" s="248">
        <f>IF(N383="základní",J383,0)</f>
        <v>0</v>
      </c>
      <c r="BF383" s="248">
        <f>IF(N383="snížená",J383,0)</f>
        <v>0</v>
      </c>
      <c r="BG383" s="248">
        <f>IF(N383="zákl. přenesená",J383,0)</f>
        <v>0</v>
      </c>
      <c r="BH383" s="248">
        <f>IF(N383="sníž. přenesená",J383,0)</f>
        <v>0</v>
      </c>
      <c r="BI383" s="248">
        <f>IF(N383="nulová",J383,0)</f>
        <v>0</v>
      </c>
      <c r="BJ383" s="26" t="s">
        <v>86</v>
      </c>
      <c r="BK383" s="248">
        <f>ROUND(I383*H383,2)</f>
        <v>0</v>
      </c>
      <c r="BL383" s="26" t="s">
        <v>338</v>
      </c>
      <c r="BM383" s="26" t="s">
        <v>2043</v>
      </c>
    </row>
    <row r="384" spans="2:65" s="1" customFormat="1" ht="25.5" customHeight="1">
      <c r="B384" s="49"/>
      <c r="C384" s="237" t="s">
        <v>1781</v>
      </c>
      <c r="D384" s="237" t="s">
        <v>190</v>
      </c>
      <c r="E384" s="238" t="s">
        <v>2732</v>
      </c>
      <c r="F384" s="239" t="s">
        <v>2491</v>
      </c>
      <c r="G384" s="240" t="s">
        <v>2403</v>
      </c>
      <c r="H384" s="241">
        <v>1</v>
      </c>
      <c r="I384" s="242"/>
      <c r="J384" s="243">
        <f>ROUND(I384*H384,2)</f>
        <v>0</v>
      </c>
      <c r="K384" s="239" t="s">
        <v>34</v>
      </c>
      <c r="L384" s="75"/>
      <c r="M384" s="244" t="s">
        <v>34</v>
      </c>
      <c r="N384" s="245" t="s">
        <v>49</v>
      </c>
      <c r="O384" s="50"/>
      <c r="P384" s="246">
        <f>O384*H384</f>
        <v>0</v>
      </c>
      <c r="Q384" s="246">
        <v>0</v>
      </c>
      <c r="R384" s="246">
        <f>Q384*H384</f>
        <v>0</v>
      </c>
      <c r="S384" s="246">
        <v>0</v>
      </c>
      <c r="T384" s="247">
        <f>S384*H384</f>
        <v>0</v>
      </c>
      <c r="AR384" s="26" t="s">
        <v>338</v>
      </c>
      <c r="AT384" s="26" t="s">
        <v>190</v>
      </c>
      <c r="AU384" s="26" t="s">
        <v>88</v>
      </c>
      <c r="AY384" s="26" t="s">
        <v>187</v>
      </c>
      <c r="BE384" s="248">
        <f>IF(N384="základní",J384,0)</f>
        <v>0</v>
      </c>
      <c r="BF384" s="248">
        <f>IF(N384="snížená",J384,0)</f>
        <v>0</v>
      </c>
      <c r="BG384" s="248">
        <f>IF(N384="zákl. přenesená",J384,0)</f>
        <v>0</v>
      </c>
      <c r="BH384" s="248">
        <f>IF(N384="sníž. přenesená",J384,0)</f>
        <v>0</v>
      </c>
      <c r="BI384" s="248">
        <f>IF(N384="nulová",J384,0)</f>
        <v>0</v>
      </c>
      <c r="BJ384" s="26" t="s">
        <v>86</v>
      </c>
      <c r="BK384" s="248">
        <f>ROUND(I384*H384,2)</f>
        <v>0</v>
      </c>
      <c r="BL384" s="26" t="s">
        <v>338</v>
      </c>
      <c r="BM384" s="26" t="s">
        <v>2733</v>
      </c>
    </row>
    <row r="385" spans="2:65" s="1" customFormat="1" ht="16.5" customHeight="1">
      <c r="B385" s="49"/>
      <c r="C385" s="237" t="s">
        <v>1786</v>
      </c>
      <c r="D385" s="237" t="s">
        <v>190</v>
      </c>
      <c r="E385" s="238" t="s">
        <v>2734</v>
      </c>
      <c r="F385" s="239" t="s">
        <v>2441</v>
      </c>
      <c r="G385" s="240" t="s">
        <v>2442</v>
      </c>
      <c r="H385" s="241">
        <v>1</v>
      </c>
      <c r="I385" s="242"/>
      <c r="J385" s="243">
        <f>ROUND(I385*H385,2)</f>
        <v>0</v>
      </c>
      <c r="K385" s="239" t="s">
        <v>34</v>
      </c>
      <c r="L385" s="75"/>
      <c r="M385" s="244" t="s">
        <v>34</v>
      </c>
      <c r="N385" s="245" t="s">
        <v>49</v>
      </c>
      <c r="O385" s="50"/>
      <c r="P385" s="246">
        <f>O385*H385</f>
        <v>0</v>
      </c>
      <c r="Q385" s="246">
        <v>0</v>
      </c>
      <c r="R385" s="246">
        <f>Q385*H385</f>
        <v>0</v>
      </c>
      <c r="S385" s="246">
        <v>0</v>
      </c>
      <c r="T385" s="247">
        <f>S385*H385</f>
        <v>0</v>
      </c>
      <c r="AR385" s="26" t="s">
        <v>338</v>
      </c>
      <c r="AT385" s="26" t="s">
        <v>190</v>
      </c>
      <c r="AU385" s="26" t="s">
        <v>88</v>
      </c>
      <c r="AY385" s="26" t="s">
        <v>187</v>
      </c>
      <c r="BE385" s="248">
        <f>IF(N385="základní",J385,0)</f>
        <v>0</v>
      </c>
      <c r="BF385" s="248">
        <f>IF(N385="snížená",J385,0)</f>
        <v>0</v>
      </c>
      <c r="BG385" s="248">
        <f>IF(N385="zákl. přenesená",J385,0)</f>
        <v>0</v>
      </c>
      <c r="BH385" s="248">
        <f>IF(N385="sníž. přenesená",J385,0)</f>
        <v>0</v>
      </c>
      <c r="BI385" s="248">
        <f>IF(N385="nulová",J385,0)</f>
        <v>0</v>
      </c>
      <c r="BJ385" s="26" t="s">
        <v>86</v>
      </c>
      <c r="BK385" s="248">
        <f>ROUND(I385*H385,2)</f>
        <v>0</v>
      </c>
      <c r="BL385" s="26" t="s">
        <v>338</v>
      </c>
      <c r="BM385" s="26" t="s">
        <v>2735</v>
      </c>
    </row>
    <row r="386" spans="2:47" s="1" customFormat="1" ht="13.5">
      <c r="B386" s="49"/>
      <c r="C386" s="77"/>
      <c r="D386" s="253" t="s">
        <v>1720</v>
      </c>
      <c r="E386" s="77"/>
      <c r="F386" s="254" t="s">
        <v>2443</v>
      </c>
      <c r="G386" s="77"/>
      <c r="H386" s="77"/>
      <c r="I386" s="207"/>
      <c r="J386" s="77"/>
      <c r="K386" s="77"/>
      <c r="L386" s="75"/>
      <c r="M386" s="255"/>
      <c r="N386" s="50"/>
      <c r="O386" s="50"/>
      <c r="P386" s="50"/>
      <c r="Q386" s="50"/>
      <c r="R386" s="50"/>
      <c r="S386" s="50"/>
      <c r="T386" s="98"/>
      <c r="AT386" s="26" t="s">
        <v>1720</v>
      </c>
      <c r="AU386" s="26" t="s">
        <v>88</v>
      </c>
    </row>
    <row r="387" spans="2:65" s="1" customFormat="1" ht="16.5" customHeight="1">
      <c r="B387" s="49"/>
      <c r="C387" s="237" t="s">
        <v>1790</v>
      </c>
      <c r="D387" s="237" t="s">
        <v>190</v>
      </c>
      <c r="E387" s="238" t="s">
        <v>2736</v>
      </c>
      <c r="F387" s="239" t="s">
        <v>2445</v>
      </c>
      <c r="G387" s="240" t="s">
        <v>2403</v>
      </c>
      <c r="H387" s="241">
        <v>1</v>
      </c>
      <c r="I387" s="242"/>
      <c r="J387" s="243">
        <f>ROUND(I387*H387,2)</f>
        <v>0</v>
      </c>
      <c r="K387" s="239" t="s">
        <v>34</v>
      </c>
      <c r="L387" s="75"/>
      <c r="M387" s="244" t="s">
        <v>34</v>
      </c>
      <c r="N387" s="245" t="s">
        <v>49</v>
      </c>
      <c r="O387" s="50"/>
      <c r="P387" s="246">
        <f>O387*H387</f>
        <v>0</v>
      </c>
      <c r="Q387" s="246">
        <v>0</v>
      </c>
      <c r="R387" s="246">
        <f>Q387*H387</f>
        <v>0</v>
      </c>
      <c r="S387" s="246">
        <v>0</v>
      </c>
      <c r="T387" s="247">
        <f>S387*H387</f>
        <v>0</v>
      </c>
      <c r="AR387" s="26" t="s">
        <v>338</v>
      </c>
      <c r="AT387" s="26" t="s">
        <v>190</v>
      </c>
      <c r="AU387" s="26" t="s">
        <v>88</v>
      </c>
      <c r="AY387" s="26" t="s">
        <v>187</v>
      </c>
      <c r="BE387" s="248">
        <f>IF(N387="základní",J387,0)</f>
        <v>0</v>
      </c>
      <c r="BF387" s="248">
        <f>IF(N387="snížená",J387,0)</f>
        <v>0</v>
      </c>
      <c r="BG387" s="248">
        <f>IF(N387="zákl. přenesená",J387,0)</f>
        <v>0</v>
      </c>
      <c r="BH387" s="248">
        <f>IF(N387="sníž. přenesená",J387,0)</f>
        <v>0</v>
      </c>
      <c r="BI387" s="248">
        <f>IF(N387="nulová",J387,0)</f>
        <v>0</v>
      </c>
      <c r="BJ387" s="26" t="s">
        <v>86</v>
      </c>
      <c r="BK387" s="248">
        <f>ROUND(I387*H387,2)</f>
        <v>0</v>
      </c>
      <c r="BL387" s="26" t="s">
        <v>338</v>
      </c>
      <c r="BM387" s="26" t="s">
        <v>2737</v>
      </c>
    </row>
    <row r="388" spans="2:65" s="1" customFormat="1" ht="16.5" customHeight="1">
      <c r="B388" s="49"/>
      <c r="C388" s="237" t="s">
        <v>1794</v>
      </c>
      <c r="D388" s="237" t="s">
        <v>190</v>
      </c>
      <c r="E388" s="238" t="s">
        <v>2738</v>
      </c>
      <c r="F388" s="239" t="s">
        <v>2447</v>
      </c>
      <c r="G388" s="240" t="s">
        <v>2403</v>
      </c>
      <c r="H388" s="241">
        <v>1</v>
      </c>
      <c r="I388" s="242"/>
      <c r="J388" s="243">
        <f>ROUND(I388*H388,2)</f>
        <v>0</v>
      </c>
      <c r="K388" s="239" t="s">
        <v>34</v>
      </c>
      <c r="L388" s="75"/>
      <c r="M388" s="244" t="s">
        <v>34</v>
      </c>
      <c r="N388" s="245" t="s">
        <v>49</v>
      </c>
      <c r="O388" s="50"/>
      <c r="P388" s="246">
        <f>O388*H388</f>
        <v>0</v>
      </c>
      <c r="Q388" s="246">
        <v>0</v>
      </c>
      <c r="R388" s="246">
        <f>Q388*H388</f>
        <v>0</v>
      </c>
      <c r="S388" s="246">
        <v>0</v>
      </c>
      <c r="T388" s="247">
        <f>S388*H388</f>
        <v>0</v>
      </c>
      <c r="AR388" s="26" t="s">
        <v>338</v>
      </c>
      <c r="AT388" s="26" t="s">
        <v>190</v>
      </c>
      <c r="AU388" s="26" t="s">
        <v>88</v>
      </c>
      <c r="AY388" s="26" t="s">
        <v>187</v>
      </c>
      <c r="BE388" s="248">
        <f>IF(N388="základní",J388,0)</f>
        <v>0</v>
      </c>
      <c r="BF388" s="248">
        <f>IF(N388="snížená",J388,0)</f>
        <v>0</v>
      </c>
      <c r="BG388" s="248">
        <f>IF(N388="zákl. přenesená",J388,0)</f>
        <v>0</v>
      </c>
      <c r="BH388" s="248">
        <f>IF(N388="sníž. přenesená",J388,0)</f>
        <v>0</v>
      </c>
      <c r="BI388" s="248">
        <f>IF(N388="nulová",J388,0)</f>
        <v>0</v>
      </c>
      <c r="BJ388" s="26" t="s">
        <v>86</v>
      </c>
      <c r="BK388" s="248">
        <f>ROUND(I388*H388,2)</f>
        <v>0</v>
      </c>
      <c r="BL388" s="26" t="s">
        <v>338</v>
      </c>
      <c r="BM388" s="26" t="s">
        <v>2739</v>
      </c>
    </row>
    <row r="389" spans="2:63" s="11" customFormat="1" ht="29.85" customHeight="1">
      <c r="B389" s="221"/>
      <c r="C389" s="222"/>
      <c r="D389" s="223" t="s">
        <v>77</v>
      </c>
      <c r="E389" s="235" t="s">
        <v>312</v>
      </c>
      <c r="F389" s="235" t="s">
        <v>2740</v>
      </c>
      <c r="G389" s="222"/>
      <c r="H389" s="222"/>
      <c r="I389" s="225"/>
      <c r="J389" s="236">
        <f>BK389</f>
        <v>0</v>
      </c>
      <c r="K389" s="222"/>
      <c r="L389" s="227"/>
      <c r="M389" s="228"/>
      <c r="N389" s="229"/>
      <c r="O389" s="229"/>
      <c r="P389" s="230">
        <f>SUM(P390:P415)</f>
        <v>0</v>
      </c>
      <c r="Q389" s="229"/>
      <c r="R389" s="230">
        <f>SUM(R390:R415)</f>
        <v>0</v>
      </c>
      <c r="S389" s="229"/>
      <c r="T389" s="231">
        <f>SUM(T390:T415)</f>
        <v>0</v>
      </c>
      <c r="AR389" s="232" t="s">
        <v>88</v>
      </c>
      <c r="AT389" s="233" t="s">
        <v>77</v>
      </c>
      <c r="AU389" s="233" t="s">
        <v>86</v>
      </c>
      <c r="AY389" s="232" t="s">
        <v>187</v>
      </c>
      <c r="BK389" s="234">
        <f>SUM(BK390:BK415)</f>
        <v>0</v>
      </c>
    </row>
    <row r="390" spans="2:65" s="1" customFormat="1" ht="16.5" customHeight="1">
      <c r="B390" s="49"/>
      <c r="C390" s="237" t="s">
        <v>1798</v>
      </c>
      <c r="D390" s="237" t="s">
        <v>190</v>
      </c>
      <c r="E390" s="238" t="s">
        <v>2741</v>
      </c>
      <c r="F390" s="239" t="s">
        <v>2530</v>
      </c>
      <c r="G390" s="240" t="s">
        <v>2403</v>
      </c>
      <c r="H390" s="241">
        <v>1</v>
      </c>
      <c r="I390" s="242"/>
      <c r="J390" s="243">
        <f>ROUND(I390*H390,2)</f>
        <v>0</v>
      </c>
      <c r="K390" s="239" t="s">
        <v>34</v>
      </c>
      <c r="L390" s="75"/>
      <c r="M390" s="244" t="s">
        <v>34</v>
      </c>
      <c r="N390" s="245" t="s">
        <v>49</v>
      </c>
      <c r="O390" s="50"/>
      <c r="P390" s="246">
        <f>O390*H390</f>
        <v>0</v>
      </c>
      <c r="Q390" s="246">
        <v>0</v>
      </c>
      <c r="R390" s="246">
        <f>Q390*H390</f>
        <v>0</v>
      </c>
      <c r="S390" s="246">
        <v>0</v>
      </c>
      <c r="T390" s="247">
        <f>S390*H390</f>
        <v>0</v>
      </c>
      <c r="AR390" s="26" t="s">
        <v>338</v>
      </c>
      <c r="AT390" s="26" t="s">
        <v>190</v>
      </c>
      <c r="AU390" s="26" t="s">
        <v>88</v>
      </c>
      <c r="AY390" s="26" t="s">
        <v>187</v>
      </c>
      <c r="BE390" s="248">
        <f>IF(N390="základní",J390,0)</f>
        <v>0</v>
      </c>
      <c r="BF390" s="248">
        <f>IF(N390="snížená",J390,0)</f>
        <v>0</v>
      </c>
      <c r="BG390" s="248">
        <f>IF(N390="zákl. přenesená",J390,0)</f>
        <v>0</v>
      </c>
      <c r="BH390" s="248">
        <f>IF(N390="sníž. přenesená",J390,0)</f>
        <v>0</v>
      </c>
      <c r="BI390" s="248">
        <f>IF(N390="nulová",J390,0)</f>
        <v>0</v>
      </c>
      <c r="BJ390" s="26" t="s">
        <v>86</v>
      </c>
      <c r="BK390" s="248">
        <f>ROUND(I390*H390,2)</f>
        <v>0</v>
      </c>
      <c r="BL390" s="26" t="s">
        <v>338</v>
      </c>
      <c r="BM390" s="26" t="s">
        <v>2742</v>
      </c>
    </row>
    <row r="391" spans="2:47" s="1" customFormat="1" ht="13.5">
      <c r="B391" s="49"/>
      <c r="C391" s="77"/>
      <c r="D391" s="253" t="s">
        <v>1720</v>
      </c>
      <c r="E391" s="77"/>
      <c r="F391" s="254" t="s">
        <v>2743</v>
      </c>
      <c r="G391" s="77"/>
      <c r="H391" s="77"/>
      <c r="I391" s="207"/>
      <c r="J391" s="77"/>
      <c r="K391" s="77"/>
      <c r="L391" s="75"/>
      <c r="M391" s="255"/>
      <c r="N391" s="50"/>
      <c r="O391" s="50"/>
      <c r="P391" s="50"/>
      <c r="Q391" s="50"/>
      <c r="R391" s="50"/>
      <c r="S391" s="50"/>
      <c r="T391" s="98"/>
      <c r="AT391" s="26" t="s">
        <v>1720</v>
      </c>
      <c r="AU391" s="26" t="s">
        <v>88</v>
      </c>
    </row>
    <row r="392" spans="2:65" s="1" customFormat="1" ht="16.5" customHeight="1">
      <c r="B392" s="49"/>
      <c r="C392" s="237" t="s">
        <v>1802</v>
      </c>
      <c r="D392" s="237" t="s">
        <v>190</v>
      </c>
      <c r="E392" s="238" t="s">
        <v>2744</v>
      </c>
      <c r="F392" s="239" t="s">
        <v>2533</v>
      </c>
      <c r="G392" s="240" t="s">
        <v>2403</v>
      </c>
      <c r="H392" s="241">
        <v>2</v>
      </c>
      <c r="I392" s="242"/>
      <c r="J392" s="243">
        <f>ROUND(I392*H392,2)</f>
        <v>0</v>
      </c>
      <c r="K392" s="239" t="s">
        <v>34</v>
      </c>
      <c r="L392" s="75"/>
      <c r="M392" s="244" t="s">
        <v>34</v>
      </c>
      <c r="N392" s="245" t="s">
        <v>49</v>
      </c>
      <c r="O392" s="50"/>
      <c r="P392" s="246">
        <f>O392*H392</f>
        <v>0</v>
      </c>
      <c r="Q392" s="246">
        <v>0</v>
      </c>
      <c r="R392" s="246">
        <f>Q392*H392</f>
        <v>0</v>
      </c>
      <c r="S392" s="246">
        <v>0</v>
      </c>
      <c r="T392" s="247">
        <f>S392*H392</f>
        <v>0</v>
      </c>
      <c r="AR392" s="26" t="s">
        <v>338</v>
      </c>
      <c r="AT392" s="26" t="s">
        <v>190</v>
      </c>
      <c r="AU392" s="26" t="s">
        <v>88</v>
      </c>
      <c r="AY392" s="26" t="s">
        <v>187</v>
      </c>
      <c r="BE392" s="248">
        <f>IF(N392="základní",J392,0)</f>
        <v>0</v>
      </c>
      <c r="BF392" s="248">
        <f>IF(N392="snížená",J392,0)</f>
        <v>0</v>
      </c>
      <c r="BG392" s="248">
        <f>IF(N392="zákl. přenesená",J392,0)</f>
        <v>0</v>
      </c>
      <c r="BH392" s="248">
        <f>IF(N392="sníž. přenesená",J392,0)</f>
        <v>0</v>
      </c>
      <c r="BI392" s="248">
        <f>IF(N392="nulová",J392,0)</f>
        <v>0</v>
      </c>
      <c r="BJ392" s="26" t="s">
        <v>86</v>
      </c>
      <c r="BK392" s="248">
        <f>ROUND(I392*H392,2)</f>
        <v>0</v>
      </c>
      <c r="BL392" s="26" t="s">
        <v>338</v>
      </c>
      <c r="BM392" s="26" t="s">
        <v>2745</v>
      </c>
    </row>
    <row r="393" spans="2:65" s="1" customFormat="1" ht="16.5" customHeight="1">
      <c r="B393" s="49"/>
      <c r="C393" s="237" t="s">
        <v>1806</v>
      </c>
      <c r="D393" s="237" t="s">
        <v>190</v>
      </c>
      <c r="E393" s="238" t="s">
        <v>2746</v>
      </c>
      <c r="F393" s="239" t="s">
        <v>2506</v>
      </c>
      <c r="G393" s="240" t="s">
        <v>2403</v>
      </c>
      <c r="H393" s="241">
        <v>1</v>
      </c>
      <c r="I393" s="242"/>
      <c r="J393" s="243">
        <f>ROUND(I393*H393,2)</f>
        <v>0</v>
      </c>
      <c r="K393" s="239" t="s">
        <v>34</v>
      </c>
      <c r="L393" s="75"/>
      <c r="M393" s="244" t="s">
        <v>34</v>
      </c>
      <c r="N393" s="245" t="s">
        <v>49</v>
      </c>
      <c r="O393" s="50"/>
      <c r="P393" s="246">
        <f>O393*H393</f>
        <v>0</v>
      </c>
      <c r="Q393" s="246">
        <v>0</v>
      </c>
      <c r="R393" s="246">
        <f>Q393*H393</f>
        <v>0</v>
      </c>
      <c r="S393" s="246">
        <v>0</v>
      </c>
      <c r="T393" s="247">
        <f>S393*H393</f>
        <v>0</v>
      </c>
      <c r="AR393" s="26" t="s">
        <v>338</v>
      </c>
      <c r="AT393" s="26" t="s">
        <v>190</v>
      </c>
      <c r="AU393" s="26" t="s">
        <v>88</v>
      </c>
      <c r="AY393" s="26" t="s">
        <v>187</v>
      </c>
      <c r="BE393" s="248">
        <f>IF(N393="základní",J393,0)</f>
        <v>0</v>
      </c>
      <c r="BF393" s="248">
        <f>IF(N393="snížená",J393,0)</f>
        <v>0</v>
      </c>
      <c r="BG393" s="248">
        <f>IF(N393="zákl. přenesená",J393,0)</f>
        <v>0</v>
      </c>
      <c r="BH393" s="248">
        <f>IF(N393="sníž. přenesená",J393,0)</f>
        <v>0</v>
      </c>
      <c r="BI393" s="248">
        <f>IF(N393="nulová",J393,0)</f>
        <v>0</v>
      </c>
      <c r="BJ393" s="26" t="s">
        <v>86</v>
      </c>
      <c r="BK393" s="248">
        <f>ROUND(I393*H393,2)</f>
        <v>0</v>
      </c>
      <c r="BL393" s="26" t="s">
        <v>338</v>
      </c>
      <c r="BM393" s="26" t="s">
        <v>2747</v>
      </c>
    </row>
    <row r="394" spans="2:47" s="1" customFormat="1" ht="13.5">
      <c r="B394" s="49"/>
      <c r="C394" s="77"/>
      <c r="D394" s="253" t="s">
        <v>1720</v>
      </c>
      <c r="E394" s="77"/>
      <c r="F394" s="254" t="s">
        <v>2507</v>
      </c>
      <c r="G394" s="77"/>
      <c r="H394" s="77"/>
      <c r="I394" s="207"/>
      <c r="J394" s="77"/>
      <c r="K394" s="77"/>
      <c r="L394" s="75"/>
      <c r="M394" s="255"/>
      <c r="N394" s="50"/>
      <c r="O394" s="50"/>
      <c r="P394" s="50"/>
      <c r="Q394" s="50"/>
      <c r="R394" s="50"/>
      <c r="S394" s="50"/>
      <c r="T394" s="98"/>
      <c r="AT394" s="26" t="s">
        <v>1720</v>
      </c>
      <c r="AU394" s="26" t="s">
        <v>88</v>
      </c>
    </row>
    <row r="395" spans="2:65" s="1" customFormat="1" ht="16.5" customHeight="1">
      <c r="B395" s="49"/>
      <c r="C395" s="237" t="s">
        <v>1811</v>
      </c>
      <c r="D395" s="237" t="s">
        <v>190</v>
      </c>
      <c r="E395" s="238" t="s">
        <v>2748</v>
      </c>
      <c r="F395" s="239" t="s">
        <v>2509</v>
      </c>
      <c r="G395" s="240" t="s">
        <v>2403</v>
      </c>
      <c r="H395" s="241">
        <v>1</v>
      </c>
      <c r="I395" s="242"/>
      <c r="J395" s="243">
        <f>ROUND(I395*H395,2)</f>
        <v>0</v>
      </c>
      <c r="K395" s="239" t="s">
        <v>34</v>
      </c>
      <c r="L395" s="75"/>
      <c r="M395" s="244" t="s">
        <v>34</v>
      </c>
      <c r="N395" s="245" t="s">
        <v>49</v>
      </c>
      <c r="O395" s="50"/>
      <c r="P395" s="246">
        <f>O395*H395</f>
        <v>0</v>
      </c>
      <c r="Q395" s="246">
        <v>0</v>
      </c>
      <c r="R395" s="246">
        <f>Q395*H395</f>
        <v>0</v>
      </c>
      <c r="S395" s="246">
        <v>0</v>
      </c>
      <c r="T395" s="247">
        <f>S395*H395</f>
        <v>0</v>
      </c>
      <c r="AR395" s="26" t="s">
        <v>338</v>
      </c>
      <c r="AT395" s="26" t="s">
        <v>190</v>
      </c>
      <c r="AU395" s="26" t="s">
        <v>88</v>
      </c>
      <c r="AY395" s="26" t="s">
        <v>187</v>
      </c>
      <c r="BE395" s="248">
        <f>IF(N395="základní",J395,0)</f>
        <v>0</v>
      </c>
      <c r="BF395" s="248">
        <f>IF(N395="snížená",J395,0)</f>
        <v>0</v>
      </c>
      <c r="BG395" s="248">
        <f>IF(N395="zákl. přenesená",J395,0)</f>
        <v>0</v>
      </c>
      <c r="BH395" s="248">
        <f>IF(N395="sníž. přenesená",J395,0)</f>
        <v>0</v>
      </c>
      <c r="BI395" s="248">
        <f>IF(N395="nulová",J395,0)</f>
        <v>0</v>
      </c>
      <c r="BJ395" s="26" t="s">
        <v>86</v>
      </c>
      <c r="BK395" s="248">
        <f>ROUND(I395*H395,2)</f>
        <v>0</v>
      </c>
      <c r="BL395" s="26" t="s">
        <v>338</v>
      </c>
      <c r="BM395" s="26" t="s">
        <v>2749</v>
      </c>
    </row>
    <row r="396" spans="2:47" s="1" customFormat="1" ht="13.5">
      <c r="B396" s="49"/>
      <c r="C396" s="77"/>
      <c r="D396" s="253" t="s">
        <v>1720</v>
      </c>
      <c r="E396" s="77"/>
      <c r="F396" s="254" t="s">
        <v>2750</v>
      </c>
      <c r="G396" s="77"/>
      <c r="H396" s="77"/>
      <c r="I396" s="207"/>
      <c r="J396" s="77"/>
      <c r="K396" s="77"/>
      <c r="L396" s="75"/>
      <c r="M396" s="255"/>
      <c r="N396" s="50"/>
      <c r="O396" s="50"/>
      <c r="P396" s="50"/>
      <c r="Q396" s="50"/>
      <c r="R396" s="50"/>
      <c r="S396" s="50"/>
      <c r="T396" s="98"/>
      <c r="AT396" s="26" t="s">
        <v>1720</v>
      </c>
      <c r="AU396" s="26" t="s">
        <v>88</v>
      </c>
    </row>
    <row r="397" spans="2:65" s="1" customFormat="1" ht="16.5" customHeight="1">
      <c r="B397" s="49"/>
      <c r="C397" s="237" t="s">
        <v>1816</v>
      </c>
      <c r="D397" s="237" t="s">
        <v>190</v>
      </c>
      <c r="E397" s="238" t="s">
        <v>2751</v>
      </c>
      <c r="F397" s="239" t="s">
        <v>2538</v>
      </c>
      <c r="G397" s="240" t="s">
        <v>2403</v>
      </c>
      <c r="H397" s="241">
        <v>1</v>
      </c>
      <c r="I397" s="242"/>
      <c r="J397" s="243">
        <f>ROUND(I397*H397,2)</f>
        <v>0</v>
      </c>
      <c r="K397" s="239" t="s">
        <v>34</v>
      </c>
      <c r="L397" s="75"/>
      <c r="M397" s="244" t="s">
        <v>34</v>
      </c>
      <c r="N397" s="245" t="s">
        <v>49</v>
      </c>
      <c r="O397" s="50"/>
      <c r="P397" s="246">
        <f>O397*H397</f>
        <v>0</v>
      </c>
      <c r="Q397" s="246">
        <v>0</v>
      </c>
      <c r="R397" s="246">
        <f>Q397*H397</f>
        <v>0</v>
      </c>
      <c r="S397" s="246">
        <v>0</v>
      </c>
      <c r="T397" s="247">
        <f>S397*H397</f>
        <v>0</v>
      </c>
      <c r="AR397" s="26" t="s">
        <v>338</v>
      </c>
      <c r="AT397" s="26" t="s">
        <v>190</v>
      </c>
      <c r="AU397" s="26" t="s">
        <v>88</v>
      </c>
      <c r="AY397" s="26" t="s">
        <v>187</v>
      </c>
      <c r="BE397" s="248">
        <f>IF(N397="základní",J397,0)</f>
        <v>0</v>
      </c>
      <c r="BF397" s="248">
        <f>IF(N397="snížená",J397,0)</f>
        <v>0</v>
      </c>
      <c r="BG397" s="248">
        <f>IF(N397="zákl. přenesená",J397,0)</f>
        <v>0</v>
      </c>
      <c r="BH397" s="248">
        <f>IF(N397="sníž. přenesená",J397,0)</f>
        <v>0</v>
      </c>
      <c r="BI397" s="248">
        <f>IF(N397="nulová",J397,0)</f>
        <v>0</v>
      </c>
      <c r="BJ397" s="26" t="s">
        <v>86</v>
      </c>
      <c r="BK397" s="248">
        <f>ROUND(I397*H397,2)</f>
        <v>0</v>
      </c>
      <c r="BL397" s="26" t="s">
        <v>338</v>
      </c>
      <c r="BM397" s="26" t="s">
        <v>2752</v>
      </c>
    </row>
    <row r="398" spans="2:47" s="1" customFormat="1" ht="13.5">
      <c r="B398" s="49"/>
      <c r="C398" s="77"/>
      <c r="D398" s="253" t="s">
        <v>1720</v>
      </c>
      <c r="E398" s="77"/>
      <c r="F398" s="254" t="s">
        <v>2753</v>
      </c>
      <c r="G398" s="77"/>
      <c r="H398" s="77"/>
      <c r="I398" s="207"/>
      <c r="J398" s="77"/>
      <c r="K398" s="77"/>
      <c r="L398" s="75"/>
      <c r="M398" s="255"/>
      <c r="N398" s="50"/>
      <c r="O398" s="50"/>
      <c r="P398" s="50"/>
      <c r="Q398" s="50"/>
      <c r="R398" s="50"/>
      <c r="S398" s="50"/>
      <c r="T398" s="98"/>
      <c r="AT398" s="26" t="s">
        <v>1720</v>
      </c>
      <c r="AU398" s="26" t="s">
        <v>88</v>
      </c>
    </row>
    <row r="399" spans="2:65" s="1" customFormat="1" ht="16.5" customHeight="1">
      <c r="B399" s="49"/>
      <c r="C399" s="237" t="s">
        <v>1820</v>
      </c>
      <c r="D399" s="237" t="s">
        <v>190</v>
      </c>
      <c r="E399" s="238" t="s">
        <v>2754</v>
      </c>
      <c r="F399" s="239" t="s">
        <v>2515</v>
      </c>
      <c r="G399" s="240" t="s">
        <v>2403</v>
      </c>
      <c r="H399" s="241">
        <v>1</v>
      </c>
      <c r="I399" s="242"/>
      <c r="J399" s="243">
        <f>ROUND(I399*H399,2)</f>
        <v>0</v>
      </c>
      <c r="K399" s="239" t="s">
        <v>34</v>
      </c>
      <c r="L399" s="75"/>
      <c r="M399" s="244" t="s">
        <v>34</v>
      </c>
      <c r="N399" s="245" t="s">
        <v>49</v>
      </c>
      <c r="O399" s="50"/>
      <c r="P399" s="246">
        <f>O399*H399</f>
        <v>0</v>
      </c>
      <c r="Q399" s="246">
        <v>0</v>
      </c>
      <c r="R399" s="246">
        <f>Q399*H399</f>
        <v>0</v>
      </c>
      <c r="S399" s="246">
        <v>0</v>
      </c>
      <c r="T399" s="247">
        <f>S399*H399</f>
        <v>0</v>
      </c>
      <c r="AR399" s="26" t="s">
        <v>338</v>
      </c>
      <c r="AT399" s="26" t="s">
        <v>190</v>
      </c>
      <c r="AU399" s="26" t="s">
        <v>88</v>
      </c>
      <c r="AY399" s="26" t="s">
        <v>187</v>
      </c>
      <c r="BE399" s="248">
        <f>IF(N399="základní",J399,0)</f>
        <v>0</v>
      </c>
      <c r="BF399" s="248">
        <f>IF(N399="snížená",J399,0)</f>
        <v>0</v>
      </c>
      <c r="BG399" s="248">
        <f>IF(N399="zákl. přenesená",J399,0)</f>
        <v>0</v>
      </c>
      <c r="BH399" s="248">
        <f>IF(N399="sníž. přenesená",J399,0)</f>
        <v>0</v>
      </c>
      <c r="BI399" s="248">
        <f>IF(N399="nulová",J399,0)</f>
        <v>0</v>
      </c>
      <c r="BJ399" s="26" t="s">
        <v>86</v>
      </c>
      <c r="BK399" s="248">
        <f>ROUND(I399*H399,2)</f>
        <v>0</v>
      </c>
      <c r="BL399" s="26" t="s">
        <v>338</v>
      </c>
      <c r="BM399" s="26" t="s">
        <v>2755</v>
      </c>
    </row>
    <row r="400" spans="2:47" s="1" customFormat="1" ht="13.5">
      <c r="B400" s="49"/>
      <c r="C400" s="77"/>
      <c r="D400" s="253" t="s">
        <v>1720</v>
      </c>
      <c r="E400" s="77"/>
      <c r="F400" s="254" t="s">
        <v>2756</v>
      </c>
      <c r="G400" s="77"/>
      <c r="H400" s="77"/>
      <c r="I400" s="207"/>
      <c r="J400" s="77"/>
      <c r="K400" s="77"/>
      <c r="L400" s="75"/>
      <c r="M400" s="255"/>
      <c r="N400" s="50"/>
      <c r="O400" s="50"/>
      <c r="P400" s="50"/>
      <c r="Q400" s="50"/>
      <c r="R400" s="50"/>
      <c r="S400" s="50"/>
      <c r="T400" s="98"/>
      <c r="AT400" s="26" t="s">
        <v>1720</v>
      </c>
      <c r="AU400" s="26" t="s">
        <v>88</v>
      </c>
    </row>
    <row r="401" spans="2:65" s="1" customFormat="1" ht="16.5" customHeight="1">
      <c r="B401" s="49"/>
      <c r="C401" s="237" t="s">
        <v>1828</v>
      </c>
      <c r="D401" s="237" t="s">
        <v>190</v>
      </c>
      <c r="E401" s="238" t="s">
        <v>2757</v>
      </c>
      <c r="F401" s="239" t="s">
        <v>2758</v>
      </c>
      <c r="G401" s="240" t="s">
        <v>2403</v>
      </c>
      <c r="H401" s="241">
        <v>1</v>
      </c>
      <c r="I401" s="242"/>
      <c r="J401" s="243">
        <f>ROUND(I401*H401,2)</f>
        <v>0</v>
      </c>
      <c r="K401" s="239" t="s">
        <v>34</v>
      </c>
      <c r="L401" s="75"/>
      <c r="M401" s="244" t="s">
        <v>34</v>
      </c>
      <c r="N401" s="245" t="s">
        <v>49</v>
      </c>
      <c r="O401" s="50"/>
      <c r="P401" s="246">
        <f>O401*H401</f>
        <v>0</v>
      </c>
      <c r="Q401" s="246">
        <v>0</v>
      </c>
      <c r="R401" s="246">
        <f>Q401*H401</f>
        <v>0</v>
      </c>
      <c r="S401" s="246">
        <v>0</v>
      </c>
      <c r="T401" s="247">
        <f>S401*H401</f>
        <v>0</v>
      </c>
      <c r="AR401" s="26" t="s">
        <v>338</v>
      </c>
      <c r="AT401" s="26" t="s">
        <v>190</v>
      </c>
      <c r="AU401" s="26" t="s">
        <v>88</v>
      </c>
      <c r="AY401" s="26" t="s">
        <v>187</v>
      </c>
      <c r="BE401" s="248">
        <f>IF(N401="základní",J401,0)</f>
        <v>0</v>
      </c>
      <c r="BF401" s="248">
        <f>IF(N401="snížená",J401,0)</f>
        <v>0</v>
      </c>
      <c r="BG401" s="248">
        <f>IF(N401="zákl. přenesená",J401,0)</f>
        <v>0</v>
      </c>
      <c r="BH401" s="248">
        <f>IF(N401="sníž. přenesená",J401,0)</f>
        <v>0</v>
      </c>
      <c r="BI401" s="248">
        <f>IF(N401="nulová",J401,0)</f>
        <v>0</v>
      </c>
      <c r="BJ401" s="26" t="s">
        <v>86</v>
      </c>
      <c r="BK401" s="248">
        <f>ROUND(I401*H401,2)</f>
        <v>0</v>
      </c>
      <c r="BL401" s="26" t="s">
        <v>338</v>
      </c>
      <c r="BM401" s="26" t="s">
        <v>2759</v>
      </c>
    </row>
    <row r="402" spans="2:47" s="1" customFormat="1" ht="13.5">
      <c r="B402" s="49"/>
      <c r="C402" s="77"/>
      <c r="D402" s="253" t="s">
        <v>1720</v>
      </c>
      <c r="E402" s="77"/>
      <c r="F402" s="254" t="s">
        <v>2760</v>
      </c>
      <c r="G402" s="77"/>
      <c r="H402" s="77"/>
      <c r="I402" s="207"/>
      <c r="J402" s="77"/>
      <c r="K402" s="77"/>
      <c r="L402" s="75"/>
      <c r="M402" s="255"/>
      <c r="N402" s="50"/>
      <c r="O402" s="50"/>
      <c r="P402" s="50"/>
      <c r="Q402" s="50"/>
      <c r="R402" s="50"/>
      <c r="S402" s="50"/>
      <c r="T402" s="98"/>
      <c r="AT402" s="26" t="s">
        <v>1720</v>
      </c>
      <c r="AU402" s="26" t="s">
        <v>88</v>
      </c>
    </row>
    <row r="403" spans="2:65" s="1" customFormat="1" ht="16.5" customHeight="1">
      <c r="B403" s="49"/>
      <c r="C403" s="237" t="s">
        <v>1832</v>
      </c>
      <c r="D403" s="237" t="s">
        <v>190</v>
      </c>
      <c r="E403" s="238" t="s">
        <v>2761</v>
      </c>
      <c r="F403" s="239" t="s">
        <v>2758</v>
      </c>
      <c r="G403" s="240" t="s">
        <v>2403</v>
      </c>
      <c r="H403" s="241">
        <v>1</v>
      </c>
      <c r="I403" s="242"/>
      <c r="J403" s="243">
        <f>ROUND(I403*H403,2)</f>
        <v>0</v>
      </c>
      <c r="K403" s="239" t="s">
        <v>34</v>
      </c>
      <c r="L403" s="75"/>
      <c r="M403" s="244" t="s">
        <v>34</v>
      </c>
      <c r="N403" s="245" t="s">
        <v>49</v>
      </c>
      <c r="O403" s="50"/>
      <c r="P403" s="246">
        <f>O403*H403</f>
        <v>0</v>
      </c>
      <c r="Q403" s="246">
        <v>0</v>
      </c>
      <c r="R403" s="246">
        <f>Q403*H403</f>
        <v>0</v>
      </c>
      <c r="S403" s="246">
        <v>0</v>
      </c>
      <c r="T403" s="247">
        <f>S403*H403</f>
        <v>0</v>
      </c>
      <c r="AR403" s="26" t="s">
        <v>338</v>
      </c>
      <c r="AT403" s="26" t="s">
        <v>190</v>
      </c>
      <c r="AU403" s="26" t="s">
        <v>88</v>
      </c>
      <c r="AY403" s="26" t="s">
        <v>187</v>
      </c>
      <c r="BE403" s="248">
        <f>IF(N403="základní",J403,0)</f>
        <v>0</v>
      </c>
      <c r="BF403" s="248">
        <f>IF(N403="snížená",J403,0)</f>
        <v>0</v>
      </c>
      <c r="BG403" s="248">
        <f>IF(N403="zákl. přenesená",J403,0)</f>
        <v>0</v>
      </c>
      <c r="BH403" s="248">
        <f>IF(N403="sníž. přenesená",J403,0)</f>
        <v>0</v>
      </c>
      <c r="BI403" s="248">
        <f>IF(N403="nulová",J403,0)</f>
        <v>0</v>
      </c>
      <c r="BJ403" s="26" t="s">
        <v>86</v>
      </c>
      <c r="BK403" s="248">
        <f>ROUND(I403*H403,2)</f>
        <v>0</v>
      </c>
      <c r="BL403" s="26" t="s">
        <v>338</v>
      </c>
      <c r="BM403" s="26" t="s">
        <v>2762</v>
      </c>
    </row>
    <row r="404" spans="2:47" s="1" customFormat="1" ht="13.5">
      <c r="B404" s="49"/>
      <c r="C404" s="77"/>
      <c r="D404" s="253" t="s">
        <v>1720</v>
      </c>
      <c r="E404" s="77"/>
      <c r="F404" s="254" t="s">
        <v>2763</v>
      </c>
      <c r="G404" s="77"/>
      <c r="H404" s="77"/>
      <c r="I404" s="207"/>
      <c r="J404" s="77"/>
      <c r="K404" s="77"/>
      <c r="L404" s="75"/>
      <c r="M404" s="255"/>
      <c r="N404" s="50"/>
      <c r="O404" s="50"/>
      <c r="P404" s="50"/>
      <c r="Q404" s="50"/>
      <c r="R404" s="50"/>
      <c r="S404" s="50"/>
      <c r="T404" s="98"/>
      <c r="AT404" s="26" t="s">
        <v>1720</v>
      </c>
      <c r="AU404" s="26" t="s">
        <v>88</v>
      </c>
    </row>
    <row r="405" spans="2:65" s="1" customFormat="1" ht="25.5" customHeight="1">
      <c r="B405" s="49"/>
      <c r="C405" s="237" t="s">
        <v>1837</v>
      </c>
      <c r="D405" s="237" t="s">
        <v>190</v>
      </c>
      <c r="E405" s="238" t="s">
        <v>2764</v>
      </c>
      <c r="F405" s="239" t="s">
        <v>2485</v>
      </c>
      <c r="G405" s="240" t="s">
        <v>2426</v>
      </c>
      <c r="H405" s="241">
        <v>21</v>
      </c>
      <c r="I405" s="242"/>
      <c r="J405" s="243">
        <f>ROUND(I405*H405,2)</f>
        <v>0</v>
      </c>
      <c r="K405" s="239" t="s">
        <v>34</v>
      </c>
      <c r="L405" s="75"/>
      <c r="M405" s="244" t="s">
        <v>34</v>
      </c>
      <c r="N405" s="245" t="s">
        <v>49</v>
      </c>
      <c r="O405" s="50"/>
      <c r="P405" s="246">
        <f>O405*H405</f>
        <v>0</v>
      </c>
      <c r="Q405" s="246">
        <v>0</v>
      </c>
      <c r="R405" s="246">
        <f>Q405*H405</f>
        <v>0</v>
      </c>
      <c r="S405" s="246">
        <v>0</v>
      </c>
      <c r="T405" s="247">
        <f>S405*H405</f>
        <v>0</v>
      </c>
      <c r="AR405" s="26" t="s">
        <v>338</v>
      </c>
      <c r="AT405" s="26" t="s">
        <v>190</v>
      </c>
      <c r="AU405" s="26" t="s">
        <v>88</v>
      </c>
      <c r="AY405" s="26" t="s">
        <v>187</v>
      </c>
      <c r="BE405" s="248">
        <f>IF(N405="základní",J405,0)</f>
        <v>0</v>
      </c>
      <c r="BF405" s="248">
        <f>IF(N405="snížená",J405,0)</f>
        <v>0</v>
      </c>
      <c r="BG405" s="248">
        <f>IF(N405="zákl. přenesená",J405,0)</f>
        <v>0</v>
      </c>
      <c r="BH405" s="248">
        <f>IF(N405="sníž. přenesená",J405,0)</f>
        <v>0</v>
      </c>
      <c r="BI405" s="248">
        <f>IF(N405="nulová",J405,0)</f>
        <v>0</v>
      </c>
      <c r="BJ405" s="26" t="s">
        <v>86</v>
      </c>
      <c r="BK405" s="248">
        <f>ROUND(I405*H405,2)</f>
        <v>0</v>
      </c>
      <c r="BL405" s="26" t="s">
        <v>338</v>
      </c>
      <c r="BM405" s="26" t="s">
        <v>2765</v>
      </c>
    </row>
    <row r="406" spans="2:65" s="1" customFormat="1" ht="25.5" customHeight="1">
      <c r="B406" s="49"/>
      <c r="C406" s="237" t="s">
        <v>1841</v>
      </c>
      <c r="D406" s="237" t="s">
        <v>190</v>
      </c>
      <c r="E406" s="238" t="s">
        <v>2766</v>
      </c>
      <c r="F406" s="239" t="s">
        <v>2487</v>
      </c>
      <c r="G406" s="240" t="s">
        <v>2403</v>
      </c>
      <c r="H406" s="241">
        <v>4</v>
      </c>
      <c r="I406" s="242"/>
      <c r="J406" s="243">
        <f>ROUND(I406*H406,2)</f>
        <v>0</v>
      </c>
      <c r="K406" s="239" t="s">
        <v>34</v>
      </c>
      <c r="L406" s="75"/>
      <c r="M406" s="244" t="s">
        <v>34</v>
      </c>
      <c r="N406" s="245" t="s">
        <v>49</v>
      </c>
      <c r="O406" s="50"/>
      <c r="P406" s="246">
        <f>O406*H406</f>
        <v>0</v>
      </c>
      <c r="Q406" s="246">
        <v>0</v>
      </c>
      <c r="R406" s="246">
        <f>Q406*H406</f>
        <v>0</v>
      </c>
      <c r="S406" s="246">
        <v>0</v>
      </c>
      <c r="T406" s="247">
        <f>S406*H406</f>
        <v>0</v>
      </c>
      <c r="AR406" s="26" t="s">
        <v>338</v>
      </c>
      <c r="AT406" s="26" t="s">
        <v>190</v>
      </c>
      <c r="AU406" s="26" t="s">
        <v>88</v>
      </c>
      <c r="AY406" s="26" t="s">
        <v>187</v>
      </c>
      <c r="BE406" s="248">
        <f>IF(N406="základní",J406,0)</f>
        <v>0</v>
      </c>
      <c r="BF406" s="248">
        <f>IF(N406="snížená",J406,0)</f>
        <v>0</v>
      </c>
      <c r="BG406" s="248">
        <f>IF(N406="zákl. přenesená",J406,0)</f>
        <v>0</v>
      </c>
      <c r="BH406" s="248">
        <f>IF(N406="sníž. přenesená",J406,0)</f>
        <v>0</v>
      </c>
      <c r="BI406" s="248">
        <f>IF(N406="nulová",J406,0)</f>
        <v>0</v>
      </c>
      <c r="BJ406" s="26" t="s">
        <v>86</v>
      </c>
      <c r="BK406" s="248">
        <f>ROUND(I406*H406,2)</f>
        <v>0</v>
      </c>
      <c r="BL406" s="26" t="s">
        <v>338</v>
      </c>
      <c r="BM406" s="26" t="s">
        <v>2767</v>
      </c>
    </row>
    <row r="407" spans="2:65" s="1" customFormat="1" ht="25.5" customHeight="1">
      <c r="B407" s="49"/>
      <c r="C407" s="237" t="s">
        <v>1846</v>
      </c>
      <c r="D407" s="237" t="s">
        <v>190</v>
      </c>
      <c r="E407" s="238" t="s">
        <v>2768</v>
      </c>
      <c r="F407" s="239" t="s">
        <v>2606</v>
      </c>
      <c r="G407" s="240" t="s">
        <v>2426</v>
      </c>
      <c r="H407" s="241">
        <v>1</v>
      </c>
      <c r="I407" s="242"/>
      <c r="J407" s="243">
        <f>ROUND(I407*H407,2)</f>
        <v>0</v>
      </c>
      <c r="K407" s="239" t="s">
        <v>34</v>
      </c>
      <c r="L407" s="75"/>
      <c r="M407" s="244" t="s">
        <v>34</v>
      </c>
      <c r="N407" s="245" t="s">
        <v>49</v>
      </c>
      <c r="O407" s="50"/>
      <c r="P407" s="246">
        <f>O407*H407</f>
        <v>0</v>
      </c>
      <c r="Q407" s="246">
        <v>0</v>
      </c>
      <c r="R407" s="246">
        <f>Q407*H407</f>
        <v>0</v>
      </c>
      <c r="S407" s="246">
        <v>0</v>
      </c>
      <c r="T407" s="247">
        <f>S407*H407</f>
        <v>0</v>
      </c>
      <c r="AR407" s="26" t="s">
        <v>338</v>
      </c>
      <c r="AT407" s="26" t="s">
        <v>190</v>
      </c>
      <c r="AU407" s="26" t="s">
        <v>88</v>
      </c>
      <c r="AY407" s="26" t="s">
        <v>187</v>
      </c>
      <c r="BE407" s="248">
        <f>IF(N407="základní",J407,0)</f>
        <v>0</v>
      </c>
      <c r="BF407" s="248">
        <f>IF(N407="snížená",J407,0)</f>
        <v>0</v>
      </c>
      <c r="BG407" s="248">
        <f>IF(N407="zákl. přenesená",J407,0)</f>
        <v>0</v>
      </c>
      <c r="BH407" s="248">
        <f>IF(N407="sníž. přenesená",J407,0)</f>
        <v>0</v>
      </c>
      <c r="BI407" s="248">
        <f>IF(N407="nulová",J407,0)</f>
        <v>0</v>
      </c>
      <c r="BJ407" s="26" t="s">
        <v>86</v>
      </c>
      <c r="BK407" s="248">
        <f>ROUND(I407*H407,2)</f>
        <v>0</v>
      </c>
      <c r="BL407" s="26" t="s">
        <v>338</v>
      </c>
      <c r="BM407" s="26" t="s">
        <v>2769</v>
      </c>
    </row>
    <row r="408" spans="2:65" s="1" customFormat="1" ht="16.5" customHeight="1">
      <c r="B408" s="49"/>
      <c r="C408" s="237" t="s">
        <v>1850</v>
      </c>
      <c r="D408" s="237" t="s">
        <v>190</v>
      </c>
      <c r="E408" s="238" t="s">
        <v>2770</v>
      </c>
      <c r="F408" s="239" t="s">
        <v>2560</v>
      </c>
      <c r="G408" s="240" t="s">
        <v>235</v>
      </c>
      <c r="H408" s="241">
        <v>9</v>
      </c>
      <c r="I408" s="242"/>
      <c r="J408" s="243">
        <f>ROUND(I408*H408,2)</f>
        <v>0</v>
      </c>
      <c r="K408" s="239" t="s">
        <v>34</v>
      </c>
      <c r="L408" s="75"/>
      <c r="M408" s="244" t="s">
        <v>34</v>
      </c>
      <c r="N408" s="245" t="s">
        <v>49</v>
      </c>
      <c r="O408" s="50"/>
      <c r="P408" s="246">
        <f>O408*H408</f>
        <v>0</v>
      </c>
      <c r="Q408" s="246">
        <v>0</v>
      </c>
      <c r="R408" s="246">
        <f>Q408*H408</f>
        <v>0</v>
      </c>
      <c r="S408" s="246">
        <v>0</v>
      </c>
      <c r="T408" s="247">
        <f>S408*H408</f>
        <v>0</v>
      </c>
      <c r="AR408" s="26" t="s">
        <v>338</v>
      </c>
      <c r="AT408" s="26" t="s">
        <v>190</v>
      </c>
      <c r="AU408" s="26" t="s">
        <v>88</v>
      </c>
      <c r="AY408" s="26" t="s">
        <v>187</v>
      </c>
      <c r="BE408" s="248">
        <f>IF(N408="základní",J408,0)</f>
        <v>0</v>
      </c>
      <c r="BF408" s="248">
        <f>IF(N408="snížená",J408,0)</f>
        <v>0</v>
      </c>
      <c r="BG408" s="248">
        <f>IF(N408="zákl. přenesená",J408,0)</f>
        <v>0</v>
      </c>
      <c r="BH408" s="248">
        <f>IF(N408="sníž. přenesená",J408,0)</f>
        <v>0</v>
      </c>
      <c r="BI408" s="248">
        <f>IF(N408="nulová",J408,0)</f>
        <v>0</v>
      </c>
      <c r="BJ408" s="26" t="s">
        <v>86</v>
      </c>
      <c r="BK408" s="248">
        <f>ROUND(I408*H408,2)</f>
        <v>0</v>
      </c>
      <c r="BL408" s="26" t="s">
        <v>338</v>
      </c>
      <c r="BM408" s="26" t="s">
        <v>2771</v>
      </c>
    </row>
    <row r="409" spans="2:47" s="1" customFormat="1" ht="13.5">
      <c r="B409" s="49"/>
      <c r="C409" s="77"/>
      <c r="D409" s="253" t="s">
        <v>1720</v>
      </c>
      <c r="E409" s="77"/>
      <c r="F409" s="254" t="s">
        <v>2561</v>
      </c>
      <c r="G409" s="77"/>
      <c r="H409" s="77"/>
      <c r="I409" s="207"/>
      <c r="J409" s="77"/>
      <c r="K409" s="77"/>
      <c r="L409" s="75"/>
      <c r="M409" s="255"/>
      <c r="N409" s="50"/>
      <c r="O409" s="50"/>
      <c r="P409" s="50"/>
      <c r="Q409" s="50"/>
      <c r="R409" s="50"/>
      <c r="S409" s="50"/>
      <c r="T409" s="98"/>
      <c r="AT409" s="26" t="s">
        <v>1720</v>
      </c>
      <c r="AU409" s="26" t="s">
        <v>88</v>
      </c>
    </row>
    <row r="410" spans="2:65" s="1" customFormat="1" ht="16.5" customHeight="1">
      <c r="B410" s="49"/>
      <c r="C410" s="237" t="s">
        <v>1854</v>
      </c>
      <c r="D410" s="237" t="s">
        <v>190</v>
      </c>
      <c r="E410" s="238" t="s">
        <v>2772</v>
      </c>
      <c r="F410" s="239" t="s">
        <v>2437</v>
      </c>
      <c r="G410" s="240" t="s">
        <v>2438</v>
      </c>
      <c r="H410" s="241">
        <v>2</v>
      </c>
      <c r="I410" s="242"/>
      <c r="J410" s="243">
        <f>ROUND(I410*H410,2)</f>
        <v>0</v>
      </c>
      <c r="K410" s="239" t="s">
        <v>34</v>
      </c>
      <c r="L410" s="75"/>
      <c r="M410" s="244" t="s">
        <v>34</v>
      </c>
      <c r="N410" s="245" t="s">
        <v>49</v>
      </c>
      <c r="O410" s="50"/>
      <c r="P410" s="246">
        <f>O410*H410</f>
        <v>0</v>
      </c>
      <c r="Q410" s="246">
        <v>0</v>
      </c>
      <c r="R410" s="246">
        <f>Q410*H410</f>
        <v>0</v>
      </c>
      <c r="S410" s="246">
        <v>0</v>
      </c>
      <c r="T410" s="247">
        <f>S410*H410</f>
        <v>0</v>
      </c>
      <c r="AR410" s="26" t="s">
        <v>338</v>
      </c>
      <c r="AT410" s="26" t="s">
        <v>190</v>
      </c>
      <c r="AU410" s="26" t="s">
        <v>88</v>
      </c>
      <c r="AY410" s="26" t="s">
        <v>187</v>
      </c>
      <c r="BE410" s="248">
        <f>IF(N410="základní",J410,0)</f>
        <v>0</v>
      </c>
      <c r="BF410" s="248">
        <f>IF(N410="snížená",J410,0)</f>
        <v>0</v>
      </c>
      <c r="BG410" s="248">
        <f>IF(N410="zákl. přenesená",J410,0)</f>
        <v>0</v>
      </c>
      <c r="BH410" s="248">
        <f>IF(N410="sníž. přenesená",J410,0)</f>
        <v>0</v>
      </c>
      <c r="BI410" s="248">
        <f>IF(N410="nulová",J410,0)</f>
        <v>0</v>
      </c>
      <c r="BJ410" s="26" t="s">
        <v>86</v>
      </c>
      <c r="BK410" s="248">
        <f>ROUND(I410*H410,2)</f>
        <v>0</v>
      </c>
      <c r="BL410" s="26" t="s">
        <v>338</v>
      </c>
      <c r="BM410" s="26" t="s">
        <v>2773</v>
      </c>
    </row>
    <row r="411" spans="2:47" s="1" customFormat="1" ht="13.5">
      <c r="B411" s="49"/>
      <c r="C411" s="77"/>
      <c r="D411" s="253" t="s">
        <v>1720</v>
      </c>
      <c r="E411" s="77"/>
      <c r="F411" s="254" t="s">
        <v>2439</v>
      </c>
      <c r="G411" s="77"/>
      <c r="H411" s="77"/>
      <c r="I411" s="207"/>
      <c r="J411" s="77"/>
      <c r="K411" s="77"/>
      <c r="L411" s="75"/>
      <c r="M411" s="255"/>
      <c r="N411" s="50"/>
      <c r="O411" s="50"/>
      <c r="P411" s="50"/>
      <c r="Q411" s="50"/>
      <c r="R411" s="50"/>
      <c r="S411" s="50"/>
      <c r="T411" s="98"/>
      <c r="AT411" s="26" t="s">
        <v>1720</v>
      </c>
      <c r="AU411" s="26" t="s">
        <v>88</v>
      </c>
    </row>
    <row r="412" spans="2:65" s="1" customFormat="1" ht="16.5" customHeight="1">
      <c r="B412" s="49"/>
      <c r="C412" s="237" t="s">
        <v>1858</v>
      </c>
      <c r="D412" s="237" t="s">
        <v>190</v>
      </c>
      <c r="E412" s="238" t="s">
        <v>2774</v>
      </c>
      <c r="F412" s="239" t="s">
        <v>2441</v>
      </c>
      <c r="G412" s="240" t="s">
        <v>2442</v>
      </c>
      <c r="H412" s="241">
        <v>5</v>
      </c>
      <c r="I412" s="242"/>
      <c r="J412" s="243">
        <f>ROUND(I412*H412,2)</f>
        <v>0</v>
      </c>
      <c r="K412" s="239" t="s">
        <v>34</v>
      </c>
      <c r="L412" s="75"/>
      <c r="M412" s="244" t="s">
        <v>34</v>
      </c>
      <c r="N412" s="245" t="s">
        <v>49</v>
      </c>
      <c r="O412" s="50"/>
      <c r="P412" s="246">
        <f>O412*H412</f>
        <v>0</v>
      </c>
      <c r="Q412" s="246">
        <v>0</v>
      </c>
      <c r="R412" s="246">
        <f>Q412*H412</f>
        <v>0</v>
      </c>
      <c r="S412" s="246">
        <v>0</v>
      </c>
      <c r="T412" s="247">
        <f>S412*H412</f>
        <v>0</v>
      </c>
      <c r="AR412" s="26" t="s">
        <v>338</v>
      </c>
      <c r="AT412" s="26" t="s">
        <v>190</v>
      </c>
      <c r="AU412" s="26" t="s">
        <v>88</v>
      </c>
      <c r="AY412" s="26" t="s">
        <v>187</v>
      </c>
      <c r="BE412" s="248">
        <f>IF(N412="základní",J412,0)</f>
        <v>0</v>
      </c>
      <c r="BF412" s="248">
        <f>IF(N412="snížená",J412,0)</f>
        <v>0</v>
      </c>
      <c r="BG412" s="248">
        <f>IF(N412="zákl. přenesená",J412,0)</f>
        <v>0</v>
      </c>
      <c r="BH412" s="248">
        <f>IF(N412="sníž. přenesená",J412,0)</f>
        <v>0</v>
      </c>
      <c r="BI412" s="248">
        <f>IF(N412="nulová",J412,0)</f>
        <v>0</v>
      </c>
      <c r="BJ412" s="26" t="s">
        <v>86</v>
      </c>
      <c r="BK412" s="248">
        <f>ROUND(I412*H412,2)</f>
        <v>0</v>
      </c>
      <c r="BL412" s="26" t="s">
        <v>338</v>
      </c>
      <c r="BM412" s="26" t="s">
        <v>668</v>
      </c>
    </row>
    <row r="413" spans="2:47" s="1" customFormat="1" ht="13.5">
      <c r="B413" s="49"/>
      <c r="C413" s="77"/>
      <c r="D413" s="253" t="s">
        <v>1720</v>
      </c>
      <c r="E413" s="77"/>
      <c r="F413" s="254" t="s">
        <v>2443</v>
      </c>
      <c r="G413" s="77"/>
      <c r="H413" s="77"/>
      <c r="I413" s="207"/>
      <c r="J413" s="77"/>
      <c r="K413" s="77"/>
      <c r="L413" s="75"/>
      <c r="M413" s="255"/>
      <c r="N413" s="50"/>
      <c r="O413" s="50"/>
      <c r="P413" s="50"/>
      <c r="Q413" s="50"/>
      <c r="R413" s="50"/>
      <c r="S413" s="50"/>
      <c r="T413" s="98"/>
      <c r="AT413" s="26" t="s">
        <v>1720</v>
      </c>
      <c r="AU413" s="26" t="s">
        <v>88</v>
      </c>
    </row>
    <row r="414" spans="2:65" s="1" customFormat="1" ht="16.5" customHeight="1">
      <c r="B414" s="49"/>
      <c r="C414" s="237" t="s">
        <v>1862</v>
      </c>
      <c r="D414" s="237" t="s">
        <v>190</v>
      </c>
      <c r="E414" s="238" t="s">
        <v>2775</v>
      </c>
      <c r="F414" s="239" t="s">
        <v>2445</v>
      </c>
      <c r="G414" s="240" t="s">
        <v>2403</v>
      </c>
      <c r="H414" s="241">
        <v>1</v>
      </c>
      <c r="I414" s="242"/>
      <c r="J414" s="243">
        <f>ROUND(I414*H414,2)</f>
        <v>0</v>
      </c>
      <c r="K414" s="239" t="s">
        <v>34</v>
      </c>
      <c r="L414" s="75"/>
      <c r="M414" s="244" t="s">
        <v>34</v>
      </c>
      <c r="N414" s="245" t="s">
        <v>49</v>
      </c>
      <c r="O414" s="50"/>
      <c r="P414" s="246">
        <f>O414*H414</f>
        <v>0</v>
      </c>
      <c r="Q414" s="246">
        <v>0</v>
      </c>
      <c r="R414" s="246">
        <f>Q414*H414</f>
        <v>0</v>
      </c>
      <c r="S414" s="246">
        <v>0</v>
      </c>
      <c r="T414" s="247">
        <f>S414*H414</f>
        <v>0</v>
      </c>
      <c r="AR414" s="26" t="s">
        <v>338</v>
      </c>
      <c r="AT414" s="26" t="s">
        <v>190</v>
      </c>
      <c r="AU414" s="26" t="s">
        <v>88</v>
      </c>
      <c r="AY414" s="26" t="s">
        <v>187</v>
      </c>
      <c r="BE414" s="248">
        <f>IF(N414="základní",J414,0)</f>
        <v>0</v>
      </c>
      <c r="BF414" s="248">
        <f>IF(N414="snížená",J414,0)</f>
        <v>0</v>
      </c>
      <c r="BG414" s="248">
        <f>IF(N414="zákl. přenesená",J414,0)</f>
        <v>0</v>
      </c>
      <c r="BH414" s="248">
        <f>IF(N414="sníž. přenesená",J414,0)</f>
        <v>0</v>
      </c>
      <c r="BI414" s="248">
        <f>IF(N414="nulová",J414,0)</f>
        <v>0</v>
      </c>
      <c r="BJ414" s="26" t="s">
        <v>86</v>
      </c>
      <c r="BK414" s="248">
        <f>ROUND(I414*H414,2)</f>
        <v>0</v>
      </c>
      <c r="BL414" s="26" t="s">
        <v>338</v>
      </c>
      <c r="BM414" s="26" t="s">
        <v>2776</v>
      </c>
    </row>
    <row r="415" spans="2:65" s="1" customFormat="1" ht="16.5" customHeight="1">
      <c r="B415" s="49"/>
      <c r="C415" s="237" t="s">
        <v>1866</v>
      </c>
      <c r="D415" s="237" t="s">
        <v>190</v>
      </c>
      <c r="E415" s="238" t="s">
        <v>2777</v>
      </c>
      <c r="F415" s="239" t="s">
        <v>2447</v>
      </c>
      <c r="G415" s="240" t="s">
        <v>2403</v>
      </c>
      <c r="H415" s="241">
        <v>1</v>
      </c>
      <c r="I415" s="242"/>
      <c r="J415" s="243">
        <f>ROUND(I415*H415,2)</f>
        <v>0</v>
      </c>
      <c r="K415" s="239" t="s">
        <v>34</v>
      </c>
      <c r="L415" s="75"/>
      <c r="M415" s="244" t="s">
        <v>34</v>
      </c>
      <c r="N415" s="245" t="s">
        <v>49</v>
      </c>
      <c r="O415" s="50"/>
      <c r="P415" s="246">
        <f>O415*H415</f>
        <v>0</v>
      </c>
      <c r="Q415" s="246">
        <v>0</v>
      </c>
      <c r="R415" s="246">
        <f>Q415*H415</f>
        <v>0</v>
      </c>
      <c r="S415" s="246">
        <v>0</v>
      </c>
      <c r="T415" s="247">
        <f>S415*H415</f>
        <v>0</v>
      </c>
      <c r="AR415" s="26" t="s">
        <v>338</v>
      </c>
      <c r="AT415" s="26" t="s">
        <v>190</v>
      </c>
      <c r="AU415" s="26" t="s">
        <v>88</v>
      </c>
      <c r="AY415" s="26" t="s">
        <v>187</v>
      </c>
      <c r="BE415" s="248">
        <f>IF(N415="základní",J415,0)</f>
        <v>0</v>
      </c>
      <c r="BF415" s="248">
        <f>IF(N415="snížená",J415,0)</f>
        <v>0</v>
      </c>
      <c r="BG415" s="248">
        <f>IF(N415="zákl. přenesená",J415,0)</f>
        <v>0</v>
      </c>
      <c r="BH415" s="248">
        <f>IF(N415="sníž. přenesená",J415,0)</f>
        <v>0</v>
      </c>
      <c r="BI415" s="248">
        <f>IF(N415="nulová",J415,0)</f>
        <v>0</v>
      </c>
      <c r="BJ415" s="26" t="s">
        <v>86</v>
      </c>
      <c r="BK415" s="248">
        <f>ROUND(I415*H415,2)</f>
        <v>0</v>
      </c>
      <c r="BL415" s="26" t="s">
        <v>338</v>
      </c>
      <c r="BM415" s="26" t="s">
        <v>2778</v>
      </c>
    </row>
    <row r="416" spans="2:63" s="11" customFormat="1" ht="29.85" customHeight="1">
      <c r="B416" s="221"/>
      <c r="C416" s="222"/>
      <c r="D416" s="223" t="s">
        <v>77</v>
      </c>
      <c r="E416" s="235" t="s">
        <v>317</v>
      </c>
      <c r="F416" s="235" t="s">
        <v>2779</v>
      </c>
      <c r="G416" s="222"/>
      <c r="H416" s="222"/>
      <c r="I416" s="225"/>
      <c r="J416" s="236">
        <f>BK416</f>
        <v>0</v>
      </c>
      <c r="K416" s="222"/>
      <c r="L416" s="227"/>
      <c r="M416" s="228"/>
      <c r="N416" s="229"/>
      <c r="O416" s="229"/>
      <c r="P416" s="230">
        <f>SUM(P417:P429)</f>
        <v>0</v>
      </c>
      <c r="Q416" s="229"/>
      <c r="R416" s="230">
        <f>SUM(R417:R429)</f>
        <v>0</v>
      </c>
      <c r="S416" s="229"/>
      <c r="T416" s="231">
        <f>SUM(T417:T429)</f>
        <v>0</v>
      </c>
      <c r="AR416" s="232" t="s">
        <v>88</v>
      </c>
      <c r="AT416" s="233" t="s">
        <v>77</v>
      </c>
      <c r="AU416" s="233" t="s">
        <v>86</v>
      </c>
      <c r="AY416" s="232" t="s">
        <v>187</v>
      </c>
      <c r="BK416" s="234">
        <f>SUM(BK417:BK429)</f>
        <v>0</v>
      </c>
    </row>
    <row r="417" spans="2:65" s="1" customFormat="1" ht="16.5" customHeight="1">
      <c r="B417" s="49"/>
      <c r="C417" s="237" t="s">
        <v>1873</v>
      </c>
      <c r="D417" s="237" t="s">
        <v>190</v>
      </c>
      <c r="E417" s="238" t="s">
        <v>2780</v>
      </c>
      <c r="F417" s="239" t="s">
        <v>2781</v>
      </c>
      <c r="G417" s="240" t="s">
        <v>2403</v>
      </c>
      <c r="H417" s="241">
        <v>1</v>
      </c>
      <c r="I417" s="242"/>
      <c r="J417" s="243">
        <f>ROUND(I417*H417,2)</f>
        <v>0</v>
      </c>
      <c r="K417" s="239" t="s">
        <v>34</v>
      </c>
      <c r="L417" s="75"/>
      <c r="M417" s="244" t="s">
        <v>34</v>
      </c>
      <c r="N417" s="245" t="s">
        <v>49</v>
      </c>
      <c r="O417" s="50"/>
      <c r="P417" s="246">
        <f>O417*H417</f>
        <v>0</v>
      </c>
      <c r="Q417" s="246">
        <v>0</v>
      </c>
      <c r="R417" s="246">
        <f>Q417*H417</f>
        <v>0</v>
      </c>
      <c r="S417" s="246">
        <v>0</v>
      </c>
      <c r="T417" s="247">
        <f>S417*H417</f>
        <v>0</v>
      </c>
      <c r="AR417" s="26" t="s">
        <v>338</v>
      </c>
      <c r="AT417" s="26" t="s">
        <v>190</v>
      </c>
      <c r="AU417" s="26" t="s">
        <v>88</v>
      </c>
      <c r="AY417" s="26" t="s">
        <v>187</v>
      </c>
      <c r="BE417" s="248">
        <f>IF(N417="základní",J417,0)</f>
        <v>0</v>
      </c>
      <c r="BF417" s="248">
        <f>IF(N417="snížená",J417,0)</f>
        <v>0</v>
      </c>
      <c r="BG417" s="248">
        <f>IF(N417="zákl. přenesená",J417,0)</f>
        <v>0</v>
      </c>
      <c r="BH417" s="248">
        <f>IF(N417="sníž. přenesená",J417,0)</f>
        <v>0</v>
      </c>
      <c r="BI417" s="248">
        <f>IF(N417="nulová",J417,0)</f>
        <v>0</v>
      </c>
      <c r="BJ417" s="26" t="s">
        <v>86</v>
      </c>
      <c r="BK417" s="248">
        <f>ROUND(I417*H417,2)</f>
        <v>0</v>
      </c>
      <c r="BL417" s="26" t="s">
        <v>338</v>
      </c>
      <c r="BM417" s="26" t="s">
        <v>2782</v>
      </c>
    </row>
    <row r="418" spans="2:47" s="1" customFormat="1" ht="13.5">
      <c r="B418" s="49"/>
      <c r="C418" s="77"/>
      <c r="D418" s="253" t="s">
        <v>1720</v>
      </c>
      <c r="E418" s="77"/>
      <c r="F418" s="254" t="s">
        <v>2783</v>
      </c>
      <c r="G418" s="77"/>
      <c r="H418" s="77"/>
      <c r="I418" s="207"/>
      <c r="J418" s="77"/>
      <c r="K418" s="77"/>
      <c r="L418" s="75"/>
      <c r="M418" s="255"/>
      <c r="N418" s="50"/>
      <c r="O418" s="50"/>
      <c r="P418" s="50"/>
      <c r="Q418" s="50"/>
      <c r="R418" s="50"/>
      <c r="S418" s="50"/>
      <c r="T418" s="98"/>
      <c r="AT418" s="26" t="s">
        <v>1720</v>
      </c>
      <c r="AU418" s="26" t="s">
        <v>88</v>
      </c>
    </row>
    <row r="419" spans="2:65" s="1" customFormat="1" ht="16.5" customHeight="1">
      <c r="B419" s="49"/>
      <c r="C419" s="237" t="s">
        <v>1877</v>
      </c>
      <c r="D419" s="237" t="s">
        <v>190</v>
      </c>
      <c r="E419" s="238" t="s">
        <v>2784</v>
      </c>
      <c r="F419" s="239" t="s">
        <v>2538</v>
      </c>
      <c r="G419" s="240" t="s">
        <v>2403</v>
      </c>
      <c r="H419" s="241">
        <v>1</v>
      </c>
      <c r="I419" s="242"/>
      <c r="J419" s="243">
        <f>ROUND(I419*H419,2)</f>
        <v>0</v>
      </c>
      <c r="K419" s="239" t="s">
        <v>34</v>
      </c>
      <c r="L419" s="75"/>
      <c r="M419" s="244" t="s">
        <v>34</v>
      </c>
      <c r="N419" s="245" t="s">
        <v>49</v>
      </c>
      <c r="O419" s="50"/>
      <c r="P419" s="246">
        <f>O419*H419</f>
        <v>0</v>
      </c>
      <c r="Q419" s="246">
        <v>0</v>
      </c>
      <c r="R419" s="246">
        <f>Q419*H419</f>
        <v>0</v>
      </c>
      <c r="S419" s="246">
        <v>0</v>
      </c>
      <c r="T419" s="247">
        <f>S419*H419</f>
        <v>0</v>
      </c>
      <c r="AR419" s="26" t="s">
        <v>338</v>
      </c>
      <c r="AT419" s="26" t="s">
        <v>190</v>
      </c>
      <c r="AU419" s="26" t="s">
        <v>88</v>
      </c>
      <c r="AY419" s="26" t="s">
        <v>187</v>
      </c>
      <c r="BE419" s="248">
        <f>IF(N419="základní",J419,0)</f>
        <v>0</v>
      </c>
      <c r="BF419" s="248">
        <f>IF(N419="snížená",J419,0)</f>
        <v>0</v>
      </c>
      <c r="BG419" s="248">
        <f>IF(N419="zákl. přenesená",J419,0)</f>
        <v>0</v>
      </c>
      <c r="BH419" s="248">
        <f>IF(N419="sníž. přenesená",J419,0)</f>
        <v>0</v>
      </c>
      <c r="BI419" s="248">
        <f>IF(N419="nulová",J419,0)</f>
        <v>0</v>
      </c>
      <c r="BJ419" s="26" t="s">
        <v>86</v>
      </c>
      <c r="BK419" s="248">
        <f>ROUND(I419*H419,2)</f>
        <v>0</v>
      </c>
      <c r="BL419" s="26" t="s">
        <v>338</v>
      </c>
      <c r="BM419" s="26" t="s">
        <v>2785</v>
      </c>
    </row>
    <row r="420" spans="2:47" s="1" customFormat="1" ht="13.5">
      <c r="B420" s="49"/>
      <c r="C420" s="77"/>
      <c r="D420" s="253" t="s">
        <v>1720</v>
      </c>
      <c r="E420" s="77"/>
      <c r="F420" s="254" t="s">
        <v>2786</v>
      </c>
      <c r="G420" s="77"/>
      <c r="H420" s="77"/>
      <c r="I420" s="207"/>
      <c r="J420" s="77"/>
      <c r="K420" s="77"/>
      <c r="L420" s="75"/>
      <c r="M420" s="255"/>
      <c r="N420" s="50"/>
      <c r="O420" s="50"/>
      <c r="P420" s="50"/>
      <c r="Q420" s="50"/>
      <c r="R420" s="50"/>
      <c r="S420" s="50"/>
      <c r="T420" s="98"/>
      <c r="AT420" s="26" t="s">
        <v>1720</v>
      </c>
      <c r="AU420" s="26" t="s">
        <v>88</v>
      </c>
    </row>
    <row r="421" spans="2:65" s="1" customFormat="1" ht="25.5" customHeight="1">
      <c r="B421" s="49"/>
      <c r="C421" s="237" t="s">
        <v>1881</v>
      </c>
      <c r="D421" s="237" t="s">
        <v>190</v>
      </c>
      <c r="E421" s="238" t="s">
        <v>2787</v>
      </c>
      <c r="F421" s="239" t="s">
        <v>2489</v>
      </c>
      <c r="G421" s="240" t="s">
        <v>2426</v>
      </c>
      <c r="H421" s="241">
        <v>14</v>
      </c>
      <c r="I421" s="242"/>
      <c r="J421" s="243">
        <f>ROUND(I421*H421,2)</f>
        <v>0</v>
      </c>
      <c r="K421" s="239" t="s">
        <v>34</v>
      </c>
      <c r="L421" s="75"/>
      <c r="M421" s="244" t="s">
        <v>34</v>
      </c>
      <c r="N421" s="245" t="s">
        <v>49</v>
      </c>
      <c r="O421" s="50"/>
      <c r="P421" s="246">
        <f>O421*H421</f>
        <v>0</v>
      </c>
      <c r="Q421" s="246">
        <v>0</v>
      </c>
      <c r="R421" s="246">
        <f>Q421*H421</f>
        <v>0</v>
      </c>
      <c r="S421" s="246">
        <v>0</v>
      </c>
      <c r="T421" s="247">
        <f>S421*H421</f>
        <v>0</v>
      </c>
      <c r="AR421" s="26" t="s">
        <v>338</v>
      </c>
      <c r="AT421" s="26" t="s">
        <v>190</v>
      </c>
      <c r="AU421" s="26" t="s">
        <v>88</v>
      </c>
      <c r="AY421" s="26" t="s">
        <v>187</v>
      </c>
      <c r="BE421" s="248">
        <f>IF(N421="základní",J421,0)</f>
        <v>0</v>
      </c>
      <c r="BF421" s="248">
        <f>IF(N421="snížená",J421,0)</f>
        <v>0</v>
      </c>
      <c r="BG421" s="248">
        <f>IF(N421="zákl. přenesená",J421,0)</f>
        <v>0</v>
      </c>
      <c r="BH421" s="248">
        <f>IF(N421="sníž. přenesená",J421,0)</f>
        <v>0</v>
      </c>
      <c r="BI421" s="248">
        <f>IF(N421="nulová",J421,0)</f>
        <v>0</v>
      </c>
      <c r="BJ421" s="26" t="s">
        <v>86</v>
      </c>
      <c r="BK421" s="248">
        <f>ROUND(I421*H421,2)</f>
        <v>0</v>
      </c>
      <c r="BL421" s="26" t="s">
        <v>338</v>
      </c>
      <c r="BM421" s="26" t="s">
        <v>2788</v>
      </c>
    </row>
    <row r="422" spans="2:65" s="1" customFormat="1" ht="25.5" customHeight="1">
      <c r="B422" s="49"/>
      <c r="C422" s="237" t="s">
        <v>1885</v>
      </c>
      <c r="D422" s="237" t="s">
        <v>190</v>
      </c>
      <c r="E422" s="238" t="s">
        <v>2789</v>
      </c>
      <c r="F422" s="239" t="s">
        <v>2491</v>
      </c>
      <c r="G422" s="240" t="s">
        <v>2403</v>
      </c>
      <c r="H422" s="241">
        <v>3</v>
      </c>
      <c r="I422" s="242"/>
      <c r="J422" s="243">
        <f>ROUND(I422*H422,2)</f>
        <v>0</v>
      </c>
      <c r="K422" s="239" t="s">
        <v>34</v>
      </c>
      <c r="L422" s="75"/>
      <c r="M422" s="244" t="s">
        <v>34</v>
      </c>
      <c r="N422" s="245" t="s">
        <v>49</v>
      </c>
      <c r="O422" s="50"/>
      <c r="P422" s="246">
        <f>O422*H422</f>
        <v>0</v>
      </c>
      <c r="Q422" s="246">
        <v>0</v>
      </c>
      <c r="R422" s="246">
        <f>Q422*H422</f>
        <v>0</v>
      </c>
      <c r="S422" s="246">
        <v>0</v>
      </c>
      <c r="T422" s="247">
        <f>S422*H422</f>
        <v>0</v>
      </c>
      <c r="AR422" s="26" t="s">
        <v>338</v>
      </c>
      <c r="AT422" s="26" t="s">
        <v>190</v>
      </c>
      <c r="AU422" s="26" t="s">
        <v>88</v>
      </c>
      <c r="AY422" s="26" t="s">
        <v>187</v>
      </c>
      <c r="BE422" s="248">
        <f>IF(N422="základní",J422,0)</f>
        <v>0</v>
      </c>
      <c r="BF422" s="248">
        <f>IF(N422="snížená",J422,0)</f>
        <v>0</v>
      </c>
      <c r="BG422" s="248">
        <f>IF(N422="zákl. přenesená",J422,0)</f>
        <v>0</v>
      </c>
      <c r="BH422" s="248">
        <f>IF(N422="sníž. přenesená",J422,0)</f>
        <v>0</v>
      </c>
      <c r="BI422" s="248">
        <f>IF(N422="nulová",J422,0)</f>
        <v>0</v>
      </c>
      <c r="BJ422" s="26" t="s">
        <v>86</v>
      </c>
      <c r="BK422" s="248">
        <f>ROUND(I422*H422,2)</f>
        <v>0</v>
      </c>
      <c r="BL422" s="26" t="s">
        <v>338</v>
      </c>
      <c r="BM422" s="26" t="s">
        <v>2790</v>
      </c>
    </row>
    <row r="423" spans="2:65" s="1" customFormat="1" ht="16.5" customHeight="1">
      <c r="B423" s="49"/>
      <c r="C423" s="237" t="s">
        <v>1889</v>
      </c>
      <c r="D423" s="237" t="s">
        <v>190</v>
      </c>
      <c r="E423" s="238" t="s">
        <v>2791</v>
      </c>
      <c r="F423" s="239" t="s">
        <v>2560</v>
      </c>
      <c r="G423" s="240" t="s">
        <v>235</v>
      </c>
      <c r="H423" s="241">
        <v>6</v>
      </c>
      <c r="I423" s="242"/>
      <c r="J423" s="243">
        <f>ROUND(I423*H423,2)</f>
        <v>0</v>
      </c>
      <c r="K423" s="239" t="s">
        <v>34</v>
      </c>
      <c r="L423" s="75"/>
      <c r="M423" s="244" t="s">
        <v>34</v>
      </c>
      <c r="N423" s="245" t="s">
        <v>49</v>
      </c>
      <c r="O423" s="50"/>
      <c r="P423" s="246">
        <f>O423*H423</f>
        <v>0</v>
      </c>
      <c r="Q423" s="246">
        <v>0</v>
      </c>
      <c r="R423" s="246">
        <f>Q423*H423</f>
        <v>0</v>
      </c>
      <c r="S423" s="246">
        <v>0</v>
      </c>
      <c r="T423" s="247">
        <f>S423*H423</f>
        <v>0</v>
      </c>
      <c r="AR423" s="26" t="s">
        <v>338</v>
      </c>
      <c r="AT423" s="26" t="s">
        <v>190</v>
      </c>
      <c r="AU423" s="26" t="s">
        <v>88</v>
      </c>
      <c r="AY423" s="26" t="s">
        <v>187</v>
      </c>
      <c r="BE423" s="248">
        <f>IF(N423="základní",J423,0)</f>
        <v>0</v>
      </c>
      <c r="BF423" s="248">
        <f>IF(N423="snížená",J423,0)</f>
        <v>0</v>
      </c>
      <c r="BG423" s="248">
        <f>IF(N423="zákl. přenesená",J423,0)</f>
        <v>0</v>
      </c>
      <c r="BH423" s="248">
        <f>IF(N423="sníž. přenesená",J423,0)</f>
        <v>0</v>
      </c>
      <c r="BI423" s="248">
        <f>IF(N423="nulová",J423,0)</f>
        <v>0</v>
      </c>
      <c r="BJ423" s="26" t="s">
        <v>86</v>
      </c>
      <c r="BK423" s="248">
        <f>ROUND(I423*H423,2)</f>
        <v>0</v>
      </c>
      <c r="BL423" s="26" t="s">
        <v>338</v>
      </c>
      <c r="BM423" s="26" t="s">
        <v>2792</v>
      </c>
    </row>
    <row r="424" spans="2:47" s="1" customFormat="1" ht="13.5">
      <c r="B424" s="49"/>
      <c r="C424" s="77"/>
      <c r="D424" s="253" t="s">
        <v>1720</v>
      </c>
      <c r="E424" s="77"/>
      <c r="F424" s="254" t="s">
        <v>2561</v>
      </c>
      <c r="G424" s="77"/>
      <c r="H424" s="77"/>
      <c r="I424" s="207"/>
      <c r="J424" s="77"/>
      <c r="K424" s="77"/>
      <c r="L424" s="75"/>
      <c r="M424" s="255"/>
      <c r="N424" s="50"/>
      <c r="O424" s="50"/>
      <c r="P424" s="50"/>
      <c r="Q424" s="50"/>
      <c r="R424" s="50"/>
      <c r="S424" s="50"/>
      <c r="T424" s="98"/>
      <c r="AT424" s="26" t="s">
        <v>1720</v>
      </c>
      <c r="AU424" s="26" t="s">
        <v>88</v>
      </c>
    </row>
    <row r="425" spans="2:65" s="1" customFormat="1" ht="16.5" customHeight="1">
      <c r="B425" s="49"/>
      <c r="C425" s="237" t="s">
        <v>1893</v>
      </c>
      <c r="D425" s="237" t="s">
        <v>190</v>
      </c>
      <c r="E425" s="238" t="s">
        <v>2793</v>
      </c>
      <c r="F425" s="239" t="s">
        <v>2437</v>
      </c>
      <c r="G425" s="240" t="s">
        <v>2438</v>
      </c>
      <c r="H425" s="241">
        <v>1</v>
      </c>
      <c r="I425" s="242"/>
      <c r="J425" s="243">
        <f>ROUND(I425*H425,2)</f>
        <v>0</v>
      </c>
      <c r="K425" s="239" t="s">
        <v>34</v>
      </c>
      <c r="L425" s="75"/>
      <c r="M425" s="244" t="s">
        <v>34</v>
      </c>
      <c r="N425" s="245" t="s">
        <v>49</v>
      </c>
      <c r="O425" s="50"/>
      <c r="P425" s="246">
        <f>O425*H425</f>
        <v>0</v>
      </c>
      <c r="Q425" s="246">
        <v>0</v>
      </c>
      <c r="R425" s="246">
        <f>Q425*H425</f>
        <v>0</v>
      </c>
      <c r="S425" s="246">
        <v>0</v>
      </c>
      <c r="T425" s="247">
        <f>S425*H425</f>
        <v>0</v>
      </c>
      <c r="AR425" s="26" t="s">
        <v>338</v>
      </c>
      <c r="AT425" s="26" t="s">
        <v>190</v>
      </c>
      <c r="AU425" s="26" t="s">
        <v>88</v>
      </c>
      <c r="AY425" s="26" t="s">
        <v>187</v>
      </c>
      <c r="BE425" s="248">
        <f>IF(N425="základní",J425,0)</f>
        <v>0</v>
      </c>
      <c r="BF425" s="248">
        <f>IF(N425="snížená",J425,0)</f>
        <v>0</v>
      </c>
      <c r="BG425" s="248">
        <f>IF(N425="zákl. přenesená",J425,0)</f>
        <v>0</v>
      </c>
      <c r="BH425" s="248">
        <f>IF(N425="sníž. přenesená",J425,0)</f>
        <v>0</v>
      </c>
      <c r="BI425" s="248">
        <f>IF(N425="nulová",J425,0)</f>
        <v>0</v>
      </c>
      <c r="BJ425" s="26" t="s">
        <v>86</v>
      </c>
      <c r="BK425" s="248">
        <f>ROUND(I425*H425,2)</f>
        <v>0</v>
      </c>
      <c r="BL425" s="26" t="s">
        <v>338</v>
      </c>
      <c r="BM425" s="26" t="s">
        <v>2794</v>
      </c>
    </row>
    <row r="426" spans="2:47" s="1" customFormat="1" ht="13.5">
      <c r="B426" s="49"/>
      <c r="C426" s="77"/>
      <c r="D426" s="253" t="s">
        <v>1720</v>
      </c>
      <c r="E426" s="77"/>
      <c r="F426" s="254" t="s">
        <v>2439</v>
      </c>
      <c r="G426" s="77"/>
      <c r="H426" s="77"/>
      <c r="I426" s="207"/>
      <c r="J426" s="77"/>
      <c r="K426" s="77"/>
      <c r="L426" s="75"/>
      <c r="M426" s="255"/>
      <c r="N426" s="50"/>
      <c r="O426" s="50"/>
      <c r="P426" s="50"/>
      <c r="Q426" s="50"/>
      <c r="R426" s="50"/>
      <c r="S426" s="50"/>
      <c r="T426" s="98"/>
      <c r="AT426" s="26" t="s">
        <v>1720</v>
      </c>
      <c r="AU426" s="26" t="s">
        <v>88</v>
      </c>
    </row>
    <row r="427" spans="2:65" s="1" customFormat="1" ht="16.5" customHeight="1">
      <c r="B427" s="49"/>
      <c r="C427" s="237" t="s">
        <v>1899</v>
      </c>
      <c r="D427" s="237" t="s">
        <v>190</v>
      </c>
      <c r="E427" s="238" t="s">
        <v>2795</v>
      </c>
      <c r="F427" s="239" t="s">
        <v>2441</v>
      </c>
      <c r="G427" s="240" t="s">
        <v>2442</v>
      </c>
      <c r="H427" s="241">
        <v>3</v>
      </c>
      <c r="I427" s="242"/>
      <c r="J427" s="243">
        <f>ROUND(I427*H427,2)</f>
        <v>0</v>
      </c>
      <c r="K427" s="239" t="s">
        <v>34</v>
      </c>
      <c r="L427" s="75"/>
      <c r="M427" s="244" t="s">
        <v>34</v>
      </c>
      <c r="N427" s="245" t="s">
        <v>49</v>
      </c>
      <c r="O427" s="50"/>
      <c r="P427" s="246">
        <f>O427*H427</f>
        <v>0</v>
      </c>
      <c r="Q427" s="246">
        <v>0</v>
      </c>
      <c r="R427" s="246">
        <f>Q427*H427</f>
        <v>0</v>
      </c>
      <c r="S427" s="246">
        <v>0</v>
      </c>
      <c r="T427" s="247">
        <f>S427*H427</f>
        <v>0</v>
      </c>
      <c r="AR427" s="26" t="s">
        <v>338</v>
      </c>
      <c r="AT427" s="26" t="s">
        <v>190</v>
      </c>
      <c r="AU427" s="26" t="s">
        <v>88</v>
      </c>
      <c r="AY427" s="26" t="s">
        <v>187</v>
      </c>
      <c r="BE427" s="248">
        <f>IF(N427="základní",J427,0)</f>
        <v>0</v>
      </c>
      <c r="BF427" s="248">
        <f>IF(N427="snížená",J427,0)</f>
        <v>0</v>
      </c>
      <c r="BG427" s="248">
        <f>IF(N427="zákl. přenesená",J427,0)</f>
        <v>0</v>
      </c>
      <c r="BH427" s="248">
        <f>IF(N427="sníž. přenesená",J427,0)</f>
        <v>0</v>
      </c>
      <c r="BI427" s="248">
        <f>IF(N427="nulová",J427,0)</f>
        <v>0</v>
      </c>
      <c r="BJ427" s="26" t="s">
        <v>86</v>
      </c>
      <c r="BK427" s="248">
        <f>ROUND(I427*H427,2)</f>
        <v>0</v>
      </c>
      <c r="BL427" s="26" t="s">
        <v>338</v>
      </c>
      <c r="BM427" s="26" t="s">
        <v>2796</v>
      </c>
    </row>
    <row r="428" spans="2:65" s="1" customFormat="1" ht="16.5" customHeight="1">
      <c r="B428" s="49"/>
      <c r="C428" s="237" t="s">
        <v>1903</v>
      </c>
      <c r="D428" s="237" t="s">
        <v>190</v>
      </c>
      <c r="E428" s="238" t="s">
        <v>2797</v>
      </c>
      <c r="F428" s="239" t="s">
        <v>2445</v>
      </c>
      <c r="G428" s="240" t="s">
        <v>2403</v>
      </c>
      <c r="H428" s="241">
        <v>1</v>
      </c>
      <c r="I428" s="242"/>
      <c r="J428" s="243">
        <f>ROUND(I428*H428,2)</f>
        <v>0</v>
      </c>
      <c r="K428" s="239" t="s">
        <v>34</v>
      </c>
      <c r="L428" s="75"/>
      <c r="M428" s="244" t="s">
        <v>34</v>
      </c>
      <c r="N428" s="245" t="s">
        <v>49</v>
      </c>
      <c r="O428" s="50"/>
      <c r="P428" s="246">
        <f>O428*H428</f>
        <v>0</v>
      </c>
      <c r="Q428" s="246">
        <v>0</v>
      </c>
      <c r="R428" s="246">
        <f>Q428*H428</f>
        <v>0</v>
      </c>
      <c r="S428" s="246">
        <v>0</v>
      </c>
      <c r="T428" s="247">
        <f>S428*H428</f>
        <v>0</v>
      </c>
      <c r="AR428" s="26" t="s">
        <v>338</v>
      </c>
      <c r="AT428" s="26" t="s">
        <v>190</v>
      </c>
      <c r="AU428" s="26" t="s">
        <v>88</v>
      </c>
      <c r="AY428" s="26" t="s">
        <v>187</v>
      </c>
      <c r="BE428" s="248">
        <f>IF(N428="základní",J428,0)</f>
        <v>0</v>
      </c>
      <c r="BF428" s="248">
        <f>IF(N428="snížená",J428,0)</f>
        <v>0</v>
      </c>
      <c r="BG428" s="248">
        <f>IF(N428="zákl. přenesená",J428,0)</f>
        <v>0</v>
      </c>
      <c r="BH428" s="248">
        <f>IF(N428="sníž. přenesená",J428,0)</f>
        <v>0</v>
      </c>
      <c r="BI428" s="248">
        <f>IF(N428="nulová",J428,0)</f>
        <v>0</v>
      </c>
      <c r="BJ428" s="26" t="s">
        <v>86</v>
      </c>
      <c r="BK428" s="248">
        <f>ROUND(I428*H428,2)</f>
        <v>0</v>
      </c>
      <c r="BL428" s="26" t="s">
        <v>338</v>
      </c>
      <c r="BM428" s="26" t="s">
        <v>2798</v>
      </c>
    </row>
    <row r="429" spans="2:65" s="1" customFormat="1" ht="16.5" customHeight="1">
      <c r="B429" s="49"/>
      <c r="C429" s="237" t="s">
        <v>1907</v>
      </c>
      <c r="D429" s="237" t="s">
        <v>190</v>
      </c>
      <c r="E429" s="238" t="s">
        <v>2799</v>
      </c>
      <c r="F429" s="239" t="s">
        <v>2447</v>
      </c>
      <c r="G429" s="240" t="s">
        <v>2403</v>
      </c>
      <c r="H429" s="241">
        <v>1</v>
      </c>
      <c r="I429" s="242"/>
      <c r="J429" s="243">
        <f>ROUND(I429*H429,2)</f>
        <v>0</v>
      </c>
      <c r="K429" s="239" t="s">
        <v>34</v>
      </c>
      <c r="L429" s="75"/>
      <c r="M429" s="244" t="s">
        <v>34</v>
      </c>
      <c r="N429" s="245" t="s">
        <v>49</v>
      </c>
      <c r="O429" s="50"/>
      <c r="P429" s="246">
        <f>O429*H429</f>
        <v>0</v>
      </c>
      <c r="Q429" s="246">
        <v>0</v>
      </c>
      <c r="R429" s="246">
        <f>Q429*H429</f>
        <v>0</v>
      </c>
      <c r="S429" s="246">
        <v>0</v>
      </c>
      <c r="T429" s="247">
        <f>S429*H429</f>
        <v>0</v>
      </c>
      <c r="AR429" s="26" t="s">
        <v>338</v>
      </c>
      <c r="AT429" s="26" t="s">
        <v>190</v>
      </c>
      <c r="AU429" s="26" t="s">
        <v>88</v>
      </c>
      <c r="AY429" s="26" t="s">
        <v>187</v>
      </c>
      <c r="BE429" s="248">
        <f>IF(N429="základní",J429,0)</f>
        <v>0</v>
      </c>
      <c r="BF429" s="248">
        <f>IF(N429="snížená",J429,0)</f>
        <v>0</v>
      </c>
      <c r="BG429" s="248">
        <f>IF(N429="zákl. přenesená",J429,0)</f>
        <v>0</v>
      </c>
      <c r="BH429" s="248">
        <f>IF(N429="sníž. přenesená",J429,0)</f>
        <v>0</v>
      </c>
      <c r="BI429" s="248">
        <f>IF(N429="nulová",J429,0)</f>
        <v>0</v>
      </c>
      <c r="BJ429" s="26" t="s">
        <v>86</v>
      </c>
      <c r="BK429" s="248">
        <f>ROUND(I429*H429,2)</f>
        <v>0</v>
      </c>
      <c r="BL429" s="26" t="s">
        <v>338</v>
      </c>
      <c r="BM429" s="26" t="s">
        <v>2800</v>
      </c>
    </row>
    <row r="430" spans="2:63" s="11" customFormat="1" ht="29.85" customHeight="1">
      <c r="B430" s="221"/>
      <c r="C430" s="222"/>
      <c r="D430" s="223" t="s">
        <v>77</v>
      </c>
      <c r="E430" s="235" t="s">
        <v>323</v>
      </c>
      <c r="F430" s="235" t="s">
        <v>2801</v>
      </c>
      <c r="G430" s="222"/>
      <c r="H430" s="222"/>
      <c r="I430" s="225"/>
      <c r="J430" s="236">
        <f>BK430</f>
        <v>0</v>
      </c>
      <c r="K430" s="222"/>
      <c r="L430" s="227"/>
      <c r="M430" s="228"/>
      <c r="N430" s="229"/>
      <c r="O430" s="229"/>
      <c r="P430" s="230">
        <f>SUM(P431:P440)</f>
        <v>0</v>
      </c>
      <c r="Q430" s="229"/>
      <c r="R430" s="230">
        <f>SUM(R431:R440)</f>
        <v>0</v>
      </c>
      <c r="S430" s="229"/>
      <c r="T430" s="231">
        <f>SUM(T431:T440)</f>
        <v>0</v>
      </c>
      <c r="AR430" s="232" t="s">
        <v>88</v>
      </c>
      <c r="AT430" s="233" t="s">
        <v>77</v>
      </c>
      <c r="AU430" s="233" t="s">
        <v>86</v>
      </c>
      <c r="AY430" s="232" t="s">
        <v>187</v>
      </c>
      <c r="BK430" s="234">
        <f>SUM(BK431:BK440)</f>
        <v>0</v>
      </c>
    </row>
    <row r="431" spans="2:65" s="1" customFormat="1" ht="16.5" customHeight="1">
      <c r="B431" s="49"/>
      <c r="C431" s="237" t="s">
        <v>1911</v>
      </c>
      <c r="D431" s="237" t="s">
        <v>190</v>
      </c>
      <c r="E431" s="238" t="s">
        <v>2802</v>
      </c>
      <c r="F431" s="239" t="s">
        <v>2698</v>
      </c>
      <c r="G431" s="240" t="s">
        <v>2396</v>
      </c>
      <c r="H431" s="241">
        <v>1</v>
      </c>
      <c r="I431" s="242"/>
      <c r="J431" s="243">
        <f>ROUND(I431*H431,2)</f>
        <v>0</v>
      </c>
      <c r="K431" s="239" t="s">
        <v>34</v>
      </c>
      <c r="L431" s="75"/>
      <c r="M431" s="244" t="s">
        <v>34</v>
      </c>
      <c r="N431" s="245" t="s">
        <v>49</v>
      </c>
      <c r="O431" s="50"/>
      <c r="P431" s="246">
        <f>O431*H431</f>
        <v>0</v>
      </c>
      <c r="Q431" s="246">
        <v>0</v>
      </c>
      <c r="R431" s="246">
        <f>Q431*H431</f>
        <v>0</v>
      </c>
      <c r="S431" s="246">
        <v>0</v>
      </c>
      <c r="T431" s="247">
        <f>S431*H431</f>
        <v>0</v>
      </c>
      <c r="AR431" s="26" t="s">
        <v>338</v>
      </c>
      <c r="AT431" s="26" t="s">
        <v>190</v>
      </c>
      <c r="AU431" s="26" t="s">
        <v>88</v>
      </c>
      <c r="AY431" s="26" t="s">
        <v>187</v>
      </c>
      <c r="BE431" s="248">
        <f>IF(N431="základní",J431,0)</f>
        <v>0</v>
      </c>
      <c r="BF431" s="248">
        <f>IF(N431="snížená",J431,0)</f>
        <v>0</v>
      </c>
      <c r="BG431" s="248">
        <f>IF(N431="zákl. přenesená",J431,0)</f>
        <v>0</v>
      </c>
      <c r="BH431" s="248">
        <f>IF(N431="sníž. přenesená",J431,0)</f>
        <v>0</v>
      </c>
      <c r="BI431" s="248">
        <f>IF(N431="nulová",J431,0)</f>
        <v>0</v>
      </c>
      <c r="BJ431" s="26" t="s">
        <v>86</v>
      </c>
      <c r="BK431" s="248">
        <f>ROUND(I431*H431,2)</f>
        <v>0</v>
      </c>
      <c r="BL431" s="26" t="s">
        <v>338</v>
      </c>
      <c r="BM431" s="26" t="s">
        <v>2803</v>
      </c>
    </row>
    <row r="432" spans="2:47" s="1" customFormat="1" ht="13.5">
      <c r="B432" s="49"/>
      <c r="C432" s="77"/>
      <c r="D432" s="253" t="s">
        <v>1720</v>
      </c>
      <c r="E432" s="77"/>
      <c r="F432" s="254" t="s">
        <v>2804</v>
      </c>
      <c r="G432" s="77"/>
      <c r="H432" s="77"/>
      <c r="I432" s="207"/>
      <c r="J432" s="77"/>
      <c r="K432" s="77"/>
      <c r="L432" s="75"/>
      <c r="M432" s="255"/>
      <c r="N432" s="50"/>
      <c r="O432" s="50"/>
      <c r="P432" s="50"/>
      <c r="Q432" s="50"/>
      <c r="R432" s="50"/>
      <c r="S432" s="50"/>
      <c r="T432" s="98"/>
      <c r="AT432" s="26" t="s">
        <v>1720</v>
      </c>
      <c r="AU432" s="26" t="s">
        <v>88</v>
      </c>
    </row>
    <row r="433" spans="2:65" s="1" customFormat="1" ht="16.5" customHeight="1">
      <c r="B433" s="49"/>
      <c r="C433" s="237" t="s">
        <v>1915</v>
      </c>
      <c r="D433" s="237" t="s">
        <v>190</v>
      </c>
      <c r="E433" s="238" t="s">
        <v>2805</v>
      </c>
      <c r="F433" s="239" t="s">
        <v>2806</v>
      </c>
      <c r="G433" s="240" t="s">
        <v>2403</v>
      </c>
      <c r="H433" s="241">
        <v>1</v>
      </c>
      <c r="I433" s="242"/>
      <c r="J433" s="243">
        <f>ROUND(I433*H433,2)</f>
        <v>0</v>
      </c>
      <c r="K433" s="239" t="s">
        <v>34</v>
      </c>
      <c r="L433" s="75"/>
      <c r="M433" s="244" t="s">
        <v>34</v>
      </c>
      <c r="N433" s="245" t="s">
        <v>49</v>
      </c>
      <c r="O433" s="50"/>
      <c r="P433" s="246">
        <f>O433*H433</f>
        <v>0</v>
      </c>
      <c r="Q433" s="246">
        <v>0</v>
      </c>
      <c r="R433" s="246">
        <f>Q433*H433</f>
        <v>0</v>
      </c>
      <c r="S433" s="246">
        <v>0</v>
      </c>
      <c r="T433" s="247">
        <f>S433*H433</f>
        <v>0</v>
      </c>
      <c r="AR433" s="26" t="s">
        <v>338</v>
      </c>
      <c r="AT433" s="26" t="s">
        <v>190</v>
      </c>
      <c r="AU433" s="26" t="s">
        <v>88</v>
      </c>
      <c r="AY433" s="26" t="s">
        <v>187</v>
      </c>
      <c r="BE433" s="248">
        <f>IF(N433="základní",J433,0)</f>
        <v>0</v>
      </c>
      <c r="BF433" s="248">
        <f>IF(N433="snížená",J433,0)</f>
        <v>0</v>
      </c>
      <c r="BG433" s="248">
        <f>IF(N433="zákl. přenesená",J433,0)</f>
        <v>0</v>
      </c>
      <c r="BH433" s="248">
        <f>IF(N433="sníž. přenesená",J433,0)</f>
        <v>0</v>
      </c>
      <c r="BI433" s="248">
        <f>IF(N433="nulová",J433,0)</f>
        <v>0</v>
      </c>
      <c r="BJ433" s="26" t="s">
        <v>86</v>
      </c>
      <c r="BK433" s="248">
        <f>ROUND(I433*H433,2)</f>
        <v>0</v>
      </c>
      <c r="BL433" s="26" t="s">
        <v>338</v>
      </c>
      <c r="BM433" s="26" t="s">
        <v>2807</v>
      </c>
    </row>
    <row r="434" spans="2:47" s="1" customFormat="1" ht="13.5">
      <c r="B434" s="49"/>
      <c r="C434" s="77"/>
      <c r="D434" s="253" t="s">
        <v>1720</v>
      </c>
      <c r="E434" s="77"/>
      <c r="F434" s="254" t="s">
        <v>2808</v>
      </c>
      <c r="G434" s="77"/>
      <c r="H434" s="77"/>
      <c r="I434" s="207"/>
      <c r="J434" s="77"/>
      <c r="K434" s="77"/>
      <c r="L434" s="75"/>
      <c r="M434" s="255"/>
      <c r="N434" s="50"/>
      <c r="O434" s="50"/>
      <c r="P434" s="50"/>
      <c r="Q434" s="50"/>
      <c r="R434" s="50"/>
      <c r="S434" s="50"/>
      <c r="T434" s="98"/>
      <c r="AT434" s="26" t="s">
        <v>1720</v>
      </c>
      <c r="AU434" s="26" t="s">
        <v>88</v>
      </c>
    </row>
    <row r="435" spans="2:65" s="1" customFormat="1" ht="25.5" customHeight="1">
      <c r="B435" s="49"/>
      <c r="C435" s="237" t="s">
        <v>1919</v>
      </c>
      <c r="D435" s="237" t="s">
        <v>190</v>
      </c>
      <c r="E435" s="238" t="s">
        <v>2809</v>
      </c>
      <c r="F435" s="239" t="s">
        <v>2706</v>
      </c>
      <c r="G435" s="240" t="s">
        <v>2426</v>
      </c>
      <c r="H435" s="241">
        <v>7</v>
      </c>
      <c r="I435" s="242"/>
      <c r="J435" s="243">
        <f>ROUND(I435*H435,2)</f>
        <v>0</v>
      </c>
      <c r="K435" s="239" t="s">
        <v>34</v>
      </c>
      <c r="L435" s="75"/>
      <c r="M435" s="244" t="s">
        <v>34</v>
      </c>
      <c r="N435" s="245" t="s">
        <v>49</v>
      </c>
      <c r="O435" s="50"/>
      <c r="P435" s="246">
        <f>O435*H435</f>
        <v>0</v>
      </c>
      <c r="Q435" s="246">
        <v>0</v>
      </c>
      <c r="R435" s="246">
        <f>Q435*H435</f>
        <v>0</v>
      </c>
      <c r="S435" s="246">
        <v>0</v>
      </c>
      <c r="T435" s="247">
        <f>S435*H435</f>
        <v>0</v>
      </c>
      <c r="AR435" s="26" t="s">
        <v>338</v>
      </c>
      <c r="AT435" s="26" t="s">
        <v>190</v>
      </c>
      <c r="AU435" s="26" t="s">
        <v>88</v>
      </c>
      <c r="AY435" s="26" t="s">
        <v>187</v>
      </c>
      <c r="BE435" s="248">
        <f>IF(N435="základní",J435,0)</f>
        <v>0</v>
      </c>
      <c r="BF435" s="248">
        <f>IF(N435="snížená",J435,0)</f>
        <v>0</v>
      </c>
      <c r="BG435" s="248">
        <f>IF(N435="zákl. přenesená",J435,0)</f>
        <v>0</v>
      </c>
      <c r="BH435" s="248">
        <f>IF(N435="sníž. přenesená",J435,0)</f>
        <v>0</v>
      </c>
      <c r="BI435" s="248">
        <f>IF(N435="nulová",J435,0)</f>
        <v>0</v>
      </c>
      <c r="BJ435" s="26" t="s">
        <v>86</v>
      </c>
      <c r="BK435" s="248">
        <f>ROUND(I435*H435,2)</f>
        <v>0</v>
      </c>
      <c r="BL435" s="26" t="s">
        <v>338</v>
      </c>
      <c r="BM435" s="26" t="s">
        <v>2810</v>
      </c>
    </row>
    <row r="436" spans="2:47" s="1" customFormat="1" ht="13.5">
      <c r="B436" s="49"/>
      <c r="C436" s="77"/>
      <c r="D436" s="253" t="s">
        <v>1720</v>
      </c>
      <c r="E436" s="77"/>
      <c r="F436" s="254" t="s">
        <v>2708</v>
      </c>
      <c r="G436" s="77"/>
      <c r="H436" s="77"/>
      <c r="I436" s="207"/>
      <c r="J436" s="77"/>
      <c r="K436" s="77"/>
      <c r="L436" s="75"/>
      <c r="M436" s="255"/>
      <c r="N436" s="50"/>
      <c r="O436" s="50"/>
      <c r="P436" s="50"/>
      <c r="Q436" s="50"/>
      <c r="R436" s="50"/>
      <c r="S436" s="50"/>
      <c r="T436" s="98"/>
      <c r="AT436" s="26" t="s">
        <v>1720</v>
      </c>
      <c r="AU436" s="26" t="s">
        <v>88</v>
      </c>
    </row>
    <row r="437" spans="2:65" s="1" customFormat="1" ht="16.5" customHeight="1">
      <c r="B437" s="49"/>
      <c r="C437" s="237" t="s">
        <v>1923</v>
      </c>
      <c r="D437" s="237" t="s">
        <v>190</v>
      </c>
      <c r="E437" s="238" t="s">
        <v>2811</v>
      </c>
      <c r="F437" s="239" t="s">
        <v>2687</v>
      </c>
      <c r="G437" s="240" t="s">
        <v>2688</v>
      </c>
      <c r="H437" s="241">
        <v>1</v>
      </c>
      <c r="I437" s="242"/>
      <c r="J437" s="243">
        <f>ROUND(I437*H437,2)</f>
        <v>0</v>
      </c>
      <c r="K437" s="239" t="s">
        <v>34</v>
      </c>
      <c r="L437" s="75"/>
      <c r="M437" s="244" t="s">
        <v>34</v>
      </c>
      <c r="N437" s="245" t="s">
        <v>49</v>
      </c>
      <c r="O437" s="50"/>
      <c r="P437" s="246">
        <f>O437*H437</f>
        <v>0</v>
      </c>
      <c r="Q437" s="246">
        <v>0</v>
      </c>
      <c r="R437" s="246">
        <f>Q437*H437</f>
        <v>0</v>
      </c>
      <c r="S437" s="246">
        <v>0</v>
      </c>
      <c r="T437" s="247">
        <f>S437*H437</f>
        <v>0</v>
      </c>
      <c r="AR437" s="26" t="s">
        <v>338</v>
      </c>
      <c r="AT437" s="26" t="s">
        <v>190</v>
      </c>
      <c r="AU437" s="26" t="s">
        <v>88</v>
      </c>
      <c r="AY437" s="26" t="s">
        <v>187</v>
      </c>
      <c r="BE437" s="248">
        <f>IF(N437="základní",J437,0)</f>
        <v>0</v>
      </c>
      <c r="BF437" s="248">
        <f>IF(N437="snížená",J437,0)</f>
        <v>0</v>
      </c>
      <c r="BG437" s="248">
        <f>IF(N437="zákl. přenesená",J437,0)</f>
        <v>0</v>
      </c>
      <c r="BH437" s="248">
        <f>IF(N437="sníž. přenesená",J437,0)</f>
        <v>0</v>
      </c>
      <c r="BI437" s="248">
        <f>IF(N437="nulová",J437,0)</f>
        <v>0</v>
      </c>
      <c r="BJ437" s="26" t="s">
        <v>86</v>
      </c>
      <c r="BK437" s="248">
        <f>ROUND(I437*H437,2)</f>
        <v>0</v>
      </c>
      <c r="BL437" s="26" t="s">
        <v>338</v>
      </c>
      <c r="BM437" s="26" t="s">
        <v>2812</v>
      </c>
    </row>
    <row r="438" spans="2:65" s="1" customFormat="1" ht="16.5" customHeight="1">
      <c r="B438" s="49"/>
      <c r="C438" s="237" t="s">
        <v>1927</v>
      </c>
      <c r="D438" s="237" t="s">
        <v>190</v>
      </c>
      <c r="E438" s="238" t="s">
        <v>2813</v>
      </c>
      <c r="F438" s="239" t="s">
        <v>2441</v>
      </c>
      <c r="G438" s="240" t="s">
        <v>2442</v>
      </c>
      <c r="H438" s="241">
        <v>15</v>
      </c>
      <c r="I438" s="242"/>
      <c r="J438" s="243">
        <f>ROUND(I438*H438,2)</f>
        <v>0</v>
      </c>
      <c r="K438" s="239" t="s">
        <v>34</v>
      </c>
      <c r="L438" s="75"/>
      <c r="M438" s="244" t="s">
        <v>34</v>
      </c>
      <c r="N438" s="245" t="s">
        <v>49</v>
      </c>
      <c r="O438" s="50"/>
      <c r="P438" s="246">
        <f>O438*H438</f>
        <v>0</v>
      </c>
      <c r="Q438" s="246">
        <v>0</v>
      </c>
      <c r="R438" s="246">
        <f>Q438*H438</f>
        <v>0</v>
      </c>
      <c r="S438" s="246">
        <v>0</v>
      </c>
      <c r="T438" s="247">
        <f>S438*H438</f>
        <v>0</v>
      </c>
      <c r="AR438" s="26" t="s">
        <v>338</v>
      </c>
      <c r="AT438" s="26" t="s">
        <v>190</v>
      </c>
      <c r="AU438" s="26" t="s">
        <v>88</v>
      </c>
      <c r="AY438" s="26" t="s">
        <v>187</v>
      </c>
      <c r="BE438" s="248">
        <f>IF(N438="základní",J438,0)</f>
        <v>0</v>
      </c>
      <c r="BF438" s="248">
        <f>IF(N438="snížená",J438,0)</f>
        <v>0</v>
      </c>
      <c r="BG438" s="248">
        <f>IF(N438="zákl. přenesená",J438,0)</f>
        <v>0</v>
      </c>
      <c r="BH438" s="248">
        <f>IF(N438="sníž. přenesená",J438,0)</f>
        <v>0</v>
      </c>
      <c r="BI438" s="248">
        <f>IF(N438="nulová",J438,0)</f>
        <v>0</v>
      </c>
      <c r="BJ438" s="26" t="s">
        <v>86</v>
      </c>
      <c r="BK438" s="248">
        <f>ROUND(I438*H438,2)</f>
        <v>0</v>
      </c>
      <c r="BL438" s="26" t="s">
        <v>338</v>
      </c>
      <c r="BM438" s="26" t="s">
        <v>2814</v>
      </c>
    </row>
    <row r="439" spans="2:65" s="1" customFormat="1" ht="16.5" customHeight="1">
      <c r="B439" s="49"/>
      <c r="C439" s="237" t="s">
        <v>1931</v>
      </c>
      <c r="D439" s="237" t="s">
        <v>190</v>
      </c>
      <c r="E439" s="238" t="s">
        <v>2815</v>
      </c>
      <c r="F439" s="239" t="s">
        <v>2445</v>
      </c>
      <c r="G439" s="240" t="s">
        <v>2403</v>
      </c>
      <c r="H439" s="241">
        <v>1</v>
      </c>
      <c r="I439" s="242"/>
      <c r="J439" s="243">
        <f>ROUND(I439*H439,2)</f>
        <v>0</v>
      </c>
      <c r="K439" s="239" t="s">
        <v>34</v>
      </c>
      <c r="L439" s="75"/>
      <c r="M439" s="244" t="s">
        <v>34</v>
      </c>
      <c r="N439" s="245" t="s">
        <v>49</v>
      </c>
      <c r="O439" s="50"/>
      <c r="P439" s="246">
        <f>O439*H439</f>
        <v>0</v>
      </c>
      <c r="Q439" s="246">
        <v>0</v>
      </c>
      <c r="R439" s="246">
        <f>Q439*H439</f>
        <v>0</v>
      </c>
      <c r="S439" s="246">
        <v>0</v>
      </c>
      <c r="T439" s="247">
        <f>S439*H439</f>
        <v>0</v>
      </c>
      <c r="AR439" s="26" t="s">
        <v>338</v>
      </c>
      <c r="AT439" s="26" t="s">
        <v>190</v>
      </c>
      <c r="AU439" s="26" t="s">
        <v>88</v>
      </c>
      <c r="AY439" s="26" t="s">
        <v>187</v>
      </c>
      <c r="BE439" s="248">
        <f>IF(N439="základní",J439,0)</f>
        <v>0</v>
      </c>
      <c r="BF439" s="248">
        <f>IF(N439="snížená",J439,0)</f>
        <v>0</v>
      </c>
      <c r="BG439" s="248">
        <f>IF(N439="zákl. přenesená",J439,0)</f>
        <v>0</v>
      </c>
      <c r="BH439" s="248">
        <f>IF(N439="sníž. přenesená",J439,0)</f>
        <v>0</v>
      </c>
      <c r="BI439" s="248">
        <f>IF(N439="nulová",J439,0)</f>
        <v>0</v>
      </c>
      <c r="BJ439" s="26" t="s">
        <v>86</v>
      </c>
      <c r="BK439" s="248">
        <f>ROUND(I439*H439,2)</f>
        <v>0</v>
      </c>
      <c r="BL439" s="26" t="s">
        <v>338</v>
      </c>
      <c r="BM439" s="26" t="s">
        <v>2816</v>
      </c>
    </row>
    <row r="440" spans="2:65" s="1" customFormat="1" ht="16.5" customHeight="1">
      <c r="B440" s="49"/>
      <c r="C440" s="237" t="s">
        <v>1935</v>
      </c>
      <c r="D440" s="237" t="s">
        <v>190</v>
      </c>
      <c r="E440" s="238" t="s">
        <v>2817</v>
      </c>
      <c r="F440" s="239" t="s">
        <v>2447</v>
      </c>
      <c r="G440" s="240" t="s">
        <v>2403</v>
      </c>
      <c r="H440" s="241">
        <v>1</v>
      </c>
      <c r="I440" s="242"/>
      <c r="J440" s="243">
        <f>ROUND(I440*H440,2)</f>
        <v>0</v>
      </c>
      <c r="K440" s="239" t="s">
        <v>34</v>
      </c>
      <c r="L440" s="75"/>
      <c r="M440" s="244" t="s">
        <v>34</v>
      </c>
      <c r="N440" s="245" t="s">
        <v>49</v>
      </c>
      <c r="O440" s="50"/>
      <c r="P440" s="246">
        <f>O440*H440</f>
        <v>0</v>
      </c>
      <c r="Q440" s="246">
        <v>0</v>
      </c>
      <c r="R440" s="246">
        <f>Q440*H440</f>
        <v>0</v>
      </c>
      <c r="S440" s="246">
        <v>0</v>
      </c>
      <c r="T440" s="247">
        <f>S440*H440</f>
        <v>0</v>
      </c>
      <c r="AR440" s="26" t="s">
        <v>338</v>
      </c>
      <c r="AT440" s="26" t="s">
        <v>190</v>
      </c>
      <c r="AU440" s="26" t="s">
        <v>88</v>
      </c>
      <c r="AY440" s="26" t="s">
        <v>187</v>
      </c>
      <c r="BE440" s="248">
        <f>IF(N440="základní",J440,0)</f>
        <v>0</v>
      </c>
      <c r="BF440" s="248">
        <f>IF(N440="snížená",J440,0)</f>
        <v>0</v>
      </c>
      <c r="BG440" s="248">
        <f>IF(N440="zákl. přenesená",J440,0)</f>
        <v>0</v>
      </c>
      <c r="BH440" s="248">
        <f>IF(N440="sníž. přenesená",J440,0)</f>
        <v>0</v>
      </c>
      <c r="BI440" s="248">
        <f>IF(N440="nulová",J440,0)</f>
        <v>0</v>
      </c>
      <c r="BJ440" s="26" t="s">
        <v>86</v>
      </c>
      <c r="BK440" s="248">
        <f>ROUND(I440*H440,2)</f>
        <v>0</v>
      </c>
      <c r="BL440" s="26" t="s">
        <v>338</v>
      </c>
      <c r="BM440" s="26" t="s">
        <v>2818</v>
      </c>
    </row>
    <row r="441" spans="2:63" s="11" customFormat="1" ht="29.85" customHeight="1">
      <c r="B441" s="221"/>
      <c r="C441" s="222"/>
      <c r="D441" s="223" t="s">
        <v>77</v>
      </c>
      <c r="E441" s="235" t="s">
        <v>329</v>
      </c>
      <c r="F441" s="235" t="s">
        <v>2819</v>
      </c>
      <c r="G441" s="222"/>
      <c r="H441" s="222"/>
      <c r="I441" s="225"/>
      <c r="J441" s="236">
        <f>BK441</f>
        <v>0</v>
      </c>
      <c r="K441" s="222"/>
      <c r="L441" s="227"/>
      <c r="M441" s="228"/>
      <c r="N441" s="229"/>
      <c r="O441" s="229"/>
      <c r="P441" s="230">
        <f>SUM(P442:P459)</f>
        <v>0</v>
      </c>
      <c r="Q441" s="229"/>
      <c r="R441" s="230">
        <f>SUM(R442:R459)</f>
        <v>0</v>
      </c>
      <c r="S441" s="229"/>
      <c r="T441" s="231">
        <f>SUM(T442:T459)</f>
        <v>0</v>
      </c>
      <c r="AR441" s="232" t="s">
        <v>88</v>
      </c>
      <c r="AT441" s="233" t="s">
        <v>77</v>
      </c>
      <c r="AU441" s="233" t="s">
        <v>86</v>
      </c>
      <c r="AY441" s="232" t="s">
        <v>187</v>
      </c>
      <c r="BK441" s="234">
        <f>SUM(BK442:BK459)</f>
        <v>0</v>
      </c>
    </row>
    <row r="442" spans="2:65" s="1" customFormat="1" ht="16.5" customHeight="1">
      <c r="B442" s="49"/>
      <c r="C442" s="237" t="s">
        <v>1939</v>
      </c>
      <c r="D442" s="237" t="s">
        <v>190</v>
      </c>
      <c r="E442" s="238" t="s">
        <v>2820</v>
      </c>
      <c r="F442" s="239" t="s">
        <v>2501</v>
      </c>
      <c r="G442" s="240" t="s">
        <v>2403</v>
      </c>
      <c r="H442" s="241">
        <v>1</v>
      </c>
      <c r="I442" s="242"/>
      <c r="J442" s="243">
        <f>ROUND(I442*H442,2)</f>
        <v>0</v>
      </c>
      <c r="K442" s="239" t="s">
        <v>34</v>
      </c>
      <c r="L442" s="75"/>
      <c r="M442" s="244" t="s">
        <v>34</v>
      </c>
      <c r="N442" s="245" t="s">
        <v>49</v>
      </c>
      <c r="O442" s="50"/>
      <c r="P442" s="246">
        <f>O442*H442</f>
        <v>0</v>
      </c>
      <c r="Q442" s="246">
        <v>0</v>
      </c>
      <c r="R442" s="246">
        <f>Q442*H442</f>
        <v>0</v>
      </c>
      <c r="S442" s="246">
        <v>0</v>
      </c>
      <c r="T442" s="247">
        <f>S442*H442</f>
        <v>0</v>
      </c>
      <c r="AR442" s="26" t="s">
        <v>338</v>
      </c>
      <c r="AT442" s="26" t="s">
        <v>190</v>
      </c>
      <c r="AU442" s="26" t="s">
        <v>88</v>
      </c>
      <c r="AY442" s="26" t="s">
        <v>187</v>
      </c>
      <c r="BE442" s="248">
        <f>IF(N442="základní",J442,0)</f>
        <v>0</v>
      </c>
      <c r="BF442" s="248">
        <f>IF(N442="snížená",J442,0)</f>
        <v>0</v>
      </c>
      <c r="BG442" s="248">
        <f>IF(N442="zákl. přenesená",J442,0)</f>
        <v>0</v>
      </c>
      <c r="BH442" s="248">
        <f>IF(N442="sníž. přenesená",J442,0)</f>
        <v>0</v>
      </c>
      <c r="BI442" s="248">
        <f>IF(N442="nulová",J442,0)</f>
        <v>0</v>
      </c>
      <c r="BJ442" s="26" t="s">
        <v>86</v>
      </c>
      <c r="BK442" s="248">
        <f>ROUND(I442*H442,2)</f>
        <v>0</v>
      </c>
      <c r="BL442" s="26" t="s">
        <v>338</v>
      </c>
      <c r="BM442" s="26" t="s">
        <v>2821</v>
      </c>
    </row>
    <row r="443" spans="2:47" s="1" customFormat="1" ht="13.5">
      <c r="B443" s="49"/>
      <c r="C443" s="77"/>
      <c r="D443" s="253" t="s">
        <v>1720</v>
      </c>
      <c r="E443" s="77"/>
      <c r="F443" s="254" t="s">
        <v>2822</v>
      </c>
      <c r="G443" s="77"/>
      <c r="H443" s="77"/>
      <c r="I443" s="207"/>
      <c r="J443" s="77"/>
      <c r="K443" s="77"/>
      <c r="L443" s="75"/>
      <c r="M443" s="255"/>
      <c r="N443" s="50"/>
      <c r="O443" s="50"/>
      <c r="P443" s="50"/>
      <c r="Q443" s="50"/>
      <c r="R443" s="50"/>
      <c r="S443" s="50"/>
      <c r="T443" s="98"/>
      <c r="AT443" s="26" t="s">
        <v>1720</v>
      </c>
      <c r="AU443" s="26" t="s">
        <v>88</v>
      </c>
    </row>
    <row r="444" spans="2:65" s="1" customFormat="1" ht="16.5" customHeight="1">
      <c r="B444" s="49"/>
      <c r="C444" s="237" t="s">
        <v>1943</v>
      </c>
      <c r="D444" s="237" t="s">
        <v>190</v>
      </c>
      <c r="E444" s="238" t="s">
        <v>2823</v>
      </c>
      <c r="F444" s="239" t="s">
        <v>2504</v>
      </c>
      <c r="G444" s="240" t="s">
        <v>2403</v>
      </c>
      <c r="H444" s="241">
        <v>2</v>
      </c>
      <c r="I444" s="242"/>
      <c r="J444" s="243">
        <f>ROUND(I444*H444,2)</f>
        <v>0</v>
      </c>
      <c r="K444" s="239" t="s">
        <v>34</v>
      </c>
      <c r="L444" s="75"/>
      <c r="M444" s="244" t="s">
        <v>34</v>
      </c>
      <c r="N444" s="245" t="s">
        <v>49</v>
      </c>
      <c r="O444" s="50"/>
      <c r="P444" s="246">
        <f>O444*H444</f>
        <v>0</v>
      </c>
      <c r="Q444" s="246">
        <v>0</v>
      </c>
      <c r="R444" s="246">
        <f>Q444*H444</f>
        <v>0</v>
      </c>
      <c r="S444" s="246">
        <v>0</v>
      </c>
      <c r="T444" s="247">
        <f>S444*H444</f>
        <v>0</v>
      </c>
      <c r="AR444" s="26" t="s">
        <v>338</v>
      </c>
      <c r="AT444" s="26" t="s">
        <v>190</v>
      </c>
      <c r="AU444" s="26" t="s">
        <v>88</v>
      </c>
      <c r="AY444" s="26" t="s">
        <v>187</v>
      </c>
      <c r="BE444" s="248">
        <f>IF(N444="základní",J444,0)</f>
        <v>0</v>
      </c>
      <c r="BF444" s="248">
        <f>IF(N444="snížená",J444,0)</f>
        <v>0</v>
      </c>
      <c r="BG444" s="248">
        <f>IF(N444="zákl. přenesená",J444,0)</f>
        <v>0</v>
      </c>
      <c r="BH444" s="248">
        <f>IF(N444="sníž. přenesená",J444,0)</f>
        <v>0</v>
      </c>
      <c r="BI444" s="248">
        <f>IF(N444="nulová",J444,0)</f>
        <v>0</v>
      </c>
      <c r="BJ444" s="26" t="s">
        <v>86</v>
      </c>
      <c r="BK444" s="248">
        <f>ROUND(I444*H444,2)</f>
        <v>0</v>
      </c>
      <c r="BL444" s="26" t="s">
        <v>338</v>
      </c>
      <c r="BM444" s="26" t="s">
        <v>2824</v>
      </c>
    </row>
    <row r="445" spans="2:65" s="1" customFormat="1" ht="16.5" customHeight="1">
      <c r="B445" s="49"/>
      <c r="C445" s="237" t="s">
        <v>1949</v>
      </c>
      <c r="D445" s="237" t="s">
        <v>190</v>
      </c>
      <c r="E445" s="238" t="s">
        <v>2825</v>
      </c>
      <c r="F445" s="239" t="s">
        <v>2506</v>
      </c>
      <c r="G445" s="240" t="s">
        <v>2403</v>
      </c>
      <c r="H445" s="241">
        <v>1</v>
      </c>
      <c r="I445" s="242"/>
      <c r="J445" s="243">
        <f>ROUND(I445*H445,2)</f>
        <v>0</v>
      </c>
      <c r="K445" s="239" t="s">
        <v>34</v>
      </c>
      <c r="L445" s="75"/>
      <c r="M445" s="244" t="s">
        <v>34</v>
      </c>
      <c r="N445" s="245" t="s">
        <v>49</v>
      </c>
      <c r="O445" s="50"/>
      <c r="P445" s="246">
        <f>O445*H445</f>
        <v>0</v>
      </c>
      <c r="Q445" s="246">
        <v>0</v>
      </c>
      <c r="R445" s="246">
        <f>Q445*H445</f>
        <v>0</v>
      </c>
      <c r="S445" s="246">
        <v>0</v>
      </c>
      <c r="T445" s="247">
        <f>S445*H445</f>
        <v>0</v>
      </c>
      <c r="AR445" s="26" t="s">
        <v>338</v>
      </c>
      <c r="AT445" s="26" t="s">
        <v>190</v>
      </c>
      <c r="AU445" s="26" t="s">
        <v>88</v>
      </c>
      <c r="AY445" s="26" t="s">
        <v>187</v>
      </c>
      <c r="BE445" s="248">
        <f>IF(N445="základní",J445,0)</f>
        <v>0</v>
      </c>
      <c r="BF445" s="248">
        <f>IF(N445="snížená",J445,0)</f>
        <v>0</v>
      </c>
      <c r="BG445" s="248">
        <f>IF(N445="zákl. přenesená",J445,0)</f>
        <v>0</v>
      </c>
      <c r="BH445" s="248">
        <f>IF(N445="sníž. přenesená",J445,0)</f>
        <v>0</v>
      </c>
      <c r="BI445" s="248">
        <f>IF(N445="nulová",J445,0)</f>
        <v>0</v>
      </c>
      <c r="BJ445" s="26" t="s">
        <v>86</v>
      </c>
      <c r="BK445" s="248">
        <f>ROUND(I445*H445,2)</f>
        <v>0</v>
      </c>
      <c r="BL445" s="26" t="s">
        <v>338</v>
      </c>
      <c r="BM445" s="26" t="s">
        <v>2826</v>
      </c>
    </row>
    <row r="446" spans="2:47" s="1" customFormat="1" ht="13.5">
      <c r="B446" s="49"/>
      <c r="C446" s="77"/>
      <c r="D446" s="253" t="s">
        <v>1720</v>
      </c>
      <c r="E446" s="77"/>
      <c r="F446" s="254" t="s">
        <v>2507</v>
      </c>
      <c r="G446" s="77"/>
      <c r="H446" s="77"/>
      <c r="I446" s="207"/>
      <c r="J446" s="77"/>
      <c r="K446" s="77"/>
      <c r="L446" s="75"/>
      <c r="M446" s="255"/>
      <c r="N446" s="50"/>
      <c r="O446" s="50"/>
      <c r="P446" s="50"/>
      <c r="Q446" s="50"/>
      <c r="R446" s="50"/>
      <c r="S446" s="50"/>
      <c r="T446" s="98"/>
      <c r="AT446" s="26" t="s">
        <v>1720</v>
      </c>
      <c r="AU446" s="26" t="s">
        <v>88</v>
      </c>
    </row>
    <row r="447" spans="2:65" s="1" customFormat="1" ht="16.5" customHeight="1">
      <c r="B447" s="49"/>
      <c r="C447" s="237" t="s">
        <v>1957</v>
      </c>
      <c r="D447" s="237" t="s">
        <v>190</v>
      </c>
      <c r="E447" s="238" t="s">
        <v>2827</v>
      </c>
      <c r="F447" s="239" t="s">
        <v>2509</v>
      </c>
      <c r="G447" s="240" t="s">
        <v>2403</v>
      </c>
      <c r="H447" s="241">
        <v>1</v>
      </c>
      <c r="I447" s="242"/>
      <c r="J447" s="243">
        <f>ROUND(I447*H447,2)</f>
        <v>0</v>
      </c>
      <c r="K447" s="239" t="s">
        <v>34</v>
      </c>
      <c r="L447" s="75"/>
      <c r="M447" s="244" t="s">
        <v>34</v>
      </c>
      <c r="N447" s="245" t="s">
        <v>49</v>
      </c>
      <c r="O447" s="50"/>
      <c r="P447" s="246">
        <f>O447*H447</f>
        <v>0</v>
      </c>
      <c r="Q447" s="246">
        <v>0</v>
      </c>
      <c r="R447" s="246">
        <f>Q447*H447</f>
        <v>0</v>
      </c>
      <c r="S447" s="246">
        <v>0</v>
      </c>
      <c r="T447" s="247">
        <f>S447*H447</f>
        <v>0</v>
      </c>
      <c r="AR447" s="26" t="s">
        <v>338</v>
      </c>
      <c r="AT447" s="26" t="s">
        <v>190</v>
      </c>
      <c r="AU447" s="26" t="s">
        <v>88</v>
      </c>
      <c r="AY447" s="26" t="s">
        <v>187</v>
      </c>
      <c r="BE447" s="248">
        <f>IF(N447="základní",J447,0)</f>
        <v>0</v>
      </c>
      <c r="BF447" s="248">
        <f>IF(N447="snížená",J447,0)</f>
        <v>0</v>
      </c>
      <c r="BG447" s="248">
        <f>IF(N447="zákl. přenesená",J447,0)</f>
        <v>0</v>
      </c>
      <c r="BH447" s="248">
        <f>IF(N447="sníž. přenesená",J447,0)</f>
        <v>0</v>
      </c>
      <c r="BI447" s="248">
        <f>IF(N447="nulová",J447,0)</f>
        <v>0</v>
      </c>
      <c r="BJ447" s="26" t="s">
        <v>86</v>
      </c>
      <c r="BK447" s="248">
        <f>ROUND(I447*H447,2)</f>
        <v>0</v>
      </c>
      <c r="BL447" s="26" t="s">
        <v>338</v>
      </c>
      <c r="BM447" s="26" t="s">
        <v>2828</v>
      </c>
    </row>
    <row r="448" spans="2:47" s="1" customFormat="1" ht="13.5">
      <c r="B448" s="49"/>
      <c r="C448" s="77"/>
      <c r="D448" s="253" t="s">
        <v>1720</v>
      </c>
      <c r="E448" s="77"/>
      <c r="F448" s="254" t="s">
        <v>2829</v>
      </c>
      <c r="G448" s="77"/>
      <c r="H448" s="77"/>
      <c r="I448" s="207"/>
      <c r="J448" s="77"/>
      <c r="K448" s="77"/>
      <c r="L448" s="75"/>
      <c r="M448" s="255"/>
      <c r="N448" s="50"/>
      <c r="O448" s="50"/>
      <c r="P448" s="50"/>
      <c r="Q448" s="50"/>
      <c r="R448" s="50"/>
      <c r="S448" s="50"/>
      <c r="T448" s="98"/>
      <c r="AT448" s="26" t="s">
        <v>1720</v>
      </c>
      <c r="AU448" s="26" t="s">
        <v>88</v>
      </c>
    </row>
    <row r="449" spans="2:65" s="1" customFormat="1" ht="16.5" customHeight="1">
      <c r="B449" s="49"/>
      <c r="C449" s="237" t="s">
        <v>1961</v>
      </c>
      <c r="D449" s="237" t="s">
        <v>190</v>
      </c>
      <c r="E449" s="238" t="s">
        <v>2830</v>
      </c>
      <c r="F449" s="239" t="s">
        <v>2538</v>
      </c>
      <c r="G449" s="240" t="s">
        <v>2403</v>
      </c>
      <c r="H449" s="241">
        <v>1</v>
      </c>
      <c r="I449" s="242"/>
      <c r="J449" s="243">
        <f>ROUND(I449*H449,2)</f>
        <v>0</v>
      </c>
      <c r="K449" s="239" t="s">
        <v>34</v>
      </c>
      <c r="L449" s="75"/>
      <c r="M449" s="244" t="s">
        <v>34</v>
      </c>
      <c r="N449" s="245" t="s">
        <v>49</v>
      </c>
      <c r="O449" s="50"/>
      <c r="P449" s="246">
        <f>O449*H449</f>
        <v>0</v>
      </c>
      <c r="Q449" s="246">
        <v>0</v>
      </c>
      <c r="R449" s="246">
        <f>Q449*H449</f>
        <v>0</v>
      </c>
      <c r="S449" s="246">
        <v>0</v>
      </c>
      <c r="T449" s="247">
        <f>S449*H449</f>
        <v>0</v>
      </c>
      <c r="AR449" s="26" t="s">
        <v>338</v>
      </c>
      <c r="AT449" s="26" t="s">
        <v>190</v>
      </c>
      <c r="AU449" s="26" t="s">
        <v>88</v>
      </c>
      <c r="AY449" s="26" t="s">
        <v>187</v>
      </c>
      <c r="BE449" s="248">
        <f>IF(N449="základní",J449,0)</f>
        <v>0</v>
      </c>
      <c r="BF449" s="248">
        <f>IF(N449="snížená",J449,0)</f>
        <v>0</v>
      </c>
      <c r="BG449" s="248">
        <f>IF(N449="zákl. přenesená",J449,0)</f>
        <v>0</v>
      </c>
      <c r="BH449" s="248">
        <f>IF(N449="sníž. přenesená",J449,0)</f>
        <v>0</v>
      </c>
      <c r="BI449" s="248">
        <f>IF(N449="nulová",J449,0)</f>
        <v>0</v>
      </c>
      <c r="BJ449" s="26" t="s">
        <v>86</v>
      </c>
      <c r="BK449" s="248">
        <f>ROUND(I449*H449,2)</f>
        <v>0</v>
      </c>
      <c r="BL449" s="26" t="s">
        <v>338</v>
      </c>
      <c r="BM449" s="26" t="s">
        <v>2831</v>
      </c>
    </row>
    <row r="450" spans="2:47" s="1" customFormat="1" ht="13.5">
      <c r="B450" s="49"/>
      <c r="C450" s="77"/>
      <c r="D450" s="253" t="s">
        <v>1720</v>
      </c>
      <c r="E450" s="77"/>
      <c r="F450" s="254" t="s">
        <v>2832</v>
      </c>
      <c r="G450" s="77"/>
      <c r="H450" s="77"/>
      <c r="I450" s="207"/>
      <c r="J450" s="77"/>
      <c r="K450" s="77"/>
      <c r="L450" s="75"/>
      <c r="M450" s="255"/>
      <c r="N450" s="50"/>
      <c r="O450" s="50"/>
      <c r="P450" s="50"/>
      <c r="Q450" s="50"/>
      <c r="R450" s="50"/>
      <c r="S450" s="50"/>
      <c r="T450" s="98"/>
      <c r="AT450" s="26" t="s">
        <v>1720</v>
      </c>
      <c r="AU450" s="26" t="s">
        <v>88</v>
      </c>
    </row>
    <row r="451" spans="2:65" s="1" customFormat="1" ht="16.5" customHeight="1">
      <c r="B451" s="49"/>
      <c r="C451" s="237" t="s">
        <v>1966</v>
      </c>
      <c r="D451" s="237" t="s">
        <v>190</v>
      </c>
      <c r="E451" s="238" t="s">
        <v>2833</v>
      </c>
      <c r="F451" s="239" t="s">
        <v>2515</v>
      </c>
      <c r="G451" s="240" t="s">
        <v>2403</v>
      </c>
      <c r="H451" s="241">
        <v>1</v>
      </c>
      <c r="I451" s="242"/>
      <c r="J451" s="243">
        <f>ROUND(I451*H451,2)</f>
        <v>0</v>
      </c>
      <c r="K451" s="239" t="s">
        <v>34</v>
      </c>
      <c r="L451" s="75"/>
      <c r="M451" s="244" t="s">
        <v>34</v>
      </c>
      <c r="N451" s="245" t="s">
        <v>49</v>
      </c>
      <c r="O451" s="50"/>
      <c r="P451" s="246">
        <f>O451*H451</f>
        <v>0</v>
      </c>
      <c r="Q451" s="246">
        <v>0</v>
      </c>
      <c r="R451" s="246">
        <f>Q451*H451</f>
        <v>0</v>
      </c>
      <c r="S451" s="246">
        <v>0</v>
      </c>
      <c r="T451" s="247">
        <f>S451*H451</f>
        <v>0</v>
      </c>
      <c r="AR451" s="26" t="s">
        <v>338</v>
      </c>
      <c r="AT451" s="26" t="s">
        <v>190</v>
      </c>
      <c r="AU451" s="26" t="s">
        <v>88</v>
      </c>
      <c r="AY451" s="26" t="s">
        <v>187</v>
      </c>
      <c r="BE451" s="248">
        <f>IF(N451="základní",J451,0)</f>
        <v>0</v>
      </c>
      <c r="BF451" s="248">
        <f>IF(N451="snížená",J451,0)</f>
        <v>0</v>
      </c>
      <c r="BG451" s="248">
        <f>IF(N451="zákl. přenesená",J451,0)</f>
        <v>0</v>
      </c>
      <c r="BH451" s="248">
        <f>IF(N451="sníž. přenesená",J451,0)</f>
        <v>0</v>
      </c>
      <c r="BI451" s="248">
        <f>IF(N451="nulová",J451,0)</f>
        <v>0</v>
      </c>
      <c r="BJ451" s="26" t="s">
        <v>86</v>
      </c>
      <c r="BK451" s="248">
        <f>ROUND(I451*H451,2)</f>
        <v>0</v>
      </c>
      <c r="BL451" s="26" t="s">
        <v>338</v>
      </c>
      <c r="BM451" s="26" t="s">
        <v>2834</v>
      </c>
    </row>
    <row r="452" spans="2:47" s="1" customFormat="1" ht="13.5">
      <c r="B452" s="49"/>
      <c r="C452" s="77"/>
      <c r="D452" s="253" t="s">
        <v>1720</v>
      </c>
      <c r="E452" s="77"/>
      <c r="F452" s="254" t="s">
        <v>2516</v>
      </c>
      <c r="G452" s="77"/>
      <c r="H452" s="77"/>
      <c r="I452" s="207"/>
      <c r="J452" s="77"/>
      <c r="K452" s="77"/>
      <c r="L452" s="75"/>
      <c r="M452" s="255"/>
      <c r="N452" s="50"/>
      <c r="O452" s="50"/>
      <c r="P452" s="50"/>
      <c r="Q452" s="50"/>
      <c r="R452" s="50"/>
      <c r="S452" s="50"/>
      <c r="T452" s="98"/>
      <c r="AT452" s="26" t="s">
        <v>1720</v>
      </c>
      <c r="AU452" s="26" t="s">
        <v>88</v>
      </c>
    </row>
    <row r="453" spans="2:65" s="1" customFormat="1" ht="16.5" customHeight="1">
      <c r="B453" s="49"/>
      <c r="C453" s="237" t="s">
        <v>1971</v>
      </c>
      <c r="D453" s="237" t="s">
        <v>190</v>
      </c>
      <c r="E453" s="238" t="s">
        <v>2835</v>
      </c>
      <c r="F453" s="239" t="s">
        <v>2467</v>
      </c>
      <c r="G453" s="240" t="s">
        <v>2403</v>
      </c>
      <c r="H453" s="241">
        <v>2</v>
      </c>
      <c r="I453" s="242"/>
      <c r="J453" s="243">
        <f>ROUND(I453*H453,2)</f>
        <v>0</v>
      </c>
      <c r="K453" s="239" t="s">
        <v>34</v>
      </c>
      <c r="L453" s="75"/>
      <c r="M453" s="244" t="s">
        <v>34</v>
      </c>
      <c r="N453" s="245" t="s">
        <v>49</v>
      </c>
      <c r="O453" s="50"/>
      <c r="P453" s="246">
        <f>O453*H453</f>
        <v>0</v>
      </c>
      <c r="Q453" s="246">
        <v>0</v>
      </c>
      <c r="R453" s="246">
        <f>Q453*H453</f>
        <v>0</v>
      </c>
      <c r="S453" s="246">
        <v>0</v>
      </c>
      <c r="T453" s="247">
        <f>S453*H453</f>
        <v>0</v>
      </c>
      <c r="AR453" s="26" t="s">
        <v>338</v>
      </c>
      <c r="AT453" s="26" t="s">
        <v>190</v>
      </c>
      <c r="AU453" s="26" t="s">
        <v>88</v>
      </c>
      <c r="AY453" s="26" t="s">
        <v>187</v>
      </c>
      <c r="BE453" s="248">
        <f>IF(N453="základní",J453,0)</f>
        <v>0</v>
      </c>
      <c r="BF453" s="248">
        <f>IF(N453="snížená",J453,0)</f>
        <v>0</v>
      </c>
      <c r="BG453" s="248">
        <f>IF(N453="zákl. přenesená",J453,0)</f>
        <v>0</v>
      </c>
      <c r="BH453" s="248">
        <f>IF(N453="sníž. přenesená",J453,0)</f>
        <v>0</v>
      </c>
      <c r="BI453" s="248">
        <f>IF(N453="nulová",J453,0)</f>
        <v>0</v>
      </c>
      <c r="BJ453" s="26" t="s">
        <v>86</v>
      </c>
      <c r="BK453" s="248">
        <f>ROUND(I453*H453,2)</f>
        <v>0</v>
      </c>
      <c r="BL453" s="26" t="s">
        <v>338</v>
      </c>
      <c r="BM453" s="26" t="s">
        <v>2836</v>
      </c>
    </row>
    <row r="454" spans="2:47" s="1" customFormat="1" ht="13.5">
      <c r="B454" s="49"/>
      <c r="C454" s="77"/>
      <c r="D454" s="253" t="s">
        <v>1720</v>
      </c>
      <c r="E454" s="77"/>
      <c r="F454" s="254" t="s">
        <v>2468</v>
      </c>
      <c r="G454" s="77"/>
      <c r="H454" s="77"/>
      <c r="I454" s="207"/>
      <c r="J454" s="77"/>
      <c r="K454" s="77"/>
      <c r="L454" s="75"/>
      <c r="M454" s="255"/>
      <c r="N454" s="50"/>
      <c r="O454" s="50"/>
      <c r="P454" s="50"/>
      <c r="Q454" s="50"/>
      <c r="R454" s="50"/>
      <c r="S454" s="50"/>
      <c r="T454" s="98"/>
      <c r="AT454" s="26" t="s">
        <v>1720</v>
      </c>
      <c r="AU454" s="26" t="s">
        <v>88</v>
      </c>
    </row>
    <row r="455" spans="2:65" s="1" customFormat="1" ht="25.5" customHeight="1">
      <c r="B455" s="49"/>
      <c r="C455" s="237" t="s">
        <v>1977</v>
      </c>
      <c r="D455" s="237" t="s">
        <v>190</v>
      </c>
      <c r="E455" s="238" t="s">
        <v>2837</v>
      </c>
      <c r="F455" s="239" t="s">
        <v>2606</v>
      </c>
      <c r="G455" s="240" t="s">
        <v>2426</v>
      </c>
      <c r="H455" s="241">
        <v>3</v>
      </c>
      <c r="I455" s="242"/>
      <c r="J455" s="243">
        <f>ROUND(I455*H455,2)</f>
        <v>0</v>
      </c>
      <c r="K455" s="239" t="s">
        <v>34</v>
      </c>
      <c r="L455" s="75"/>
      <c r="M455" s="244" t="s">
        <v>34</v>
      </c>
      <c r="N455" s="245" t="s">
        <v>49</v>
      </c>
      <c r="O455" s="50"/>
      <c r="P455" s="246">
        <f>O455*H455</f>
        <v>0</v>
      </c>
      <c r="Q455" s="246">
        <v>0</v>
      </c>
      <c r="R455" s="246">
        <f>Q455*H455</f>
        <v>0</v>
      </c>
      <c r="S455" s="246">
        <v>0</v>
      </c>
      <c r="T455" s="247">
        <f>S455*H455</f>
        <v>0</v>
      </c>
      <c r="AR455" s="26" t="s">
        <v>338</v>
      </c>
      <c r="AT455" s="26" t="s">
        <v>190</v>
      </c>
      <c r="AU455" s="26" t="s">
        <v>88</v>
      </c>
      <c r="AY455" s="26" t="s">
        <v>187</v>
      </c>
      <c r="BE455" s="248">
        <f>IF(N455="základní",J455,0)</f>
        <v>0</v>
      </c>
      <c r="BF455" s="248">
        <f>IF(N455="snížená",J455,0)</f>
        <v>0</v>
      </c>
      <c r="BG455" s="248">
        <f>IF(N455="zákl. přenesená",J455,0)</f>
        <v>0</v>
      </c>
      <c r="BH455" s="248">
        <f>IF(N455="sníž. přenesená",J455,0)</f>
        <v>0</v>
      </c>
      <c r="BI455" s="248">
        <f>IF(N455="nulová",J455,0)</f>
        <v>0</v>
      </c>
      <c r="BJ455" s="26" t="s">
        <v>86</v>
      </c>
      <c r="BK455" s="248">
        <f>ROUND(I455*H455,2)</f>
        <v>0</v>
      </c>
      <c r="BL455" s="26" t="s">
        <v>338</v>
      </c>
      <c r="BM455" s="26" t="s">
        <v>2838</v>
      </c>
    </row>
    <row r="456" spans="2:65" s="1" customFormat="1" ht="25.5" customHeight="1">
      <c r="B456" s="49"/>
      <c r="C456" s="237" t="s">
        <v>1985</v>
      </c>
      <c r="D456" s="237" t="s">
        <v>190</v>
      </c>
      <c r="E456" s="238" t="s">
        <v>2839</v>
      </c>
      <c r="F456" s="239" t="s">
        <v>2557</v>
      </c>
      <c r="G456" s="240" t="s">
        <v>2403</v>
      </c>
      <c r="H456" s="241">
        <v>4</v>
      </c>
      <c r="I456" s="242"/>
      <c r="J456" s="243">
        <f>ROUND(I456*H456,2)</f>
        <v>0</v>
      </c>
      <c r="K456" s="239" t="s">
        <v>34</v>
      </c>
      <c r="L456" s="75"/>
      <c r="M456" s="244" t="s">
        <v>34</v>
      </c>
      <c r="N456" s="245" t="s">
        <v>49</v>
      </c>
      <c r="O456" s="50"/>
      <c r="P456" s="246">
        <f>O456*H456</f>
        <v>0</v>
      </c>
      <c r="Q456" s="246">
        <v>0</v>
      </c>
      <c r="R456" s="246">
        <f>Q456*H456</f>
        <v>0</v>
      </c>
      <c r="S456" s="246">
        <v>0</v>
      </c>
      <c r="T456" s="247">
        <f>S456*H456</f>
        <v>0</v>
      </c>
      <c r="AR456" s="26" t="s">
        <v>338</v>
      </c>
      <c r="AT456" s="26" t="s">
        <v>190</v>
      </c>
      <c r="AU456" s="26" t="s">
        <v>88</v>
      </c>
      <c r="AY456" s="26" t="s">
        <v>187</v>
      </c>
      <c r="BE456" s="248">
        <f>IF(N456="základní",J456,0)</f>
        <v>0</v>
      </c>
      <c r="BF456" s="248">
        <f>IF(N456="snížená",J456,0)</f>
        <v>0</v>
      </c>
      <c r="BG456" s="248">
        <f>IF(N456="zákl. přenesená",J456,0)</f>
        <v>0</v>
      </c>
      <c r="BH456" s="248">
        <f>IF(N456="sníž. přenesená",J456,0)</f>
        <v>0</v>
      </c>
      <c r="BI456" s="248">
        <f>IF(N456="nulová",J456,0)</f>
        <v>0</v>
      </c>
      <c r="BJ456" s="26" t="s">
        <v>86</v>
      </c>
      <c r="BK456" s="248">
        <f>ROUND(I456*H456,2)</f>
        <v>0</v>
      </c>
      <c r="BL456" s="26" t="s">
        <v>338</v>
      </c>
      <c r="BM456" s="26" t="s">
        <v>2840</v>
      </c>
    </row>
    <row r="457" spans="2:65" s="1" customFormat="1" ht="16.5" customHeight="1">
      <c r="B457" s="49"/>
      <c r="C457" s="237" t="s">
        <v>1990</v>
      </c>
      <c r="D457" s="237" t="s">
        <v>190</v>
      </c>
      <c r="E457" s="238" t="s">
        <v>2841</v>
      </c>
      <c r="F457" s="239" t="s">
        <v>2441</v>
      </c>
      <c r="G457" s="240" t="s">
        <v>2442</v>
      </c>
      <c r="H457" s="241">
        <v>2</v>
      </c>
      <c r="I457" s="242"/>
      <c r="J457" s="243">
        <f>ROUND(I457*H457,2)</f>
        <v>0</v>
      </c>
      <c r="K457" s="239" t="s">
        <v>34</v>
      </c>
      <c r="L457" s="75"/>
      <c r="M457" s="244" t="s">
        <v>34</v>
      </c>
      <c r="N457" s="245" t="s">
        <v>49</v>
      </c>
      <c r="O457" s="50"/>
      <c r="P457" s="246">
        <f>O457*H457</f>
        <v>0</v>
      </c>
      <c r="Q457" s="246">
        <v>0</v>
      </c>
      <c r="R457" s="246">
        <f>Q457*H457</f>
        <v>0</v>
      </c>
      <c r="S457" s="246">
        <v>0</v>
      </c>
      <c r="T457" s="247">
        <f>S457*H457</f>
        <v>0</v>
      </c>
      <c r="AR457" s="26" t="s">
        <v>338</v>
      </c>
      <c r="AT457" s="26" t="s">
        <v>190</v>
      </c>
      <c r="AU457" s="26" t="s">
        <v>88</v>
      </c>
      <c r="AY457" s="26" t="s">
        <v>187</v>
      </c>
      <c r="BE457" s="248">
        <f>IF(N457="základní",J457,0)</f>
        <v>0</v>
      </c>
      <c r="BF457" s="248">
        <f>IF(N457="snížená",J457,0)</f>
        <v>0</v>
      </c>
      <c r="BG457" s="248">
        <f>IF(N457="zákl. přenesená",J457,0)</f>
        <v>0</v>
      </c>
      <c r="BH457" s="248">
        <f>IF(N457="sníž. přenesená",J457,0)</f>
        <v>0</v>
      </c>
      <c r="BI457" s="248">
        <f>IF(N457="nulová",J457,0)</f>
        <v>0</v>
      </c>
      <c r="BJ457" s="26" t="s">
        <v>86</v>
      </c>
      <c r="BK457" s="248">
        <f>ROUND(I457*H457,2)</f>
        <v>0</v>
      </c>
      <c r="BL457" s="26" t="s">
        <v>338</v>
      </c>
      <c r="BM457" s="26" t="s">
        <v>2842</v>
      </c>
    </row>
    <row r="458" spans="2:65" s="1" customFormat="1" ht="16.5" customHeight="1">
      <c r="B458" s="49"/>
      <c r="C458" s="237" t="s">
        <v>1996</v>
      </c>
      <c r="D458" s="237" t="s">
        <v>190</v>
      </c>
      <c r="E458" s="238" t="s">
        <v>2843</v>
      </c>
      <c r="F458" s="239" t="s">
        <v>2445</v>
      </c>
      <c r="G458" s="240" t="s">
        <v>2403</v>
      </c>
      <c r="H458" s="241">
        <v>1</v>
      </c>
      <c r="I458" s="242"/>
      <c r="J458" s="243">
        <f>ROUND(I458*H458,2)</f>
        <v>0</v>
      </c>
      <c r="K458" s="239" t="s">
        <v>34</v>
      </c>
      <c r="L458" s="75"/>
      <c r="M458" s="244" t="s">
        <v>34</v>
      </c>
      <c r="N458" s="245" t="s">
        <v>49</v>
      </c>
      <c r="O458" s="50"/>
      <c r="P458" s="246">
        <f>O458*H458</f>
        <v>0</v>
      </c>
      <c r="Q458" s="246">
        <v>0</v>
      </c>
      <c r="R458" s="246">
        <f>Q458*H458</f>
        <v>0</v>
      </c>
      <c r="S458" s="246">
        <v>0</v>
      </c>
      <c r="T458" s="247">
        <f>S458*H458</f>
        <v>0</v>
      </c>
      <c r="AR458" s="26" t="s">
        <v>338</v>
      </c>
      <c r="AT458" s="26" t="s">
        <v>190</v>
      </c>
      <c r="AU458" s="26" t="s">
        <v>88</v>
      </c>
      <c r="AY458" s="26" t="s">
        <v>187</v>
      </c>
      <c r="BE458" s="248">
        <f>IF(N458="základní",J458,0)</f>
        <v>0</v>
      </c>
      <c r="BF458" s="248">
        <f>IF(N458="snížená",J458,0)</f>
        <v>0</v>
      </c>
      <c r="BG458" s="248">
        <f>IF(N458="zákl. přenesená",J458,0)</f>
        <v>0</v>
      </c>
      <c r="BH458" s="248">
        <f>IF(N458="sníž. přenesená",J458,0)</f>
        <v>0</v>
      </c>
      <c r="BI458" s="248">
        <f>IF(N458="nulová",J458,0)</f>
        <v>0</v>
      </c>
      <c r="BJ458" s="26" t="s">
        <v>86</v>
      </c>
      <c r="BK458" s="248">
        <f>ROUND(I458*H458,2)</f>
        <v>0</v>
      </c>
      <c r="BL458" s="26" t="s">
        <v>338</v>
      </c>
      <c r="BM458" s="26" t="s">
        <v>2844</v>
      </c>
    </row>
    <row r="459" spans="2:65" s="1" customFormat="1" ht="16.5" customHeight="1">
      <c r="B459" s="49"/>
      <c r="C459" s="237" t="s">
        <v>2001</v>
      </c>
      <c r="D459" s="237" t="s">
        <v>190</v>
      </c>
      <c r="E459" s="238" t="s">
        <v>2845</v>
      </c>
      <c r="F459" s="239" t="s">
        <v>2447</v>
      </c>
      <c r="G459" s="240" t="s">
        <v>2403</v>
      </c>
      <c r="H459" s="241">
        <v>1</v>
      </c>
      <c r="I459" s="242"/>
      <c r="J459" s="243">
        <f>ROUND(I459*H459,2)</f>
        <v>0</v>
      </c>
      <c r="K459" s="239" t="s">
        <v>34</v>
      </c>
      <c r="L459" s="75"/>
      <c r="M459" s="244" t="s">
        <v>34</v>
      </c>
      <c r="N459" s="245" t="s">
        <v>49</v>
      </c>
      <c r="O459" s="50"/>
      <c r="P459" s="246">
        <f>O459*H459</f>
        <v>0</v>
      </c>
      <c r="Q459" s="246">
        <v>0</v>
      </c>
      <c r="R459" s="246">
        <f>Q459*H459</f>
        <v>0</v>
      </c>
      <c r="S459" s="246">
        <v>0</v>
      </c>
      <c r="T459" s="247">
        <f>S459*H459</f>
        <v>0</v>
      </c>
      <c r="AR459" s="26" t="s">
        <v>338</v>
      </c>
      <c r="AT459" s="26" t="s">
        <v>190</v>
      </c>
      <c r="AU459" s="26" t="s">
        <v>88</v>
      </c>
      <c r="AY459" s="26" t="s">
        <v>187</v>
      </c>
      <c r="BE459" s="248">
        <f>IF(N459="základní",J459,0)</f>
        <v>0</v>
      </c>
      <c r="BF459" s="248">
        <f>IF(N459="snížená",J459,0)</f>
        <v>0</v>
      </c>
      <c r="BG459" s="248">
        <f>IF(N459="zákl. přenesená",J459,0)</f>
        <v>0</v>
      </c>
      <c r="BH459" s="248">
        <f>IF(N459="sníž. přenesená",J459,0)</f>
        <v>0</v>
      </c>
      <c r="BI459" s="248">
        <f>IF(N459="nulová",J459,0)</f>
        <v>0</v>
      </c>
      <c r="BJ459" s="26" t="s">
        <v>86</v>
      </c>
      <c r="BK459" s="248">
        <f>ROUND(I459*H459,2)</f>
        <v>0</v>
      </c>
      <c r="BL459" s="26" t="s">
        <v>338</v>
      </c>
      <c r="BM459" s="26" t="s">
        <v>2846</v>
      </c>
    </row>
    <row r="460" spans="2:63" s="11" customFormat="1" ht="29.85" customHeight="1">
      <c r="B460" s="221"/>
      <c r="C460" s="222"/>
      <c r="D460" s="223" t="s">
        <v>77</v>
      </c>
      <c r="E460" s="235" t="s">
        <v>10</v>
      </c>
      <c r="F460" s="235" t="s">
        <v>2847</v>
      </c>
      <c r="G460" s="222"/>
      <c r="H460" s="222"/>
      <c r="I460" s="225"/>
      <c r="J460" s="236">
        <f>BK460</f>
        <v>0</v>
      </c>
      <c r="K460" s="222"/>
      <c r="L460" s="227"/>
      <c r="M460" s="228"/>
      <c r="N460" s="229"/>
      <c r="O460" s="229"/>
      <c r="P460" s="230">
        <f>SUM(P461:P478)</f>
        <v>0</v>
      </c>
      <c r="Q460" s="229"/>
      <c r="R460" s="230">
        <f>SUM(R461:R478)</f>
        <v>0</v>
      </c>
      <c r="S460" s="229"/>
      <c r="T460" s="231">
        <f>SUM(T461:T478)</f>
        <v>0</v>
      </c>
      <c r="AR460" s="232" t="s">
        <v>88</v>
      </c>
      <c r="AT460" s="233" t="s">
        <v>77</v>
      </c>
      <c r="AU460" s="233" t="s">
        <v>86</v>
      </c>
      <c r="AY460" s="232" t="s">
        <v>187</v>
      </c>
      <c r="BK460" s="234">
        <f>SUM(BK461:BK478)</f>
        <v>0</v>
      </c>
    </row>
    <row r="461" spans="2:65" s="1" customFormat="1" ht="16.5" customHeight="1">
      <c r="B461" s="49"/>
      <c r="C461" s="237" t="s">
        <v>2005</v>
      </c>
      <c r="D461" s="237" t="s">
        <v>190</v>
      </c>
      <c r="E461" s="238" t="s">
        <v>2848</v>
      </c>
      <c r="F461" s="239" t="s">
        <v>2501</v>
      </c>
      <c r="G461" s="240" t="s">
        <v>2403</v>
      </c>
      <c r="H461" s="241">
        <v>1</v>
      </c>
      <c r="I461" s="242"/>
      <c r="J461" s="243">
        <f>ROUND(I461*H461,2)</f>
        <v>0</v>
      </c>
      <c r="K461" s="239" t="s">
        <v>34</v>
      </c>
      <c r="L461" s="75"/>
      <c r="M461" s="244" t="s">
        <v>34</v>
      </c>
      <c r="N461" s="245" t="s">
        <v>49</v>
      </c>
      <c r="O461" s="50"/>
      <c r="P461" s="246">
        <f>O461*H461</f>
        <v>0</v>
      </c>
      <c r="Q461" s="246">
        <v>0</v>
      </c>
      <c r="R461" s="246">
        <f>Q461*H461</f>
        <v>0</v>
      </c>
      <c r="S461" s="246">
        <v>0</v>
      </c>
      <c r="T461" s="247">
        <f>S461*H461</f>
        <v>0</v>
      </c>
      <c r="AR461" s="26" t="s">
        <v>338</v>
      </c>
      <c r="AT461" s="26" t="s">
        <v>190</v>
      </c>
      <c r="AU461" s="26" t="s">
        <v>88</v>
      </c>
      <c r="AY461" s="26" t="s">
        <v>187</v>
      </c>
      <c r="BE461" s="248">
        <f>IF(N461="základní",J461,0)</f>
        <v>0</v>
      </c>
      <c r="BF461" s="248">
        <f>IF(N461="snížená",J461,0)</f>
        <v>0</v>
      </c>
      <c r="BG461" s="248">
        <f>IF(N461="zákl. přenesená",J461,0)</f>
        <v>0</v>
      </c>
      <c r="BH461" s="248">
        <f>IF(N461="sníž. přenesená",J461,0)</f>
        <v>0</v>
      </c>
      <c r="BI461" s="248">
        <f>IF(N461="nulová",J461,0)</f>
        <v>0</v>
      </c>
      <c r="BJ461" s="26" t="s">
        <v>86</v>
      </c>
      <c r="BK461" s="248">
        <f>ROUND(I461*H461,2)</f>
        <v>0</v>
      </c>
      <c r="BL461" s="26" t="s">
        <v>338</v>
      </c>
      <c r="BM461" s="26" t="s">
        <v>2849</v>
      </c>
    </row>
    <row r="462" spans="2:47" s="1" customFormat="1" ht="13.5">
      <c r="B462" s="49"/>
      <c r="C462" s="77"/>
      <c r="D462" s="253" t="s">
        <v>1720</v>
      </c>
      <c r="E462" s="77"/>
      <c r="F462" s="254" t="s">
        <v>2850</v>
      </c>
      <c r="G462" s="77"/>
      <c r="H462" s="77"/>
      <c r="I462" s="207"/>
      <c r="J462" s="77"/>
      <c r="K462" s="77"/>
      <c r="L462" s="75"/>
      <c r="M462" s="255"/>
      <c r="N462" s="50"/>
      <c r="O462" s="50"/>
      <c r="P462" s="50"/>
      <c r="Q462" s="50"/>
      <c r="R462" s="50"/>
      <c r="S462" s="50"/>
      <c r="T462" s="98"/>
      <c r="AT462" s="26" t="s">
        <v>1720</v>
      </c>
      <c r="AU462" s="26" t="s">
        <v>88</v>
      </c>
    </row>
    <row r="463" spans="2:65" s="1" customFormat="1" ht="16.5" customHeight="1">
      <c r="B463" s="49"/>
      <c r="C463" s="237" t="s">
        <v>2009</v>
      </c>
      <c r="D463" s="237" t="s">
        <v>190</v>
      </c>
      <c r="E463" s="238" t="s">
        <v>2851</v>
      </c>
      <c r="F463" s="239" t="s">
        <v>2852</v>
      </c>
      <c r="G463" s="240" t="s">
        <v>2403</v>
      </c>
      <c r="H463" s="241">
        <v>2</v>
      </c>
      <c r="I463" s="242"/>
      <c r="J463" s="243">
        <f>ROUND(I463*H463,2)</f>
        <v>0</v>
      </c>
      <c r="K463" s="239" t="s">
        <v>34</v>
      </c>
      <c r="L463" s="75"/>
      <c r="M463" s="244" t="s">
        <v>34</v>
      </c>
      <c r="N463" s="245" t="s">
        <v>49</v>
      </c>
      <c r="O463" s="50"/>
      <c r="P463" s="246">
        <f>O463*H463</f>
        <v>0</v>
      </c>
      <c r="Q463" s="246">
        <v>0</v>
      </c>
      <c r="R463" s="246">
        <f>Q463*H463</f>
        <v>0</v>
      </c>
      <c r="S463" s="246">
        <v>0</v>
      </c>
      <c r="T463" s="247">
        <f>S463*H463</f>
        <v>0</v>
      </c>
      <c r="AR463" s="26" t="s">
        <v>338</v>
      </c>
      <c r="AT463" s="26" t="s">
        <v>190</v>
      </c>
      <c r="AU463" s="26" t="s">
        <v>88</v>
      </c>
      <c r="AY463" s="26" t="s">
        <v>187</v>
      </c>
      <c r="BE463" s="248">
        <f>IF(N463="základní",J463,0)</f>
        <v>0</v>
      </c>
      <c r="BF463" s="248">
        <f>IF(N463="snížená",J463,0)</f>
        <v>0</v>
      </c>
      <c r="BG463" s="248">
        <f>IF(N463="zákl. přenesená",J463,0)</f>
        <v>0</v>
      </c>
      <c r="BH463" s="248">
        <f>IF(N463="sníž. přenesená",J463,0)</f>
        <v>0</v>
      </c>
      <c r="BI463" s="248">
        <f>IF(N463="nulová",J463,0)</f>
        <v>0</v>
      </c>
      <c r="BJ463" s="26" t="s">
        <v>86</v>
      </c>
      <c r="BK463" s="248">
        <f>ROUND(I463*H463,2)</f>
        <v>0</v>
      </c>
      <c r="BL463" s="26" t="s">
        <v>338</v>
      </c>
      <c r="BM463" s="26" t="s">
        <v>2853</v>
      </c>
    </row>
    <row r="464" spans="2:65" s="1" customFormat="1" ht="16.5" customHeight="1">
      <c r="B464" s="49"/>
      <c r="C464" s="237" t="s">
        <v>2019</v>
      </c>
      <c r="D464" s="237" t="s">
        <v>190</v>
      </c>
      <c r="E464" s="238" t="s">
        <v>2854</v>
      </c>
      <c r="F464" s="239" t="s">
        <v>2506</v>
      </c>
      <c r="G464" s="240" t="s">
        <v>2403</v>
      </c>
      <c r="H464" s="241">
        <v>1</v>
      </c>
      <c r="I464" s="242"/>
      <c r="J464" s="243">
        <f>ROUND(I464*H464,2)</f>
        <v>0</v>
      </c>
      <c r="K464" s="239" t="s">
        <v>34</v>
      </c>
      <c r="L464" s="75"/>
      <c r="M464" s="244" t="s">
        <v>34</v>
      </c>
      <c r="N464" s="245" t="s">
        <v>49</v>
      </c>
      <c r="O464" s="50"/>
      <c r="P464" s="246">
        <f>O464*H464</f>
        <v>0</v>
      </c>
      <c r="Q464" s="246">
        <v>0</v>
      </c>
      <c r="R464" s="246">
        <f>Q464*H464</f>
        <v>0</v>
      </c>
      <c r="S464" s="246">
        <v>0</v>
      </c>
      <c r="T464" s="247">
        <f>S464*H464</f>
        <v>0</v>
      </c>
      <c r="AR464" s="26" t="s">
        <v>338</v>
      </c>
      <c r="AT464" s="26" t="s">
        <v>190</v>
      </c>
      <c r="AU464" s="26" t="s">
        <v>88</v>
      </c>
      <c r="AY464" s="26" t="s">
        <v>187</v>
      </c>
      <c r="BE464" s="248">
        <f>IF(N464="základní",J464,0)</f>
        <v>0</v>
      </c>
      <c r="BF464" s="248">
        <f>IF(N464="snížená",J464,0)</f>
        <v>0</v>
      </c>
      <c r="BG464" s="248">
        <f>IF(N464="zákl. přenesená",J464,0)</f>
        <v>0</v>
      </c>
      <c r="BH464" s="248">
        <f>IF(N464="sníž. přenesená",J464,0)</f>
        <v>0</v>
      </c>
      <c r="BI464" s="248">
        <f>IF(N464="nulová",J464,0)</f>
        <v>0</v>
      </c>
      <c r="BJ464" s="26" t="s">
        <v>86</v>
      </c>
      <c r="BK464" s="248">
        <f>ROUND(I464*H464,2)</f>
        <v>0</v>
      </c>
      <c r="BL464" s="26" t="s">
        <v>338</v>
      </c>
      <c r="BM464" s="26" t="s">
        <v>2855</v>
      </c>
    </row>
    <row r="465" spans="2:47" s="1" customFormat="1" ht="13.5">
      <c r="B465" s="49"/>
      <c r="C465" s="77"/>
      <c r="D465" s="253" t="s">
        <v>1720</v>
      </c>
      <c r="E465" s="77"/>
      <c r="F465" s="254" t="s">
        <v>2507</v>
      </c>
      <c r="G465" s="77"/>
      <c r="H465" s="77"/>
      <c r="I465" s="207"/>
      <c r="J465" s="77"/>
      <c r="K465" s="77"/>
      <c r="L465" s="75"/>
      <c r="M465" s="255"/>
      <c r="N465" s="50"/>
      <c r="O465" s="50"/>
      <c r="P465" s="50"/>
      <c r="Q465" s="50"/>
      <c r="R465" s="50"/>
      <c r="S465" s="50"/>
      <c r="T465" s="98"/>
      <c r="AT465" s="26" t="s">
        <v>1720</v>
      </c>
      <c r="AU465" s="26" t="s">
        <v>88</v>
      </c>
    </row>
    <row r="466" spans="2:65" s="1" customFormat="1" ht="16.5" customHeight="1">
      <c r="B466" s="49"/>
      <c r="C466" s="237" t="s">
        <v>2024</v>
      </c>
      <c r="D466" s="237" t="s">
        <v>190</v>
      </c>
      <c r="E466" s="238" t="s">
        <v>2856</v>
      </c>
      <c r="F466" s="239" t="s">
        <v>2509</v>
      </c>
      <c r="G466" s="240" t="s">
        <v>2403</v>
      </c>
      <c r="H466" s="241">
        <v>1</v>
      </c>
      <c r="I466" s="242"/>
      <c r="J466" s="243">
        <f>ROUND(I466*H466,2)</f>
        <v>0</v>
      </c>
      <c r="K466" s="239" t="s">
        <v>34</v>
      </c>
      <c r="L466" s="75"/>
      <c r="M466" s="244" t="s">
        <v>34</v>
      </c>
      <c r="N466" s="245" t="s">
        <v>49</v>
      </c>
      <c r="O466" s="50"/>
      <c r="P466" s="246">
        <f>O466*H466</f>
        <v>0</v>
      </c>
      <c r="Q466" s="246">
        <v>0</v>
      </c>
      <c r="R466" s="246">
        <f>Q466*H466</f>
        <v>0</v>
      </c>
      <c r="S466" s="246">
        <v>0</v>
      </c>
      <c r="T466" s="247">
        <f>S466*H466</f>
        <v>0</v>
      </c>
      <c r="AR466" s="26" t="s">
        <v>338</v>
      </c>
      <c r="AT466" s="26" t="s">
        <v>190</v>
      </c>
      <c r="AU466" s="26" t="s">
        <v>88</v>
      </c>
      <c r="AY466" s="26" t="s">
        <v>187</v>
      </c>
      <c r="BE466" s="248">
        <f>IF(N466="základní",J466,0)</f>
        <v>0</v>
      </c>
      <c r="BF466" s="248">
        <f>IF(N466="snížená",J466,0)</f>
        <v>0</v>
      </c>
      <c r="BG466" s="248">
        <f>IF(N466="zákl. přenesená",J466,0)</f>
        <v>0</v>
      </c>
      <c r="BH466" s="248">
        <f>IF(N466="sníž. přenesená",J466,0)</f>
        <v>0</v>
      </c>
      <c r="BI466" s="248">
        <f>IF(N466="nulová",J466,0)</f>
        <v>0</v>
      </c>
      <c r="BJ466" s="26" t="s">
        <v>86</v>
      </c>
      <c r="BK466" s="248">
        <f>ROUND(I466*H466,2)</f>
        <v>0</v>
      </c>
      <c r="BL466" s="26" t="s">
        <v>338</v>
      </c>
      <c r="BM466" s="26" t="s">
        <v>2857</v>
      </c>
    </row>
    <row r="467" spans="2:47" s="1" customFormat="1" ht="13.5">
      <c r="B467" s="49"/>
      <c r="C467" s="77"/>
      <c r="D467" s="253" t="s">
        <v>1720</v>
      </c>
      <c r="E467" s="77"/>
      <c r="F467" s="254" t="s">
        <v>2858</v>
      </c>
      <c r="G467" s="77"/>
      <c r="H467" s="77"/>
      <c r="I467" s="207"/>
      <c r="J467" s="77"/>
      <c r="K467" s="77"/>
      <c r="L467" s="75"/>
      <c r="M467" s="255"/>
      <c r="N467" s="50"/>
      <c r="O467" s="50"/>
      <c r="P467" s="50"/>
      <c r="Q467" s="50"/>
      <c r="R467" s="50"/>
      <c r="S467" s="50"/>
      <c r="T467" s="98"/>
      <c r="AT467" s="26" t="s">
        <v>1720</v>
      </c>
      <c r="AU467" s="26" t="s">
        <v>88</v>
      </c>
    </row>
    <row r="468" spans="2:65" s="1" customFormat="1" ht="16.5" customHeight="1">
      <c r="B468" s="49"/>
      <c r="C468" s="237" t="s">
        <v>2028</v>
      </c>
      <c r="D468" s="237" t="s">
        <v>190</v>
      </c>
      <c r="E468" s="238" t="s">
        <v>2859</v>
      </c>
      <c r="F468" s="239" t="s">
        <v>2538</v>
      </c>
      <c r="G468" s="240" t="s">
        <v>2403</v>
      </c>
      <c r="H468" s="241">
        <v>1</v>
      </c>
      <c r="I468" s="242"/>
      <c r="J468" s="243">
        <f>ROUND(I468*H468,2)</f>
        <v>0</v>
      </c>
      <c r="K468" s="239" t="s">
        <v>34</v>
      </c>
      <c r="L468" s="75"/>
      <c r="M468" s="244" t="s">
        <v>34</v>
      </c>
      <c r="N468" s="245" t="s">
        <v>49</v>
      </c>
      <c r="O468" s="50"/>
      <c r="P468" s="246">
        <f>O468*H468</f>
        <v>0</v>
      </c>
      <c r="Q468" s="246">
        <v>0</v>
      </c>
      <c r="R468" s="246">
        <f>Q468*H468</f>
        <v>0</v>
      </c>
      <c r="S468" s="246">
        <v>0</v>
      </c>
      <c r="T468" s="247">
        <f>S468*H468</f>
        <v>0</v>
      </c>
      <c r="AR468" s="26" t="s">
        <v>338</v>
      </c>
      <c r="AT468" s="26" t="s">
        <v>190</v>
      </c>
      <c r="AU468" s="26" t="s">
        <v>88</v>
      </c>
      <c r="AY468" s="26" t="s">
        <v>187</v>
      </c>
      <c r="BE468" s="248">
        <f>IF(N468="základní",J468,0)</f>
        <v>0</v>
      </c>
      <c r="BF468" s="248">
        <f>IF(N468="snížená",J468,0)</f>
        <v>0</v>
      </c>
      <c r="BG468" s="248">
        <f>IF(N468="zákl. přenesená",J468,0)</f>
        <v>0</v>
      </c>
      <c r="BH468" s="248">
        <f>IF(N468="sníž. přenesená",J468,0)</f>
        <v>0</v>
      </c>
      <c r="BI468" s="248">
        <f>IF(N468="nulová",J468,0)</f>
        <v>0</v>
      </c>
      <c r="BJ468" s="26" t="s">
        <v>86</v>
      </c>
      <c r="BK468" s="248">
        <f>ROUND(I468*H468,2)</f>
        <v>0</v>
      </c>
      <c r="BL468" s="26" t="s">
        <v>338</v>
      </c>
      <c r="BM468" s="26" t="s">
        <v>2860</v>
      </c>
    </row>
    <row r="469" spans="2:47" s="1" customFormat="1" ht="13.5">
      <c r="B469" s="49"/>
      <c r="C469" s="77"/>
      <c r="D469" s="253" t="s">
        <v>1720</v>
      </c>
      <c r="E469" s="77"/>
      <c r="F469" s="254" t="s">
        <v>2539</v>
      </c>
      <c r="G469" s="77"/>
      <c r="H469" s="77"/>
      <c r="I469" s="207"/>
      <c r="J469" s="77"/>
      <c r="K469" s="77"/>
      <c r="L469" s="75"/>
      <c r="M469" s="255"/>
      <c r="N469" s="50"/>
      <c r="O469" s="50"/>
      <c r="P469" s="50"/>
      <c r="Q469" s="50"/>
      <c r="R469" s="50"/>
      <c r="S469" s="50"/>
      <c r="T469" s="98"/>
      <c r="AT469" s="26" t="s">
        <v>1720</v>
      </c>
      <c r="AU469" s="26" t="s">
        <v>88</v>
      </c>
    </row>
    <row r="470" spans="2:65" s="1" customFormat="1" ht="16.5" customHeight="1">
      <c r="B470" s="49"/>
      <c r="C470" s="237" t="s">
        <v>2033</v>
      </c>
      <c r="D470" s="237" t="s">
        <v>190</v>
      </c>
      <c r="E470" s="238" t="s">
        <v>2861</v>
      </c>
      <c r="F470" s="239" t="s">
        <v>2515</v>
      </c>
      <c r="G470" s="240" t="s">
        <v>2403</v>
      </c>
      <c r="H470" s="241">
        <v>1</v>
      </c>
      <c r="I470" s="242"/>
      <c r="J470" s="243">
        <f>ROUND(I470*H470,2)</f>
        <v>0</v>
      </c>
      <c r="K470" s="239" t="s">
        <v>34</v>
      </c>
      <c r="L470" s="75"/>
      <c r="M470" s="244" t="s">
        <v>34</v>
      </c>
      <c r="N470" s="245" t="s">
        <v>49</v>
      </c>
      <c r="O470" s="50"/>
      <c r="P470" s="246">
        <f>O470*H470</f>
        <v>0</v>
      </c>
      <c r="Q470" s="246">
        <v>0</v>
      </c>
      <c r="R470" s="246">
        <f>Q470*H470</f>
        <v>0</v>
      </c>
      <c r="S470" s="246">
        <v>0</v>
      </c>
      <c r="T470" s="247">
        <f>S470*H470</f>
        <v>0</v>
      </c>
      <c r="AR470" s="26" t="s">
        <v>338</v>
      </c>
      <c r="AT470" s="26" t="s">
        <v>190</v>
      </c>
      <c r="AU470" s="26" t="s">
        <v>88</v>
      </c>
      <c r="AY470" s="26" t="s">
        <v>187</v>
      </c>
      <c r="BE470" s="248">
        <f>IF(N470="základní",J470,0)</f>
        <v>0</v>
      </c>
      <c r="BF470" s="248">
        <f>IF(N470="snížená",J470,0)</f>
        <v>0</v>
      </c>
      <c r="BG470" s="248">
        <f>IF(N470="zákl. přenesená",J470,0)</f>
        <v>0</v>
      </c>
      <c r="BH470" s="248">
        <f>IF(N470="sníž. přenesená",J470,0)</f>
        <v>0</v>
      </c>
      <c r="BI470" s="248">
        <f>IF(N470="nulová",J470,0)</f>
        <v>0</v>
      </c>
      <c r="BJ470" s="26" t="s">
        <v>86</v>
      </c>
      <c r="BK470" s="248">
        <f>ROUND(I470*H470,2)</f>
        <v>0</v>
      </c>
      <c r="BL470" s="26" t="s">
        <v>338</v>
      </c>
      <c r="BM470" s="26" t="s">
        <v>2862</v>
      </c>
    </row>
    <row r="471" spans="2:47" s="1" customFormat="1" ht="13.5">
      <c r="B471" s="49"/>
      <c r="C471" s="77"/>
      <c r="D471" s="253" t="s">
        <v>1720</v>
      </c>
      <c r="E471" s="77"/>
      <c r="F471" s="254" t="s">
        <v>2541</v>
      </c>
      <c r="G471" s="77"/>
      <c r="H471" s="77"/>
      <c r="I471" s="207"/>
      <c r="J471" s="77"/>
      <c r="K471" s="77"/>
      <c r="L471" s="75"/>
      <c r="M471" s="255"/>
      <c r="N471" s="50"/>
      <c r="O471" s="50"/>
      <c r="P471" s="50"/>
      <c r="Q471" s="50"/>
      <c r="R471" s="50"/>
      <c r="S471" s="50"/>
      <c r="T471" s="98"/>
      <c r="AT471" s="26" t="s">
        <v>1720</v>
      </c>
      <c r="AU471" s="26" t="s">
        <v>88</v>
      </c>
    </row>
    <row r="472" spans="2:65" s="1" customFormat="1" ht="25.5" customHeight="1">
      <c r="B472" s="49"/>
      <c r="C472" s="237" t="s">
        <v>2039</v>
      </c>
      <c r="D472" s="237" t="s">
        <v>190</v>
      </c>
      <c r="E472" s="238" t="s">
        <v>2863</v>
      </c>
      <c r="F472" s="239" t="s">
        <v>2864</v>
      </c>
      <c r="G472" s="240" t="s">
        <v>2403</v>
      </c>
      <c r="H472" s="241">
        <v>2</v>
      </c>
      <c r="I472" s="242"/>
      <c r="J472" s="243">
        <f>ROUND(I472*H472,2)</f>
        <v>0</v>
      </c>
      <c r="K472" s="239" t="s">
        <v>34</v>
      </c>
      <c r="L472" s="75"/>
      <c r="M472" s="244" t="s">
        <v>34</v>
      </c>
      <c r="N472" s="245" t="s">
        <v>49</v>
      </c>
      <c r="O472" s="50"/>
      <c r="P472" s="246">
        <f>O472*H472</f>
        <v>0</v>
      </c>
      <c r="Q472" s="246">
        <v>0</v>
      </c>
      <c r="R472" s="246">
        <f>Q472*H472</f>
        <v>0</v>
      </c>
      <c r="S472" s="246">
        <v>0</v>
      </c>
      <c r="T472" s="247">
        <f>S472*H472</f>
        <v>0</v>
      </c>
      <c r="AR472" s="26" t="s">
        <v>338</v>
      </c>
      <c r="AT472" s="26" t="s">
        <v>190</v>
      </c>
      <c r="AU472" s="26" t="s">
        <v>88</v>
      </c>
      <c r="AY472" s="26" t="s">
        <v>187</v>
      </c>
      <c r="BE472" s="248">
        <f>IF(N472="základní",J472,0)</f>
        <v>0</v>
      </c>
      <c r="BF472" s="248">
        <f>IF(N472="snížená",J472,0)</f>
        <v>0</v>
      </c>
      <c r="BG472" s="248">
        <f>IF(N472="zákl. přenesená",J472,0)</f>
        <v>0</v>
      </c>
      <c r="BH472" s="248">
        <f>IF(N472="sníž. přenesená",J472,0)</f>
        <v>0</v>
      </c>
      <c r="BI472" s="248">
        <f>IF(N472="nulová",J472,0)</f>
        <v>0</v>
      </c>
      <c r="BJ472" s="26" t="s">
        <v>86</v>
      </c>
      <c r="BK472" s="248">
        <f>ROUND(I472*H472,2)</f>
        <v>0</v>
      </c>
      <c r="BL472" s="26" t="s">
        <v>338</v>
      </c>
      <c r="BM472" s="26" t="s">
        <v>2865</v>
      </c>
    </row>
    <row r="473" spans="2:47" s="1" customFormat="1" ht="13.5">
      <c r="B473" s="49"/>
      <c r="C473" s="77"/>
      <c r="D473" s="253" t="s">
        <v>1720</v>
      </c>
      <c r="E473" s="77"/>
      <c r="F473" s="254" t="s">
        <v>2866</v>
      </c>
      <c r="G473" s="77"/>
      <c r="H473" s="77"/>
      <c r="I473" s="207"/>
      <c r="J473" s="77"/>
      <c r="K473" s="77"/>
      <c r="L473" s="75"/>
      <c r="M473" s="255"/>
      <c r="N473" s="50"/>
      <c r="O473" s="50"/>
      <c r="P473" s="50"/>
      <c r="Q473" s="50"/>
      <c r="R473" s="50"/>
      <c r="S473" s="50"/>
      <c r="T473" s="98"/>
      <c r="AT473" s="26" t="s">
        <v>1720</v>
      </c>
      <c r="AU473" s="26" t="s">
        <v>88</v>
      </c>
    </row>
    <row r="474" spans="2:65" s="1" customFormat="1" ht="25.5" customHeight="1">
      <c r="B474" s="49"/>
      <c r="C474" s="237" t="s">
        <v>2045</v>
      </c>
      <c r="D474" s="237" t="s">
        <v>190</v>
      </c>
      <c r="E474" s="238" t="s">
        <v>2867</v>
      </c>
      <c r="F474" s="239" t="s">
        <v>2483</v>
      </c>
      <c r="G474" s="240" t="s">
        <v>2426</v>
      </c>
      <c r="H474" s="241">
        <v>4</v>
      </c>
      <c r="I474" s="242"/>
      <c r="J474" s="243">
        <f>ROUND(I474*H474,2)</f>
        <v>0</v>
      </c>
      <c r="K474" s="239" t="s">
        <v>34</v>
      </c>
      <c r="L474" s="75"/>
      <c r="M474" s="244" t="s">
        <v>34</v>
      </c>
      <c r="N474" s="245" t="s">
        <v>49</v>
      </c>
      <c r="O474" s="50"/>
      <c r="P474" s="246">
        <f>O474*H474</f>
        <v>0</v>
      </c>
      <c r="Q474" s="246">
        <v>0</v>
      </c>
      <c r="R474" s="246">
        <f>Q474*H474</f>
        <v>0</v>
      </c>
      <c r="S474" s="246">
        <v>0</v>
      </c>
      <c r="T474" s="247">
        <f>S474*H474</f>
        <v>0</v>
      </c>
      <c r="AR474" s="26" t="s">
        <v>338</v>
      </c>
      <c r="AT474" s="26" t="s">
        <v>190</v>
      </c>
      <c r="AU474" s="26" t="s">
        <v>88</v>
      </c>
      <c r="AY474" s="26" t="s">
        <v>187</v>
      </c>
      <c r="BE474" s="248">
        <f>IF(N474="základní",J474,0)</f>
        <v>0</v>
      </c>
      <c r="BF474" s="248">
        <f>IF(N474="snížená",J474,0)</f>
        <v>0</v>
      </c>
      <c r="BG474" s="248">
        <f>IF(N474="zákl. přenesená",J474,0)</f>
        <v>0</v>
      </c>
      <c r="BH474" s="248">
        <f>IF(N474="sníž. přenesená",J474,0)</f>
        <v>0</v>
      </c>
      <c r="BI474" s="248">
        <f>IF(N474="nulová",J474,0)</f>
        <v>0</v>
      </c>
      <c r="BJ474" s="26" t="s">
        <v>86</v>
      </c>
      <c r="BK474" s="248">
        <f>ROUND(I474*H474,2)</f>
        <v>0</v>
      </c>
      <c r="BL474" s="26" t="s">
        <v>338</v>
      </c>
      <c r="BM474" s="26" t="s">
        <v>2868</v>
      </c>
    </row>
    <row r="475" spans="2:65" s="1" customFormat="1" ht="25.5" customHeight="1">
      <c r="B475" s="49"/>
      <c r="C475" s="237" t="s">
        <v>2050</v>
      </c>
      <c r="D475" s="237" t="s">
        <v>190</v>
      </c>
      <c r="E475" s="238" t="s">
        <v>2869</v>
      </c>
      <c r="F475" s="239" t="s">
        <v>2553</v>
      </c>
      <c r="G475" s="240" t="s">
        <v>2403</v>
      </c>
      <c r="H475" s="241">
        <v>1</v>
      </c>
      <c r="I475" s="242"/>
      <c r="J475" s="243">
        <f>ROUND(I475*H475,2)</f>
        <v>0</v>
      </c>
      <c r="K475" s="239" t="s">
        <v>34</v>
      </c>
      <c r="L475" s="75"/>
      <c r="M475" s="244" t="s">
        <v>34</v>
      </c>
      <c r="N475" s="245" t="s">
        <v>49</v>
      </c>
      <c r="O475" s="50"/>
      <c r="P475" s="246">
        <f>O475*H475</f>
        <v>0</v>
      </c>
      <c r="Q475" s="246">
        <v>0</v>
      </c>
      <c r="R475" s="246">
        <f>Q475*H475</f>
        <v>0</v>
      </c>
      <c r="S475" s="246">
        <v>0</v>
      </c>
      <c r="T475" s="247">
        <f>S475*H475</f>
        <v>0</v>
      </c>
      <c r="AR475" s="26" t="s">
        <v>338</v>
      </c>
      <c r="AT475" s="26" t="s">
        <v>190</v>
      </c>
      <c r="AU475" s="26" t="s">
        <v>88</v>
      </c>
      <c r="AY475" s="26" t="s">
        <v>187</v>
      </c>
      <c r="BE475" s="248">
        <f>IF(N475="základní",J475,0)</f>
        <v>0</v>
      </c>
      <c r="BF475" s="248">
        <f>IF(N475="snížená",J475,0)</f>
        <v>0</v>
      </c>
      <c r="BG475" s="248">
        <f>IF(N475="zákl. přenesená",J475,0)</f>
        <v>0</v>
      </c>
      <c r="BH475" s="248">
        <f>IF(N475="sníž. přenesená",J475,0)</f>
        <v>0</v>
      </c>
      <c r="BI475" s="248">
        <f>IF(N475="nulová",J475,0)</f>
        <v>0</v>
      </c>
      <c r="BJ475" s="26" t="s">
        <v>86</v>
      </c>
      <c r="BK475" s="248">
        <f>ROUND(I475*H475,2)</f>
        <v>0</v>
      </c>
      <c r="BL475" s="26" t="s">
        <v>338</v>
      </c>
      <c r="BM475" s="26" t="s">
        <v>2870</v>
      </c>
    </row>
    <row r="476" spans="2:65" s="1" customFormat="1" ht="16.5" customHeight="1">
      <c r="B476" s="49"/>
      <c r="C476" s="237" t="s">
        <v>2054</v>
      </c>
      <c r="D476" s="237" t="s">
        <v>190</v>
      </c>
      <c r="E476" s="238" t="s">
        <v>2871</v>
      </c>
      <c r="F476" s="239" t="s">
        <v>2441</v>
      </c>
      <c r="G476" s="240" t="s">
        <v>2442</v>
      </c>
      <c r="H476" s="241">
        <v>2</v>
      </c>
      <c r="I476" s="242"/>
      <c r="J476" s="243">
        <f>ROUND(I476*H476,2)</f>
        <v>0</v>
      </c>
      <c r="K476" s="239" t="s">
        <v>34</v>
      </c>
      <c r="L476" s="75"/>
      <c r="M476" s="244" t="s">
        <v>34</v>
      </c>
      <c r="N476" s="245" t="s">
        <v>49</v>
      </c>
      <c r="O476" s="50"/>
      <c r="P476" s="246">
        <f>O476*H476</f>
        <v>0</v>
      </c>
      <c r="Q476" s="246">
        <v>0</v>
      </c>
      <c r="R476" s="246">
        <f>Q476*H476</f>
        <v>0</v>
      </c>
      <c r="S476" s="246">
        <v>0</v>
      </c>
      <c r="T476" s="247">
        <f>S476*H476</f>
        <v>0</v>
      </c>
      <c r="AR476" s="26" t="s">
        <v>338</v>
      </c>
      <c r="AT476" s="26" t="s">
        <v>190</v>
      </c>
      <c r="AU476" s="26" t="s">
        <v>88</v>
      </c>
      <c r="AY476" s="26" t="s">
        <v>187</v>
      </c>
      <c r="BE476" s="248">
        <f>IF(N476="základní",J476,0)</f>
        <v>0</v>
      </c>
      <c r="BF476" s="248">
        <f>IF(N476="snížená",J476,0)</f>
        <v>0</v>
      </c>
      <c r="BG476" s="248">
        <f>IF(N476="zákl. přenesená",J476,0)</f>
        <v>0</v>
      </c>
      <c r="BH476" s="248">
        <f>IF(N476="sníž. přenesená",J476,0)</f>
        <v>0</v>
      </c>
      <c r="BI476" s="248">
        <f>IF(N476="nulová",J476,0)</f>
        <v>0</v>
      </c>
      <c r="BJ476" s="26" t="s">
        <v>86</v>
      </c>
      <c r="BK476" s="248">
        <f>ROUND(I476*H476,2)</f>
        <v>0</v>
      </c>
      <c r="BL476" s="26" t="s">
        <v>338</v>
      </c>
      <c r="BM476" s="26" t="s">
        <v>2872</v>
      </c>
    </row>
    <row r="477" spans="2:65" s="1" customFormat="1" ht="16.5" customHeight="1">
      <c r="B477" s="49"/>
      <c r="C477" s="237" t="s">
        <v>2059</v>
      </c>
      <c r="D477" s="237" t="s">
        <v>190</v>
      </c>
      <c r="E477" s="238" t="s">
        <v>2873</v>
      </c>
      <c r="F477" s="239" t="s">
        <v>2445</v>
      </c>
      <c r="G477" s="240" t="s">
        <v>2403</v>
      </c>
      <c r="H477" s="241">
        <v>1</v>
      </c>
      <c r="I477" s="242"/>
      <c r="J477" s="243">
        <f>ROUND(I477*H477,2)</f>
        <v>0</v>
      </c>
      <c r="K477" s="239" t="s">
        <v>34</v>
      </c>
      <c r="L477" s="75"/>
      <c r="M477" s="244" t="s">
        <v>34</v>
      </c>
      <c r="N477" s="245" t="s">
        <v>49</v>
      </c>
      <c r="O477" s="50"/>
      <c r="P477" s="246">
        <f>O477*H477</f>
        <v>0</v>
      </c>
      <c r="Q477" s="246">
        <v>0</v>
      </c>
      <c r="R477" s="246">
        <f>Q477*H477</f>
        <v>0</v>
      </c>
      <c r="S477" s="246">
        <v>0</v>
      </c>
      <c r="T477" s="247">
        <f>S477*H477</f>
        <v>0</v>
      </c>
      <c r="AR477" s="26" t="s">
        <v>338</v>
      </c>
      <c r="AT477" s="26" t="s">
        <v>190</v>
      </c>
      <c r="AU477" s="26" t="s">
        <v>88</v>
      </c>
      <c r="AY477" s="26" t="s">
        <v>187</v>
      </c>
      <c r="BE477" s="248">
        <f>IF(N477="základní",J477,0)</f>
        <v>0</v>
      </c>
      <c r="BF477" s="248">
        <f>IF(N477="snížená",J477,0)</f>
        <v>0</v>
      </c>
      <c r="BG477" s="248">
        <f>IF(N477="zákl. přenesená",J477,0)</f>
        <v>0</v>
      </c>
      <c r="BH477" s="248">
        <f>IF(N477="sníž. přenesená",J477,0)</f>
        <v>0</v>
      </c>
      <c r="BI477" s="248">
        <f>IF(N477="nulová",J477,0)</f>
        <v>0</v>
      </c>
      <c r="BJ477" s="26" t="s">
        <v>86</v>
      </c>
      <c r="BK477" s="248">
        <f>ROUND(I477*H477,2)</f>
        <v>0</v>
      </c>
      <c r="BL477" s="26" t="s">
        <v>338</v>
      </c>
      <c r="BM477" s="26" t="s">
        <v>2874</v>
      </c>
    </row>
    <row r="478" spans="2:65" s="1" customFormat="1" ht="16.5" customHeight="1">
      <c r="B478" s="49"/>
      <c r="C478" s="237" t="s">
        <v>2064</v>
      </c>
      <c r="D478" s="237" t="s">
        <v>190</v>
      </c>
      <c r="E478" s="238" t="s">
        <v>2875</v>
      </c>
      <c r="F478" s="239" t="s">
        <v>2447</v>
      </c>
      <c r="G478" s="240" t="s">
        <v>2403</v>
      </c>
      <c r="H478" s="241">
        <v>1</v>
      </c>
      <c r="I478" s="242"/>
      <c r="J478" s="243">
        <f>ROUND(I478*H478,2)</f>
        <v>0</v>
      </c>
      <c r="K478" s="239" t="s">
        <v>34</v>
      </c>
      <c r="L478" s="75"/>
      <c r="M478" s="244" t="s">
        <v>34</v>
      </c>
      <c r="N478" s="245" t="s">
        <v>49</v>
      </c>
      <c r="O478" s="50"/>
      <c r="P478" s="246">
        <f>O478*H478</f>
        <v>0</v>
      </c>
      <c r="Q478" s="246">
        <v>0</v>
      </c>
      <c r="R478" s="246">
        <f>Q478*H478</f>
        <v>0</v>
      </c>
      <c r="S478" s="246">
        <v>0</v>
      </c>
      <c r="T478" s="247">
        <f>S478*H478</f>
        <v>0</v>
      </c>
      <c r="AR478" s="26" t="s">
        <v>338</v>
      </c>
      <c r="AT478" s="26" t="s">
        <v>190</v>
      </c>
      <c r="AU478" s="26" t="s">
        <v>88</v>
      </c>
      <c r="AY478" s="26" t="s">
        <v>187</v>
      </c>
      <c r="BE478" s="248">
        <f>IF(N478="základní",J478,0)</f>
        <v>0</v>
      </c>
      <c r="BF478" s="248">
        <f>IF(N478="snížená",J478,0)</f>
        <v>0</v>
      </c>
      <c r="BG478" s="248">
        <f>IF(N478="zákl. přenesená",J478,0)</f>
        <v>0</v>
      </c>
      <c r="BH478" s="248">
        <f>IF(N478="sníž. přenesená",J478,0)</f>
        <v>0</v>
      </c>
      <c r="BI478" s="248">
        <f>IF(N478="nulová",J478,0)</f>
        <v>0</v>
      </c>
      <c r="BJ478" s="26" t="s">
        <v>86</v>
      </c>
      <c r="BK478" s="248">
        <f>ROUND(I478*H478,2)</f>
        <v>0</v>
      </c>
      <c r="BL478" s="26" t="s">
        <v>338</v>
      </c>
      <c r="BM478" s="26" t="s">
        <v>2876</v>
      </c>
    </row>
    <row r="479" spans="2:63" s="11" customFormat="1" ht="29.85" customHeight="1">
      <c r="B479" s="221"/>
      <c r="C479" s="222"/>
      <c r="D479" s="223" t="s">
        <v>77</v>
      </c>
      <c r="E479" s="235" t="s">
        <v>2877</v>
      </c>
      <c r="F479" s="235" t="s">
        <v>2878</v>
      </c>
      <c r="G479" s="222"/>
      <c r="H479" s="222"/>
      <c r="I479" s="225"/>
      <c r="J479" s="236">
        <f>BK479</f>
        <v>0</v>
      </c>
      <c r="K479" s="222"/>
      <c r="L479" s="227"/>
      <c r="M479" s="228"/>
      <c r="N479" s="229"/>
      <c r="O479" s="229"/>
      <c r="P479" s="230">
        <f>SUM(P480:P508)</f>
        <v>0</v>
      </c>
      <c r="Q479" s="229"/>
      <c r="R479" s="230">
        <f>SUM(R480:R508)</f>
        <v>0</v>
      </c>
      <c r="S479" s="229"/>
      <c r="T479" s="231">
        <f>SUM(T480:T508)</f>
        <v>0</v>
      </c>
      <c r="AR479" s="232" t="s">
        <v>88</v>
      </c>
      <c r="AT479" s="233" t="s">
        <v>77</v>
      </c>
      <c r="AU479" s="233" t="s">
        <v>86</v>
      </c>
      <c r="AY479" s="232" t="s">
        <v>187</v>
      </c>
      <c r="BK479" s="234">
        <f>SUM(BK480:BK508)</f>
        <v>0</v>
      </c>
    </row>
    <row r="480" spans="2:65" s="1" customFormat="1" ht="16.5" customHeight="1">
      <c r="B480" s="49"/>
      <c r="C480" s="237" t="s">
        <v>2070</v>
      </c>
      <c r="D480" s="237" t="s">
        <v>190</v>
      </c>
      <c r="E480" s="238" t="s">
        <v>2879</v>
      </c>
      <c r="F480" s="239" t="s">
        <v>2880</v>
      </c>
      <c r="G480" s="240" t="s">
        <v>2403</v>
      </c>
      <c r="H480" s="241">
        <v>1</v>
      </c>
      <c r="I480" s="242"/>
      <c r="J480" s="243">
        <f>ROUND(I480*H480,2)</f>
        <v>0</v>
      </c>
      <c r="K480" s="239" t="s">
        <v>34</v>
      </c>
      <c r="L480" s="75"/>
      <c r="M480" s="244" t="s">
        <v>34</v>
      </c>
      <c r="N480" s="245" t="s">
        <v>49</v>
      </c>
      <c r="O480" s="50"/>
      <c r="P480" s="246">
        <f>O480*H480</f>
        <v>0</v>
      </c>
      <c r="Q480" s="246">
        <v>0</v>
      </c>
      <c r="R480" s="246">
        <f>Q480*H480</f>
        <v>0</v>
      </c>
      <c r="S480" s="246">
        <v>0</v>
      </c>
      <c r="T480" s="247">
        <f>S480*H480</f>
        <v>0</v>
      </c>
      <c r="AR480" s="26" t="s">
        <v>338</v>
      </c>
      <c r="AT480" s="26" t="s">
        <v>190</v>
      </c>
      <c r="AU480" s="26" t="s">
        <v>88</v>
      </c>
      <c r="AY480" s="26" t="s">
        <v>187</v>
      </c>
      <c r="BE480" s="248">
        <f>IF(N480="základní",J480,0)</f>
        <v>0</v>
      </c>
      <c r="BF480" s="248">
        <f>IF(N480="snížená",J480,0)</f>
        <v>0</v>
      </c>
      <c r="BG480" s="248">
        <f>IF(N480="zákl. přenesená",J480,0)</f>
        <v>0</v>
      </c>
      <c r="BH480" s="248">
        <f>IF(N480="sníž. přenesená",J480,0)</f>
        <v>0</v>
      </c>
      <c r="BI480" s="248">
        <f>IF(N480="nulová",J480,0)</f>
        <v>0</v>
      </c>
      <c r="BJ480" s="26" t="s">
        <v>86</v>
      </c>
      <c r="BK480" s="248">
        <f>ROUND(I480*H480,2)</f>
        <v>0</v>
      </c>
      <c r="BL480" s="26" t="s">
        <v>338</v>
      </c>
      <c r="BM480" s="26" t="s">
        <v>2881</v>
      </c>
    </row>
    <row r="481" spans="2:47" s="1" customFormat="1" ht="13.5">
      <c r="B481" s="49"/>
      <c r="C481" s="77"/>
      <c r="D481" s="253" t="s">
        <v>1720</v>
      </c>
      <c r="E481" s="77"/>
      <c r="F481" s="254" t="s">
        <v>2882</v>
      </c>
      <c r="G481" s="77"/>
      <c r="H481" s="77"/>
      <c r="I481" s="207"/>
      <c r="J481" s="77"/>
      <c r="K481" s="77"/>
      <c r="L481" s="75"/>
      <c r="M481" s="255"/>
      <c r="N481" s="50"/>
      <c r="O481" s="50"/>
      <c r="P481" s="50"/>
      <c r="Q481" s="50"/>
      <c r="R481" s="50"/>
      <c r="S481" s="50"/>
      <c r="T481" s="98"/>
      <c r="AT481" s="26" t="s">
        <v>1720</v>
      </c>
      <c r="AU481" s="26" t="s">
        <v>88</v>
      </c>
    </row>
    <row r="482" spans="2:65" s="1" customFormat="1" ht="16.5" customHeight="1">
      <c r="B482" s="49"/>
      <c r="C482" s="237" t="s">
        <v>2087</v>
      </c>
      <c r="D482" s="237" t="s">
        <v>190</v>
      </c>
      <c r="E482" s="238" t="s">
        <v>2883</v>
      </c>
      <c r="F482" s="239" t="s">
        <v>2884</v>
      </c>
      <c r="G482" s="240" t="s">
        <v>2403</v>
      </c>
      <c r="H482" s="241">
        <v>2</v>
      </c>
      <c r="I482" s="242"/>
      <c r="J482" s="243">
        <f>ROUND(I482*H482,2)</f>
        <v>0</v>
      </c>
      <c r="K482" s="239" t="s">
        <v>34</v>
      </c>
      <c r="L482" s="75"/>
      <c r="M482" s="244" t="s">
        <v>34</v>
      </c>
      <c r="N482" s="245" t="s">
        <v>49</v>
      </c>
      <c r="O482" s="50"/>
      <c r="P482" s="246">
        <f>O482*H482</f>
        <v>0</v>
      </c>
      <c r="Q482" s="246">
        <v>0</v>
      </c>
      <c r="R482" s="246">
        <f>Q482*H482</f>
        <v>0</v>
      </c>
      <c r="S482" s="246">
        <v>0</v>
      </c>
      <c r="T482" s="247">
        <f>S482*H482</f>
        <v>0</v>
      </c>
      <c r="AR482" s="26" t="s">
        <v>338</v>
      </c>
      <c r="AT482" s="26" t="s">
        <v>190</v>
      </c>
      <c r="AU482" s="26" t="s">
        <v>88</v>
      </c>
      <c r="AY482" s="26" t="s">
        <v>187</v>
      </c>
      <c r="BE482" s="248">
        <f>IF(N482="základní",J482,0)</f>
        <v>0</v>
      </c>
      <c r="BF482" s="248">
        <f>IF(N482="snížená",J482,0)</f>
        <v>0</v>
      </c>
      <c r="BG482" s="248">
        <f>IF(N482="zákl. přenesená",J482,0)</f>
        <v>0</v>
      </c>
      <c r="BH482" s="248">
        <f>IF(N482="sníž. přenesená",J482,0)</f>
        <v>0</v>
      </c>
      <c r="BI482" s="248">
        <f>IF(N482="nulová",J482,0)</f>
        <v>0</v>
      </c>
      <c r="BJ482" s="26" t="s">
        <v>86</v>
      </c>
      <c r="BK482" s="248">
        <f>ROUND(I482*H482,2)</f>
        <v>0</v>
      </c>
      <c r="BL482" s="26" t="s">
        <v>338</v>
      </c>
      <c r="BM482" s="26" t="s">
        <v>2885</v>
      </c>
    </row>
    <row r="483" spans="2:65" s="1" customFormat="1" ht="16.5" customHeight="1">
      <c r="B483" s="49"/>
      <c r="C483" s="237" t="s">
        <v>2093</v>
      </c>
      <c r="D483" s="237" t="s">
        <v>190</v>
      </c>
      <c r="E483" s="238" t="s">
        <v>2886</v>
      </c>
      <c r="F483" s="239" t="s">
        <v>2402</v>
      </c>
      <c r="G483" s="240" t="s">
        <v>2403</v>
      </c>
      <c r="H483" s="241">
        <v>2</v>
      </c>
      <c r="I483" s="242"/>
      <c r="J483" s="243">
        <f>ROUND(I483*H483,2)</f>
        <v>0</v>
      </c>
      <c r="K483" s="239" t="s">
        <v>34</v>
      </c>
      <c r="L483" s="75"/>
      <c r="M483" s="244" t="s">
        <v>34</v>
      </c>
      <c r="N483" s="245" t="s">
        <v>49</v>
      </c>
      <c r="O483" s="50"/>
      <c r="P483" s="246">
        <f>O483*H483</f>
        <v>0</v>
      </c>
      <c r="Q483" s="246">
        <v>0</v>
      </c>
      <c r="R483" s="246">
        <f>Q483*H483</f>
        <v>0</v>
      </c>
      <c r="S483" s="246">
        <v>0</v>
      </c>
      <c r="T483" s="247">
        <f>S483*H483</f>
        <v>0</v>
      </c>
      <c r="AR483" s="26" t="s">
        <v>338</v>
      </c>
      <c r="AT483" s="26" t="s">
        <v>190</v>
      </c>
      <c r="AU483" s="26" t="s">
        <v>88</v>
      </c>
      <c r="AY483" s="26" t="s">
        <v>187</v>
      </c>
      <c r="BE483" s="248">
        <f>IF(N483="základní",J483,0)</f>
        <v>0</v>
      </c>
      <c r="BF483" s="248">
        <f>IF(N483="snížená",J483,0)</f>
        <v>0</v>
      </c>
      <c r="BG483" s="248">
        <f>IF(N483="zákl. přenesená",J483,0)</f>
        <v>0</v>
      </c>
      <c r="BH483" s="248">
        <f>IF(N483="sníž. přenesená",J483,0)</f>
        <v>0</v>
      </c>
      <c r="BI483" s="248">
        <f>IF(N483="nulová",J483,0)</f>
        <v>0</v>
      </c>
      <c r="BJ483" s="26" t="s">
        <v>86</v>
      </c>
      <c r="BK483" s="248">
        <f>ROUND(I483*H483,2)</f>
        <v>0</v>
      </c>
      <c r="BL483" s="26" t="s">
        <v>338</v>
      </c>
      <c r="BM483" s="26" t="s">
        <v>2887</v>
      </c>
    </row>
    <row r="484" spans="2:47" s="1" customFormat="1" ht="13.5">
      <c r="B484" s="49"/>
      <c r="C484" s="77"/>
      <c r="D484" s="253" t="s">
        <v>1720</v>
      </c>
      <c r="E484" s="77"/>
      <c r="F484" s="254" t="s">
        <v>2404</v>
      </c>
      <c r="G484" s="77"/>
      <c r="H484" s="77"/>
      <c r="I484" s="207"/>
      <c r="J484" s="77"/>
      <c r="K484" s="77"/>
      <c r="L484" s="75"/>
      <c r="M484" s="255"/>
      <c r="N484" s="50"/>
      <c r="O484" s="50"/>
      <c r="P484" s="50"/>
      <c r="Q484" s="50"/>
      <c r="R484" s="50"/>
      <c r="S484" s="50"/>
      <c r="T484" s="98"/>
      <c r="AT484" s="26" t="s">
        <v>1720</v>
      </c>
      <c r="AU484" s="26" t="s">
        <v>88</v>
      </c>
    </row>
    <row r="485" spans="2:65" s="1" customFormat="1" ht="16.5" customHeight="1">
      <c r="B485" s="49"/>
      <c r="C485" s="237" t="s">
        <v>2098</v>
      </c>
      <c r="D485" s="237" t="s">
        <v>190</v>
      </c>
      <c r="E485" s="238" t="s">
        <v>2888</v>
      </c>
      <c r="F485" s="239" t="s">
        <v>2889</v>
      </c>
      <c r="G485" s="240" t="s">
        <v>2403</v>
      </c>
      <c r="H485" s="241">
        <v>1</v>
      </c>
      <c r="I485" s="242"/>
      <c r="J485" s="243">
        <f>ROUND(I485*H485,2)</f>
        <v>0</v>
      </c>
      <c r="K485" s="239" t="s">
        <v>34</v>
      </c>
      <c r="L485" s="75"/>
      <c r="M485" s="244" t="s">
        <v>34</v>
      </c>
      <c r="N485" s="245" t="s">
        <v>49</v>
      </c>
      <c r="O485" s="50"/>
      <c r="P485" s="246">
        <f>O485*H485</f>
        <v>0</v>
      </c>
      <c r="Q485" s="246">
        <v>0</v>
      </c>
      <c r="R485" s="246">
        <f>Q485*H485</f>
        <v>0</v>
      </c>
      <c r="S485" s="246">
        <v>0</v>
      </c>
      <c r="T485" s="247">
        <f>S485*H485</f>
        <v>0</v>
      </c>
      <c r="AR485" s="26" t="s">
        <v>338</v>
      </c>
      <c r="AT485" s="26" t="s">
        <v>190</v>
      </c>
      <c r="AU485" s="26" t="s">
        <v>88</v>
      </c>
      <c r="AY485" s="26" t="s">
        <v>187</v>
      </c>
      <c r="BE485" s="248">
        <f>IF(N485="základní",J485,0)</f>
        <v>0</v>
      </c>
      <c r="BF485" s="248">
        <f>IF(N485="snížená",J485,0)</f>
        <v>0</v>
      </c>
      <c r="BG485" s="248">
        <f>IF(N485="zákl. přenesená",J485,0)</f>
        <v>0</v>
      </c>
      <c r="BH485" s="248">
        <f>IF(N485="sníž. přenesená",J485,0)</f>
        <v>0</v>
      </c>
      <c r="BI485" s="248">
        <f>IF(N485="nulová",J485,0)</f>
        <v>0</v>
      </c>
      <c r="BJ485" s="26" t="s">
        <v>86</v>
      </c>
      <c r="BK485" s="248">
        <f>ROUND(I485*H485,2)</f>
        <v>0</v>
      </c>
      <c r="BL485" s="26" t="s">
        <v>338</v>
      </c>
      <c r="BM485" s="26" t="s">
        <v>2890</v>
      </c>
    </row>
    <row r="486" spans="2:47" s="1" customFormat="1" ht="13.5">
      <c r="B486" s="49"/>
      <c r="C486" s="77"/>
      <c r="D486" s="253" t="s">
        <v>1720</v>
      </c>
      <c r="E486" s="77"/>
      <c r="F486" s="254" t="s">
        <v>2891</v>
      </c>
      <c r="G486" s="77"/>
      <c r="H486" s="77"/>
      <c r="I486" s="207"/>
      <c r="J486" s="77"/>
      <c r="K486" s="77"/>
      <c r="L486" s="75"/>
      <c r="M486" s="255"/>
      <c r="N486" s="50"/>
      <c r="O486" s="50"/>
      <c r="P486" s="50"/>
      <c r="Q486" s="50"/>
      <c r="R486" s="50"/>
      <c r="S486" s="50"/>
      <c r="T486" s="98"/>
      <c r="AT486" s="26" t="s">
        <v>1720</v>
      </c>
      <c r="AU486" s="26" t="s">
        <v>88</v>
      </c>
    </row>
    <row r="487" spans="2:65" s="1" customFormat="1" ht="16.5" customHeight="1">
      <c r="B487" s="49"/>
      <c r="C487" s="237" t="s">
        <v>2102</v>
      </c>
      <c r="D487" s="237" t="s">
        <v>190</v>
      </c>
      <c r="E487" s="238" t="s">
        <v>2892</v>
      </c>
      <c r="F487" s="239" t="s">
        <v>2893</v>
      </c>
      <c r="G487" s="240" t="s">
        <v>2403</v>
      </c>
      <c r="H487" s="241">
        <v>1</v>
      </c>
      <c r="I487" s="242"/>
      <c r="J487" s="243">
        <f>ROUND(I487*H487,2)</f>
        <v>0</v>
      </c>
      <c r="K487" s="239" t="s">
        <v>34</v>
      </c>
      <c r="L487" s="75"/>
      <c r="M487" s="244" t="s">
        <v>34</v>
      </c>
      <c r="N487" s="245" t="s">
        <v>49</v>
      </c>
      <c r="O487" s="50"/>
      <c r="P487" s="246">
        <f>O487*H487</f>
        <v>0</v>
      </c>
      <c r="Q487" s="246">
        <v>0</v>
      </c>
      <c r="R487" s="246">
        <f>Q487*H487</f>
        <v>0</v>
      </c>
      <c r="S487" s="246">
        <v>0</v>
      </c>
      <c r="T487" s="247">
        <f>S487*H487</f>
        <v>0</v>
      </c>
      <c r="AR487" s="26" t="s">
        <v>338</v>
      </c>
      <c r="AT487" s="26" t="s">
        <v>190</v>
      </c>
      <c r="AU487" s="26" t="s">
        <v>88</v>
      </c>
      <c r="AY487" s="26" t="s">
        <v>187</v>
      </c>
      <c r="BE487" s="248">
        <f>IF(N487="základní",J487,0)</f>
        <v>0</v>
      </c>
      <c r="BF487" s="248">
        <f>IF(N487="snížená",J487,0)</f>
        <v>0</v>
      </c>
      <c r="BG487" s="248">
        <f>IF(N487="zákl. přenesená",J487,0)</f>
        <v>0</v>
      </c>
      <c r="BH487" s="248">
        <f>IF(N487="sníž. přenesená",J487,0)</f>
        <v>0</v>
      </c>
      <c r="BI487" s="248">
        <f>IF(N487="nulová",J487,0)</f>
        <v>0</v>
      </c>
      <c r="BJ487" s="26" t="s">
        <v>86</v>
      </c>
      <c r="BK487" s="248">
        <f>ROUND(I487*H487,2)</f>
        <v>0</v>
      </c>
      <c r="BL487" s="26" t="s">
        <v>338</v>
      </c>
      <c r="BM487" s="26" t="s">
        <v>2894</v>
      </c>
    </row>
    <row r="488" spans="2:65" s="1" customFormat="1" ht="16.5" customHeight="1">
      <c r="B488" s="49"/>
      <c r="C488" s="237" t="s">
        <v>2113</v>
      </c>
      <c r="D488" s="237" t="s">
        <v>190</v>
      </c>
      <c r="E488" s="238" t="s">
        <v>2895</v>
      </c>
      <c r="F488" s="239" t="s">
        <v>2896</v>
      </c>
      <c r="G488" s="240" t="s">
        <v>2403</v>
      </c>
      <c r="H488" s="241">
        <v>1</v>
      </c>
      <c r="I488" s="242"/>
      <c r="J488" s="243">
        <f>ROUND(I488*H488,2)</f>
        <v>0</v>
      </c>
      <c r="K488" s="239" t="s">
        <v>34</v>
      </c>
      <c r="L488" s="75"/>
      <c r="M488" s="244" t="s">
        <v>34</v>
      </c>
      <c r="N488" s="245" t="s">
        <v>49</v>
      </c>
      <c r="O488" s="50"/>
      <c r="P488" s="246">
        <f>O488*H488</f>
        <v>0</v>
      </c>
      <c r="Q488" s="246">
        <v>0</v>
      </c>
      <c r="R488" s="246">
        <f>Q488*H488</f>
        <v>0</v>
      </c>
      <c r="S488" s="246">
        <v>0</v>
      </c>
      <c r="T488" s="247">
        <f>S488*H488</f>
        <v>0</v>
      </c>
      <c r="AR488" s="26" t="s">
        <v>338</v>
      </c>
      <c r="AT488" s="26" t="s">
        <v>190</v>
      </c>
      <c r="AU488" s="26" t="s">
        <v>88</v>
      </c>
      <c r="AY488" s="26" t="s">
        <v>187</v>
      </c>
      <c r="BE488" s="248">
        <f>IF(N488="základní",J488,0)</f>
        <v>0</v>
      </c>
      <c r="BF488" s="248">
        <f>IF(N488="snížená",J488,0)</f>
        <v>0</v>
      </c>
      <c r="BG488" s="248">
        <f>IF(N488="zákl. přenesená",J488,0)</f>
        <v>0</v>
      </c>
      <c r="BH488" s="248">
        <f>IF(N488="sníž. přenesená",J488,0)</f>
        <v>0</v>
      </c>
      <c r="BI488" s="248">
        <f>IF(N488="nulová",J488,0)</f>
        <v>0</v>
      </c>
      <c r="BJ488" s="26" t="s">
        <v>86</v>
      </c>
      <c r="BK488" s="248">
        <f>ROUND(I488*H488,2)</f>
        <v>0</v>
      </c>
      <c r="BL488" s="26" t="s">
        <v>338</v>
      </c>
      <c r="BM488" s="26" t="s">
        <v>2897</v>
      </c>
    </row>
    <row r="489" spans="2:47" s="1" customFormat="1" ht="13.5">
      <c r="B489" s="49"/>
      <c r="C489" s="77"/>
      <c r="D489" s="253" t="s">
        <v>1720</v>
      </c>
      <c r="E489" s="77"/>
      <c r="F489" s="254" t="s">
        <v>2898</v>
      </c>
      <c r="G489" s="77"/>
      <c r="H489" s="77"/>
      <c r="I489" s="207"/>
      <c r="J489" s="77"/>
      <c r="K489" s="77"/>
      <c r="L489" s="75"/>
      <c r="M489" s="255"/>
      <c r="N489" s="50"/>
      <c r="O489" s="50"/>
      <c r="P489" s="50"/>
      <c r="Q489" s="50"/>
      <c r="R489" s="50"/>
      <c r="S489" s="50"/>
      <c r="T489" s="98"/>
      <c r="AT489" s="26" t="s">
        <v>1720</v>
      </c>
      <c r="AU489" s="26" t="s">
        <v>88</v>
      </c>
    </row>
    <row r="490" spans="2:65" s="1" customFormat="1" ht="16.5" customHeight="1">
      <c r="B490" s="49"/>
      <c r="C490" s="237" t="s">
        <v>2610</v>
      </c>
      <c r="D490" s="237" t="s">
        <v>190</v>
      </c>
      <c r="E490" s="238" t="s">
        <v>2899</v>
      </c>
      <c r="F490" s="239" t="s">
        <v>2900</v>
      </c>
      <c r="G490" s="240" t="s">
        <v>2403</v>
      </c>
      <c r="H490" s="241">
        <v>1</v>
      </c>
      <c r="I490" s="242"/>
      <c r="J490" s="243">
        <f>ROUND(I490*H490,2)</f>
        <v>0</v>
      </c>
      <c r="K490" s="239" t="s">
        <v>34</v>
      </c>
      <c r="L490" s="75"/>
      <c r="M490" s="244" t="s">
        <v>34</v>
      </c>
      <c r="N490" s="245" t="s">
        <v>49</v>
      </c>
      <c r="O490" s="50"/>
      <c r="P490" s="246">
        <f>O490*H490</f>
        <v>0</v>
      </c>
      <c r="Q490" s="246">
        <v>0</v>
      </c>
      <c r="R490" s="246">
        <f>Q490*H490</f>
        <v>0</v>
      </c>
      <c r="S490" s="246">
        <v>0</v>
      </c>
      <c r="T490" s="247">
        <f>S490*H490</f>
        <v>0</v>
      </c>
      <c r="AR490" s="26" t="s">
        <v>338</v>
      </c>
      <c r="AT490" s="26" t="s">
        <v>190</v>
      </c>
      <c r="AU490" s="26" t="s">
        <v>88</v>
      </c>
      <c r="AY490" s="26" t="s">
        <v>187</v>
      </c>
      <c r="BE490" s="248">
        <f>IF(N490="základní",J490,0)</f>
        <v>0</v>
      </c>
      <c r="BF490" s="248">
        <f>IF(N490="snížená",J490,0)</f>
        <v>0</v>
      </c>
      <c r="BG490" s="248">
        <f>IF(N490="zákl. přenesená",J490,0)</f>
        <v>0</v>
      </c>
      <c r="BH490" s="248">
        <f>IF(N490="sníž. přenesená",J490,0)</f>
        <v>0</v>
      </c>
      <c r="BI490" s="248">
        <f>IF(N490="nulová",J490,0)</f>
        <v>0</v>
      </c>
      <c r="BJ490" s="26" t="s">
        <v>86</v>
      </c>
      <c r="BK490" s="248">
        <f>ROUND(I490*H490,2)</f>
        <v>0</v>
      </c>
      <c r="BL490" s="26" t="s">
        <v>338</v>
      </c>
      <c r="BM490" s="26" t="s">
        <v>2901</v>
      </c>
    </row>
    <row r="491" spans="2:47" s="1" customFormat="1" ht="13.5">
      <c r="B491" s="49"/>
      <c r="C491" s="77"/>
      <c r="D491" s="253" t="s">
        <v>1720</v>
      </c>
      <c r="E491" s="77"/>
      <c r="F491" s="254" t="s">
        <v>2902</v>
      </c>
      <c r="G491" s="77"/>
      <c r="H491" s="77"/>
      <c r="I491" s="207"/>
      <c r="J491" s="77"/>
      <c r="K491" s="77"/>
      <c r="L491" s="75"/>
      <c r="M491" s="255"/>
      <c r="N491" s="50"/>
      <c r="O491" s="50"/>
      <c r="P491" s="50"/>
      <c r="Q491" s="50"/>
      <c r="R491" s="50"/>
      <c r="S491" s="50"/>
      <c r="T491" s="98"/>
      <c r="AT491" s="26" t="s">
        <v>1720</v>
      </c>
      <c r="AU491" s="26" t="s">
        <v>88</v>
      </c>
    </row>
    <row r="492" spans="2:65" s="1" customFormat="1" ht="16.5" customHeight="1">
      <c r="B492" s="49"/>
      <c r="C492" s="237" t="s">
        <v>2117</v>
      </c>
      <c r="D492" s="237" t="s">
        <v>190</v>
      </c>
      <c r="E492" s="238" t="s">
        <v>2903</v>
      </c>
      <c r="F492" s="239" t="s">
        <v>2900</v>
      </c>
      <c r="G492" s="240" t="s">
        <v>2403</v>
      </c>
      <c r="H492" s="241">
        <v>1</v>
      </c>
      <c r="I492" s="242"/>
      <c r="J492" s="243">
        <f>ROUND(I492*H492,2)</f>
        <v>0</v>
      </c>
      <c r="K492" s="239" t="s">
        <v>34</v>
      </c>
      <c r="L492" s="75"/>
      <c r="M492" s="244" t="s">
        <v>34</v>
      </c>
      <c r="N492" s="245" t="s">
        <v>49</v>
      </c>
      <c r="O492" s="50"/>
      <c r="P492" s="246">
        <f>O492*H492</f>
        <v>0</v>
      </c>
      <c r="Q492" s="246">
        <v>0</v>
      </c>
      <c r="R492" s="246">
        <f>Q492*H492</f>
        <v>0</v>
      </c>
      <c r="S492" s="246">
        <v>0</v>
      </c>
      <c r="T492" s="247">
        <f>S492*H492</f>
        <v>0</v>
      </c>
      <c r="AR492" s="26" t="s">
        <v>338</v>
      </c>
      <c r="AT492" s="26" t="s">
        <v>190</v>
      </c>
      <c r="AU492" s="26" t="s">
        <v>88</v>
      </c>
      <c r="AY492" s="26" t="s">
        <v>187</v>
      </c>
      <c r="BE492" s="248">
        <f>IF(N492="základní",J492,0)</f>
        <v>0</v>
      </c>
      <c r="BF492" s="248">
        <f>IF(N492="snížená",J492,0)</f>
        <v>0</v>
      </c>
      <c r="BG492" s="248">
        <f>IF(N492="zákl. přenesená",J492,0)</f>
        <v>0</v>
      </c>
      <c r="BH492" s="248">
        <f>IF(N492="sníž. přenesená",J492,0)</f>
        <v>0</v>
      </c>
      <c r="BI492" s="248">
        <f>IF(N492="nulová",J492,0)</f>
        <v>0</v>
      </c>
      <c r="BJ492" s="26" t="s">
        <v>86</v>
      </c>
      <c r="BK492" s="248">
        <f>ROUND(I492*H492,2)</f>
        <v>0</v>
      </c>
      <c r="BL492" s="26" t="s">
        <v>338</v>
      </c>
      <c r="BM492" s="26" t="s">
        <v>2904</v>
      </c>
    </row>
    <row r="493" spans="2:47" s="1" customFormat="1" ht="13.5">
      <c r="B493" s="49"/>
      <c r="C493" s="77"/>
      <c r="D493" s="253" t="s">
        <v>1720</v>
      </c>
      <c r="E493" s="77"/>
      <c r="F493" s="254" t="s">
        <v>2905</v>
      </c>
      <c r="G493" s="77"/>
      <c r="H493" s="77"/>
      <c r="I493" s="207"/>
      <c r="J493" s="77"/>
      <c r="K493" s="77"/>
      <c r="L493" s="75"/>
      <c r="M493" s="255"/>
      <c r="N493" s="50"/>
      <c r="O493" s="50"/>
      <c r="P493" s="50"/>
      <c r="Q493" s="50"/>
      <c r="R493" s="50"/>
      <c r="S493" s="50"/>
      <c r="T493" s="98"/>
      <c r="AT493" s="26" t="s">
        <v>1720</v>
      </c>
      <c r="AU493" s="26" t="s">
        <v>88</v>
      </c>
    </row>
    <row r="494" spans="2:65" s="1" customFormat="1" ht="16.5" customHeight="1">
      <c r="B494" s="49"/>
      <c r="C494" s="237" t="s">
        <v>2127</v>
      </c>
      <c r="D494" s="237" t="s">
        <v>190</v>
      </c>
      <c r="E494" s="238" t="s">
        <v>2906</v>
      </c>
      <c r="F494" s="239" t="s">
        <v>2758</v>
      </c>
      <c r="G494" s="240" t="s">
        <v>2403</v>
      </c>
      <c r="H494" s="241">
        <v>1</v>
      </c>
      <c r="I494" s="242"/>
      <c r="J494" s="243">
        <f>ROUND(I494*H494,2)</f>
        <v>0</v>
      </c>
      <c r="K494" s="239" t="s">
        <v>34</v>
      </c>
      <c r="L494" s="75"/>
      <c r="M494" s="244" t="s">
        <v>34</v>
      </c>
      <c r="N494" s="245" t="s">
        <v>49</v>
      </c>
      <c r="O494" s="50"/>
      <c r="P494" s="246">
        <f>O494*H494</f>
        <v>0</v>
      </c>
      <c r="Q494" s="246">
        <v>0</v>
      </c>
      <c r="R494" s="246">
        <f>Q494*H494</f>
        <v>0</v>
      </c>
      <c r="S494" s="246">
        <v>0</v>
      </c>
      <c r="T494" s="247">
        <f>S494*H494</f>
        <v>0</v>
      </c>
      <c r="AR494" s="26" t="s">
        <v>338</v>
      </c>
      <c r="AT494" s="26" t="s">
        <v>190</v>
      </c>
      <c r="AU494" s="26" t="s">
        <v>88</v>
      </c>
      <c r="AY494" s="26" t="s">
        <v>187</v>
      </c>
      <c r="BE494" s="248">
        <f>IF(N494="základní",J494,0)</f>
        <v>0</v>
      </c>
      <c r="BF494" s="248">
        <f>IF(N494="snížená",J494,0)</f>
        <v>0</v>
      </c>
      <c r="BG494" s="248">
        <f>IF(N494="zákl. přenesená",J494,0)</f>
        <v>0</v>
      </c>
      <c r="BH494" s="248">
        <f>IF(N494="sníž. přenesená",J494,0)</f>
        <v>0</v>
      </c>
      <c r="BI494" s="248">
        <f>IF(N494="nulová",J494,0)</f>
        <v>0</v>
      </c>
      <c r="BJ494" s="26" t="s">
        <v>86</v>
      </c>
      <c r="BK494" s="248">
        <f>ROUND(I494*H494,2)</f>
        <v>0</v>
      </c>
      <c r="BL494" s="26" t="s">
        <v>338</v>
      </c>
      <c r="BM494" s="26" t="s">
        <v>2907</v>
      </c>
    </row>
    <row r="495" spans="2:47" s="1" customFormat="1" ht="13.5">
      <c r="B495" s="49"/>
      <c r="C495" s="77"/>
      <c r="D495" s="253" t="s">
        <v>1720</v>
      </c>
      <c r="E495" s="77"/>
      <c r="F495" s="254" t="s">
        <v>2908</v>
      </c>
      <c r="G495" s="77"/>
      <c r="H495" s="77"/>
      <c r="I495" s="207"/>
      <c r="J495" s="77"/>
      <c r="K495" s="77"/>
      <c r="L495" s="75"/>
      <c r="M495" s="255"/>
      <c r="N495" s="50"/>
      <c r="O495" s="50"/>
      <c r="P495" s="50"/>
      <c r="Q495" s="50"/>
      <c r="R495" s="50"/>
      <c r="S495" s="50"/>
      <c r="T495" s="98"/>
      <c r="AT495" s="26" t="s">
        <v>1720</v>
      </c>
      <c r="AU495" s="26" t="s">
        <v>88</v>
      </c>
    </row>
    <row r="496" spans="2:65" s="1" customFormat="1" ht="16.5" customHeight="1">
      <c r="B496" s="49"/>
      <c r="C496" s="237" t="s">
        <v>2135</v>
      </c>
      <c r="D496" s="237" t="s">
        <v>190</v>
      </c>
      <c r="E496" s="238" t="s">
        <v>2909</v>
      </c>
      <c r="F496" s="239" t="s">
        <v>2422</v>
      </c>
      <c r="G496" s="240" t="s">
        <v>235</v>
      </c>
      <c r="H496" s="241">
        <v>59</v>
      </c>
      <c r="I496" s="242"/>
      <c r="J496" s="243">
        <f>ROUND(I496*H496,2)</f>
        <v>0</v>
      </c>
      <c r="K496" s="239" t="s">
        <v>34</v>
      </c>
      <c r="L496" s="75"/>
      <c r="M496" s="244" t="s">
        <v>34</v>
      </c>
      <c r="N496" s="245" t="s">
        <v>49</v>
      </c>
      <c r="O496" s="50"/>
      <c r="P496" s="246">
        <f>O496*H496</f>
        <v>0</v>
      </c>
      <c r="Q496" s="246">
        <v>0</v>
      </c>
      <c r="R496" s="246">
        <f>Q496*H496</f>
        <v>0</v>
      </c>
      <c r="S496" s="246">
        <v>0</v>
      </c>
      <c r="T496" s="247">
        <f>S496*H496</f>
        <v>0</v>
      </c>
      <c r="AR496" s="26" t="s">
        <v>338</v>
      </c>
      <c r="AT496" s="26" t="s">
        <v>190</v>
      </c>
      <c r="AU496" s="26" t="s">
        <v>88</v>
      </c>
      <c r="AY496" s="26" t="s">
        <v>187</v>
      </c>
      <c r="BE496" s="248">
        <f>IF(N496="základní",J496,0)</f>
        <v>0</v>
      </c>
      <c r="BF496" s="248">
        <f>IF(N496="snížená",J496,0)</f>
        <v>0</v>
      </c>
      <c r="BG496" s="248">
        <f>IF(N496="zákl. přenesená",J496,0)</f>
        <v>0</v>
      </c>
      <c r="BH496" s="248">
        <f>IF(N496="sníž. přenesená",J496,0)</f>
        <v>0</v>
      </c>
      <c r="BI496" s="248">
        <f>IF(N496="nulová",J496,0)</f>
        <v>0</v>
      </c>
      <c r="BJ496" s="26" t="s">
        <v>86</v>
      </c>
      <c r="BK496" s="248">
        <f>ROUND(I496*H496,2)</f>
        <v>0</v>
      </c>
      <c r="BL496" s="26" t="s">
        <v>338</v>
      </c>
      <c r="BM496" s="26" t="s">
        <v>2910</v>
      </c>
    </row>
    <row r="497" spans="2:47" s="1" customFormat="1" ht="13.5">
      <c r="B497" s="49"/>
      <c r="C497" s="77"/>
      <c r="D497" s="253" t="s">
        <v>1720</v>
      </c>
      <c r="E497" s="77"/>
      <c r="F497" s="254" t="s">
        <v>2481</v>
      </c>
      <c r="G497" s="77"/>
      <c r="H497" s="77"/>
      <c r="I497" s="207"/>
      <c r="J497" s="77"/>
      <c r="K497" s="77"/>
      <c r="L497" s="75"/>
      <c r="M497" s="255"/>
      <c r="N497" s="50"/>
      <c r="O497" s="50"/>
      <c r="P497" s="50"/>
      <c r="Q497" s="50"/>
      <c r="R497" s="50"/>
      <c r="S497" s="50"/>
      <c r="T497" s="98"/>
      <c r="AT497" s="26" t="s">
        <v>1720</v>
      </c>
      <c r="AU497" s="26" t="s">
        <v>88</v>
      </c>
    </row>
    <row r="498" spans="2:65" s="1" customFormat="1" ht="25.5" customHeight="1">
      <c r="B498" s="49"/>
      <c r="C498" s="237" t="s">
        <v>2147</v>
      </c>
      <c r="D498" s="237" t="s">
        <v>190</v>
      </c>
      <c r="E498" s="238" t="s">
        <v>2911</v>
      </c>
      <c r="F498" s="239" t="s">
        <v>2912</v>
      </c>
      <c r="G498" s="240" t="s">
        <v>2426</v>
      </c>
      <c r="H498" s="241">
        <v>2</v>
      </c>
      <c r="I498" s="242"/>
      <c r="J498" s="243">
        <f>ROUND(I498*H498,2)</f>
        <v>0</v>
      </c>
      <c r="K498" s="239" t="s">
        <v>34</v>
      </c>
      <c r="L498" s="75"/>
      <c r="M498" s="244" t="s">
        <v>34</v>
      </c>
      <c r="N498" s="245" t="s">
        <v>49</v>
      </c>
      <c r="O498" s="50"/>
      <c r="P498" s="246">
        <f>O498*H498</f>
        <v>0</v>
      </c>
      <c r="Q498" s="246">
        <v>0</v>
      </c>
      <c r="R498" s="246">
        <f>Q498*H498</f>
        <v>0</v>
      </c>
      <c r="S498" s="246">
        <v>0</v>
      </c>
      <c r="T498" s="247">
        <f>S498*H498</f>
        <v>0</v>
      </c>
      <c r="AR498" s="26" t="s">
        <v>338</v>
      </c>
      <c r="AT498" s="26" t="s">
        <v>190</v>
      </c>
      <c r="AU498" s="26" t="s">
        <v>88</v>
      </c>
      <c r="AY498" s="26" t="s">
        <v>187</v>
      </c>
      <c r="BE498" s="248">
        <f>IF(N498="základní",J498,0)</f>
        <v>0</v>
      </c>
      <c r="BF498" s="248">
        <f>IF(N498="snížená",J498,0)</f>
        <v>0</v>
      </c>
      <c r="BG498" s="248">
        <f>IF(N498="zákl. přenesená",J498,0)</f>
        <v>0</v>
      </c>
      <c r="BH498" s="248">
        <f>IF(N498="sníž. přenesená",J498,0)</f>
        <v>0</v>
      </c>
      <c r="BI498" s="248">
        <f>IF(N498="nulová",J498,0)</f>
        <v>0</v>
      </c>
      <c r="BJ498" s="26" t="s">
        <v>86</v>
      </c>
      <c r="BK498" s="248">
        <f>ROUND(I498*H498,2)</f>
        <v>0</v>
      </c>
      <c r="BL498" s="26" t="s">
        <v>338</v>
      </c>
      <c r="BM498" s="26" t="s">
        <v>2913</v>
      </c>
    </row>
    <row r="499" spans="2:65" s="1" customFormat="1" ht="25.5" customHeight="1">
      <c r="B499" s="49"/>
      <c r="C499" s="237" t="s">
        <v>2152</v>
      </c>
      <c r="D499" s="237" t="s">
        <v>190</v>
      </c>
      <c r="E499" s="238" t="s">
        <v>2914</v>
      </c>
      <c r="F499" s="239" t="s">
        <v>2915</v>
      </c>
      <c r="G499" s="240" t="s">
        <v>2403</v>
      </c>
      <c r="H499" s="241">
        <v>2</v>
      </c>
      <c r="I499" s="242"/>
      <c r="J499" s="243">
        <f>ROUND(I499*H499,2)</f>
        <v>0</v>
      </c>
      <c r="K499" s="239" t="s">
        <v>34</v>
      </c>
      <c r="L499" s="75"/>
      <c r="M499" s="244" t="s">
        <v>34</v>
      </c>
      <c r="N499" s="245" t="s">
        <v>49</v>
      </c>
      <c r="O499" s="50"/>
      <c r="P499" s="246">
        <f>O499*H499</f>
        <v>0</v>
      </c>
      <c r="Q499" s="246">
        <v>0</v>
      </c>
      <c r="R499" s="246">
        <f>Q499*H499</f>
        <v>0</v>
      </c>
      <c r="S499" s="246">
        <v>0</v>
      </c>
      <c r="T499" s="247">
        <f>S499*H499</f>
        <v>0</v>
      </c>
      <c r="AR499" s="26" t="s">
        <v>338</v>
      </c>
      <c r="AT499" s="26" t="s">
        <v>190</v>
      </c>
      <c r="AU499" s="26" t="s">
        <v>88</v>
      </c>
      <c r="AY499" s="26" t="s">
        <v>187</v>
      </c>
      <c r="BE499" s="248">
        <f>IF(N499="základní",J499,0)</f>
        <v>0</v>
      </c>
      <c r="BF499" s="248">
        <f>IF(N499="snížená",J499,0)</f>
        <v>0</v>
      </c>
      <c r="BG499" s="248">
        <f>IF(N499="zákl. přenesená",J499,0)</f>
        <v>0</v>
      </c>
      <c r="BH499" s="248">
        <f>IF(N499="sníž. přenesená",J499,0)</f>
        <v>0</v>
      </c>
      <c r="BI499" s="248">
        <f>IF(N499="nulová",J499,0)</f>
        <v>0</v>
      </c>
      <c r="BJ499" s="26" t="s">
        <v>86</v>
      </c>
      <c r="BK499" s="248">
        <f>ROUND(I499*H499,2)</f>
        <v>0</v>
      </c>
      <c r="BL499" s="26" t="s">
        <v>338</v>
      </c>
      <c r="BM499" s="26" t="s">
        <v>2916</v>
      </c>
    </row>
    <row r="500" spans="2:65" s="1" customFormat="1" ht="25.5" customHeight="1">
      <c r="B500" s="49"/>
      <c r="C500" s="237" t="s">
        <v>2156</v>
      </c>
      <c r="D500" s="237" t="s">
        <v>190</v>
      </c>
      <c r="E500" s="238" t="s">
        <v>2917</v>
      </c>
      <c r="F500" s="239" t="s">
        <v>2483</v>
      </c>
      <c r="G500" s="240" t="s">
        <v>2426</v>
      </c>
      <c r="H500" s="241">
        <v>2</v>
      </c>
      <c r="I500" s="242"/>
      <c r="J500" s="243">
        <f>ROUND(I500*H500,2)</f>
        <v>0</v>
      </c>
      <c r="K500" s="239" t="s">
        <v>34</v>
      </c>
      <c r="L500" s="75"/>
      <c r="M500" s="244" t="s">
        <v>34</v>
      </c>
      <c r="N500" s="245" t="s">
        <v>49</v>
      </c>
      <c r="O500" s="50"/>
      <c r="P500" s="246">
        <f>O500*H500</f>
        <v>0</v>
      </c>
      <c r="Q500" s="246">
        <v>0</v>
      </c>
      <c r="R500" s="246">
        <f>Q500*H500</f>
        <v>0</v>
      </c>
      <c r="S500" s="246">
        <v>0</v>
      </c>
      <c r="T500" s="247">
        <f>S500*H500</f>
        <v>0</v>
      </c>
      <c r="AR500" s="26" t="s">
        <v>338</v>
      </c>
      <c r="AT500" s="26" t="s">
        <v>190</v>
      </c>
      <c r="AU500" s="26" t="s">
        <v>88</v>
      </c>
      <c r="AY500" s="26" t="s">
        <v>187</v>
      </c>
      <c r="BE500" s="248">
        <f>IF(N500="základní",J500,0)</f>
        <v>0</v>
      </c>
      <c r="BF500" s="248">
        <f>IF(N500="snížená",J500,0)</f>
        <v>0</v>
      </c>
      <c r="BG500" s="248">
        <f>IF(N500="zákl. přenesená",J500,0)</f>
        <v>0</v>
      </c>
      <c r="BH500" s="248">
        <f>IF(N500="sníž. přenesená",J500,0)</f>
        <v>0</v>
      </c>
      <c r="BI500" s="248">
        <f>IF(N500="nulová",J500,0)</f>
        <v>0</v>
      </c>
      <c r="BJ500" s="26" t="s">
        <v>86</v>
      </c>
      <c r="BK500" s="248">
        <f>ROUND(I500*H500,2)</f>
        <v>0</v>
      </c>
      <c r="BL500" s="26" t="s">
        <v>338</v>
      </c>
      <c r="BM500" s="26" t="s">
        <v>2918</v>
      </c>
    </row>
    <row r="501" spans="2:65" s="1" customFormat="1" ht="16.5" customHeight="1">
      <c r="B501" s="49"/>
      <c r="C501" s="237" t="s">
        <v>2163</v>
      </c>
      <c r="D501" s="237" t="s">
        <v>190</v>
      </c>
      <c r="E501" s="238" t="s">
        <v>2919</v>
      </c>
      <c r="F501" s="239" t="s">
        <v>2434</v>
      </c>
      <c r="G501" s="240" t="s">
        <v>235</v>
      </c>
      <c r="H501" s="241">
        <v>73</v>
      </c>
      <c r="I501" s="242"/>
      <c r="J501" s="243">
        <f>ROUND(I501*H501,2)</f>
        <v>0</v>
      </c>
      <c r="K501" s="239" t="s">
        <v>34</v>
      </c>
      <c r="L501" s="75"/>
      <c r="M501" s="244" t="s">
        <v>34</v>
      </c>
      <c r="N501" s="245" t="s">
        <v>49</v>
      </c>
      <c r="O501" s="50"/>
      <c r="P501" s="246">
        <f>O501*H501</f>
        <v>0</v>
      </c>
      <c r="Q501" s="246">
        <v>0</v>
      </c>
      <c r="R501" s="246">
        <f>Q501*H501</f>
        <v>0</v>
      </c>
      <c r="S501" s="246">
        <v>0</v>
      </c>
      <c r="T501" s="247">
        <f>S501*H501</f>
        <v>0</v>
      </c>
      <c r="AR501" s="26" t="s">
        <v>338</v>
      </c>
      <c r="AT501" s="26" t="s">
        <v>190</v>
      </c>
      <c r="AU501" s="26" t="s">
        <v>88</v>
      </c>
      <c r="AY501" s="26" t="s">
        <v>187</v>
      </c>
      <c r="BE501" s="248">
        <f>IF(N501="základní",J501,0)</f>
        <v>0</v>
      </c>
      <c r="BF501" s="248">
        <f>IF(N501="snížená",J501,0)</f>
        <v>0</v>
      </c>
      <c r="BG501" s="248">
        <f>IF(N501="zákl. přenesená",J501,0)</f>
        <v>0</v>
      </c>
      <c r="BH501" s="248">
        <f>IF(N501="sníž. přenesená",J501,0)</f>
        <v>0</v>
      </c>
      <c r="BI501" s="248">
        <f>IF(N501="nulová",J501,0)</f>
        <v>0</v>
      </c>
      <c r="BJ501" s="26" t="s">
        <v>86</v>
      </c>
      <c r="BK501" s="248">
        <f>ROUND(I501*H501,2)</f>
        <v>0</v>
      </c>
      <c r="BL501" s="26" t="s">
        <v>338</v>
      </c>
      <c r="BM501" s="26" t="s">
        <v>2920</v>
      </c>
    </row>
    <row r="502" spans="2:47" s="1" customFormat="1" ht="13.5">
      <c r="B502" s="49"/>
      <c r="C502" s="77"/>
      <c r="D502" s="253" t="s">
        <v>1720</v>
      </c>
      <c r="E502" s="77"/>
      <c r="F502" s="254" t="s">
        <v>2435</v>
      </c>
      <c r="G502" s="77"/>
      <c r="H502" s="77"/>
      <c r="I502" s="207"/>
      <c r="J502" s="77"/>
      <c r="K502" s="77"/>
      <c r="L502" s="75"/>
      <c r="M502" s="255"/>
      <c r="N502" s="50"/>
      <c r="O502" s="50"/>
      <c r="P502" s="50"/>
      <c r="Q502" s="50"/>
      <c r="R502" s="50"/>
      <c r="S502" s="50"/>
      <c r="T502" s="98"/>
      <c r="AT502" s="26" t="s">
        <v>1720</v>
      </c>
      <c r="AU502" s="26" t="s">
        <v>88</v>
      </c>
    </row>
    <row r="503" spans="2:65" s="1" customFormat="1" ht="16.5" customHeight="1">
      <c r="B503" s="49"/>
      <c r="C503" s="237" t="s">
        <v>2167</v>
      </c>
      <c r="D503" s="237" t="s">
        <v>190</v>
      </c>
      <c r="E503" s="238" t="s">
        <v>2921</v>
      </c>
      <c r="F503" s="239" t="s">
        <v>2437</v>
      </c>
      <c r="G503" s="240" t="s">
        <v>2438</v>
      </c>
      <c r="H503" s="241">
        <v>13</v>
      </c>
      <c r="I503" s="242"/>
      <c r="J503" s="243">
        <f>ROUND(I503*H503,2)</f>
        <v>0</v>
      </c>
      <c r="K503" s="239" t="s">
        <v>34</v>
      </c>
      <c r="L503" s="75"/>
      <c r="M503" s="244" t="s">
        <v>34</v>
      </c>
      <c r="N503" s="245" t="s">
        <v>49</v>
      </c>
      <c r="O503" s="50"/>
      <c r="P503" s="246">
        <f>O503*H503</f>
        <v>0</v>
      </c>
      <c r="Q503" s="246">
        <v>0</v>
      </c>
      <c r="R503" s="246">
        <f>Q503*H503</f>
        <v>0</v>
      </c>
      <c r="S503" s="246">
        <v>0</v>
      </c>
      <c r="T503" s="247">
        <f>S503*H503</f>
        <v>0</v>
      </c>
      <c r="AR503" s="26" t="s">
        <v>338</v>
      </c>
      <c r="AT503" s="26" t="s">
        <v>190</v>
      </c>
      <c r="AU503" s="26" t="s">
        <v>88</v>
      </c>
      <c r="AY503" s="26" t="s">
        <v>187</v>
      </c>
      <c r="BE503" s="248">
        <f>IF(N503="základní",J503,0)</f>
        <v>0</v>
      </c>
      <c r="BF503" s="248">
        <f>IF(N503="snížená",J503,0)</f>
        <v>0</v>
      </c>
      <c r="BG503" s="248">
        <f>IF(N503="zákl. přenesená",J503,0)</f>
        <v>0</v>
      </c>
      <c r="BH503" s="248">
        <f>IF(N503="sníž. přenesená",J503,0)</f>
        <v>0</v>
      </c>
      <c r="BI503" s="248">
        <f>IF(N503="nulová",J503,0)</f>
        <v>0</v>
      </c>
      <c r="BJ503" s="26" t="s">
        <v>86</v>
      </c>
      <c r="BK503" s="248">
        <f>ROUND(I503*H503,2)</f>
        <v>0</v>
      </c>
      <c r="BL503" s="26" t="s">
        <v>338</v>
      </c>
      <c r="BM503" s="26" t="s">
        <v>2922</v>
      </c>
    </row>
    <row r="504" spans="2:47" s="1" customFormat="1" ht="13.5">
      <c r="B504" s="49"/>
      <c r="C504" s="77"/>
      <c r="D504" s="253" t="s">
        <v>1720</v>
      </c>
      <c r="E504" s="77"/>
      <c r="F504" s="254" t="s">
        <v>2439</v>
      </c>
      <c r="G504" s="77"/>
      <c r="H504" s="77"/>
      <c r="I504" s="207"/>
      <c r="J504" s="77"/>
      <c r="K504" s="77"/>
      <c r="L504" s="75"/>
      <c r="M504" s="255"/>
      <c r="N504" s="50"/>
      <c r="O504" s="50"/>
      <c r="P504" s="50"/>
      <c r="Q504" s="50"/>
      <c r="R504" s="50"/>
      <c r="S504" s="50"/>
      <c r="T504" s="98"/>
      <c r="AT504" s="26" t="s">
        <v>1720</v>
      </c>
      <c r="AU504" s="26" t="s">
        <v>88</v>
      </c>
    </row>
    <row r="505" spans="2:65" s="1" customFormat="1" ht="16.5" customHeight="1">
      <c r="B505" s="49"/>
      <c r="C505" s="237" t="s">
        <v>2140</v>
      </c>
      <c r="D505" s="237" t="s">
        <v>190</v>
      </c>
      <c r="E505" s="238" t="s">
        <v>2923</v>
      </c>
      <c r="F505" s="239" t="s">
        <v>2441</v>
      </c>
      <c r="G505" s="240" t="s">
        <v>2442</v>
      </c>
      <c r="H505" s="241">
        <v>38</v>
      </c>
      <c r="I505" s="242"/>
      <c r="J505" s="243">
        <f>ROUND(I505*H505,2)</f>
        <v>0</v>
      </c>
      <c r="K505" s="239" t="s">
        <v>34</v>
      </c>
      <c r="L505" s="75"/>
      <c r="M505" s="244" t="s">
        <v>34</v>
      </c>
      <c r="N505" s="245" t="s">
        <v>49</v>
      </c>
      <c r="O505" s="50"/>
      <c r="P505" s="246">
        <f>O505*H505</f>
        <v>0</v>
      </c>
      <c r="Q505" s="246">
        <v>0</v>
      </c>
      <c r="R505" s="246">
        <f>Q505*H505</f>
        <v>0</v>
      </c>
      <c r="S505" s="246">
        <v>0</v>
      </c>
      <c r="T505" s="247">
        <f>S505*H505</f>
        <v>0</v>
      </c>
      <c r="AR505" s="26" t="s">
        <v>338</v>
      </c>
      <c r="AT505" s="26" t="s">
        <v>190</v>
      </c>
      <c r="AU505" s="26" t="s">
        <v>88</v>
      </c>
      <c r="AY505" s="26" t="s">
        <v>187</v>
      </c>
      <c r="BE505" s="248">
        <f>IF(N505="základní",J505,0)</f>
        <v>0</v>
      </c>
      <c r="BF505" s="248">
        <f>IF(N505="snížená",J505,0)</f>
        <v>0</v>
      </c>
      <c r="BG505" s="248">
        <f>IF(N505="zákl. přenesená",J505,0)</f>
        <v>0</v>
      </c>
      <c r="BH505" s="248">
        <f>IF(N505="sníž. přenesená",J505,0)</f>
        <v>0</v>
      </c>
      <c r="BI505" s="248">
        <f>IF(N505="nulová",J505,0)</f>
        <v>0</v>
      </c>
      <c r="BJ505" s="26" t="s">
        <v>86</v>
      </c>
      <c r="BK505" s="248">
        <f>ROUND(I505*H505,2)</f>
        <v>0</v>
      </c>
      <c r="BL505" s="26" t="s">
        <v>338</v>
      </c>
      <c r="BM505" s="26" t="s">
        <v>2924</v>
      </c>
    </row>
    <row r="506" spans="2:47" s="1" customFormat="1" ht="13.5">
      <c r="B506" s="49"/>
      <c r="C506" s="77"/>
      <c r="D506" s="253" t="s">
        <v>1720</v>
      </c>
      <c r="E506" s="77"/>
      <c r="F506" s="254" t="s">
        <v>2443</v>
      </c>
      <c r="G506" s="77"/>
      <c r="H506" s="77"/>
      <c r="I506" s="207"/>
      <c r="J506" s="77"/>
      <c r="K506" s="77"/>
      <c r="L506" s="75"/>
      <c r="M506" s="255"/>
      <c r="N506" s="50"/>
      <c r="O506" s="50"/>
      <c r="P506" s="50"/>
      <c r="Q506" s="50"/>
      <c r="R506" s="50"/>
      <c r="S506" s="50"/>
      <c r="T506" s="98"/>
      <c r="AT506" s="26" t="s">
        <v>1720</v>
      </c>
      <c r="AU506" s="26" t="s">
        <v>88</v>
      </c>
    </row>
    <row r="507" spans="2:65" s="1" customFormat="1" ht="16.5" customHeight="1">
      <c r="B507" s="49"/>
      <c r="C507" s="237" t="s">
        <v>2074</v>
      </c>
      <c r="D507" s="237" t="s">
        <v>190</v>
      </c>
      <c r="E507" s="238" t="s">
        <v>2925</v>
      </c>
      <c r="F507" s="239" t="s">
        <v>2445</v>
      </c>
      <c r="G507" s="240" t="s">
        <v>2403</v>
      </c>
      <c r="H507" s="241">
        <v>1</v>
      </c>
      <c r="I507" s="242"/>
      <c r="J507" s="243">
        <f>ROUND(I507*H507,2)</f>
        <v>0</v>
      </c>
      <c r="K507" s="239" t="s">
        <v>34</v>
      </c>
      <c r="L507" s="75"/>
      <c r="M507" s="244" t="s">
        <v>34</v>
      </c>
      <c r="N507" s="245" t="s">
        <v>49</v>
      </c>
      <c r="O507" s="50"/>
      <c r="P507" s="246">
        <f>O507*H507</f>
        <v>0</v>
      </c>
      <c r="Q507" s="246">
        <v>0</v>
      </c>
      <c r="R507" s="246">
        <f>Q507*H507</f>
        <v>0</v>
      </c>
      <c r="S507" s="246">
        <v>0</v>
      </c>
      <c r="T507" s="247">
        <f>S507*H507</f>
        <v>0</v>
      </c>
      <c r="AR507" s="26" t="s">
        <v>338</v>
      </c>
      <c r="AT507" s="26" t="s">
        <v>190</v>
      </c>
      <c r="AU507" s="26" t="s">
        <v>88</v>
      </c>
      <c r="AY507" s="26" t="s">
        <v>187</v>
      </c>
      <c r="BE507" s="248">
        <f>IF(N507="základní",J507,0)</f>
        <v>0</v>
      </c>
      <c r="BF507" s="248">
        <f>IF(N507="snížená",J507,0)</f>
        <v>0</v>
      </c>
      <c r="BG507" s="248">
        <f>IF(N507="zákl. přenesená",J507,0)</f>
        <v>0</v>
      </c>
      <c r="BH507" s="248">
        <f>IF(N507="sníž. přenesená",J507,0)</f>
        <v>0</v>
      </c>
      <c r="BI507" s="248">
        <f>IF(N507="nulová",J507,0)</f>
        <v>0</v>
      </c>
      <c r="BJ507" s="26" t="s">
        <v>86</v>
      </c>
      <c r="BK507" s="248">
        <f>ROUND(I507*H507,2)</f>
        <v>0</v>
      </c>
      <c r="BL507" s="26" t="s">
        <v>338</v>
      </c>
      <c r="BM507" s="26" t="s">
        <v>2926</v>
      </c>
    </row>
    <row r="508" spans="2:65" s="1" customFormat="1" ht="16.5" customHeight="1">
      <c r="B508" s="49"/>
      <c r="C508" s="237" t="s">
        <v>2082</v>
      </c>
      <c r="D508" s="237" t="s">
        <v>190</v>
      </c>
      <c r="E508" s="238" t="s">
        <v>2927</v>
      </c>
      <c r="F508" s="239" t="s">
        <v>2447</v>
      </c>
      <c r="G508" s="240" t="s">
        <v>2403</v>
      </c>
      <c r="H508" s="241">
        <v>1</v>
      </c>
      <c r="I508" s="242"/>
      <c r="J508" s="243">
        <f>ROUND(I508*H508,2)</f>
        <v>0</v>
      </c>
      <c r="K508" s="239" t="s">
        <v>34</v>
      </c>
      <c r="L508" s="75"/>
      <c r="M508" s="244" t="s">
        <v>34</v>
      </c>
      <c r="N508" s="249" t="s">
        <v>49</v>
      </c>
      <c r="O508" s="250"/>
      <c r="P508" s="251">
        <f>O508*H508</f>
        <v>0</v>
      </c>
      <c r="Q508" s="251">
        <v>0</v>
      </c>
      <c r="R508" s="251">
        <f>Q508*H508</f>
        <v>0</v>
      </c>
      <c r="S508" s="251">
        <v>0</v>
      </c>
      <c r="T508" s="252">
        <f>S508*H508</f>
        <v>0</v>
      </c>
      <c r="AR508" s="26" t="s">
        <v>338</v>
      </c>
      <c r="AT508" s="26" t="s">
        <v>190</v>
      </c>
      <c r="AU508" s="26" t="s">
        <v>88</v>
      </c>
      <c r="AY508" s="26" t="s">
        <v>187</v>
      </c>
      <c r="BE508" s="248">
        <f>IF(N508="základní",J508,0)</f>
        <v>0</v>
      </c>
      <c r="BF508" s="248">
        <f>IF(N508="snížená",J508,0)</f>
        <v>0</v>
      </c>
      <c r="BG508" s="248">
        <f>IF(N508="zákl. přenesená",J508,0)</f>
        <v>0</v>
      </c>
      <c r="BH508" s="248">
        <f>IF(N508="sníž. přenesená",J508,0)</f>
        <v>0</v>
      </c>
      <c r="BI508" s="248">
        <f>IF(N508="nulová",J508,0)</f>
        <v>0</v>
      </c>
      <c r="BJ508" s="26" t="s">
        <v>86</v>
      </c>
      <c r="BK508" s="248">
        <f>ROUND(I508*H508,2)</f>
        <v>0</v>
      </c>
      <c r="BL508" s="26" t="s">
        <v>338</v>
      </c>
      <c r="BM508" s="26" t="s">
        <v>2928</v>
      </c>
    </row>
    <row r="509" spans="2:12" s="1" customFormat="1" ht="6.95" customHeight="1">
      <c r="B509" s="70"/>
      <c r="C509" s="71"/>
      <c r="D509" s="71"/>
      <c r="E509" s="71"/>
      <c r="F509" s="71"/>
      <c r="G509" s="71"/>
      <c r="H509" s="71"/>
      <c r="I509" s="182"/>
      <c r="J509" s="71"/>
      <c r="K509" s="71"/>
      <c r="L509" s="75"/>
    </row>
  </sheetData>
  <sheetProtection password="CC35" sheet="1" objects="1" scenarios="1" formatColumns="0" formatRows="0" autoFilter="0"/>
  <autoFilter ref="C98:K508"/>
  <mergeCells count="13">
    <mergeCell ref="E7:H7"/>
    <mergeCell ref="E9:H9"/>
    <mergeCell ref="E11:H11"/>
    <mergeCell ref="E26:H26"/>
    <mergeCell ref="E47:H47"/>
    <mergeCell ref="E49:H49"/>
    <mergeCell ref="E51:H51"/>
    <mergeCell ref="J55:J56"/>
    <mergeCell ref="E87:H87"/>
    <mergeCell ref="E89:H89"/>
    <mergeCell ref="E91:H91"/>
    <mergeCell ref="G1:H1"/>
    <mergeCell ref="L2:V2"/>
  </mergeCells>
  <hyperlinks>
    <hyperlink ref="F1:G1" location="C2" display="1) Krycí list soupisu"/>
    <hyperlink ref="G1:H1" location="C58"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107</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s="1" customFormat="1" ht="16.5" customHeight="1">
      <c r="B9" s="49"/>
      <c r="C9" s="50"/>
      <c r="D9" s="50"/>
      <c r="E9" s="159" t="s">
        <v>436</v>
      </c>
      <c r="F9" s="50"/>
      <c r="G9" s="50"/>
      <c r="H9" s="50"/>
      <c r="I9" s="160"/>
      <c r="J9" s="50"/>
      <c r="K9" s="54"/>
    </row>
    <row r="10" spans="2:11" s="1" customFormat="1" ht="13.5">
      <c r="B10" s="49"/>
      <c r="C10" s="50"/>
      <c r="D10" s="42" t="s">
        <v>437</v>
      </c>
      <c r="E10" s="50"/>
      <c r="F10" s="50"/>
      <c r="G10" s="50"/>
      <c r="H10" s="50"/>
      <c r="I10" s="160"/>
      <c r="J10" s="50"/>
      <c r="K10" s="54"/>
    </row>
    <row r="11" spans="2:11" s="1" customFormat="1" ht="36.95" customHeight="1">
      <c r="B11" s="49"/>
      <c r="C11" s="50"/>
      <c r="D11" s="50"/>
      <c r="E11" s="161" t="s">
        <v>2929</v>
      </c>
      <c r="F11" s="50"/>
      <c r="G11" s="50"/>
      <c r="H11" s="50"/>
      <c r="I11" s="160"/>
      <c r="J11" s="50"/>
      <c r="K11" s="54"/>
    </row>
    <row r="12" spans="2:11" s="1" customFormat="1" ht="13.5">
      <c r="B12" s="49"/>
      <c r="C12" s="50"/>
      <c r="D12" s="50"/>
      <c r="E12" s="50"/>
      <c r="F12" s="50"/>
      <c r="G12" s="50"/>
      <c r="H12" s="50"/>
      <c r="I12" s="160"/>
      <c r="J12" s="50"/>
      <c r="K12" s="54"/>
    </row>
    <row r="13" spans="2:11" s="1" customFormat="1" ht="14.4" customHeight="1">
      <c r="B13" s="49"/>
      <c r="C13" s="50"/>
      <c r="D13" s="42" t="s">
        <v>20</v>
      </c>
      <c r="E13" s="50"/>
      <c r="F13" s="37" t="s">
        <v>34</v>
      </c>
      <c r="G13" s="50"/>
      <c r="H13" s="50"/>
      <c r="I13" s="162" t="s">
        <v>22</v>
      </c>
      <c r="J13" s="37" t="s">
        <v>34</v>
      </c>
      <c r="K13" s="54"/>
    </row>
    <row r="14" spans="2:11" s="1" customFormat="1" ht="14.4" customHeight="1">
      <c r="B14" s="49"/>
      <c r="C14" s="50"/>
      <c r="D14" s="42" t="s">
        <v>24</v>
      </c>
      <c r="E14" s="50"/>
      <c r="F14" s="37" t="s">
        <v>25</v>
      </c>
      <c r="G14" s="50"/>
      <c r="H14" s="50"/>
      <c r="I14" s="162" t="s">
        <v>26</v>
      </c>
      <c r="J14" s="163" t="str">
        <f>'Rekapitulace stavby'!AN8</f>
        <v>14. 9. 2018</v>
      </c>
      <c r="K14" s="54"/>
    </row>
    <row r="15" spans="2:11" s="1" customFormat="1" ht="10.8" customHeight="1">
      <c r="B15" s="49"/>
      <c r="C15" s="50"/>
      <c r="D15" s="50"/>
      <c r="E15" s="50"/>
      <c r="F15" s="50"/>
      <c r="G15" s="50"/>
      <c r="H15" s="50"/>
      <c r="I15" s="160"/>
      <c r="J15" s="50"/>
      <c r="K15" s="54"/>
    </row>
    <row r="16" spans="2:11" s="1" customFormat="1" ht="14.4" customHeight="1">
      <c r="B16" s="49"/>
      <c r="C16" s="50"/>
      <c r="D16" s="42" t="s">
        <v>32</v>
      </c>
      <c r="E16" s="50"/>
      <c r="F16" s="50"/>
      <c r="G16" s="50"/>
      <c r="H16" s="50"/>
      <c r="I16" s="162" t="s">
        <v>33</v>
      </c>
      <c r="J16" s="37" t="s">
        <v>34</v>
      </c>
      <c r="K16" s="54"/>
    </row>
    <row r="17" spans="2:11" s="1" customFormat="1" ht="18" customHeight="1">
      <c r="B17" s="49"/>
      <c r="C17" s="50"/>
      <c r="D17" s="50"/>
      <c r="E17" s="37" t="s">
        <v>35</v>
      </c>
      <c r="F17" s="50"/>
      <c r="G17" s="50"/>
      <c r="H17" s="50"/>
      <c r="I17" s="162" t="s">
        <v>36</v>
      </c>
      <c r="J17" s="37" t="s">
        <v>34</v>
      </c>
      <c r="K17" s="54"/>
    </row>
    <row r="18" spans="2:11" s="1" customFormat="1" ht="6.95" customHeight="1">
      <c r="B18" s="49"/>
      <c r="C18" s="50"/>
      <c r="D18" s="50"/>
      <c r="E18" s="50"/>
      <c r="F18" s="50"/>
      <c r="G18" s="50"/>
      <c r="H18" s="50"/>
      <c r="I18" s="160"/>
      <c r="J18" s="50"/>
      <c r="K18" s="54"/>
    </row>
    <row r="19" spans="2:11" s="1" customFormat="1" ht="14.4" customHeight="1">
      <c r="B19" s="49"/>
      <c r="C19" s="50"/>
      <c r="D19" s="42" t="s">
        <v>37</v>
      </c>
      <c r="E19" s="50"/>
      <c r="F19" s="50"/>
      <c r="G19" s="50"/>
      <c r="H19" s="50"/>
      <c r="I19" s="162" t="s">
        <v>33</v>
      </c>
      <c r="J19" s="37" t="str">
        <f>IF('Rekapitulace stavby'!AN13="Vyplň údaj","",IF('Rekapitulace stavby'!AN13="","",'Rekapitulace stavby'!AN13))</f>
        <v/>
      </c>
      <c r="K19" s="54"/>
    </row>
    <row r="20" spans="2:11"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pans="2:11" s="1" customFormat="1" ht="6.95" customHeight="1">
      <c r="B21" s="49"/>
      <c r="C21" s="50"/>
      <c r="D21" s="50"/>
      <c r="E21" s="50"/>
      <c r="F21" s="50"/>
      <c r="G21" s="50"/>
      <c r="H21" s="50"/>
      <c r="I21" s="160"/>
      <c r="J21" s="50"/>
      <c r="K21" s="54"/>
    </row>
    <row r="22" spans="2:11" s="1" customFormat="1" ht="14.4" customHeight="1">
      <c r="B22" s="49"/>
      <c r="C22" s="50"/>
      <c r="D22" s="42" t="s">
        <v>39</v>
      </c>
      <c r="E22" s="50"/>
      <c r="F22" s="50"/>
      <c r="G22" s="50"/>
      <c r="H22" s="50"/>
      <c r="I22" s="162" t="s">
        <v>33</v>
      </c>
      <c r="J22" s="37" t="s">
        <v>34</v>
      </c>
      <c r="K22" s="54"/>
    </row>
    <row r="23" spans="2:11" s="1" customFormat="1" ht="18" customHeight="1">
      <c r="B23" s="49"/>
      <c r="C23" s="50"/>
      <c r="D23" s="50"/>
      <c r="E23" s="37" t="s">
        <v>40</v>
      </c>
      <c r="F23" s="50"/>
      <c r="G23" s="50"/>
      <c r="H23" s="50"/>
      <c r="I23" s="162" t="s">
        <v>36</v>
      </c>
      <c r="J23" s="37" t="s">
        <v>34</v>
      </c>
      <c r="K23" s="54"/>
    </row>
    <row r="24" spans="2:11" s="1" customFormat="1" ht="6.95" customHeight="1">
      <c r="B24" s="49"/>
      <c r="C24" s="50"/>
      <c r="D24" s="50"/>
      <c r="E24" s="50"/>
      <c r="F24" s="50"/>
      <c r="G24" s="50"/>
      <c r="H24" s="50"/>
      <c r="I24" s="160"/>
      <c r="J24" s="50"/>
      <c r="K24" s="54"/>
    </row>
    <row r="25" spans="2:11" s="1" customFormat="1" ht="14.4" customHeight="1">
      <c r="B25" s="49"/>
      <c r="C25" s="50"/>
      <c r="D25" s="42" t="s">
        <v>42</v>
      </c>
      <c r="E25" s="50"/>
      <c r="F25" s="50"/>
      <c r="G25" s="50"/>
      <c r="H25" s="50"/>
      <c r="I25" s="160"/>
      <c r="J25" s="50"/>
      <c r="K25" s="54"/>
    </row>
    <row r="26" spans="2:11" s="7" customFormat="1" ht="71.25" customHeight="1">
      <c r="B26" s="164"/>
      <c r="C26" s="165"/>
      <c r="D26" s="165"/>
      <c r="E26" s="47" t="s">
        <v>43</v>
      </c>
      <c r="F26" s="47"/>
      <c r="G26" s="47"/>
      <c r="H26" s="47"/>
      <c r="I26" s="166"/>
      <c r="J26" s="165"/>
      <c r="K26" s="167"/>
    </row>
    <row r="27" spans="2:11" s="1" customFormat="1" ht="6.95" customHeight="1">
      <c r="B27" s="49"/>
      <c r="C27" s="50"/>
      <c r="D27" s="50"/>
      <c r="E27" s="50"/>
      <c r="F27" s="50"/>
      <c r="G27" s="50"/>
      <c r="H27" s="50"/>
      <c r="I27" s="160"/>
      <c r="J27" s="50"/>
      <c r="K27" s="54"/>
    </row>
    <row r="28" spans="2:11" s="1" customFormat="1" ht="6.95" customHeight="1">
      <c r="B28" s="49"/>
      <c r="C28" s="50"/>
      <c r="D28" s="109"/>
      <c r="E28" s="109"/>
      <c r="F28" s="109"/>
      <c r="G28" s="109"/>
      <c r="H28" s="109"/>
      <c r="I28" s="168"/>
      <c r="J28" s="109"/>
      <c r="K28" s="169"/>
    </row>
    <row r="29" spans="2:11" s="1" customFormat="1" ht="25.4" customHeight="1">
      <c r="B29" s="49"/>
      <c r="C29" s="50"/>
      <c r="D29" s="170" t="s">
        <v>44</v>
      </c>
      <c r="E29" s="50"/>
      <c r="F29" s="50"/>
      <c r="G29" s="50"/>
      <c r="H29" s="50"/>
      <c r="I29" s="160"/>
      <c r="J29" s="171">
        <f>ROUND(J95,2)</f>
        <v>0</v>
      </c>
      <c r="K29" s="54"/>
    </row>
    <row r="30" spans="2:11" s="1" customFormat="1" ht="6.95" customHeight="1">
      <c r="B30" s="49"/>
      <c r="C30" s="50"/>
      <c r="D30" s="109"/>
      <c r="E30" s="109"/>
      <c r="F30" s="109"/>
      <c r="G30" s="109"/>
      <c r="H30" s="109"/>
      <c r="I30" s="168"/>
      <c r="J30" s="109"/>
      <c r="K30" s="169"/>
    </row>
    <row r="31" spans="2:11" s="1" customFormat="1" ht="14.4" customHeight="1">
      <c r="B31" s="49"/>
      <c r="C31" s="50"/>
      <c r="D31" s="50"/>
      <c r="E31" s="50"/>
      <c r="F31" s="55" t="s">
        <v>46</v>
      </c>
      <c r="G31" s="50"/>
      <c r="H31" s="50"/>
      <c r="I31" s="172" t="s">
        <v>45</v>
      </c>
      <c r="J31" s="55" t="s">
        <v>47</v>
      </c>
      <c r="K31" s="54"/>
    </row>
    <row r="32" spans="2:11" s="1" customFormat="1" ht="14.4" customHeight="1">
      <c r="B32" s="49"/>
      <c r="C32" s="50"/>
      <c r="D32" s="58" t="s">
        <v>48</v>
      </c>
      <c r="E32" s="58" t="s">
        <v>49</v>
      </c>
      <c r="F32" s="173">
        <f>ROUND(SUM(BE95:BE196),2)</f>
        <v>0</v>
      </c>
      <c r="G32" s="50"/>
      <c r="H32" s="50"/>
      <c r="I32" s="174">
        <v>0.21</v>
      </c>
      <c r="J32" s="173">
        <f>ROUND(ROUND((SUM(BE95:BE196)),2)*I32,2)</f>
        <v>0</v>
      </c>
      <c r="K32" s="54"/>
    </row>
    <row r="33" spans="2:11" s="1" customFormat="1" ht="14.4" customHeight="1">
      <c r="B33" s="49"/>
      <c r="C33" s="50"/>
      <c r="D33" s="50"/>
      <c r="E33" s="58" t="s">
        <v>50</v>
      </c>
      <c r="F33" s="173">
        <f>ROUND(SUM(BF95:BF196),2)</f>
        <v>0</v>
      </c>
      <c r="G33" s="50"/>
      <c r="H33" s="50"/>
      <c r="I33" s="174">
        <v>0.15</v>
      </c>
      <c r="J33" s="173">
        <f>ROUND(ROUND((SUM(BF95:BF196)),2)*I33,2)</f>
        <v>0</v>
      </c>
      <c r="K33" s="54"/>
    </row>
    <row r="34" spans="2:11" s="1" customFormat="1" ht="14.4" customHeight="1" hidden="1">
      <c r="B34" s="49"/>
      <c r="C34" s="50"/>
      <c r="D34" s="50"/>
      <c r="E34" s="58" t="s">
        <v>51</v>
      </c>
      <c r="F34" s="173">
        <f>ROUND(SUM(BG95:BG196),2)</f>
        <v>0</v>
      </c>
      <c r="G34" s="50"/>
      <c r="H34" s="50"/>
      <c r="I34" s="174">
        <v>0.21</v>
      </c>
      <c r="J34" s="173">
        <v>0</v>
      </c>
      <c r="K34" s="54"/>
    </row>
    <row r="35" spans="2:11" s="1" customFormat="1" ht="14.4" customHeight="1" hidden="1">
      <c r="B35" s="49"/>
      <c r="C35" s="50"/>
      <c r="D35" s="50"/>
      <c r="E35" s="58" t="s">
        <v>52</v>
      </c>
      <c r="F35" s="173">
        <f>ROUND(SUM(BH95:BH196),2)</f>
        <v>0</v>
      </c>
      <c r="G35" s="50"/>
      <c r="H35" s="50"/>
      <c r="I35" s="174">
        <v>0.15</v>
      </c>
      <c r="J35" s="173">
        <v>0</v>
      </c>
      <c r="K35" s="54"/>
    </row>
    <row r="36" spans="2:11" s="1" customFormat="1" ht="14.4" customHeight="1" hidden="1">
      <c r="B36" s="49"/>
      <c r="C36" s="50"/>
      <c r="D36" s="50"/>
      <c r="E36" s="58" t="s">
        <v>53</v>
      </c>
      <c r="F36" s="173">
        <f>ROUND(SUM(BI95:BI196),2)</f>
        <v>0</v>
      </c>
      <c r="G36" s="50"/>
      <c r="H36" s="50"/>
      <c r="I36" s="174">
        <v>0</v>
      </c>
      <c r="J36" s="173">
        <v>0</v>
      </c>
      <c r="K36" s="54"/>
    </row>
    <row r="37" spans="2:11" s="1" customFormat="1" ht="6.95" customHeight="1">
      <c r="B37" s="49"/>
      <c r="C37" s="50"/>
      <c r="D37" s="50"/>
      <c r="E37" s="50"/>
      <c r="F37" s="50"/>
      <c r="G37" s="50"/>
      <c r="H37" s="50"/>
      <c r="I37" s="160"/>
      <c r="J37" s="50"/>
      <c r="K37" s="54"/>
    </row>
    <row r="38" spans="2:11" s="1" customFormat="1" ht="25.4" customHeight="1">
      <c r="B38" s="49"/>
      <c r="C38" s="175"/>
      <c r="D38" s="176" t="s">
        <v>54</v>
      </c>
      <c r="E38" s="101"/>
      <c r="F38" s="101"/>
      <c r="G38" s="177" t="s">
        <v>55</v>
      </c>
      <c r="H38" s="178" t="s">
        <v>56</v>
      </c>
      <c r="I38" s="179"/>
      <c r="J38" s="180">
        <f>SUM(J29:J36)</f>
        <v>0</v>
      </c>
      <c r="K38" s="181"/>
    </row>
    <row r="39" spans="2:11" s="1" customFormat="1" ht="14.4" customHeight="1">
      <c r="B39" s="70"/>
      <c r="C39" s="71"/>
      <c r="D39" s="71"/>
      <c r="E39" s="71"/>
      <c r="F39" s="71"/>
      <c r="G39" s="71"/>
      <c r="H39" s="71"/>
      <c r="I39" s="182"/>
      <c r="J39" s="71"/>
      <c r="K39" s="72"/>
    </row>
    <row r="43" spans="2:11" s="1" customFormat="1" ht="6.95" customHeight="1">
      <c r="B43" s="183"/>
      <c r="C43" s="184"/>
      <c r="D43" s="184"/>
      <c r="E43" s="184"/>
      <c r="F43" s="184"/>
      <c r="G43" s="184"/>
      <c r="H43" s="184"/>
      <c r="I43" s="185"/>
      <c r="J43" s="184"/>
      <c r="K43" s="186"/>
    </row>
    <row r="44" spans="2:11" s="1" customFormat="1" ht="36.95" customHeight="1">
      <c r="B44" s="49"/>
      <c r="C44" s="32" t="s">
        <v>162</v>
      </c>
      <c r="D44" s="50"/>
      <c r="E44" s="50"/>
      <c r="F44" s="50"/>
      <c r="G44" s="50"/>
      <c r="H44" s="50"/>
      <c r="I44" s="160"/>
      <c r="J44" s="50"/>
      <c r="K44" s="54"/>
    </row>
    <row r="45" spans="2:11" s="1" customFormat="1" ht="6.95" customHeight="1">
      <c r="B45" s="49"/>
      <c r="C45" s="50"/>
      <c r="D45" s="50"/>
      <c r="E45" s="50"/>
      <c r="F45" s="50"/>
      <c r="G45" s="50"/>
      <c r="H45" s="50"/>
      <c r="I45" s="160"/>
      <c r="J45" s="50"/>
      <c r="K45" s="54"/>
    </row>
    <row r="46" spans="2:11" s="1" customFormat="1" ht="14.4" customHeight="1">
      <c r="B46" s="49"/>
      <c r="C46" s="42" t="s">
        <v>18</v>
      </c>
      <c r="D46" s="50"/>
      <c r="E46" s="50"/>
      <c r="F46" s="50"/>
      <c r="G46" s="50"/>
      <c r="H46" s="50"/>
      <c r="I46" s="160"/>
      <c r="J46" s="50"/>
      <c r="K46" s="54"/>
    </row>
    <row r="47" spans="2:11" s="1" customFormat="1" ht="16.5" customHeight="1">
      <c r="B47" s="49"/>
      <c r="C47" s="50"/>
      <c r="D47" s="50"/>
      <c r="E47" s="159" t="str">
        <f>E7</f>
        <v>Městská knihovna</v>
      </c>
      <c r="F47" s="42"/>
      <c r="G47" s="42"/>
      <c r="H47" s="42"/>
      <c r="I47" s="160"/>
      <c r="J47" s="50"/>
      <c r="K47" s="54"/>
    </row>
    <row r="48" spans="2:11" ht="13.5">
      <c r="B48" s="30"/>
      <c r="C48" s="42" t="s">
        <v>160</v>
      </c>
      <c r="D48" s="31"/>
      <c r="E48" s="31"/>
      <c r="F48" s="31"/>
      <c r="G48" s="31"/>
      <c r="H48" s="31"/>
      <c r="I48" s="158"/>
      <c r="J48" s="31"/>
      <c r="K48" s="33"/>
    </row>
    <row r="49" spans="2:11" s="1" customFormat="1" ht="16.5" customHeight="1">
      <c r="B49" s="49"/>
      <c r="C49" s="50"/>
      <c r="D49" s="50"/>
      <c r="E49" s="159" t="s">
        <v>436</v>
      </c>
      <c r="F49" s="50"/>
      <c r="G49" s="50"/>
      <c r="H49" s="50"/>
      <c r="I49" s="160"/>
      <c r="J49" s="50"/>
      <c r="K49" s="54"/>
    </row>
    <row r="50" spans="2:11" s="1" customFormat="1" ht="14.4" customHeight="1">
      <c r="B50" s="49"/>
      <c r="C50" s="42" t="s">
        <v>437</v>
      </c>
      <c r="D50" s="50"/>
      <c r="E50" s="50"/>
      <c r="F50" s="50"/>
      <c r="G50" s="50"/>
      <c r="H50" s="50"/>
      <c r="I50" s="160"/>
      <c r="J50" s="50"/>
      <c r="K50" s="54"/>
    </row>
    <row r="51" spans="2:11" s="1" customFormat="1" ht="17.25" customHeight="1">
      <c r="B51" s="49"/>
      <c r="C51" s="50"/>
      <c r="D51" s="50"/>
      <c r="E51" s="161" t="str">
        <f>E11</f>
        <v>03.04 - D.1.4.e - ZTI</v>
      </c>
      <c r="F51" s="50"/>
      <c r="G51" s="50"/>
      <c r="H51" s="50"/>
      <c r="I51" s="160"/>
      <c r="J51" s="50"/>
      <c r="K51" s="54"/>
    </row>
    <row r="52" spans="2:11" s="1" customFormat="1" ht="6.95" customHeight="1">
      <c r="B52" s="49"/>
      <c r="C52" s="50"/>
      <c r="D52" s="50"/>
      <c r="E52" s="50"/>
      <c r="F52" s="50"/>
      <c r="G52" s="50"/>
      <c r="H52" s="50"/>
      <c r="I52" s="160"/>
      <c r="J52" s="50"/>
      <c r="K52" s="54"/>
    </row>
    <row r="53" spans="2:11" s="1" customFormat="1" ht="18" customHeight="1">
      <c r="B53" s="49"/>
      <c r="C53" s="42" t="s">
        <v>24</v>
      </c>
      <c r="D53" s="50"/>
      <c r="E53" s="50"/>
      <c r="F53" s="37" t="str">
        <f>F14</f>
        <v>Staré nám. 134 a 135, Sokolov</v>
      </c>
      <c r="G53" s="50"/>
      <c r="H53" s="50"/>
      <c r="I53" s="162" t="s">
        <v>26</v>
      </c>
      <c r="J53" s="163" t="str">
        <f>IF(J14="","",J14)</f>
        <v>14. 9. 2018</v>
      </c>
      <c r="K53" s="54"/>
    </row>
    <row r="54" spans="2:11" s="1" customFormat="1" ht="6.95" customHeight="1">
      <c r="B54" s="49"/>
      <c r="C54" s="50"/>
      <c r="D54" s="50"/>
      <c r="E54" s="50"/>
      <c r="F54" s="50"/>
      <c r="G54" s="50"/>
      <c r="H54" s="50"/>
      <c r="I54" s="160"/>
      <c r="J54" s="50"/>
      <c r="K54" s="54"/>
    </row>
    <row r="55" spans="2:11" s="1" customFormat="1" ht="13.5">
      <c r="B55" s="49"/>
      <c r="C55" s="42" t="s">
        <v>32</v>
      </c>
      <c r="D55" s="50"/>
      <c r="E55" s="50"/>
      <c r="F55" s="37" t="str">
        <f>E17</f>
        <v>Město Sokolov</v>
      </c>
      <c r="G55" s="50"/>
      <c r="H55" s="50"/>
      <c r="I55" s="162" t="s">
        <v>39</v>
      </c>
      <c r="J55" s="47" t="str">
        <f>E23</f>
        <v>Ing. Arch Olga Růžičková</v>
      </c>
      <c r="K55" s="54"/>
    </row>
    <row r="56" spans="2:11" s="1" customFormat="1" ht="14.4" customHeight="1">
      <c r="B56" s="49"/>
      <c r="C56" s="42" t="s">
        <v>37</v>
      </c>
      <c r="D56" s="50"/>
      <c r="E56" s="50"/>
      <c r="F56" s="37" t="str">
        <f>IF(E20="","",E20)</f>
        <v/>
      </c>
      <c r="G56" s="50"/>
      <c r="H56" s="50"/>
      <c r="I56" s="160"/>
      <c r="J56" s="187"/>
      <c r="K56" s="54"/>
    </row>
    <row r="57" spans="2:11" s="1" customFormat="1" ht="10.3" customHeight="1">
      <c r="B57" s="49"/>
      <c r="C57" s="50"/>
      <c r="D57" s="50"/>
      <c r="E57" s="50"/>
      <c r="F57" s="50"/>
      <c r="G57" s="50"/>
      <c r="H57" s="50"/>
      <c r="I57" s="160"/>
      <c r="J57" s="50"/>
      <c r="K57" s="54"/>
    </row>
    <row r="58" spans="2:11" s="1" customFormat="1" ht="29.25" customHeight="1">
      <c r="B58" s="49"/>
      <c r="C58" s="188" t="s">
        <v>163</v>
      </c>
      <c r="D58" s="175"/>
      <c r="E58" s="175"/>
      <c r="F58" s="175"/>
      <c r="G58" s="175"/>
      <c r="H58" s="175"/>
      <c r="I58" s="189"/>
      <c r="J58" s="190" t="s">
        <v>164</v>
      </c>
      <c r="K58" s="191"/>
    </row>
    <row r="59" spans="2:11" s="1" customFormat="1" ht="10.3" customHeight="1">
      <c r="B59" s="49"/>
      <c r="C59" s="50"/>
      <c r="D59" s="50"/>
      <c r="E59" s="50"/>
      <c r="F59" s="50"/>
      <c r="G59" s="50"/>
      <c r="H59" s="50"/>
      <c r="I59" s="160"/>
      <c r="J59" s="50"/>
      <c r="K59" s="54"/>
    </row>
    <row r="60" spans="2:47" s="1" customFormat="1" ht="29.25" customHeight="1">
      <c r="B60" s="49"/>
      <c r="C60" s="192" t="s">
        <v>165</v>
      </c>
      <c r="D60" s="50"/>
      <c r="E60" s="50"/>
      <c r="F60" s="50"/>
      <c r="G60" s="50"/>
      <c r="H60" s="50"/>
      <c r="I60" s="160"/>
      <c r="J60" s="171">
        <f>J95</f>
        <v>0</v>
      </c>
      <c r="K60" s="54"/>
      <c r="AU60" s="26" t="s">
        <v>166</v>
      </c>
    </row>
    <row r="61" spans="2:11" s="8" customFormat="1" ht="24.95" customHeight="1">
      <c r="B61" s="193"/>
      <c r="C61" s="194"/>
      <c r="D61" s="195" t="s">
        <v>2930</v>
      </c>
      <c r="E61" s="196"/>
      <c r="F61" s="196"/>
      <c r="G61" s="196"/>
      <c r="H61" s="196"/>
      <c r="I61" s="197"/>
      <c r="J61" s="198">
        <f>J96</f>
        <v>0</v>
      </c>
      <c r="K61" s="199"/>
    </row>
    <row r="62" spans="2:11" s="9" customFormat="1" ht="19.9" customHeight="1">
      <c r="B62" s="200"/>
      <c r="C62" s="201"/>
      <c r="D62" s="202" t="s">
        <v>2931</v>
      </c>
      <c r="E62" s="203"/>
      <c r="F62" s="203"/>
      <c r="G62" s="203"/>
      <c r="H62" s="203"/>
      <c r="I62" s="204"/>
      <c r="J62" s="205">
        <f>J97</f>
        <v>0</v>
      </c>
      <c r="K62" s="206"/>
    </row>
    <row r="63" spans="2:11" s="9" customFormat="1" ht="14.85" customHeight="1">
      <c r="B63" s="200"/>
      <c r="C63" s="201"/>
      <c r="D63" s="202" t="s">
        <v>2932</v>
      </c>
      <c r="E63" s="203"/>
      <c r="F63" s="203"/>
      <c r="G63" s="203"/>
      <c r="H63" s="203"/>
      <c r="I63" s="204"/>
      <c r="J63" s="205">
        <f>J98</f>
        <v>0</v>
      </c>
      <c r="K63" s="206"/>
    </row>
    <row r="64" spans="2:11" s="9" customFormat="1" ht="14.85" customHeight="1">
      <c r="B64" s="200"/>
      <c r="C64" s="201"/>
      <c r="D64" s="202" t="s">
        <v>2933</v>
      </c>
      <c r="E64" s="203"/>
      <c r="F64" s="203"/>
      <c r="G64" s="203"/>
      <c r="H64" s="203"/>
      <c r="I64" s="204"/>
      <c r="J64" s="205">
        <f>J112</f>
        <v>0</v>
      </c>
      <c r="K64" s="206"/>
    </row>
    <row r="65" spans="2:11" s="9" customFormat="1" ht="14.85" customHeight="1">
      <c r="B65" s="200"/>
      <c r="C65" s="201"/>
      <c r="D65" s="202" t="s">
        <v>2934</v>
      </c>
      <c r="E65" s="203"/>
      <c r="F65" s="203"/>
      <c r="G65" s="203"/>
      <c r="H65" s="203"/>
      <c r="I65" s="204"/>
      <c r="J65" s="205">
        <f>J127</f>
        <v>0</v>
      </c>
      <c r="K65" s="206"/>
    </row>
    <row r="66" spans="2:11" s="9" customFormat="1" ht="14.85" customHeight="1">
      <c r="B66" s="200"/>
      <c r="C66" s="201"/>
      <c r="D66" s="202" t="s">
        <v>2935</v>
      </c>
      <c r="E66" s="203"/>
      <c r="F66" s="203"/>
      <c r="G66" s="203"/>
      <c r="H66" s="203"/>
      <c r="I66" s="204"/>
      <c r="J66" s="205">
        <f>J129</f>
        <v>0</v>
      </c>
      <c r="K66" s="206"/>
    </row>
    <row r="67" spans="2:11" s="9" customFormat="1" ht="14.85" customHeight="1">
      <c r="B67" s="200"/>
      <c r="C67" s="201"/>
      <c r="D67" s="202" t="s">
        <v>2936</v>
      </c>
      <c r="E67" s="203"/>
      <c r="F67" s="203"/>
      <c r="G67" s="203"/>
      <c r="H67" s="203"/>
      <c r="I67" s="204"/>
      <c r="J67" s="205">
        <f>J137</f>
        <v>0</v>
      </c>
      <c r="K67" s="206"/>
    </row>
    <row r="68" spans="2:11" s="9" customFormat="1" ht="14.85" customHeight="1">
      <c r="B68" s="200"/>
      <c r="C68" s="201"/>
      <c r="D68" s="202" t="s">
        <v>2937</v>
      </c>
      <c r="E68" s="203"/>
      <c r="F68" s="203"/>
      <c r="G68" s="203"/>
      <c r="H68" s="203"/>
      <c r="I68" s="204"/>
      <c r="J68" s="205">
        <f>J140</f>
        <v>0</v>
      </c>
      <c r="K68" s="206"/>
    </row>
    <row r="69" spans="2:11" s="9" customFormat="1" ht="19.9" customHeight="1">
      <c r="B69" s="200"/>
      <c r="C69" s="201"/>
      <c r="D69" s="202" t="s">
        <v>2938</v>
      </c>
      <c r="E69" s="203"/>
      <c r="F69" s="203"/>
      <c r="G69" s="203"/>
      <c r="H69" s="203"/>
      <c r="I69" s="204"/>
      <c r="J69" s="205">
        <f>J146</f>
        <v>0</v>
      </c>
      <c r="K69" s="206"/>
    </row>
    <row r="70" spans="2:11" s="9" customFormat="1" ht="14.85" customHeight="1">
      <c r="B70" s="200"/>
      <c r="C70" s="201"/>
      <c r="D70" s="202" t="s">
        <v>2932</v>
      </c>
      <c r="E70" s="203"/>
      <c r="F70" s="203"/>
      <c r="G70" s="203"/>
      <c r="H70" s="203"/>
      <c r="I70" s="204"/>
      <c r="J70" s="205">
        <f>J147</f>
        <v>0</v>
      </c>
      <c r="K70" s="206"/>
    </row>
    <row r="71" spans="2:11" s="9" customFormat="1" ht="14.85" customHeight="1">
      <c r="B71" s="200"/>
      <c r="C71" s="201"/>
      <c r="D71" s="202" t="s">
        <v>2939</v>
      </c>
      <c r="E71" s="203"/>
      <c r="F71" s="203"/>
      <c r="G71" s="203"/>
      <c r="H71" s="203"/>
      <c r="I71" s="204"/>
      <c r="J71" s="205">
        <f>J157</f>
        <v>0</v>
      </c>
      <c r="K71" s="206"/>
    </row>
    <row r="72" spans="2:11" s="9" customFormat="1" ht="19.9" customHeight="1">
      <c r="B72" s="200"/>
      <c r="C72" s="201"/>
      <c r="D72" s="202" t="s">
        <v>2940</v>
      </c>
      <c r="E72" s="203"/>
      <c r="F72" s="203"/>
      <c r="G72" s="203"/>
      <c r="H72" s="203"/>
      <c r="I72" s="204"/>
      <c r="J72" s="205">
        <f>J163</f>
        <v>0</v>
      </c>
      <c r="K72" s="206"/>
    </row>
    <row r="73" spans="2:11" s="8" customFormat="1" ht="24.95" customHeight="1">
      <c r="B73" s="193"/>
      <c r="C73" s="194"/>
      <c r="D73" s="195" t="s">
        <v>470</v>
      </c>
      <c r="E73" s="196"/>
      <c r="F73" s="196"/>
      <c r="G73" s="196"/>
      <c r="H73" s="196"/>
      <c r="I73" s="197"/>
      <c r="J73" s="198">
        <f>J192</f>
        <v>0</v>
      </c>
      <c r="K73" s="199"/>
    </row>
    <row r="74" spans="2:11" s="1" customFormat="1" ht="21.8" customHeight="1">
      <c r="B74" s="49"/>
      <c r="C74" s="50"/>
      <c r="D74" s="50"/>
      <c r="E74" s="50"/>
      <c r="F74" s="50"/>
      <c r="G74" s="50"/>
      <c r="H74" s="50"/>
      <c r="I74" s="160"/>
      <c r="J74" s="50"/>
      <c r="K74" s="54"/>
    </row>
    <row r="75" spans="2:11" s="1" customFormat="1" ht="6.95" customHeight="1">
      <c r="B75" s="70"/>
      <c r="C75" s="71"/>
      <c r="D75" s="71"/>
      <c r="E75" s="71"/>
      <c r="F75" s="71"/>
      <c r="G75" s="71"/>
      <c r="H75" s="71"/>
      <c r="I75" s="182"/>
      <c r="J75" s="71"/>
      <c r="K75" s="72"/>
    </row>
    <row r="79" spans="2:12" s="1" customFormat="1" ht="6.95" customHeight="1">
      <c r="B79" s="73"/>
      <c r="C79" s="74"/>
      <c r="D79" s="74"/>
      <c r="E79" s="74"/>
      <c r="F79" s="74"/>
      <c r="G79" s="74"/>
      <c r="H79" s="74"/>
      <c r="I79" s="185"/>
      <c r="J79" s="74"/>
      <c r="K79" s="74"/>
      <c r="L79" s="75"/>
    </row>
    <row r="80" spans="2:12" s="1" customFormat="1" ht="36.95" customHeight="1">
      <c r="B80" s="49"/>
      <c r="C80" s="76" t="s">
        <v>171</v>
      </c>
      <c r="D80" s="77"/>
      <c r="E80" s="77"/>
      <c r="F80" s="77"/>
      <c r="G80" s="77"/>
      <c r="H80" s="77"/>
      <c r="I80" s="207"/>
      <c r="J80" s="77"/>
      <c r="K80" s="77"/>
      <c r="L80" s="75"/>
    </row>
    <row r="81" spans="2:12" s="1" customFormat="1" ht="6.95" customHeight="1">
      <c r="B81" s="49"/>
      <c r="C81" s="77"/>
      <c r="D81" s="77"/>
      <c r="E81" s="77"/>
      <c r="F81" s="77"/>
      <c r="G81" s="77"/>
      <c r="H81" s="77"/>
      <c r="I81" s="207"/>
      <c r="J81" s="77"/>
      <c r="K81" s="77"/>
      <c r="L81" s="75"/>
    </row>
    <row r="82" spans="2:12" s="1" customFormat="1" ht="14.4" customHeight="1">
      <c r="B82" s="49"/>
      <c r="C82" s="79" t="s">
        <v>18</v>
      </c>
      <c r="D82" s="77"/>
      <c r="E82" s="77"/>
      <c r="F82" s="77"/>
      <c r="G82" s="77"/>
      <c r="H82" s="77"/>
      <c r="I82" s="207"/>
      <c r="J82" s="77"/>
      <c r="K82" s="77"/>
      <c r="L82" s="75"/>
    </row>
    <row r="83" spans="2:12" s="1" customFormat="1" ht="16.5" customHeight="1">
      <c r="B83" s="49"/>
      <c r="C83" s="77"/>
      <c r="D83" s="77"/>
      <c r="E83" s="208" t="str">
        <f>E7</f>
        <v>Městská knihovna</v>
      </c>
      <c r="F83" s="79"/>
      <c r="G83" s="79"/>
      <c r="H83" s="79"/>
      <c r="I83" s="207"/>
      <c r="J83" s="77"/>
      <c r="K83" s="77"/>
      <c r="L83" s="75"/>
    </row>
    <row r="84" spans="2:12" ht="13.5">
      <c r="B84" s="30"/>
      <c r="C84" s="79" t="s">
        <v>160</v>
      </c>
      <c r="D84" s="291"/>
      <c r="E84" s="291"/>
      <c r="F84" s="291"/>
      <c r="G84" s="291"/>
      <c r="H84" s="291"/>
      <c r="I84" s="152"/>
      <c r="J84" s="291"/>
      <c r="K84" s="291"/>
      <c r="L84" s="292"/>
    </row>
    <row r="85" spans="2:12" s="1" customFormat="1" ht="16.5" customHeight="1">
      <c r="B85" s="49"/>
      <c r="C85" s="77"/>
      <c r="D85" s="77"/>
      <c r="E85" s="208" t="s">
        <v>436</v>
      </c>
      <c r="F85" s="77"/>
      <c r="G85" s="77"/>
      <c r="H85" s="77"/>
      <c r="I85" s="207"/>
      <c r="J85" s="77"/>
      <c r="K85" s="77"/>
      <c r="L85" s="75"/>
    </row>
    <row r="86" spans="2:12" s="1" customFormat="1" ht="14.4" customHeight="1">
      <c r="B86" s="49"/>
      <c r="C86" s="79" t="s">
        <v>437</v>
      </c>
      <c r="D86" s="77"/>
      <c r="E86" s="77"/>
      <c r="F86" s="77"/>
      <c r="G86" s="77"/>
      <c r="H86" s="77"/>
      <c r="I86" s="207"/>
      <c r="J86" s="77"/>
      <c r="K86" s="77"/>
      <c r="L86" s="75"/>
    </row>
    <row r="87" spans="2:12" s="1" customFormat="1" ht="17.25" customHeight="1">
      <c r="B87" s="49"/>
      <c r="C87" s="77"/>
      <c r="D87" s="77"/>
      <c r="E87" s="85" t="str">
        <f>E11</f>
        <v>03.04 - D.1.4.e - ZTI</v>
      </c>
      <c r="F87" s="77"/>
      <c r="G87" s="77"/>
      <c r="H87" s="77"/>
      <c r="I87" s="207"/>
      <c r="J87" s="77"/>
      <c r="K87" s="77"/>
      <c r="L87" s="75"/>
    </row>
    <row r="88" spans="2:12" s="1" customFormat="1" ht="6.95" customHeight="1">
      <c r="B88" s="49"/>
      <c r="C88" s="77"/>
      <c r="D88" s="77"/>
      <c r="E88" s="77"/>
      <c r="F88" s="77"/>
      <c r="G88" s="77"/>
      <c r="H88" s="77"/>
      <c r="I88" s="207"/>
      <c r="J88" s="77"/>
      <c r="K88" s="77"/>
      <c r="L88" s="75"/>
    </row>
    <row r="89" spans="2:12" s="1" customFormat="1" ht="18" customHeight="1">
      <c r="B89" s="49"/>
      <c r="C89" s="79" t="s">
        <v>24</v>
      </c>
      <c r="D89" s="77"/>
      <c r="E89" s="77"/>
      <c r="F89" s="209" t="str">
        <f>F14</f>
        <v>Staré nám. 134 a 135, Sokolov</v>
      </c>
      <c r="G89" s="77"/>
      <c r="H89" s="77"/>
      <c r="I89" s="210" t="s">
        <v>26</v>
      </c>
      <c r="J89" s="88" t="str">
        <f>IF(J14="","",J14)</f>
        <v>14. 9. 2018</v>
      </c>
      <c r="K89" s="77"/>
      <c r="L89" s="75"/>
    </row>
    <row r="90" spans="2:12" s="1" customFormat="1" ht="6.95" customHeight="1">
      <c r="B90" s="49"/>
      <c r="C90" s="77"/>
      <c r="D90" s="77"/>
      <c r="E90" s="77"/>
      <c r="F90" s="77"/>
      <c r="G90" s="77"/>
      <c r="H90" s="77"/>
      <c r="I90" s="207"/>
      <c r="J90" s="77"/>
      <c r="K90" s="77"/>
      <c r="L90" s="75"/>
    </row>
    <row r="91" spans="2:12" s="1" customFormat="1" ht="13.5">
      <c r="B91" s="49"/>
      <c r="C91" s="79" t="s">
        <v>32</v>
      </c>
      <c r="D91" s="77"/>
      <c r="E91" s="77"/>
      <c r="F91" s="209" t="str">
        <f>E17</f>
        <v>Město Sokolov</v>
      </c>
      <c r="G91" s="77"/>
      <c r="H91" s="77"/>
      <c r="I91" s="210" t="s">
        <v>39</v>
      </c>
      <c r="J91" s="209" t="str">
        <f>E23</f>
        <v>Ing. Arch Olga Růžičková</v>
      </c>
      <c r="K91" s="77"/>
      <c r="L91" s="75"/>
    </row>
    <row r="92" spans="2:12" s="1" customFormat="1" ht="14.4" customHeight="1">
      <c r="B92" s="49"/>
      <c r="C92" s="79" t="s">
        <v>37</v>
      </c>
      <c r="D92" s="77"/>
      <c r="E92" s="77"/>
      <c r="F92" s="209" t="str">
        <f>IF(E20="","",E20)</f>
        <v/>
      </c>
      <c r="G92" s="77"/>
      <c r="H92" s="77"/>
      <c r="I92" s="207"/>
      <c r="J92" s="77"/>
      <c r="K92" s="77"/>
      <c r="L92" s="75"/>
    </row>
    <row r="93" spans="2:12" s="1" customFormat="1" ht="10.3" customHeight="1">
      <c r="B93" s="49"/>
      <c r="C93" s="77"/>
      <c r="D93" s="77"/>
      <c r="E93" s="77"/>
      <c r="F93" s="77"/>
      <c r="G93" s="77"/>
      <c r="H93" s="77"/>
      <c r="I93" s="207"/>
      <c r="J93" s="77"/>
      <c r="K93" s="77"/>
      <c r="L93" s="75"/>
    </row>
    <row r="94" spans="2:20" s="10" customFormat="1" ht="29.25" customHeight="1">
      <c r="B94" s="211"/>
      <c r="C94" s="212" t="s">
        <v>172</v>
      </c>
      <c r="D94" s="213" t="s">
        <v>63</v>
      </c>
      <c r="E94" s="213" t="s">
        <v>59</v>
      </c>
      <c r="F94" s="213" t="s">
        <v>173</v>
      </c>
      <c r="G94" s="213" t="s">
        <v>174</v>
      </c>
      <c r="H94" s="213" t="s">
        <v>175</v>
      </c>
      <c r="I94" s="214" t="s">
        <v>176</v>
      </c>
      <c r="J94" s="213" t="s">
        <v>164</v>
      </c>
      <c r="K94" s="215" t="s">
        <v>177</v>
      </c>
      <c r="L94" s="216"/>
      <c r="M94" s="105" t="s">
        <v>178</v>
      </c>
      <c r="N94" s="106" t="s">
        <v>48</v>
      </c>
      <c r="O94" s="106" t="s">
        <v>179</v>
      </c>
      <c r="P94" s="106" t="s">
        <v>180</v>
      </c>
      <c r="Q94" s="106" t="s">
        <v>181</v>
      </c>
      <c r="R94" s="106" t="s">
        <v>182</v>
      </c>
      <c r="S94" s="106" t="s">
        <v>183</v>
      </c>
      <c r="T94" s="107" t="s">
        <v>184</v>
      </c>
    </row>
    <row r="95" spans="2:63" s="1" customFormat="1" ht="29.25" customHeight="1">
      <c r="B95" s="49"/>
      <c r="C95" s="111" t="s">
        <v>165</v>
      </c>
      <c r="D95" s="77"/>
      <c r="E95" s="77"/>
      <c r="F95" s="77"/>
      <c r="G95" s="77"/>
      <c r="H95" s="77"/>
      <c r="I95" s="207"/>
      <c r="J95" s="217">
        <f>BK95</f>
        <v>0</v>
      </c>
      <c r="K95" s="77"/>
      <c r="L95" s="75"/>
      <c r="M95" s="108"/>
      <c r="N95" s="109"/>
      <c r="O95" s="109"/>
      <c r="P95" s="218">
        <f>P96+P192</f>
        <v>0</v>
      </c>
      <c r="Q95" s="109"/>
      <c r="R95" s="218">
        <f>R96+R192</f>
        <v>1.52945</v>
      </c>
      <c r="S95" s="109"/>
      <c r="T95" s="219">
        <f>T96+T192</f>
        <v>0</v>
      </c>
      <c r="AT95" s="26" t="s">
        <v>77</v>
      </c>
      <c r="AU95" s="26" t="s">
        <v>166</v>
      </c>
      <c r="BK95" s="220">
        <f>BK96+BK192</f>
        <v>0</v>
      </c>
    </row>
    <row r="96" spans="2:63" s="11" customFormat="1" ht="37.4" customHeight="1">
      <c r="B96" s="221"/>
      <c r="C96" s="222"/>
      <c r="D96" s="223" t="s">
        <v>77</v>
      </c>
      <c r="E96" s="224" t="s">
        <v>2877</v>
      </c>
      <c r="F96" s="224" t="s">
        <v>2941</v>
      </c>
      <c r="G96" s="222"/>
      <c r="H96" s="222"/>
      <c r="I96" s="225"/>
      <c r="J96" s="226">
        <f>BK96</f>
        <v>0</v>
      </c>
      <c r="K96" s="222"/>
      <c r="L96" s="227"/>
      <c r="M96" s="228"/>
      <c r="N96" s="229"/>
      <c r="O96" s="229"/>
      <c r="P96" s="230">
        <f>P97+P146+P163</f>
        <v>0</v>
      </c>
      <c r="Q96" s="229"/>
      <c r="R96" s="230">
        <f>R97+R146+R163</f>
        <v>1.52945</v>
      </c>
      <c r="S96" s="229"/>
      <c r="T96" s="231">
        <f>T97+T146+T163</f>
        <v>0</v>
      </c>
      <c r="AR96" s="232" t="s">
        <v>88</v>
      </c>
      <c r="AT96" s="233" t="s">
        <v>77</v>
      </c>
      <c r="AU96" s="233" t="s">
        <v>78</v>
      </c>
      <c r="AY96" s="232" t="s">
        <v>187</v>
      </c>
      <c r="BK96" s="234">
        <f>BK97+BK146+BK163</f>
        <v>0</v>
      </c>
    </row>
    <row r="97" spans="2:63" s="11" customFormat="1" ht="19.9" customHeight="1">
      <c r="B97" s="221"/>
      <c r="C97" s="222"/>
      <c r="D97" s="223" t="s">
        <v>77</v>
      </c>
      <c r="E97" s="235" t="s">
        <v>2942</v>
      </c>
      <c r="F97" s="235" t="s">
        <v>2943</v>
      </c>
      <c r="G97" s="222"/>
      <c r="H97" s="222"/>
      <c r="I97" s="225"/>
      <c r="J97" s="236">
        <f>BK97</f>
        <v>0</v>
      </c>
      <c r="K97" s="222"/>
      <c r="L97" s="227"/>
      <c r="M97" s="228"/>
      <c r="N97" s="229"/>
      <c r="O97" s="229"/>
      <c r="P97" s="230">
        <f>P98+P112+P127+P129+P137+P140</f>
        <v>0</v>
      </c>
      <c r="Q97" s="229"/>
      <c r="R97" s="230">
        <f>R98+R112+R127+R129+R137+R140</f>
        <v>0.6282</v>
      </c>
      <c r="S97" s="229"/>
      <c r="T97" s="231">
        <f>T98+T112+T127+T129+T137+T140</f>
        <v>0</v>
      </c>
      <c r="AR97" s="232" t="s">
        <v>88</v>
      </c>
      <c r="AT97" s="233" t="s">
        <v>77</v>
      </c>
      <c r="AU97" s="233" t="s">
        <v>86</v>
      </c>
      <c r="AY97" s="232" t="s">
        <v>187</v>
      </c>
      <c r="BK97" s="234">
        <f>BK98+BK112+BK127+BK129+BK137+BK140</f>
        <v>0</v>
      </c>
    </row>
    <row r="98" spans="2:63" s="11" customFormat="1" ht="14.85" customHeight="1">
      <c r="B98" s="221"/>
      <c r="C98" s="222"/>
      <c r="D98" s="223" t="s">
        <v>77</v>
      </c>
      <c r="E98" s="235" t="s">
        <v>2944</v>
      </c>
      <c r="F98" s="235" t="s">
        <v>2203</v>
      </c>
      <c r="G98" s="222"/>
      <c r="H98" s="222"/>
      <c r="I98" s="225"/>
      <c r="J98" s="236">
        <f>BK98</f>
        <v>0</v>
      </c>
      <c r="K98" s="222"/>
      <c r="L98" s="227"/>
      <c r="M98" s="228"/>
      <c r="N98" s="229"/>
      <c r="O98" s="229"/>
      <c r="P98" s="230">
        <f>SUM(P99:P111)</f>
        <v>0</v>
      </c>
      <c r="Q98" s="229"/>
      <c r="R98" s="230">
        <f>SUM(R99:R111)</f>
        <v>0.14534999999999998</v>
      </c>
      <c r="S98" s="229"/>
      <c r="T98" s="231">
        <f>SUM(T99:T111)</f>
        <v>0</v>
      </c>
      <c r="AR98" s="232" t="s">
        <v>88</v>
      </c>
      <c r="AT98" s="233" t="s">
        <v>77</v>
      </c>
      <c r="AU98" s="233" t="s">
        <v>88</v>
      </c>
      <c r="AY98" s="232" t="s">
        <v>187</v>
      </c>
      <c r="BK98" s="234">
        <f>SUM(BK99:BK111)</f>
        <v>0</v>
      </c>
    </row>
    <row r="99" spans="2:65" s="1" customFormat="1" ht="25.5" customHeight="1">
      <c r="B99" s="49"/>
      <c r="C99" s="237" t="s">
        <v>86</v>
      </c>
      <c r="D99" s="237" t="s">
        <v>190</v>
      </c>
      <c r="E99" s="238" t="s">
        <v>2945</v>
      </c>
      <c r="F99" s="239" t="s">
        <v>2946</v>
      </c>
      <c r="G99" s="240" t="s">
        <v>393</v>
      </c>
      <c r="H99" s="241">
        <v>1</v>
      </c>
      <c r="I99" s="242"/>
      <c r="J99" s="243">
        <f>ROUND(I99*H99,2)</f>
        <v>0</v>
      </c>
      <c r="K99" s="239" t="s">
        <v>34</v>
      </c>
      <c r="L99" s="75"/>
      <c r="M99" s="244" t="s">
        <v>34</v>
      </c>
      <c r="N99" s="245" t="s">
        <v>49</v>
      </c>
      <c r="O99" s="50"/>
      <c r="P99" s="246">
        <f>O99*H99</f>
        <v>0</v>
      </c>
      <c r="Q99" s="246">
        <v>0.0009</v>
      </c>
      <c r="R99" s="246">
        <f>Q99*H99</f>
        <v>0.0009</v>
      </c>
      <c r="S99" s="246">
        <v>0</v>
      </c>
      <c r="T99" s="247">
        <f>S99*H99</f>
        <v>0</v>
      </c>
      <c r="AR99" s="26" t="s">
        <v>338</v>
      </c>
      <c r="AT99" s="26" t="s">
        <v>190</v>
      </c>
      <c r="AU99" s="26" t="s">
        <v>113</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88</v>
      </c>
    </row>
    <row r="100" spans="2:65" s="1" customFormat="1" ht="16.5" customHeight="1">
      <c r="B100" s="49"/>
      <c r="C100" s="237" t="s">
        <v>88</v>
      </c>
      <c r="D100" s="237" t="s">
        <v>190</v>
      </c>
      <c r="E100" s="238" t="s">
        <v>2947</v>
      </c>
      <c r="F100" s="239" t="s">
        <v>2948</v>
      </c>
      <c r="G100" s="240" t="s">
        <v>393</v>
      </c>
      <c r="H100" s="241">
        <v>1</v>
      </c>
      <c r="I100" s="242"/>
      <c r="J100" s="243">
        <f>ROUND(I100*H100,2)</f>
        <v>0</v>
      </c>
      <c r="K100" s="239" t="s">
        <v>34</v>
      </c>
      <c r="L100" s="75"/>
      <c r="M100" s="244" t="s">
        <v>34</v>
      </c>
      <c r="N100" s="245" t="s">
        <v>49</v>
      </c>
      <c r="O100" s="50"/>
      <c r="P100" s="246">
        <f>O100*H100</f>
        <v>0</v>
      </c>
      <c r="Q100" s="246">
        <v>0.0005</v>
      </c>
      <c r="R100" s="246">
        <f>Q100*H100</f>
        <v>0.0005</v>
      </c>
      <c r="S100" s="246">
        <v>0</v>
      </c>
      <c r="T100" s="247">
        <f>S100*H100</f>
        <v>0</v>
      </c>
      <c r="AR100" s="26" t="s">
        <v>338</v>
      </c>
      <c r="AT100" s="26" t="s">
        <v>190</v>
      </c>
      <c r="AU100" s="26" t="s">
        <v>113</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204</v>
      </c>
    </row>
    <row r="101" spans="2:65" s="1" customFormat="1" ht="16.5" customHeight="1">
      <c r="B101" s="49"/>
      <c r="C101" s="237" t="s">
        <v>113</v>
      </c>
      <c r="D101" s="237" t="s">
        <v>190</v>
      </c>
      <c r="E101" s="238" t="s">
        <v>2949</v>
      </c>
      <c r="F101" s="239" t="s">
        <v>2950</v>
      </c>
      <c r="G101" s="240" t="s">
        <v>393</v>
      </c>
      <c r="H101" s="241">
        <v>2</v>
      </c>
      <c r="I101" s="242"/>
      <c r="J101" s="243">
        <f>ROUND(I101*H101,2)</f>
        <v>0</v>
      </c>
      <c r="K101" s="239" t="s">
        <v>34</v>
      </c>
      <c r="L101" s="75"/>
      <c r="M101" s="244" t="s">
        <v>34</v>
      </c>
      <c r="N101" s="245" t="s">
        <v>49</v>
      </c>
      <c r="O101" s="50"/>
      <c r="P101" s="246">
        <f>O101*H101</f>
        <v>0</v>
      </c>
      <c r="Q101" s="246">
        <v>5E-05</v>
      </c>
      <c r="R101" s="246">
        <f>Q101*H101</f>
        <v>0.0001</v>
      </c>
      <c r="S101" s="246">
        <v>0</v>
      </c>
      <c r="T101" s="247">
        <f>S101*H101</f>
        <v>0</v>
      </c>
      <c r="AR101" s="26" t="s">
        <v>338</v>
      </c>
      <c r="AT101" s="26" t="s">
        <v>190</v>
      </c>
      <c r="AU101" s="26" t="s">
        <v>113</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282</v>
      </c>
    </row>
    <row r="102" spans="2:65" s="1" customFormat="1" ht="16.5" customHeight="1">
      <c r="B102" s="49"/>
      <c r="C102" s="237" t="s">
        <v>204</v>
      </c>
      <c r="D102" s="237" t="s">
        <v>190</v>
      </c>
      <c r="E102" s="238" t="s">
        <v>2951</v>
      </c>
      <c r="F102" s="239" t="s">
        <v>2952</v>
      </c>
      <c r="G102" s="240" t="s">
        <v>393</v>
      </c>
      <c r="H102" s="241">
        <v>1</v>
      </c>
      <c r="I102" s="242"/>
      <c r="J102" s="243">
        <f>ROUND(I102*H102,2)</f>
        <v>0</v>
      </c>
      <c r="K102" s="239" t="s">
        <v>34</v>
      </c>
      <c r="L102" s="75"/>
      <c r="M102" s="244" t="s">
        <v>34</v>
      </c>
      <c r="N102" s="245" t="s">
        <v>49</v>
      </c>
      <c r="O102" s="50"/>
      <c r="P102" s="246">
        <f>O102*H102</f>
        <v>0</v>
      </c>
      <c r="Q102" s="246">
        <v>0.0001</v>
      </c>
      <c r="R102" s="246">
        <f>Q102*H102</f>
        <v>0.0001</v>
      </c>
      <c r="S102" s="246">
        <v>0</v>
      </c>
      <c r="T102" s="247">
        <f>S102*H102</f>
        <v>0</v>
      </c>
      <c r="AR102" s="26" t="s">
        <v>338</v>
      </c>
      <c r="AT102" s="26" t="s">
        <v>190</v>
      </c>
      <c r="AU102" s="26" t="s">
        <v>113</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295</v>
      </c>
    </row>
    <row r="103" spans="2:65" s="1" customFormat="1" ht="16.5" customHeight="1">
      <c r="B103" s="49"/>
      <c r="C103" s="237" t="s">
        <v>186</v>
      </c>
      <c r="D103" s="237" t="s">
        <v>190</v>
      </c>
      <c r="E103" s="238" t="s">
        <v>2953</v>
      </c>
      <c r="F103" s="239" t="s">
        <v>2954</v>
      </c>
      <c r="G103" s="240" t="s">
        <v>393</v>
      </c>
      <c r="H103" s="241">
        <v>95</v>
      </c>
      <c r="I103" s="242"/>
      <c r="J103" s="243">
        <f>ROUND(I103*H103,2)</f>
        <v>0</v>
      </c>
      <c r="K103" s="239" t="s">
        <v>34</v>
      </c>
      <c r="L103" s="75"/>
      <c r="M103" s="244" t="s">
        <v>34</v>
      </c>
      <c r="N103" s="245" t="s">
        <v>49</v>
      </c>
      <c r="O103" s="50"/>
      <c r="P103" s="246">
        <f>O103*H103</f>
        <v>0</v>
      </c>
      <c r="Q103" s="246">
        <v>0.00015</v>
      </c>
      <c r="R103" s="246">
        <f>Q103*H103</f>
        <v>0.014249999999999999</v>
      </c>
      <c r="S103" s="246">
        <v>0</v>
      </c>
      <c r="T103" s="247">
        <f>S103*H103</f>
        <v>0</v>
      </c>
      <c r="AR103" s="26" t="s">
        <v>338</v>
      </c>
      <c r="AT103" s="26" t="s">
        <v>190</v>
      </c>
      <c r="AU103" s="26" t="s">
        <v>113</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307</v>
      </c>
    </row>
    <row r="104" spans="2:65" s="1" customFormat="1" ht="16.5" customHeight="1">
      <c r="B104" s="49"/>
      <c r="C104" s="237" t="s">
        <v>282</v>
      </c>
      <c r="D104" s="237" t="s">
        <v>190</v>
      </c>
      <c r="E104" s="238" t="s">
        <v>2955</v>
      </c>
      <c r="F104" s="239" t="s">
        <v>2956</v>
      </c>
      <c r="G104" s="240" t="s">
        <v>393</v>
      </c>
      <c r="H104" s="241">
        <v>58</v>
      </c>
      <c r="I104" s="242"/>
      <c r="J104" s="243">
        <f>ROUND(I104*H104,2)</f>
        <v>0</v>
      </c>
      <c r="K104" s="239" t="s">
        <v>34</v>
      </c>
      <c r="L104" s="75"/>
      <c r="M104" s="244" t="s">
        <v>34</v>
      </c>
      <c r="N104" s="245" t="s">
        <v>49</v>
      </c>
      <c r="O104" s="50"/>
      <c r="P104" s="246">
        <f>O104*H104</f>
        <v>0</v>
      </c>
      <c r="Q104" s="246">
        <v>0.00023</v>
      </c>
      <c r="R104" s="246">
        <f>Q104*H104</f>
        <v>0.013340000000000001</v>
      </c>
      <c r="S104" s="246">
        <v>0</v>
      </c>
      <c r="T104" s="247">
        <f>S104*H104</f>
        <v>0</v>
      </c>
      <c r="AR104" s="26" t="s">
        <v>338</v>
      </c>
      <c r="AT104" s="26" t="s">
        <v>190</v>
      </c>
      <c r="AU104" s="26" t="s">
        <v>113</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317</v>
      </c>
    </row>
    <row r="105" spans="2:65" s="1" customFormat="1" ht="16.5" customHeight="1">
      <c r="B105" s="49"/>
      <c r="C105" s="237" t="s">
        <v>287</v>
      </c>
      <c r="D105" s="237" t="s">
        <v>190</v>
      </c>
      <c r="E105" s="238" t="s">
        <v>2957</v>
      </c>
      <c r="F105" s="239" t="s">
        <v>2958</v>
      </c>
      <c r="G105" s="240" t="s">
        <v>393</v>
      </c>
      <c r="H105" s="241">
        <v>37</v>
      </c>
      <c r="I105" s="242"/>
      <c r="J105" s="243">
        <f>ROUND(I105*H105,2)</f>
        <v>0</v>
      </c>
      <c r="K105" s="239" t="s">
        <v>34</v>
      </c>
      <c r="L105" s="75"/>
      <c r="M105" s="244" t="s">
        <v>34</v>
      </c>
      <c r="N105" s="245" t="s">
        <v>49</v>
      </c>
      <c r="O105" s="50"/>
      <c r="P105" s="246">
        <f>O105*H105</f>
        <v>0</v>
      </c>
      <c r="Q105" s="246">
        <v>0.00038</v>
      </c>
      <c r="R105" s="246">
        <f>Q105*H105</f>
        <v>0.014060000000000001</v>
      </c>
      <c r="S105" s="246">
        <v>0</v>
      </c>
      <c r="T105" s="247">
        <f>S105*H105</f>
        <v>0</v>
      </c>
      <c r="AR105" s="26" t="s">
        <v>338</v>
      </c>
      <c r="AT105" s="26" t="s">
        <v>190</v>
      </c>
      <c r="AU105" s="26" t="s">
        <v>113</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329</v>
      </c>
    </row>
    <row r="106" spans="2:65" s="1" customFormat="1" ht="16.5" customHeight="1">
      <c r="B106" s="49"/>
      <c r="C106" s="237" t="s">
        <v>295</v>
      </c>
      <c r="D106" s="237" t="s">
        <v>190</v>
      </c>
      <c r="E106" s="238" t="s">
        <v>2959</v>
      </c>
      <c r="F106" s="239" t="s">
        <v>2960</v>
      </c>
      <c r="G106" s="240" t="s">
        <v>393</v>
      </c>
      <c r="H106" s="241">
        <v>5</v>
      </c>
      <c r="I106" s="242"/>
      <c r="J106" s="243">
        <f>ROUND(I106*H106,2)</f>
        <v>0</v>
      </c>
      <c r="K106" s="239" t="s">
        <v>34</v>
      </c>
      <c r="L106" s="75"/>
      <c r="M106" s="244" t="s">
        <v>34</v>
      </c>
      <c r="N106" s="245" t="s">
        <v>49</v>
      </c>
      <c r="O106" s="50"/>
      <c r="P106" s="246">
        <f>O106*H106</f>
        <v>0</v>
      </c>
      <c r="Q106" s="246">
        <v>0.00057</v>
      </c>
      <c r="R106" s="246">
        <f>Q106*H106</f>
        <v>0.00285</v>
      </c>
      <c r="S106" s="246">
        <v>0</v>
      </c>
      <c r="T106" s="247">
        <f>S106*H106</f>
        <v>0</v>
      </c>
      <c r="AR106" s="26" t="s">
        <v>338</v>
      </c>
      <c r="AT106" s="26" t="s">
        <v>190</v>
      </c>
      <c r="AU106" s="26" t="s">
        <v>113</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338</v>
      </c>
    </row>
    <row r="107" spans="2:65" s="1" customFormat="1" ht="16.5" customHeight="1">
      <c r="B107" s="49"/>
      <c r="C107" s="237" t="s">
        <v>229</v>
      </c>
      <c r="D107" s="237" t="s">
        <v>190</v>
      </c>
      <c r="E107" s="238" t="s">
        <v>2961</v>
      </c>
      <c r="F107" s="239" t="s">
        <v>2962</v>
      </c>
      <c r="G107" s="240" t="s">
        <v>393</v>
      </c>
      <c r="H107" s="241">
        <v>35</v>
      </c>
      <c r="I107" s="242"/>
      <c r="J107" s="243">
        <f>ROUND(I107*H107,2)</f>
        <v>0</v>
      </c>
      <c r="K107" s="239" t="s">
        <v>34</v>
      </c>
      <c r="L107" s="75"/>
      <c r="M107" s="244" t="s">
        <v>34</v>
      </c>
      <c r="N107" s="245" t="s">
        <v>49</v>
      </c>
      <c r="O107" s="50"/>
      <c r="P107" s="246">
        <f>O107*H107</f>
        <v>0</v>
      </c>
      <c r="Q107" s="246">
        <v>0.00089</v>
      </c>
      <c r="R107" s="246">
        <f>Q107*H107</f>
        <v>0.031149999999999997</v>
      </c>
      <c r="S107" s="246">
        <v>0</v>
      </c>
      <c r="T107" s="247">
        <f>S107*H107</f>
        <v>0</v>
      </c>
      <c r="AR107" s="26" t="s">
        <v>338</v>
      </c>
      <c r="AT107" s="26" t="s">
        <v>190</v>
      </c>
      <c r="AU107" s="26" t="s">
        <v>113</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348</v>
      </c>
    </row>
    <row r="108" spans="2:65" s="1" customFormat="1" ht="16.5" customHeight="1">
      <c r="B108" s="49"/>
      <c r="C108" s="237" t="s">
        <v>307</v>
      </c>
      <c r="D108" s="237" t="s">
        <v>190</v>
      </c>
      <c r="E108" s="238" t="s">
        <v>2963</v>
      </c>
      <c r="F108" s="239" t="s">
        <v>2964</v>
      </c>
      <c r="G108" s="240" t="s">
        <v>393</v>
      </c>
      <c r="H108" s="241">
        <v>9</v>
      </c>
      <c r="I108" s="242"/>
      <c r="J108" s="243">
        <f>ROUND(I108*H108,2)</f>
        <v>0</v>
      </c>
      <c r="K108" s="239" t="s">
        <v>34</v>
      </c>
      <c r="L108" s="75"/>
      <c r="M108" s="244" t="s">
        <v>34</v>
      </c>
      <c r="N108" s="245" t="s">
        <v>49</v>
      </c>
      <c r="O108" s="50"/>
      <c r="P108" s="246">
        <f>O108*H108</f>
        <v>0</v>
      </c>
      <c r="Q108" s="246">
        <v>0.0008</v>
      </c>
      <c r="R108" s="246">
        <f>Q108*H108</f>
        <v>0.007200000000000001</v>
      </c>
      <c r="S108" s="246">
        <v>0</v>
      </c>
      <c r="T108" s="247">
        <f>S108*H108</f>
        <v>0</v>
      </c>
      <c r="AR108" s="26" t="s">
        <v>338</v>
      </c>
      <c r="AT108" s="26" t="s">
        <v>190</v>
      </c>
      <c r="AU108" s="26" t="s">
        <v>113</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356</v>
      </c>
    </row>
    <row r="109" spans="2:65" s="1" customFormat="1" ht="16.5" customHeight="1">
      <c r="B109" s="49"/>
      <c r="C109" s="237" t="s">
        <v>312</v>
      </c>
      <c r="D109" s="237" t="s">
        <v>190</v>
      </c>
      <c r="E109" s="238" t="s">
        <v>2965</v>
      </c>
      <c r="F109" s="239" t="s">
        <v>2966</v>
      </c>
      <c r="G109" s="240" t="s">
        <v>393</v>
      </c>
      <c r="H109" s="241">
        <v>7</v>
      </c>
      <c r="I109" s="242"/>
      <c r="J109" s="243">
        <f>ROUND(I109*H109,2)</f>
        <v>0</v>
      </c>
      <c r="K109" s="239" t="s">
        <v>34</v>
      </c>
      <c r="L109" s="75"/>
      <c r="M109" s="244" t="s">
        <v>34</v>
      </c>
      <c r="N109" s="245" t="s">
        <v>49</v>
      </c>
      <c r="O109" s="50"/>
      <c r="P109" s="246">
        <f>O109*H109</f>
        <v>0</v>
      </c>
      <c r="Q109" s="246">
        <v>0.0009</v>
      </c>
      <c r="R109" s="246">
        <f>Q109*H109</f>
        <v>0.0063</v>
      </c>
      <c r="S109" s="246">
        <v>0</v>
      </c>
      <c r="T109" s="247">
        <f>S109*H109</f>
        <v>0</v>
      </c>
      <c r="AR109" s="26" t="s">
        <v>338</v>
      </c>
      <c r="AT109" s="26" t="s">
        <v>190</v>
      </c>
      <c r="AU109" s="26" t="s">
        <v>113</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371</v>
      </c>
    </row>
    <row r="110" spans="2:65" s="1" customFormat="1" ht="16.5" customHeight="1">
      <c r="B110" s="49"/>
      <c r="C110" s="237" t="s">
        <v>317</v>
      </c>
      <c r="D110" s="237" t="s">
        <v>190</v>
      </c>
      <c r="E110" s="238" t="s">
        <v>2967</v>
      </c>
      <c r="F110" s="239" t="s">
        <v>2968</v>
      </c>
      <c r="G110" s="240" t="s">
        <v>393</v>
      </c>
      <c r="H110" s="241">
        <v>4</v>
      </c>
      <c r="I110" s="242"/>
      <c r="J110" s="243">
        <f>ROUND(I110*H110,2)</f>
        <v>0</v>
      </c>
      <c r="K110" s="239" t="s">
        <v>34</v>
      </c>
      <c r="L110" s="75"/>
      <c r="M110" s="244" t="s">
        <v>34</v>
      </c>
      <c r="N110" s="245" t="s">
        <v>49</v>
      </c>
      <c r="O110" s="50"/>
      <c r="P110" s="246">
        <f>O110*H110</f>
        <v>0</v>
      </c>
      <c r="Q110" s="246">
        <v>0.00105</v>
      </c>
      <c r="R110" s="246">
        <f>Q110*H110</f>
        <v>0.0042</v>
      </c>
      <c r="S110" s="246">
        <v>0</v>
      </c>
      <c r="T110" s="247">
        <f>S110*H110</f>
        <v>0</v>
      </c>
      <c r="AR110" s="26" t="s">
        <v>338</v>
      </c>
      <c r="AT110" s="26" t="s">
        <v>190</v>
      </c>
      <c r="AU110" s="26" t="s">
        <v>113</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384</v>
      </c>
    </row>
    <row r="111" spans="2:65" s="1" customFormat="1" ht="16.5" customHeight="1">
      <c r="B111" s="49"/>
      <c r="C111" s="237" t="s">
        <v>323</v>
      </c>
      <c r="D111" s="237" t="s">
        <v>190</v>
      </c>
      <c r="E111" s="238" t="s">
        <v>2969</v>
      </c>
      <c r="F111" s="239" t="s">
        <v>2970</v>
      </c>
      <c r="G111" s="240" t="s">
        <v>393</v>
      </c>
      <c r="H111" s="241">
        <v>18</v>
      </c>
      <c r="I111" s="242"/>
      <c r="J111" s="243">
        <f>ROUND(I111*H111,2)</f>
        <v>0</v>
      </c>
      <c r="K111" s="239" t="s">
        <v>34</v>
      </c>
      <c r="L111" s="75"/>
      <c r="M111" s="244" t="s">
        <v>34</v>
      </c>
      <c r="N111" s="245" t="s">
        <v>49</v>
      </c>
      <c r="O111" s="50"/>
      <c r="P111" s="246">
        <f>O111*H111</f>
        <v>0</v>
      </c>
      <c r="Q111" s="246">
        <v>0.0028</v>
      </c>
      <c r="R111" s="246">
        <f>Q111*H111</f>
        <v>0.0504</v>
      </c>
      <c r="S111" s="246">
        <v>0</v>
      </c>
      <c r="T111" s="247">
        <f>S111*H111</f>
        <v>0</v>
      </c>
      <c r="AR111" s="26" t="s">
        <v>338</v>
      </c>
      <c r="AT111" s="26" t="s">
        <v>190</v>
      </c>
      <c r="AU111" s="26" t="s">
        <v>113</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396</v>
      </c>
    </row>
    <row r="112" spans="2:63" s="11" customFormat="1" ht="22.3" customHeight="1">
      <c r="B112" s="221"/>
      <c r="C112" s="222"/>
      <c r="D112" s="223" t="s">
        <v>77</v>
      </c>
      <c r="E112" s="235" t="s">
        <v>2971</v>
      </c>
      <c r="F112" s="235" t="s">
        <v>2246</v>
      </c>
      <c r="G112" s="222"/>
      <c r="H112" s="222"/>
      <c r="I112" s="225"/>
      <c r="J112" s="236">
        <f>BK112</f>
        <v>0</v>
      </c>
      <c r="K112" s="222"/>
      <c r="L112" s="227"/>
      <c r="M112" s="228"/>
      <c r="N112" s="229"/>
      <c r="O112" s="229"/>
      <c r="P112" s="230">
        <f>SUM(P113:P126)</f>
        <v>0</v>
      </c>
      <c r="Q112" s="229"/>
      <c r="R112" s="230">
        <f>SUM(R113:R126)</f>
        <v>0.04190000000000001</v>
      </c>
      <c r="S112" s="229"/>
      <c r="T112" s="231">
        <f>SUM(T113:T126)</f>
        <v>0</v>
      </c>
      <c r="AR112" s="232" t="s">
        <v>88</v>
      </c>
      <c r="AT112" s="233" t="s">
        <v>77</v>
      </c>
      <c r="AU112" s="233" t="s">
        <v>88</v>
      </c>
      <c r="AY112" s="232" t="s">
        <v>187</v>
      </c>
      <c r="BK112" s="234">
        <f>SUM(BK113:BK126)</f>
        <v>0</v>
      </c>
    </row>
    <row r="113" spans="2:65" s="1" customFormat="1" ht="16.5" customHeight="1">
      <c r="B113" s="49"/>
      <c r="C113" s="237" t="s">
        <v>329</v>
      </c>
      <c r="D113" s="237" t="s">
        <v>190</v>
      </c>
      <c r="E113" s="238" t="s">
        <v>2972</v>
      </c>
      <c r="F113" s="239" t="s">
        <v>2973</v>
      </c>
      <c r="G113" s="240" t="s">
        <v>1731</v>
      </c>
      <c r="H113" s="241">
        <v>11</v>
      </c>
      <c r="I113" s="242"/>
      <c r="J113" s="243">
        <f>ROUND(I113*H113,2)</f>
        <v>0</v>
      </c>
      <c r="K113" s="239" t="s">
        <v>34</v>
      </c>
      <c r="L113" s="75"/>
      <c r="M113" s="244" t="s">
        <v>34</v>
      </c>
      <c r="N113" s="245" t="s">
        <v>49</v>
      </c>
      <c r="O113" s="50"/>
      <c r="P113" s="246">
        <f>O113*H113</f>
        <v>0</v>
      </c>
      <c r="Q113" s="246">
        <v>0.0004</v>
      </c>
      <c r="R113" s="246">
        <f>Q113*H113</f>
        <v>0.0044</v>
      </c>
      <c r="S113" s="246">
        <v>0</v>
      </c>
      <c r="T113" s="247">
        <f>S113*H113</f>
        <v>0</v>
      </c>
      <c r="AR113" s="26" t="s">
        <v>338</v>
      </c>
      <c r="AT113" s="26" t="s">
        <v>190</v>
      </c>
      <c r="AU113" s="26" t="s">
        <v>113</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407</v>
      </c>
    </row>
    <row r="114" spans="2:65" s="1" customFormat="1" ht="25.5" customHeight="1">
      <c r="B114" s="49"/>
      <c r="C114" s="237" t="s">
        <v>10</v>
      </c>
      <c r="D114" s="237" t="s">
        <v>190</v>
      </c>
      <c r="E114" s="238" t="s">
        <v>2974</v>
      </c>
      <c r="F114" s="239" t="s">
        <v>2975</v>
      </c>
      <c r="G114" s="240" t="s">
        <v>1731</v>
      </c>
      <c r="H114" s="241">
        <v>5</v>
      </c>
      <c r="I114" s="242"/>
      <c r="J114" s="243">
        <f>ROUND(I114*H114,2)</f>
        <v>0</v>
      </c>
      <c r="K114" s="239" t="s">
        <v>34</v>
      </c>
      <c r="L114" s="75"/>
      <c r="M114" s="244" t="s">
        <v>34</v>
      </c>
      <c r="N114" s="245" t="s">
        <v>49</v>
      </c>
      <c r="O114" s="50"/>
      <c r="P114" s="246">
        <f>O114*H114</f>
        <v>0</v>
      </c>
      <c r="Q114" s="246">
        <v>0.0008</v>
      </c>
      <c r="R114" s="246">
        <f>Q114*H114</f>
        <v>0.004</v>
      </c>
      <c r="S114" s="246">
        <v>0</v>
      </c>
      <c r="T114" s="247">
        <f>S114*H114</f>
        <v>0</v>
      </c>
      <c r="AR114" s="26" t="s">
        <v>338</v>
      </c>
      <c r="AT114" s="26" t="s">
        <v>190</v>
      </c>
      <c r="AU114" s="26" t="s">
        <v>113</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419</v>
      </c>
    </row>
    <row r="115" spans="2:65" s="1" customFormat="1" ht="16.5" customHeight="1">
      <c r="B115" s="49"/>
      <c r="C115" s="237" t="s">
        <v>338</v>
      </c>
      <c r="D115" s="237" t="s">
        <v>190</v>
      </c>
      <c r="E115" s="238" t="s">
        <v>2976</v>
      </c>
      <c r="F115" s="239" t="s">
        <v>2977</v>
      </c>
      <c r="G115" s="240" t="s">
        <v>1731</v>
      </c>
      <c r="H115" s="241">
        <v>1</v>
      </c>
      <c r="I115" s="242"/>
      <c r="J115" s="243">
        <f>ROUND(I115*H115,2)</f>
        <v>0</v>
      </c>
      <c r="K115" s="239" t="s">
        <v>34</v>
      </c>
      <c r="L115" s="75"/>
      <c r="M115" s="244" t="s">
        <v>34</v>
      </c>
      <c r="N115" s="245" t="s">
        <v>49</v>
      </c>
      <c r="O115" s="50"/>
      <c r="P115" s="246">
        <f>O115*H115</f>
        <v>0</v>
      </c>
      <c r="Q115" s="246">
        <v>0.00065</v>
      </c>
      <c r="R115" s="246">
        <f>Q115*H115</f>
        <v>0.00065</v>
      </c>
      <c r="S115" s="246">
        <v>0</v>
      </c>
      <c r="T115" s="247">
        <f>S115*H115</f>
        <v>0</v>
      </c>
      <c r="AR115" s="26" t="s">
        <v>338</v>
      </c>
      <c r="AT115" s="26" t="s">
        <v>190</v>
      </c>
      <c r="AU115" s="26" t="s">
        <v>113</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426</v>
      </c>
    </row>
    <row r="116" spans="2:65" s="1" customFormat="1" ht="16.5" customHeight="1">
      <c r="B116" s="49"/>
      <c r="C116" s="237" t="s">
        <v>343</v>
      </c>
      <c r="D116" s="237" t="s">
        <v>190</v>
      </c>
      <c r="E116" s="238" t="s">
        <v>2978</v>
      </c>
      <c r="F116" s="239" t="s">
        <v>2979</v>
      </c>
      <c r="G116" s="240" t="s">
        <v>1731</v>
      </c>
      <c r="H116" s="241">
        <v>5</v>
      </c>
      <c r="I116" s="242"/>
      <c r="J116" s="243">
        <f>ROUND(I116*H116,2)</f>
        <v>0</v>
      </c>
      <c r="K116" s="239" t="s">
        <v>34</v>
      </c>
      <c r="L116" s="75"/>
      <c r="M116" s="244" t="s">
        <v>34</v>
      </c>
      <c r="N116" s="245" t="s">
        <v>49</v>
      </c>
      <c r="O116" s="50"/>
      <c r="P116" s="246">
        <f>O116*H116</f>
        <v>0</v>
      </c>
      <c r="Q116" s="246">
        <v>0.0004</v>
      </c>
      <c r="R116" s="246">
        <f>Q116*H116</f>
        <v>0.002</v>
      </c>
      <c r="S116" s="246">
        <v>0</v>
      </c>
      <c r="T116" s="247">
        <f>S116*H116</f>
        <v>0</v>
      </c>
      <c r="AR116" s="26" t="s">
        <v>338</v>
      </c>
      <c r="AT116" s="26" t="s">
        <v>190</v>
      </c>
      <c r="AU116" s="26" t="s">
        <v>113</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604</v>
      </c>
    </row>
    <row r="117" spans="2:65" s="1" customFormat="1" ht="16.5" customHeight="1">
      <c r="B117" s="49"/>
      <c r="C117" s="237" t="s">
        <v>348</v>
      </c>
      <c r="D117" s="237" t="s">
        <v>190</v>
      </c>
      <c r="E117" s="238" t="s">
        <v>2980</v>
      </c>
      <c r="F117" s="239" t="s">
        <v>2254</v>
      </c>
      <c r="G117" s="240" t="s">
        <v>578</v>
      </c>
      <c r="H117" s="241">
        <v>2</v>
      </c>
      <c r="I117" s="242"/>
      <c r="J117" s="243">
        <f>ROUND(I117*H117,2)</f>
        <v>0</v>
      </c>
      <c r="K117" s="239" t="s">
        <v>34</v>
      </c>
      <c r="L117" s="75"/>
      <c r="M117" s="244" t="s">
        <v>34</v>
      </c>
      <c r="N117" s="245" t="s">
        <v>49</v>
      </c>
      <c r="O117" s="50"/>
      <c r="P117" s="246">
        <f>O117*H117</f>
        <v>0</v>
      </c>
      <c r="Q117" s="246">
        <v>0.00124</v>
      </c>
      <c r="R117" s="246">
        <f>Q117*H117</f>
        <v>0.00248</v>
      </c>
      <c r="S117" s="246">
        <v>0</v>
      </c>
      <c r="T117" s="247">
        <f>S117*H117</f>
        <v>0</v>
      </c>
      <c r="AR117" s="26" t="s">
        <v>338</v>
      </c>
      <c r="AT117" s="26" t="s">
        <v>190</v>
      </c>
      <c r="AU117" s="26" t="s">
        <v>113</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733</v>
      </c>
    </row>
    <row r="118" spans="2:65" s="1" customFormat="1" ht="16.5" customHeight="1">
      <c r="B118" s="49"/>
      <c r="C118" s="237" t="s">
        <v>352</v>
      </c>
      <c r="D118" s="237" t="s">
        <v>190</v>
      </c>
      <c r="E118" s="238" t="s">
        <v>2981</v>
      </c>
      <c r="F118" s="239" t="s">
        <v>2982</v>
      </c>
      <c r="G118" s="240" t="s">
        <v>1731</v>
      </c>
      <c r="H118" s="241">
        <v>1</v>
      </c>
      <c r="I118" s="242"/>
      <c r="J118" s="243">
        <f>ROUND(I118*H118,2)</f>
        <v>0</v>
      </c>
      <c r="K118" s="239" t="s">
        <v>34</v>
      </c>
      <c r="L118" s="75"/>
      <c r="M118" s="244" t="s">
        <v>34</v>
      </c>
      <c r="N118" s="245" t="s">
        <v>49</v>
      </c>
      <c r="O118" s="50"/>
      <c r="P118" s="246">
        <f>O118*H118</f>
        <v>0</v>
      </c>
      <c r="Q118" s="246">
        <v>0.0007</v>
      </c>
      <c r="R118" s="246">
        <f>Q118*H118</f>
        <v>0.0007</v>
      </c>
      <c r="S118" s="246">
        <v>0</v>
      </c>
      <c r="T118" s="247">
        <f>S118*H118</f>
        <v>0</v>
      </c>
      <c r="AR118" s="26" t="s">
        <v>338</v>
      </c>
      <c r="AT118" s="26" t="s">
        <v>190</v>
      </c>
      <c r="AU118" s="26" t="s">
        <v>113</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741</v>
      </c>
    </row>
    <row r="119" spans="2:65" s="1" customFormat="1" ht="16.5" customHeight="1">
      <c r="B119" s="49"/>
      <c r="C119" s="237" t="s">
        <v>356</v>
      </c>
      <c r="D119" s="237" t="s">
        <v>190</v>
      </c>
      <c r="E119" s="238" t="s">
        <v>2983</v>
      </c>
      <c r="F119" s="239" t="s">
        <v>2266</v>
      </c>
      <c r="G119" s="240" t="s">
        <v>578</v>
      </c>
      <c r="H119" s="241">
        <v>1</v>
      </c>
      <c r="I119" s="242"/>
      <c r="J119" s="243">
        <f>ROUND(I119*H119,2)</f>
        <v>0</v>
      </c>
      <c r="K119" s="239" t="s">
        <v>34</v>
      </c>
      <c r="L119" s="75"/>
      <c r="M119" s="244" t="s">
        <v>34</v>
      </c>
      <c r="N119" s="245" t="s">
        <v>49</v>
      </c>
      <c r="O119" s="50"/>
      <c r="P119" s="246">
        <f>O119*H119</f>
        <v>0</v>
      </c>
      <c r="Q119" s="246">
        <v>0.00124</v>
      </c>
      <c r="R119" s="246">
        <f>Q119*H119</f>
        <v>0.00124</v>
      </c>
      <c r="S119" s="246">
        <v>0</v>
      </c>
      <c r="T119" s="247">
        <f>S119*H119</f>
        <v>0</v>
      </c>
      <c r="AR119" s="26" t="s">
        <v>338</v>
      </c>
      <c r="AT119" s="26" t="s">
        <v>190</v>
      </c>
      <c r="AU119" s="26" t="s">
        <v>113</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751</v>
      </c>
    </row>
    <row r="120" spans="2:65" s="1" customFormat="1" ht="16.5" customHeight="1">
      <c r="B120" s="49"/>
      <c r="C120" s="237" t="s">
        <v>9</v>
      </c>
      <c r="D120" s="237" t="s">
        <v>190</v>
      </c>
      <c r="E120" s="238" t="s">
        <v>2984</v>
      </c>
      <c r="F120" s="239" t="s">
        <v>2260</v>
      </c>
      <c r="G120" s="240" t="s">
        <v>578</v>
      </c>
      <c r="H120" s="241">
        <v>1</v>
      </c>
      <c r="I120" s="242"/>
      <c r="J120" s="243">
        <f>ROUND(I120*H120,2)</f>
        <v>0</v>
      </c>
      <c r="K120" s="239" t="s">
        <v>34</v>
      </c>
      <c r="L120" s="75"/>
      <c r="M120" s="244" t="s">
        <v>34</v>
      </c>
      <c r="N120" s="245" t="s">
        <v>49</v>
      </c>
      <c r="O120" s="50"/>
      <c r="P120" s="246">
        <f>O120*H120</f>
        <v>0</v>
      </c>
      <c r="Q120" s="246">
        <v>0.00088</v>
      </c>
      <c r="R120" s="246">
        <f>Q120*H120</f>
        <v>0.00088</v>
      </c>
      <c r="S120" s="246">
        <v>0</v>
      </c>
      <c r="T120" s="247">
        <f>S120*H120</f>
        <v>0</v>
      </c>
      <c r="AR120" s="26" t="s">
        <v>338</v>
      </c>
      <c r="AT120" s="26" t="s">
        <v>190</v>
      </c>
      <c r="AU120" s="26" t="s">
        <v>113</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760</v>
      </c>
    </row>
    <row r="121" spans="2:65" s="1" customFormat="1" ht="16.5" customHeight="1">
      <c r="B121" s="49"/>
      <c r="C121" s="237" t="s">
        <v>371</v>
      </c>
      <c r="D121" s="237" t="s">
        <v>190</v>
      </c>
      <c r="E121" s="238" t="s">
        <v>2985</v>
      </c>
      <c r="F121" s="239" t="s">
        <v>2986</v>
      </c>
      <c r="G121" s="240" t="s">
        <v>1731</v>
      </c>
      <c r="H121" s="241">
        <v>2</v>
      </c>
      <c r="I121" s="242"/>
      <c r="J121" s="243">
        <f>ROUND(I121*H121,2)</f>
        <v>0</v>
      </c>
      <c r="K121" s="239" t="s">
        <v>34</v>
      </c>
      <c r="L121" s="75"/>
      <c r="M121" s="244" t="s">
        <v>34</v>
      </c>
      <c r="N121" s="245" t="s">
        <v>49</v>
      </c>
      <c r="O121" s="50"/>
      <c r="P121" s="246">
        <f>O121*H121</f>
        <v>0</v>
      </c>
      <c r="Q121" s="246">
        <v>0.0003</v>
      </c>
      <c r="R121" s="246">
        <f>Q121*H121</f>
        <v>0.0006</v>
      </c>
      <c r="S121" s="246">
        <v>0</v>
      </c>
      <c r="T121" s="247">
        <f>S121*H121</f>
        <v>0</v>
      </c>
      <c r="AR121" s="26" t="s">
        <v>338</v>
      </c>
      <c r="AT121" s="26" t="s">
        <v>190</v>
      </c>
      <c r="AU121" s="26" t="s">
        <v>113</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770</v>
      </c>
    </row>
    <row r="122" spans="2:65" s="1" customFormat="1" ht="16.5" customHeight="1">
      <c r="B122" s="49"/>
      <c r="C122" s="237" t="s">
        <v>376</v>
      </c>
      <c r="D122" s="237" t="s">
        <v>190</v>
      </c>
      <c r="E122" s="238" t="s">
        <v>2987</v>
      </c>
      <c r="F122" s="239" t="s">
        <v>2988</v>
      </c>
      <c r="G122" s="240" t="s">
        <v>1731</v>
      </c>
      <c r="H122" s="241">
        <v>1</v>
      </c>
      <c r="I122" s="242"/>
      <c r="J122" s="243">
        <f>ROUND(I122*H122,2)</f>
        <v>0</v>
      </c>
      <c r="K122" s="239" t="s">
        <v>34</v>
      </c>
      <c r="L122" s="75"/>
      <c r="M122" s="244" t="s">
        <v>34</v>
      </c>
      <c r="N122" s="245" t="s">
        <v>49</v>
      </c>
      <c r="O122" s="50"/>
      <c r="P122" s="246">
        <f>O122*H122</f>
        <v>0</v>
      </c>
      <c r="Q122" s="246">
        <v>0.0004</v>
      </c>
      <c r="R122" s="246">
        <f>Q122*H122</f>
        <v>0.0004</v>
      </c>
      <c r="S122" s="246">
        <v>0</v>
      </c>
      <c r="T122" s="247">
        <f>S122*H122</f>
        <v>0</v>
      </c>
      <c r="AR122" s="26" t="s">
        <v>338</v>
      </c>
      <c r="AT122" s="26" t="s">
        <v>190</v>
      </c>
      <c r="AU122" s="26" t="s">
        <v>113</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780</v>
      </c>
    </row>
    <row r="123" spans="2:65" s="1" customFormat="1" ht="16.5" customHeight="1">
      <c r="B123" s="49"/>
      <c r="C123" s="237" t="s">
        <v>384</v>
      </c>
      <c r="D123" s="237" t="s">
        <v>190</v>
      </c>
      <c r="E123" s="238" t="s">
        <v>2989</v>
      </c>
      <c r="F123" s="239" t="s">
        <v>2990</v>
      </c>
      <c r="G123" s="240" t="s">
        <v>1731</v>
      </c>
      <c r="H123" s="241">
        <v>1</v>
      </c>
      <c r="I123" s="242"/>
      <c r="J123" s="243">
        <f>ROUND(I123*H123,2)</f>
        <v>0</v>
      </c>
      <c r="K123" s="239" t="s">
        <v>34</v>
      </c>
      <c r="L123" s="75"/>
      <c r="M123" s="244" t="s">
        <v>34</v>
      </c>
      <c r="N123" s="245" t="s">
        <v>49</v>
      </c>
      <c r="O123" s="50"/>
      <c r="P123" s="246">
        <f>O123*H123</f>
        <v>0</v>
      </c>
      <c r="Q123" s="246">
        <v>0.00065</v>
      </c>
      <c r="R123" s="246">
        <f>Q123*H123</f>
        <v>0.00065</v>
      </c>
      <c r="S123" s="246">
        <v>0</v>
      </c>
      <c r="T123" s="247">
        <f>S123*H123</f>
        <v>0</v>
      </c>
      <c r="AR123" s="26" t="s">
        <v>338</v>
      </c>
      <c r="AT123" s="26" t="s">
        <v>190</v>
      </c>
      <c r="AU123" s="26" t="s">
        <v>113</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790</v>
      </c>
    </row>
    <row r="124" spans="2:65" s="1" customFormat="1" ht="16.5" customHeight="1">
      <c r="B124" s="49"/>
      <c r="C124" s="237" t="s">
        <v>390</v>
      </c>
      <c r="D124" s="237" t="s">
        <v>190</v>
      </c>
      <c r="E124" s="238" t="s">
        <v>2991</v>
      </c>
      <c r="F124" s="239" t="s">
        <v>2992</v>
      </c>
      <c r="G124" s="240" t="s">
        <v>1731</v>
      </c>
      <c r="H124" s="241">
        <v>1</v>
      </c>
      <c r="I124" s="242"/>
      <c r="J124" s="243">
        <f>ROUND(I124*H124,2)</f>
        <v>0</v>
      </c>
      <c r="K124" s="239" t="s">
        <v>34</v>
      </c>
      <c r="L124" s="75"/>
      <c r="M124" s="244" t="s">
        <v>34</v>
      </c>
      <c r="N124" s="245" t="s">
        <v>49</v>
      </c>
      <c r="O124" s="50"/>
      <c r="P124" s="246">
        <f>O124*H124</f>
        <v>0</v>
      </c>
      <c r="Q124" s="246">
        <v>0.0009</v>
      </c>
      <c r="R124" s="246">
        <f>Q124*H124</f>
        <v>0.0009</v>
      </c>
      <c r="S124" s="246">
        <v>0</v>
      </c>
      <c r="T124" s="247">
        <f>S124*H124</f>
        <v>0</v>
      </c>
      <c r="AR124" s="26" t="s">
        <v>338</v>
      </c>
      <c r="AT124" s="26" t="s">
        <v>190</v>
      </c>
      <c r="AU124" s="26" t="s">
        <v>113</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800</v>
      </c>
    </row>
    <row r="125" spans="2:65" s="1" customFormat="1" ht="25.5" customHeight="1">
      <c r="B125" s="49"/>
      <c r="C125" s="237" t="s">
        <v>396</v>
      </c>
      <c r="D125" s="237" t="s">
        <v>190</v>
      </c>
      <c r="E125" s="238" t="s">
        <v>2993</v>
      </c>
      <c r="F125" s="239" t="s">
        <v>2994</v>
      </c>
      <c r="G125" s="240" t="s">
        <v>1731</v>
      </c>
      <c r="H125" s="241">
        <v>2</v>
      </c>
      <c r="I125" s="242"/>
      <c r="J125" s="243">
        <f>ROUND(I125*H125,2)</f>
        <v>0</v>
      </c>
      <c r="K125" s="239" t="s">
        <v>34</v>
      </c>
      <c r="L125" s="75"/>
      <c r="M125" s="244" t="s">
        <v>34</v>
      </c>
      <c r="N125" s="245" t="s">
        <v>49</v>
      </c>
      <c r="O125" s="50"/>
      <c r="P125" s="246">
        <f>O125*H125</f>
        <v>0</v>
      </c>
      <c r="Q125" s="246">
        <v>0.0015</v>
      </c>
      <c r="R125" s="246">
        <f>Q125*H125</f>
        <v>0.003</v>
      </c>
      <c r="S125" s="246">
        <v>0</v>
      </c>
      <c r="T125" s="247">
        <f>S125*H125</f>
        <v>0</v>
      </c>
      <c r="AR125" s="26" t="s">
        <v>338</v>
      </c>
      <c r="AT125" s="26" t="s">
        <v>190</v>
      </c>
      <c r="AU125" s="26" t="s">
        <v>113</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810</v>
      </c>
    </row>
    <row r="126" spans="2:65" s="1" customFormat="1" ht="16.5" customHeight="1">
      <c r="B126" s="49"/>
      <c r="C126" s="237" t="s">
        <v>402</v>
      </c>
      <c r="D126" s="237" t="s">
        <v>190</v>
      </c>
      <c r="E126" s="238" t="s">
        <v>2995</v>
      </c>
      <c r="F126" s="239" t="s">
        <v>2292</v>
      </c>
      <c r="G126" s="240" t="s">
        <v>2216</v>
      </c>
      <c r="H126" s="241">
        <v>1</v>
      </c>
      <c r="I126" s="242"/>
      <c r="J126" s="243">
        <f>ROUND(I126*H126,2)</f>
        <v>0</v>
      </c>
      <c r="K126" s="239" t="s">
        <v>34</v>
      </c>
      <c r="L126" s="75"/>
      <c r="M126" s="244" t="s">
        <v>34</v>
      </c>
      <c r="N126" s="245" t="s">
        <v>49</v>
      </c>
      <c r="O126" s="50"/>
      <c r="P126" s="246">
        <f>O126*H126</f>
        <v>0</v>
      </c>
      <c r="Q126" s="246">
        <v>0.02</v>
      </c>
      <c r="R126" s="246">
        <f>Q126*H126</f>
        <v>0.02</v>
      </c>
      <c r="S126" s="246">
        <v>0</v>
      </c>
      <c r="T126" s="247">
        <f>S126*H126</f>
        <v>0</v>
      </c>
      <c r="AR126" s="26" t="s">
        <v>338</v>
      </c>
      <c r="AT126" s="26" t="s">
        <v>190</v>
      </c>
      <c r="AU126" s="26" t="s">
        <v>113</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820</v>
      </c>
    </row>
    <row r="127" spans="2:63" s="11" customFormat="1" ht="22.3" customHeight="1">
      <c r="B127" s="221"/>
      <c r="C127" s="222"/>
      <c r="D127" s="223" t="s">
        <v>77</v>
      </c>
      <c r="E127" s="235" t="s">
        <v>2996</v>
      </c>
      <c r="F127" s="235" t="s">
        <v>2997</v>
      </c>
      <c r="G127" s="222"/>
      <c r="H127" s="222"/>
      <c r="I127" s="225"/>
      <c r="J127" s="236">
        <f>BK127</f>
        <v>0</v>
      </c>
      <c r="K127" s="222"/>
      <c r="L127" s="227"/>
      <c r="M127" s="228"/>
      <c r="N127" s="229"/>
      <c r="O127" s="229"/>
      <c r="P127" s="230">
        <f>P128</f>
        <v>0</v>
      </c>
      <c r="Q127" s="229"/>
      <c r="R127" s="230">
        <f>R128</f>
        <v>0.01</v>
      </c>
      <c r="S127" s="229"/>
      <c r="T127" s="231">
        <f>T128</f>
        <v>0</v>
      </c>
      <c r="AR127" s="232" t="s">
        <v>88</v>
      </c>
      <c r="AT127" s="233" t="s">
        <v>77</v>
      </c>
      <c r="AU127" s="233" t="s">
        <v>88</v>
      </c>
      <c r="AY127" s="232" t="s">
        <v>187</v>
      </c>
      <c r="BK127" s="234">
        <f>BK128</f>
        <v>0</v>
      </c>
    </row>
    <row r="128" spans="2:65" s="1" customFormat="1" ht="63.75" customHeight="1">
      <c r="B128" s="49"/>
      <c r="C128" s="237" t="s">
        <v>407</v>
      </c>
      <c r="D128" s="237" t="s">
        <v>190</v>
      </c>
      <c r="E128" s="238" t="s">
        <v>2998</v>
      </c>
      <c r="F128" s="239" t="s">
        <v>2999</v>
      </c>
      <c r="G128" s="240" t="s">
        <v>1731</v>
      </c>
      <c r="H128" s="241">
        <v>2</v>
      </c>
      <c r="I128" s="242"/>
      <c r="J128" s="243">
        <f>ROUND(I128*H128,2)</f>
        <v>0</v>
      </c>
      <c r="K128" s="239" t="s">
        <v>34</v>
      </c>
      <c r="L128" s="75"/>
      <c r="M128" s="244" t="s">
        <v>34</v>
      </c>
      <c r="N128" s="245" t="s">
        <v>49</v>
      </c>
      <c r="O128" s="50"/>
      <c r="P128" s="246">
        <f>O128*H128</f>
        <v>0</v>
      </c>
      <c r="Q128" s="246">
        <v>0.005</v>
      </c>
      <c r="R128" s="246">
        <f>Q128*H128</f>
        <v>0.01</v>
      </c>
      <c r="S128" s="246">
        <v>0</v>
      </c>
      <c r="T128" s="247">
        <f>S128*H128</f>
        <v>0</v>
      </c>
      <c r="AR128" s="26" t="s">
        <v>338</v>
      </c>
      <c r="AT128" s="26" t="s">
        <v>190</v>
      </c>
      <c r="AU128" s="26" t="s">
        <v>113</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830</v>
      </c>
    </row>
    <row r="129" spans="2:63" s="11" customFormat="1" ht="22.3" customHeight="1">
      <c r="B129" s="221"/>
      <c r="C129" s="222"/>
      <c r="D129" s="223" t="s">
        <v>77</v>
      </c>
      <c r="E129" s="235" t="s">
        <v>3000</v>
      </c>
      <c r="F129" s="235" t="s">
        <v>3001</v>
      </c>
      <c r="G129" s="222"/>
      <c r="H129" s="222"/>
      <c r="I129" s="225"/>
      <c r="J129" s="236">
        <f>BK129</f>
        <v>0</v>
      </c>
      <c r="K129" s="222"/>
      <c r="L129" s="227"/>
      <c r="M129" s="228"/>
      <c r="N129" s="229"/>
      <c r="O129" s="229"/>
      <c r="P129" s="230">
        <f>SUM(P130:P136)</f>
        <v>0</v>
      </c>
      <c r="Q129" s="229"/>
      <c r="R129" s="230">
        <f>SUM(R130:R136)</f>
        <v>0.20129999999999998</v>
      </c>
      <c r="S129" s="229"/>
      <c r="T129" s="231">
        <f>SUM(T130:T136)</f>
        <v>0</v>
      </c>
      <c r="AR129" s="232" t="s">
        <v>88</v>
      </c>
      <c r="AT129" s="233" t="s">
        <v>77</v>
      </c>
      <c r="AU129" s="233" t="s">
        <v>88</v>
      </c>
      <c r="AY129" s="232" t="s">
        <v>187</v>
      </c>
      <c r="BK129" s="234">
        <f>SUM(BK130:BK136)</f>
        <v>0</v>
      </c>
    </row>
    <row r="130" spans="2:65" s="1" customFormat="1" ht="25.5" customHeight="1">
      <c r="B130" s="49"/>
      <c r="C130" s="237" t="s">
        <v>413</v>
      </c>
      <c r="D130" s="237" t="s">
        <v>190</v>
      </c>
      <c r="E130" s="238" t="s">
        <v>3002</v>
      </c>
      <c r="F130" s="239" t="s">
        <v>3003</v>
      </c>
      <c r="G130" s="240" t="s">
        <v>1731</v>
      </c>
      <c r="H130" s="241">
        <v>2</v>
      </c>
      <c r="I130" s="242"/>
      <c r="J130" s="243">
        <f>ROUND(I130*H130,2)</f>
        <v>0</v>
      </c>
      <c r="K130" s="239" t="s">
        <v>34</v>
      </c>
      <c r="L130" s="75"/>
      <c r="M130" s="244" t="s">
        <v>34</v>
      </c>
      <c r="N130" s="245" t="s">
        <v>49</v>
      </c>
      <c r="O130" s="50"/>
      <c r="P130" s="246">
        <f>O130*H130</f>
        <v>0</v>
      </c>
      <c r="Q130" s="246">
        <v>0.04</v>
      </c>
      <c r="R130" s="246">
        <f>Q130*H130</f>
        <v>0.08</v>
      </c>
      <c r="S130" s="246">
        <v>0</v>
      </c>
      <c r="T130" s="247">
        <f>S130*H130</f>
        <v>0</v>
      </c>
      <c r="AR130" s="26" t="s">
        <v>338</v>
      </c>
      <c r="AT130" s="26" t="s">
        <v>190</v>
      </c>
      <c r="AU130" s="26" t="s">
        <v>113</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843</v>
      </c>
    </row>
    <row r="131" spans="2:65" s="1" customFormat="1" ht="38.25" customHeight="1">
      <c r="B131" s="49"/>
      <c r="C131" s="237" t="s">
        <v>419</v>
      </c>
      <c r="D131" s="237" t="s">
        <v>190</v>
      </c>
      <c r="E131" s="238" t="s">
        <v>3004</v>
      </c>
      <c r="F131" s="239" t="s">
        <v>3005</v>
      </c>
      <c r="G131" s="240" t="s">
        <v>1731</v>
      </c>
      <c r="H131" s="241">
        <v>15</v>
      </c>
      <c r="I131" s="242"/>
      <c r="J131" s="243">
        <f>ROUND(I131*H131,2)</f>
        <v>0</v>
      </c>
      <c r="K131" s="239" t="s">
        <v>34</v>
      </c>
      <c r="L131" s="75"/>
      <c r="M131" s="244" t="s">
        <v>34</v>
      </c>
      <c r="N131" s="245" t="s">
        <v>49</v>
      </c>
      <c r="O131" s="50"/>
      <c r="P131" s="246">
        <f>O131*H131</f>
        <v>0</v>
      </c>
      <c r="Q131" s="246">
        <v>0.0031</v>
      </c>
      <c r="R131" s="246">
        <f>Q131*H131</f>
        <v>0.0465</v>
      </c>
      <c r="S131" s="246">
        <v>0</v>
      </c>
      <c r="T131" s="247">
        <f>S131*H131</f>
        <v>0</v>
      </c>
      <c r="AR131" s="26" t="s">
        <v>338</v>
      </c>
      <c r="AT131" s="26" t="s">
        <v>190</v>
      </c>
      <c r="AU131" s="26" t="s">
        <v>113</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861</v>
      </c>
    </row>
    <row r="132" spans="2:65" s="1" customFormat="1" ht="38.25" customHeight="1">
      <c r="B132" s="49"/>
      <c r="C132" s="237" t="s">
        <v>431</v>
      </c>
      <c r="D132" s="237" t="s">
        <v>190</v>
      </c>
      <c r="E132" s="238" t="s">
        <v>3006</v>
      </c>
      <c r="F132" s="239" t="s">
        <v>3007</v>
      </c>
      <c r="G132" s="240" t="s">
        <v>1731</v>
      </c>
      <c r="H132" s="241">
        <v>4</v>
      </c>
      <c r="I132" s="242"/>
      <c r="J132" s="243">
        <f>ROUND(I132*H132,2)</f>
        <v>0</v>
      </c>
      <c r="K132" s="239" t="s">
        <v>34</v>
      </c>
      <c r="L132" s="75"/>
      <c r="M132" s="244" t="s">
        <v>34</v>
      </c>
      <c r="N132" s="245" t="s">
        <v>49</v>
      </c>
      <c r="O132" s="50"/>
      <c r="P132" s="246">
        <f>O132*H132</f>
        <v>0</v>
      </c>
      <c r="Q132" s="246">
        <v>0.005</v>
      </c>
      <c r="R132" s="246">
        <f>Q132*H132</f>
        <v>0.02</v>
      </c>
      <c r="S132" s="246">
        <v>0</v>
      </c>
      <c r="T132" s="247">
        <f>S132*H132</f>
        <v>0</v>
      </c>
      <c r="AR132" s="26" t="s">
        <v>338</v>
      </c>
      <c r="AT132" s="26" t="s">
        <v>190</v>
      </c>
      <c r="AU132" s="26" t="s">
        <v>113</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878</v>
      </c>
    </row>
    <row r="133" spans="2:65" s="1" customFormat="1" ht="38.25" customHeight="1">
      <c r="B133" s="49"/>
      <c r="C133" s="237" t="s">
        <v>426</v>
      </c>
      <c r="D133" s="237" t="s">
        <v>190</v>
      </c>
      <c r="E133" s="238" t="s">
        <v>3008</v>
      </c>
      <c r="F133" s="239" t="s">
        <v>3009</v>
      </c>
      <c r="G133" s="240" t="s">
        <v>1731</v>
      </c>
      <c r="H133" s="241">
        <v>4</v>
      </c>
      <c r="I133" s="242"/>
      <c r="J133" s="243">
        <f>ROUND(I133*H133,2)</f>
        <v>0</v>
      </c>
      <c r="K133" s="239" t="s">
        <v>34</v>
      </c>
      <c r="L133" s="75"/>
      <c r="M133" s="244" t="s">
        <v>34</v>
      </c>
      <c r="N133" s="245" t="s">
        <v>49</v>
      </c>
      <c r="O133" s="50"/>
      <c r="P133" s="246">
        <f>O133*H133</f>
        <v>0</v>
      </c>
      <c r="Q133" s="246">
        <v>0.0067</v>
      </c>
      <c r="R133" s="246">
        <f>Q133*H133</f>
        <v>0.0268</v>
      </c>
      <c r="S133" s="246">
        <v>0</v>
      </c>
      <c r="T133" s="247">
        <f>S133*H133</f>
        <v>0</v>
      </c>
      <c r="AR133" s="26" t="s">
        <v>338</v>
      </c>
      <c r="AT133" s="26" t="s">
        <v>190</v>
      </c>
      <c r="AU133" s="26" t="s">
        <v>113</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891</v>
      </c>
    </row>
    <row r="134" spans="2:65" s="1" customFormat="1" ht="38.25" customHeight="1">
      <c r="B134" s="49"/>
      <c r="C134" s="237" t="s">
        <v>685</v>
      </c>
      <c r="D134" s="237" t="s">
        <v>190</v>
      </c>
      <c r="E134" s="238" t="s">
        <v>3010</v>
      </c>
      <c r="F134" s="239" t="s">
        <v>3011</v>
      </c>
      <c r="G134" s="240" t="s">
        <v>1731</v>
      </c>
      <c r="H134" s="241">
        <v>15</v>
      </c>
      <c r="I134" s="242"/>
      <c r="J134" s="243">
        <f>ROUND(I134*H134,2)</f>
        <v>0</v>
      </c>
      <c r="K134" s="239" t="s">
        <v>34</v>
      </c>
      <c r="L134" s="75"/>
      <c r="M134" s="244" t="s">
        <v>34</v>
      </c>
      <c r="N134" s="245" t="s">
        <v>49</v>
      </c>
      <c r="O134" s="50"/>
      <c r="P134" s="246">
        <f>O134*H134</f>
        <v>0</v>
      </c>
      <c r="Q134" s="246">
        <v>0.0012</v>
      </c>
      <c r="R134" s="246">
        <f>Q134*H134</f>
        <v>0.018</v>
      </c>
      <c r="S134" s="246">
        <v>0</v>
      </c>
      <c r="T134" s="247">
        <f>S134*H134</f>
        <v>0</v>
      </c>
      <c r="AR134" s="26" t="s">
        <v>338</v>
      </c>
      <c r="AT134" s="26" t="s">
        <v>190</v>
      </c>
      <c r="AU134" s="26" t="s">
        <v>113</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905</v>
      </c>
    </row>
    <row r="135" spans="2:65" s="1" customFormat="1" ht="38.25" customHeight="1">
      <c r="B135" s="49"/>
      <c r="C135" s="237" t="s">
        <v>604</v>
      </c>
      <c r="D135" s="237" t="s">
        <v>190</v>
      </c>
      <c r="E135" s="238" t="s">
        <v>3012</v>
      </c>
      <c r="F135" s="239" t="s">
        <v>3013</v>
      </c>
      <c r="G135" s="240" t="s">
        <v>1731</v>
      </c>
      <c r="H135" s="241">
        <v>4</v>
      </c>
      <c r="I135" s="242"/>
      <c r="J135" s="243">
        <f>ROUND(I135*H135,2)</f>
        <v>0</v>
      </c>
      <c r="K135" s="239" t="s">
        <v>34</v>
      </c>
      <c r="L135" s="75"/>
      <c r="M135" s="244" t="s">
        <v>34</v>
      </c>
      <c r="N135" s="245" t="s">
        <v>49</v>
      </c>
      <c r="O135" s="50"/>
      <c r="P135" s="246">
        <f>O135*H135</f>
        <v>0</v>
      </c>
      <c r="Q135" s="246">
        <v>0.0012</v>
      </c>
      <c r="R135" s="246">
        <f>Q135*H135</f>
        <v>0.0048</v>
      </c>
      <c r="S135" s="246">
        <v>0</v>
      </c>
      <c r="T135" s="247">
        <f>S135*H135</f>
        <v>0</v>
      </c>
      <c r="AR135" s="26" t="s">
        <v>338</v>
      </c>
      <c r="AT135" s="26" t="s">
        <v>190</v>
      </c>
      <c r="AU135" s="26" t="s">
        <v>113</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920</v>
      </c>
    </row>
    <row r="136" spans="2:65" s="1" customFormat="1" ht="38.25" customHeight="1">
      <c r="B136" s="49"/>
      <c r="C136" s="237" t="s">
        <v>728</v>
      </c>
      <c r="D136" s="237" t="s">
        <v>190</v>
      </c>
      <c r="E136" s="238" t="s">
        <v>3014</v>
      </c>
      <c r="F136" s="239" t="s">
        <v>3015</v>
      </c>
      <c r="G136" s="240" t="s">
        <v>1731</v>
      </c>
      <c r="H136" s="241">
        <v>4</v>
      </c>
      <c r="I136" s="242"/>
      <c r="J136" s="243">
        <f>ROUND(I136*H136,2)</f>
        <v>0</v>
      </c>
      <c r="K136" s="239" t="s">
        <v>34</v>
      </c>
      <c r="L136" s="75"/>
      <c r="M136" s="244" t="s">
        <v>34</v>
      </c>
      <c r="N136" s="245" t="s">
        <v>49</v>
      </c>
      <c r="O136" s="50"/>
      <c r="P136" s="246">
        <f>O136*H136</f>
        <v>0</v>
      </c>
      <c r="Q136" s="246">
        <v>0.0013</v>
      </c>
      <c r="R136" s="246">
        <f>Q136*H136</f>
        <v>0.0052</v>
      </c>
      <c r="S136" s="246">
        <v>0</v>
      </c>
      <c r="T136" s="247">
        <f>S136*H136</f>
        <v>0</v>
      </c>
      <c r="AR136" s="26" t="s">
        <v>338</v>
      </c>
      <c r="AT136" s="26" t="s">
        <v>190</v>
      </c>
      <c r="AU136" s="26" t="s">
        <v>113</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930</v>
      </c>
    </row>
    <row r="137" spans="2:63" s="11" customFormat="1" ht="22.3" customHeight="1">
      <c r="B137" s="221"/>
      <c r="C137" s="222"/>
      <c r="D137" s="223" t="s">
        <v>77</v>
      </c>
      <c r="E137" s="235" t="s">
        <v>3016</v>
      </c>
      <c r="F137" s="235" t="s">
        <v>3017</v>
      </c>
      <c r="G137" s="222"/>
      <c r="H137" s="222"/>
      <c r="I137" s="225"/>
      <c r="J137" s="236">
        <f>BK137</f>
        <v>0</v>
      </c>
      <c r="K137" s="222"/>
      <c r="L137" s="227"/>
      <c r="M137" s="228"/>
      <c r="N137" s="229"/>
      <c r="O137" s="229"/>
      <c r="P137" s="230">
        <f>SUM(P138:P139)</f>
        <v>0</v>
      </c>
      <c r="Q137" s="229"/>
      <c r="R137" s="230">
        <f>SUM(R138:R139)</f>
        <v>0.13</v>
      </c>
      <c r="S137" s="229"/>
      <c r="T137" s="231">
        <f>SUM(T138:T139)</f>
        <v>0</v>
      </c>
      <c r="AR137" s="232" t="s">
        <v>88</v>
      </c>
      <c r="AT137" s="233" t="s">
        <v>77</v>
      </c>
      <c r="AU137" s="233" t="s">
        <v>88</v>
      </c>
      <c r="AY137" s="232" t="s">
        <v>187</v>
      </c>
      <c r="BK137" s="234">
        <f>SUM(BK138:BK139)</f>
        <v>0</v>
      </c>
    </row>
    <row r="138" spans="2:65" s="1" customFormat="1" ht="25.5" customHeight="1">
      <c r="B138" s="49"/>
      <c r="C138" s="237" t="s">
        <v>733</v>
      </c>
      <c r="D138" s="237" t="s">
        <v>190</v>
      </c>
      <c r="E138" s="238" t="s">
        <v>3018</v>
      </c>
      <c r="F138" s="239" t="s">
        <v>3019</v>
      </c>
      <c r="G138" s="240" t="s">
        <v>2216</v>
      </c>
      <c r="H138" s="241">
        <v>4</v>
      </c>
      <c r="I138" s="242"/>
      <c r="J138" s="243">
        <f>ROUND(I138*H138,2)</f>
        <v>0</v>
      </c>
      <c r="K138" s="239" t="s">
        <v>34</v>
      </c>
      <c r="L138" s="75"/>
      <c r="M138" s="244" t="s">
        <v>34</v>
      </c>
      <c r="N138" s="245" t="s">
        <v>49</v>
      </c>
      <c r="O138" s="50"/>
      <c r="P138" s="246">
        <f>O138*H138</f>
        <v>0</v>
      </c>
      <c r="Q138" s="246">
        <v>0.025</v>
      </c>
      <c r="R138" s="246">
        <f>Q138*H138</f>
        <v>0.1</v>
      </c>
      <c r="S138" s="246">
        <v>0</v>
      </c>
      <c r="T138" s="247">
        <f>S138*H138</f>
        <v>0</v>
      </c>
      <c r="AR138" s="26" t="s">
        <v>338</v>
      </c>
      <c r="AT138" s="26" t="s">
        <v>190</v>
      </c>
      <c r="AU138" s="26" t="s">
        <v>113</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940</v>
      </c>
    </row>
    <row r="139" spans="2:65" s="1" customFormat="1" ht="25.5" customHeight="1">
      <c r="B139" s="49"/>
      <c r="C139" s="237" t="s">
        <v>737</v>
      </c>
      <c r="D139" s="237" t="s">
        <v>190</v>
      </c>
      <c r="E139" s="238" t="s">
        <v>3020</v>
      </c>
      <c r="F139" s="239" t="s">
        <v>3021</v>
      </c>
      <c r="G139" s="240" t="s">
        <v>2216</v>
      </c>
      <c r="H139" s="241">
        <v>1</v>
      </c>
      <c r="I139" s="242"/>
      <c r="J139" s="243">
        <f>ROUND(I139*H139,2)</f>
        <v>0</v>
      </c>
      <c r="K139" s="239" t="s">
        <v>34</v>
      </c>
      <c r="L139" s="75"/>
      <c r="M139" s="244" t="s">
        <v>34</v>
      </c>
      <c r="N139" s="245" t="s">
        <v>49</v>
      </c>
      <c r="O139" s="50"/>
      <c r="P139" s="246">
        <f>O139*H139</f>
        <v>0</v>
      </c>
      <c r="Q139" s="246">
        <v>0.03</v>
      </c>
      <c r="R139" s="246">
        <f>Q139*H139</f>
        <v>0.03</v>
      </c>
      <c r="S139" s="246">
        <v>0</v>
      </c>
      <c r="T139" s="247">
        <f>S139*H139</f>
        <v>0</v>
      </c>
      <c r="AR139" s="26" t="s">
        <v>338</v>
      </c>
      <c r="AT139" s="26" t="s">
        <v>190</v>
      </c>
      <c r="AU139" s="26" t="s">
        <v>113</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951</v>
      </c>
    </row>
    <row r="140" spans="2:63" s="11" customFormat="1" ht="22.3" customHeight="1">
      <c r="B140" s="221"/>
      <c r="C140" s="222"/>
      <c r="D140" s="223" t="s">
        <v>77</v>
      </c>
      <c r="E140" s="235" t="s">
        <v>3022</v>
      </c>
      <c r="F140" s="235" t="s">
        <v>2342</v>
      </c>
      <c r="G140" s="222"/>
      <c r="H140" s="222"/>
      <c r="I140" s="225"/>
      <c r="J140" s="236">
        <f>BK140</f>
        <v>0</v>
      </c>
      <c r="K140" s="222"/>
      <c r="L140" s="227"/>
      <c r="M140" s="228"/>
      <c r="N140" s="229"/>
      <c r="O140" s="229"/>
      <c r="P140" s="230">
        <f>SUM(P141:P145)</f>
        <v>0</v>
      </c>
      <c r="Q140" s="229"/>
      <c r="R140" s="230">
        <f>SUM(R141:R145)</f>
        <v>0.09965</v>
      </c>
      <c r="S140" s="229"/>
      <c r="T140" s="231">
        <f>SUM(T141:T145)</f>
        <v>0</v>
      </c>
      <c r="AR140" s="232" t="s">
        <v>88</v>
      </c>
      <c r="AT140" s="233" t="s">
        <v>77</v>
      </c>
      <c r="AU140" s="233" t="s">
        <v>88</v>
      </c>
      <c r="AY140" s="232" t="s">
        <v>187</v>
      </c>
      <c r="BK140" s="234">
        <f>SUM(BK141:BK145)</f>
        <v>0</v>
      </c>
    </row>
    <row r="141" spans="2:65" s="1" customFormat="1" ht="25.5" customHeight="1">
      <c r="B141" s="49"/>
      <c r="C141" s="237" t="s">
        <v>741</v>
      </c>
      <c r="D141" s="237" t="s">
        <v>190</v>
      </c>
      <c r="E141" s="238" t="s">
        <v>3023</v>
      </c>
      <c r="F141" s="239" t="s">
        <v>2346</v>
      </c>
      <c r="G141" s="240" t="s">
        <v>393</v>
      </c>
      <c r="H141" s="241">
        <v>95</v>
      </c>
      <c r="I141" s="242"/>
      <c r="J141" s="243">
        <f>ROUND(I141*H141,2)</f>
        <v>0</v>
      </c>
      <c r="K141" s="239" t="s">
        <v>34</v>
      </c>
      <c r="L141" s="75"/>
      <c r="M141" s="244" t="s">
        <v>34</v>
      </c>
      <c r="N141" s="245" t="s">
        <v>49</v>
      </c>
      <c r="O141" s="50"/>
      <c r="P141" s="246">
        <f>O141*H141</f>
        <v>0</v>
      </c>
      <c r="Q141" s="246">
        <v>0.0003</v>
      </c>
      <c r="R141" s="246">
        <f>Q141*H141</f>
        <v>0.028499999999999998</v>
      </c>
      <c r="S141" s="246">
        <v>0</v>
      </c>
      <c r="T141" s="247">
        <f>S141*H141</f>
        <v>0</v>
      </c>
      <c r="AR141" s="26" t="s">
        <v>338</v>
      </c>
      <c r="AT141" s="26" t="s">
        <v>190</v>
      </c>
      <c r="AU141" s="26" t="s">
        <v>113</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970</v>
      </c>
    </row>
    <row r="142" spans="2:65" s="1" customFormat="1" ht="25.5" customHeight="1">
      <c r="B142" s="49"/>
      <c r="C142" s="237" t="s">
        <v>746</v>
      </c>
      <c r="D142" s="237" t="s">
        <v>190</v>
      </c>
      <c r="E142" s="238" t="s">
        <v>3024</v>
      </c>
      <c r="F142" s="239" t="s">
        <v>3025</v>
      </c>
      <c r="G142" s="240" t="s">
        <v>393</v>
      </c>
      <c r="H142" s="241">
        <v>67</v>
      </c>
      <c r="I142" s="242"/>
      <c r="J142" s="243">
        <f>ROUND(I142*H142,2)</f>
        <v>0</v>
      </c>
      <c r="K142" s="239" t="s">
        <v>34</v>
      </c>
      <c r="L142" s="75"/>
      <c r="M142" s="244" t="s">
        <v>34</v>
      </c>
      <c r="N142" s="245" t="s">
        <v>49</v>
      </c>
      <c r="O142" s="50"/>
      <c r="P142" s="246">
        <f>O142*H142</f>
        <v>0</v>
      </c>
      <c r="Q142" s="246">
        <v>0.00035</v>
      </c>
      <c r="R142" s="246">
        <f>Q142*H142</f>
        <v>0.02345</v>
      </c>
      <c r="S142" s="246">
        <v>0</v>
      </c>
      <c r="T142" s="247">
        <f>S142*H142</f>
        <v>0</v>
      </c>
      <c r="AR142" s="26" t="s">
        <v>338</v>
      </c>
      <c r="AT142" s="26" t="s">
        <v>190</v>
      </c>
      <c r="AU142" s="26" t="s">
        <v>113</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338</v>
      </c>
      <c r="BM142" s="26" t="s">
        <v>1012</v>
      </c>
    </row>
    <row r="143" spans="2:65" s="1" customFormat="1" ht="25.5" customHeight="1">
      <c r="B143" s="49"/>
      <c r="C143" s="237" t="s">
        <v>751</v>
      </c>
      <c r="D143" s="237" t="s">
        <v>190</v>
      </c>
      <c r="E143" s="238" t="s">
        <v>3026</v>
      </c>
      <c r="F143" s="239" t="s">
        <v>2350</v>
      </c>
      <c r="G143" s="240" t="s">
        <v>393</v>
      </c>
      <c r="H143" s="241">
        <v>44</v>
      </c>
      <c r="I143" s="242"/>
      <c r="J143" s="243">
        <f>ROUND(I143*H143,2)</f>
        <v>0</v>
      </c>
      <c r="K143" s="239" t="s">
        <v>34</v>
      </c>
      <c r="L143" s="75"/>
      <c r="M143" s="244" t="s">
        <v>34</v>
      </c>
      <c r="N143" s="245" t="s">
        <v>49</v>
      </c>
      <c r="O143" s="50"/>
      <c r="P143" s="246">
        <f>O143*H143</f>
        <v>0</v>
      </c>
      <c r="Q143" s="246">
        <v>0.00042</v>
      </c>
      <c r="R143" s="246">
        <f>Q143*H143</f>
        <v>0.01848</v>
      </c>
      <c r="S143" s="246">
        <v>0</v>
      </c>
      <c r="T143" s="247">
        <f>S143*H143</f>
        <v>0</v>
      </c>
      <c r="AR143" s="26" t="s">
        <v>338</v>
      </c>
      <c r="AT143" s="26" t="s">
        <v>190</v>
      </c>
      <c r="AU143" s="26" t="s">
        <v>113</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1045</v>
      </c>
    </row>
    <row r="144" spans="2:65" s="1" customFormat="1" ht="25.5" customHeight="1">
      <c r="B144" s="49"/>
      <c r="C144" s="237" t="s">
        <v>635</v>
      </c>
      <c r="D144" s="237" t="s">
        <v>190</v>
      </c>
      <c r="E144" s="238" t="s">
        <v>3027</v>
      </c>
      <c r="F144" s="239" t="s">
        <v>2352</v>
      </c>
      <c r="G144" s="240" t="s">
        <v>393</v>
      </c>
      <c r="H144" s="241">
        <v>9</v>
      </c>
      <c r="I144" s="242"/>
      <c r="J144" s="243">
        <f>ROUND(I144*H144,2)</f>
        <v>0</v>
      </c>
      <c r="K144" s="239" t="s">
        <v>34</v>
      </c>
      <c r="L144" s="75"/>
      <c r="M144" s="244" t="s">
        <v>34</v>
      </c>
      <c r="N144" s="245" t="s">
        <v>49</v>
      </c>
      <c r="O144" s="50"/>
      <c r="P144" s="246">
        <f>O144*H144</f>
        <v>0</v>
      </c>
      <c r="Q144" s="246">
        <v>0.00042</v>
      </c>
      <c r="R144" s="246">
        <f>Q144*H144</f>
        <v>0.0037800000000000004</v>
      </c>
      <c r="S144" s="246">
        <v>0</v>
      </c>
      <c r="T144" s="247">
        <f>S144*H144</f>
        <v>0</v>
      </c>
      <c r="AR144" s="26" t="s">
        <v>338</v>
      </c>
      <c r="AT144" s="26" t="s">
        <v>190</v>
      </c>
      <c r="AU144" s="26" t="s">
        <v>113</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338</v>
      </c>
      <c r="BM144" s="26" t="s">
        <v>1053</v>
      </c>
    </row>
    <row r="145" spans="2:65" s="1" customFormat="1" ht="25.5" customHeight="1">
      <c r="B145" s="49"/>
      <c r="C145" s="237" t="s">
        <v>760</v>
      </c>
      <c r="D145" s="237" t="s">
        <v>190</v>
      </c>
      <c r="E145" s="238" t="s">
        <v>3028</v>
      </c>
      <c r="F145" s="239" t="s">
        <v>3029</v>
      </c>
      <c r="G145" s="240" t="s">
        <v>393</v>
      </c>
      <c r="H145" s="241">
        <v>53</v>
      </c>
      <c r="I145" s="242"/>
      <c r="J145" s="243">
        <f>ROUND(I145*H145,2)</f>
        <v>0</v>
      </c>
      <c r="K145" s="239" t="s">
        <v>34</v>
      </c>
      <c r="L145" s="75"/>
      <c r="M145" s="244" t="s">
        <v>34</v>
      </c>
      <c r="N145" s="245" t="s">
        <v>49</v>
      </c>
      <c r="O145" s="50"/>
      <c r="P145" s="246">
        <f>O145*H145</f>
        <v>0</v>
      </c>
      <c r="Q145" s="246">
        <v>0.00048</v>
      </c>
      <c r="R145" s="246">
        <f>Q145*H145</f>
        <v>0.02544</v>
      </c>
      <c r="S145" s="246">
        <v>0</v>
      </c>
      <c r="T145" s="247">
        <f>S145*H145</f>
        <v>0</v>
      </c>
      <c r="AR145" s="26" t="s">
        <v>338</v>
      </c>
      <c r="AT145" s="26" t="s">
        <v>190</v>
      </c>
      <c r="AU145" s="26" t="s">
        <v>113</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338</v>
      </c>
      <c r="BM145" s="26" t="s">
        <v>1063</v>
      </c>
    </row>
    <row r="146" spans="2:63" s="11" customFormat="1" ht="29.85" customHeight="1">
      <c r="B146" s="221"/>
      <c r="C146" s="222"/>
      <c r="D146" s="223" t="s">
        <v>77</v>
      </c>
      <c r="E146" s="235" t="s">
        <v>3030</v>
      </c>
      <c r="F146" s="235" t="s">
        <v>3031</v>
      </c>
      <c r="G146" s="222"/>
      <c r="H146" s="222"/>
      <c r="I146" s="225"/>
      <c r="J146" s="236">
        <f>BK146</f>
        <v>0</v>
      </c>
      <c r="K146" s="222"/>
      <c r="L146" s="227"/>
      <c r="M146" s="228"/>
      <c r="N146" s="229"/>
      <c r="O146" s="229"/>
      <c r="P146" s="230">
        <f>P147+P157</f>
        <v>0</v>
      </c>
      <c r="Q146" s="229"/>
      <c r="R146" s="230">
        <f>R147+R157</f>
        <v>0.35564999999999997</v>
      </c>
      <c r="S146" s="229"/>
      <c r="T146" s="231">
        <f>T147+T157</f>
        <v>0</v>
      </c>
      <c r="AR146" s="232" t="s">
        <v>88</v>
      </c>
      <c r="AT146" s="233" t="s">
        <v>77</v>
      </c>
      <c r="AU146" s="233" t="s">
        <v>86</v>
      </c>
      <c r="AY146" s="232" t="s">
        <v>187</v>
      </c>
      <c r="BK146" s="234">
        <f>BK147+BK157</f>
        <v>0</v>
      </c>
    </row>
    <row r="147" spans="2:63" s="11" customFormat="1" ht="14.85" customHeight="1">
      <c r="B147" s="221"/>
      <c r="C147" s="222"/>
      <c r="D147" s="223" t="s">
        <v>77</v>
      </c>
      <c r="E147" s="235" t="s">
        <v>2944</v>
      </c>
      <c r="F147" s="235" t="s">
        <v>2203</v>
      </c>
      <c r="G147" s="222"/>
      <c r="H147" s="222"/>
      <c r="I147" s="225"/>
      <c r="J147" s="236">
        <f>BK147</f>
        <v>0</v>
      </c>
      <c r="K147" s="222"/>
      <c r="L147" s="227"/>
      <c r="M147" s="228"/>
      <c r="N147" s="229"/>
      <c r="O147" s="229"/>
      <c r="P147" s="230">
        <f>SUM(P148:P156)</f>
        <v>0</v>
      </c>
      <c r="Q147" s="229"/>
      <c r="R147" s="230">
        <f>SUM(R148:R156)</f>
        <v>0.33035</v>
      </c>
      <c r="S147" s="229"/>
      <c r="T147" s="231">
        <f>SUM(T148:T156)</f>
        <v>0</v>
      </c>
      <c r="AR147" s="232" t="s">
        <v>88</v>
      </c>
      <c r="AT147" s="233" t="s">
        <v>77</v>
      </c>
      <c r="AU147" s="233" t="s">
        <v>88</v>
      </c>
      <c r="AY147" s="232" t="s">
        <v>187</v>
      </c>
      <c r="BK147" s="234">
        <f>SUM(BK148:BK156)</f>
        <v>0</v>
      </c>
    </row>
    <row r="148" spans="2:65" s="1" customFormat="1" ht="16.5" customHeight="1">
      <c r="B148" s="49"/>
      <c r="C148" s="237" t="s">
        <v>765</v>
      </c>
      <c r="D148" s="237" t="s">
        <v>190</v>
      </c>
      <c r="E148" s="238" t="s">
        <v>3032</v>
      </c>
      <c r="F148" s="239" t="s">
        <v>3033</v>
      </c>
      <c r="G148" s="240" t="s">
        <v>393</v>
      </c>
      <c r="H148" s="241">
        <v>70</v>
      </c>
      <c r="I148" s="242"/>
      <c r="J148" s="243">
        <f>ROUND(I148*H148,2)</f>
        <v>0</v>
      </c>
      <c r="K148" s="239" t="s">
        <v>34</v>
      </c>
      <c r="L148" s="75"/>
      <c r="M148" s="244" t="s">
        <v>34</v>
      </c>
      <c r="N148" s="245" t="s">
        <v>49</v>
      </c>
      <c r="O148" s="50"/>
      <c r="P148" s="246">
        <f>O148*H148</f>
        <v>0</v>
      </c>
      <c r="Q148" s="246">
        <v>0.00024</v>
      </c>
      <c r="R148" s="246">
        <f>Q148*H148</f>
        <v>0.0168</v>
      </c>
      <c r="S148" s="246">
        <v>0</v>
      </c>
      <c r="T148" s="247">
        <f>S148*H148</f>
        <v>0</v>
      </c>
      <c r="AR148" s="26" t="s">
        <v>338</v>
      </c>
      <c r="AT148" s="26" t="s">
        <v>190</v>
      </c>
      <c r="AU148" s="26" t="s">
        <v>113</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338</v>
      </c>
      <c r="BM148" s="26" t="s">
        <v>1078</v>
      </c>
    </row>
    <row r="149" spans="2:65" s="1" customFormat="1" ht="16.5" customHeight="1">
      <c r="B149" s="49"/>
      <c r="C149" s="237" t="s">
        <v>770</v>
      </c>
      <c r="D149" s="237" t="s">
        <v>190</v>
      </c>
      <c r="E149" s="238" t="s">
        <v>3034</v>
      </c>
      <c r="F149" s="239" t="s">
        <v>3035</v>
      </c>
      <c r="G149" s="240" t="s">
        <v>393</v>
      </c>
      <c r="H149" s="241">
        <v>30</v>
      </c>
      <c r="I149" s="242"/>
      <c r="J149" s="243">
        <f>ROUND(I149*H149,2)</f>
        <v>0</v>
      </c>
      <c r="K149" s="239" t="s">
        <v>34</v>
      </c>
      <c r="L149" s="75"/>
      <c r="M149" s="244" t="s">
        <v>34</v>
      </c>
      <c r="N149" s="245" t="s">
        <v>49</v>
      </c>
      <c r="O149" s="50"/>
      <c r="P149" s="246">
        <f>O149*H149</f>
        <v>0</v>
      </c>
      <c r="Q149" s="246">
        <v>0.00031</v>
      </c>
      <c r="R149" s="246">
        <f>Q149*H149</f>
        <v>0.0093</v>
      </c>
      <c r="S149" s="246">
        <v>0</v>
      </c>
      <c r="T149" s="247">
        <f>S149*H149</f>
        <v>0</v>
      </c>
      <c r="AR149" s="26" t="s">
        <v>338</v>
      </c>
      <c r="AT149" s="26" t="s">
        <v>190</v>
      </c>
      <c r="AU149" s="26" t="s">
        <v>113</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1115</v>
      </c>
    </row>
    <row r="150" spans="2:65" s="1" customFormat="1" ht="16.5" customHeight="1">
      <c r="B150" s="49"/>
      <c r="C150" s="237" t="s">
        <v>775</v>
      </c>
      <c r="D150" s="237" t="s">
        <v>190</v>
      </c>
      <c r="E150" s="238" t="s">
        <v>3036</v>
      </c>
      <c r="F150" s="239" t="s">
        <v>3037</v>
      </c>
      <c r="G150" s="240" t="s">
        <v>393</v>
      </c>
      <c r="H150" s="241">
        <v>17</v>
      </c>
      <c r="I150" s="242"/>
      <c r="J150" s="243">
        <f>ROUND(I150*H150,2)</f>
        <v>0</v>
      </c>
      <c r="K150" s="239" t="s">
        <v>34</v>
      </c>
      <c r="L150" s="75"/>
      <c r="M150" s="244" t="s">
        <v>34</v>
      </c>
      <c r="N150" s="245" t="s">
        <v>49</v>
      </c>
      <c r="O150" s="50"/>
      <c r="P150" s="246">
        <f>O150*H150</f>
        <v>0</v>
      </c>
      <c r="Q150" s="246">
        <v>0.00048</v>
      </c>
      <c r="R150" s="246">
        <f>Q150*H150</f>
        <v>0.00816</v>
      </c>
      <c r="S150" s="246">
        <v>0</v>
      </c>
      <c r="T150" s="247">
        <f>S150*H150</f>
        <v>0</v>
      </c>
      <c r="AR150" s="26" t="s">
        <v>338</v>
      </c>
      <c r="AT150" s="26" t="s">
        <v>190</v>
      </c>
      <c r="AU150" s="26" t="s">
        <v>113</v>
      </c>
      <c r="AY150" s="26" t="s">
        <v>187</v>
      </c>
      <c r="BE150" s="248">
        <f>IF(N150="základní",J150,0)</f>
        <v>0</v>
      </c>
      <c r="BF150" s="248">
        <f>IF(N150="snížená",J150,0)</f>
        <v>0</v>
      </c>
      <c r="BG150" s="248">
        <f>IF(N150="zákl. přenesená",J150,0)</f>
        <v>0</v>
      </c>
      <c r="BH150" s="248">
        <f>IF(N150="sníž. přenesená",J150,0)</f>
        <v>0</v>
      </c>
      <c r="BI150" s="248">
        <f>IF(N150="nulová",J150,0)</f>
        <v>0</v>
      </c>
      <c r="BJ150" s="26" t="s">
        <v>86</v>
      </c>
      <c r="BK150" s="248">
        <f>ROUND(I150*H150,2)</f>
        <v>0</v>
      </c>
      <c r="BL150" s="26" t="s">
        <v>338</v>
      </c>
      <c r="BM150" s="26" t="s">
        <v>1154</v>
      </c>
    </row>
    <row r="151" spans="2:65" s="1" customFormat="1" ht="16.5" customHeight="1">
      <c r="B151" s="49"/>
      <c r="C151" s="237" t="s">
        <v>780</v>
      </c>
      <c r="D151" s="237" t="s">
        <v>190</v>
      </c>
      <c r="E151" s="238" t="s">
        <v>3038</v>
      </c>
      <c r="F151" s="239" t="s">
        <v>3039</v>
      </c>
      <c r="G151" s="240" t="s">
        <v>393</v>
      </c>
      <c r="H151" s="241">
        <v>115</v>
      </c>
      <c r="I151" s="242"/>
      <c r="J151" s="243">
        <f>ROUND(I151*H151,2)</f>
        <v>0</v>
      </c>
      <c r="K151" s="239" t="s">
        <v>34</v>
      </c>
      <c r="L151" s="75"/>
      <c r="M151" s="244" t="s">
        <v>34</v>
      </c>
      <c r="N151" s="245" t="s">
        <v>49</v>
      </c>
      <c r="O151" s="50"/>
      <c r="P151" s="246">
        <f>O151*H151</f>
        <v>0</v>
      </c>
      <c r="Q151" s="246">
        <v>0.00098</v>
      </c>
      <c r="R151" s="246">
        <f>Q151*H151</f>
        <v>0.1127</v>
      </c>
      <c r="S151" s="246">
        <v>0</v>
      </c>
      <c r="T151" s="247">
        <f>S151*H151</f>
        <v>0</v>
      </c>
      <c r="AR151" s="26" t="s">
        <v>338</v>
      </c>
      <c r="AT151" s="26" t="s">
        <v>190</v>
      </c>
      <c r="AU151" s="26" t="s">
        <v>113</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1258</v>
      </c>
    </row>
    <row r="152" spans="2:65" s="1" customFormat="1" ht="25.5" customHeight="1">
      <c r="B152" s="49"/>
      <c r="C152" s="237" t="s">
        <v>785</v>
      </c>
      <c r="D152" s="237" t="s">
        <v>190</v>
      </c>
      <c r="E152" s="238" t="s">
        <v>3040</v>
      </c>
      <c r="F152" s="239" t="s">
        <v>3041</v>
      </c>
      <c r="G152" s="240" t="s">
        <v>393</v>
      </c>
      <c r="H152" s="241">
        <v>30</v>
      </c>
      <c r="I152" s="242"/>
      <c r="J152" s="243">
        <f>ROUND(I152*H152,2)</f>
        <v>0</v>
      </c>
      <c r="K152" s="239" t="s">
        <v>34</v>
      </c>
      <c r="L152" s="75"/>
      <c r="M152" s="244" t="s">
        <v>34</v>
      </c>
      <c r="N152" s="245" t="s">
        <v>49</v>
      </c>
      <c r="O152" s="50"/>
      <c r="P152" s="246">
        <f>O152*H152</f>
        <v>0</v>
      </c>
      <c r="Q152" s="246">
        <v>0.00112</v>
      </c>
      <c r="R152" s="246">
        <f>Q152*H152</f>
        <v>0.0336</v>
      </c>
      <c r="S152" s="246">
        <v>0</v>
      </c>
      <c r="T152" s="247">
        <f>S152*H152</f>
        <v>0</v>
      </c>
      <c r="AR152" s="26" t="s">
        <v>338</v>
      </c>
      <c r="AT152" s="26" t="s">
        <v>190</v>
      </c>
      <c r="AU152" s="26" t="s">
        <v>113</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338</v>
      </c>
      <c r="BM152" s="26" t="s">
        <v>231</v>
      </c>
    </row>
    <row r="153" spans="2:65" s="1" customFormat="1" ht="25.5" customHeight="1">
      <c r="B153" s="49"/>
      <c r="C153" s="237" t="s">
        <v>790</v>
      </c>
      <c r="D153" s="237" t="s">
        <v>190</v>
      </c>
      <c r="E153" s="238" t="s">
        <v>3042</v>
      </c>
      <c r="F153" s="239" t="s">
        <v>3043</v>
      </c>
      <c r="G153" s="240" t="s">
        <v>393</v>
      </c>
      <c r="H153" s="241">
        <v>36</v>
      </c>
      <c r="I153" s="242"/>
      <c r="J153" s="243">
        <f>ROUND(I153*H153,2)</f>
        <v>0</v>
      </c>
      <c r="K153" s="239" t="s">
        <v>34</v>
      </c>
      <c r="L153" s="75"/>
      <c r="M153" s="244" t="s">
        <v>34</v>
      </c>
      <c r="N153" s="245" t="s">
        <v>49</v>
      </c>
      <c r="O153" s="50"/>
      <c r="P153" s="246">
        <f>O153*H153</f>
        <v>0</v>
      </c>
      <c r="Q153" s="246">
        <v>0.00136</v>
      </c>
      <c r="R153" s="246">
        <f>Q153*H153</f>
        <v>0.048960000000000004</v>
      </c>
      <c r="S153" s="246">
        <v>0</v>
      </c>
      <c r="T153" s="247">
        <f>S153*H153</f>
        <v>0</v>
      </c>
      <c r="AR153" s="26" t="s">
        <v>338</v>
      </c>
      <c r="AT153" s="26" t="s">
        <v>190</v>
      </c>
      <c r="AU153" s="26" t="s">
        <v>113</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239</v>
      </c>
    </row>
    <row r="154" spans="2:65" s="1" customFormat="1" ht="25.5" customHeight="1">
      <c r="B154" s="49"/>
      <c r="C154" s="237" t="s">
        <v>795</v>
      </c>
      <c r="D154" s="237" t="s">
        <v>190</v>
      </c>
      <c r="E154" s="238" t="s">
        <v>3044</v>
      </c>
      <c r="F154" s="239" t="s">
        <v>3045</v>
      </c>
      <c r="G154" s="240" t="s">
        <v>393</v>
      </c>
      <c r="H154" s="241">
        <v>12</v>
      </c>
      <c r="I154" s="242"/>
      <c r="J154" s="243">
        <f>ROUND(I154*H154,2)</f>
        <v>0</v>
      </c>
      <c r="K154" s="239" t="s">
        <v>34</v>
      </c>
      <c r="L154" s="75"/>
      <c r="M154" s="244" t="s">
        <v>34</v>
      </c>
      <c r="N154" s="245" t="s">
        <v>49</v>
      </c>
      <c r="O154" s="50"/>
      <c r="P154" s="246">
        <f>O154*H154</f>
        <v>0</v>
      </c>
      <c r="Q154" s="246">
        <v>0.00289</v>
      </c>
      <c r="R154" s="246">
        <f>Q154*H154</f>
        <v>0.03468</v>
      </c>
      <c r="S154" s="246">
        <v>0</v>
      </c>
      <c r="T154" s="247">
        <f>S154*H154</f>
        <v>0</v>
      </c>
      <c r="AR154" s="26" t="s">
        <v>338</v>
      </c>
      <c r="AT154" s="26" t="s">
        <v>190</v>
      </c>
      <c r="AU154" s="26" t="s">
        <v>113</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338</v>
      </c>
      <c r="BM154" s="26" t="s">
        <v>1287</v>
      </c>
    </row>
    <row r="155" spans="2:65" s="1" customFormat="1" ht="25.5" customHeight="1">
      <c r="B155" s="49"/>
      <c r="C155" s="237" t="s">
        <v>800</v>
      </c>
      <c r="D155" s="237" t="s">
        <v>190</v>
      </c>
      <c r="E155" s="238" t="s">
        <v>3046</v>
      </c>
      <c r="F155" s="239" t="s">
        <v>3047</v>
      </c>
      <c r="G155" s="240" t="s">
        <v>393</v>
      </c>
      <c r="H155" s="241">
        <v>14</v>
      </c>
      <c r="I155" s="242"/>
      <c r="J155" s="243">
        <f>ROUND(I155*H155,2)</f>
        <v>0</v>
      </c>
      <c r="K155" s="239" t="s">
        <v>34</v>
      </c>
      <c r="L155" s="75"/>
      <c r="M155" s="244" t="s">
        <v>34</v>
      </c>
      <c r="N155" s="245" t="s">
        <v>49</v>
      </c>
      <c r="O155" s="50"/>
      <c r="P155" s="246">
        <f>O155*H155</f>
        <v>0</v>
      </c>
      <c r="Q155" s="246">
        <v>0.0037</v>
      </c>
      <c r="R155" s="246">
        <f>Q155*H155</f>
        <v>0.0518</v>
      </c>
      <c r="S155" s="246">
        <v>0</v>
      </c>
      <c r="T155" s="247">
        <f>S155*H155</f>
        <v>0</v>
      </c>
      <c r="AR155" s="26" t="s">
        <v>338</v>
      </c>
      <c r="AT155" s="26" t="s">
        <v>190</v>
      </c>
      <c r="AU155" s="26" t="s">
        <v>113</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1311</v>
      </c>
    </row>
    <row r="156" spans="2:65" s="1" customFormat="1" ht="16.5" customHeight="1">
      <c r="B156" s="49"/>
      <c r="C156" s="237" t="s">
        <v>805</v>
      </c>
      <c r="D156" s="237" t="s">
        <v>190</v>
      </c>
      <c r="E156" s="238" t="s">
        <v>3048</v>
      </c>
      <c r="F156" s="239" t="s">
        <v>3049</v>
      </c>
      <c r="G156" s="240" t="s">
        <v>393</v>
      </c>
      <c r="H156" s="241">
        <v>41</v>
      </c>
      <c r="I156" s="242"/>
      <c r="J156" s="243">
        <f>ROUND(I156*H156,2)</f>
        <v>0</v>
      </c>
      <c r="K156" s="239" t="s">
        <v>34</v>
      </c>
      <c r="L156" s="75"/>
      <c r="M156" s="244" t="s">
        <v>34</v>
      </c>
      <c r="N156" s="245" t="s">
        <v>49</v>
      </c>
      <c r="O156" s="50"/>
      <c r="P156" s="246">
        <f>O156*H156</f>
        <v>0</v>
      </c>
      <c r="Q156" s="246">
        <v>0.00035</v>
      </c>
      <c r="R156" s="246">
        <f>Q156*H156</f>
        <v>0.01435</v>
      </c>
      <c r="S156" s="246">
        <v>0</v>
      </c>
      <c r="T156" s="247">
        <f>S156*H156</f>
        <v>0</v>
      </c>
      <c r="AR156" s="26" t="s">
        <v>338</v>
      </c>
      <c r="AT156" s="26" t="s">
        <v>190</v>
      </c>
      <c r="AU156" s="26" t="s">
        <v>113</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338</v>
      </c>
      <c r="BM156" s="26" t="s">
        <v>1323</v>
      </c>
    </row>
    <row r="157" spans="2:63" s="11" customFormat="1" ht="22.3" customHeight="1">
      <c r="B157" s="221"/>
      <c r="C157" s="222"/>
      <c r="D157" s="223" t="s">
        <v>77</v>
      </c>
      <c r="E157" s="235" t="s">
        <v>3050</v>
      </c>
      <c r="F157" s="235" t="s">
        <v>3051</v>
      </c>
      <c r="G157" s="222"/>
      <c r="H157" s="222"/>
      <c r="I157" s="225"/>
      <c r="J157" s="236">
        <f>BK157</f>
        <v>0</v>
      </c>
      <c r="K157" s="222"/>
      <c r="L157" s="227"/>
      <c r="M157" s="228"/>
      <c r="N157" s="229"/>
      <c r="O157" s="229"/>
      <c r="P157" s="230">
        <f>SUM(P158:P162)</f>
        <v>0</v>
      </c>
      <c r="Q157" s="229"/>
      <c r="R157" s="230">
        <f>SUM(R158:R162)</f>
        <v>0.0253</v>
      </c>
      <c r="S157" s="229"/>
      <c r="T157" s="231">
        <f>SUM(T158:T162)</f>
        <v>0</v>
      </c>
      <c r="AR157" s="232" t="s">
        <v>88</v>
      </c>
      <c r="AT157" s="233" t="s">
        <v>77</v>
      </c>
      <c r="AU157" s="233" t="s">
        <v>88</v>
      </c>
      <c r="AY157" s="232" t="s">
        <v>187</v>
      </c>
      <c r="BK157" s="234">
        <f>SUM(BK158:BK162)</f>
        <v>0</v>
      </c>
    </row>
    <row r="158" spans="2:65" s="1" customFormat="1" ht="16.5" customHeight="1">
      <c r="B158" s="49"/>
      <c r="C158" s="237" t="s">
        <v>810</v>
      </c>
      <c r="D158" s="237" t="s">
        <v>190</v>
      </c>
      <c r="E158" s="238" t="s">
        <v>3052</v>
      </c>
      <c r="F158" s="239" t="s">
        <v>3053</v>
      </c>
      <c r="G158" s="240" t="s">
        <v>1731</v>
      </c>
      <c r="H158" s="241">
        <v>1</v>
      </c>
      <c r="I158" s="242"/>
      <c r="J158" s="243">
        <f>ROUND(I158*H158,2)</f>
        <v>0</v>
      </c>
      <c r="K158" s="239" t="s">
        <v>34</v>
      </c>
      <c r="L158" s="75"/>
      <c r="M158" s="244" t="s">
        <v>34</v>
      </c>
      <c r="N158" s="245" t="s">
        <v>49</v>
      </c>
      <c r="O158" s="50"/>
      <c r="P158" s="246">
        <f>O158*H158</f>
        <v>0</v>
      </c>
      <c r="Q158" s="246">
        <v>0.0008</v>
      </c>
      <c r="R158" s="246">
        <f>Q158*H158</f>
        <v>0.0008</v>
      </c>
      <c r="S158" s="246">
        <v>0</v>
      </c>
      <c r="T158" s="247">
        <f>S158*H158</f>
        <v>0</v>
      </c>
      <c r="AR158" s="26" t="s">
        <v>338</v>
      </c>
      <c r="AT158" s="26" t="s">
        <v>190</v>
      </c>
      <c r="AU158" s="26" t="s">
        <v>113</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338</v>
      </c>
      <c r="BM158" s="26" t="s">
        <v>1334</v>
      </c>
    </row>
    <row r="159" spans="2:65" s="1" customFormat="1" ht="16.5" customHeight="1">
      <c r="B159" s="49"/>
      <c r="C159" s="237" t="s">
        <v>815</v>
      </c>
      <c r="D159" s="237" t="s">
        <v>190</v>
      </c>
      <c r="E159" s="238" t="s">
        <v>3054</v>
      </c>
      <c r="F159" s="239" t="s">
        <v>3055</v>
      </c>
      <c r="G159" s="240" t="s">
        <v>1731</v>
      </c>
      <c r="H159" s="241">
        <v>4</v>
      </c>
      <c r="I159" s="242"/>
      <c r="J159" s="243">
        <f>ROUND(I159*H159,2)</f>
        <v>0</v>
      </c>
      <c r="K159" s="239" t="s">
        <v>34</v>
      </c>
      <c r="L159" s="75"/>
      <c r="M159" s="244" t="s">
        <v>34</v>
      </c>
      <c r="N159" s="245" t="s">
        <v>49</v>
      </c>
      <c r="O159" s="50"/>
      <c r="P159" s="246">
        <f>O159*H159</f>
        <v>0</v>
      </c>
      <c r="Q159" s="246">
        <v>0.001</v>
      </c>
      <c r="R159" s="246">
        <f>Q159*H159</f>
        <v>0.004</v>
      </c>
      <c r="S159" s="246">
        <v>0</v>
      </c>
      <c r="T159" s="247">
        <f>S159*H159</f>
        <v>0</v>
      </c>
      <c r="AR159" s="26" t="s">
        <v>338</v>
      </c>
      <c r="AT159" s="26" t="s">
        <v>190</v>
      </c>
      <c r="AU159" s="26" t="s">
        <v>113</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1355</v>
      </c>
    </row>
    <row r="160" spans="2:65" s="1" customFormat="1" ht="16.5" customHeight="1">
      <c r="B160" s="49"/>
      <c r="C160" s="237" t="s">
        <v>820</v>
      </c>
      <c r="D160" s="237" t="s">
        <v>190</v>
      </c>
      <c r="E160" s="238" t="s">
        <v>3056</v>
      </c>
      <c r="F160" s="239" t="s">
        <v>3057</v>
      </c>
      <c r="G160" s="240" t="s">
        <v>1731</v>
      </c>
      <c r="H160" s="241">
        <v>1</v>
      </c>
      <c r="I160" s="242"/>
      <c r="J160" s="243">
        <f>ROUND(I160*H160,2)</f>
        <v>0</v>
      </c>
      <c r="K160" s="239" t="s">
        <v>34</v>
      </c>
      <c r="L160" s="75"/>
      <c r="M160" s="244" t="s">
        <v>34</v>
      </c>
      <c r="N160" s="245" t="s">
        <v>49</v>
      </c>
      <c r="O160" s="50"/>
      <c r="P160" s="246">
        <f>O160*H160</f>
        <v>0</v>
      </c>
      <c r="Q160" s="246">
        <v>0.0009</v>
      </c>
      <c r="R160" s="246">
        <f>Q160*H160</f>
        <v>0.0009</v>
      </c>
      <c r="S160" s="246">
        <v>0</v>
      </c>
      <c r="T160" s="247">
        <f>S160*H160</f>
        <v>0</v>
      </c>
      <c r="AR160" s="26" t="s">
        <v>338</v>
      </c>
      <c r="AT160" s="26" t="s">
        <v>190</v>
      </c>
      <c r="AU160" s="26" t="s">
        <v>113</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338</v>
      </c>
      <c r="BM160" s="26" t="s">
        <v>1375</v>
      </c>
    </row>
    <row r="161" spans="2:65" s="1" customFormat="1" ht="16.5" customHeight="1">
      <c r="B161" s="49"/>
      <c r="C161" s="237" t="s">
        <v>825</v>
      </c>
      <c r="D161" s="237" t="s">
        <v>190</v>
      </c>
      <c r="E161" s="238" t="s">
        <v>3058</v>
      </c>
      <c r="F161" s="239" t="s">
        <v>3059</v>
      </c>
      <c r="G161" s="240" t="s">
        <v>1731</v>
      </c>
      <c r="H161" s="241">
        <v>4</v>
      </c>
      <c r="I161" s="242"/>
      <c r="J161" s="243">
        <f>ROUND(I161*H161,2)</f>
        <v>0</v>
      </c>
      <c r="K161" s="239" t="s">
        <v>34</v>
      </c>
      <c r="L161" s="75"/>
      <c r="M161" s="244" t="s">
        <v>34</v>
      </c>
      <c r="N161" s="245" t="s">
        <v>49</v>
      </c>
      <c r="O161" s="50"/>
      <c r="P161" s="246">
        <f>O161*H161</f>
        <v>0</v>
      </c>
      <c r="Q161" s="246">
        <v>0.0024</v>
      </c>
      <c r="R161" s="246">
        <f>Q161*H161</f>
        <v>0.0096</v>
      </c>
      <c r="S161" s="246">
        <v>0</v>
      </c>
      <c r="T161" s="247">
        <f>S161*H161</f>
        <v>0</v>
      </c>
      <c r="AR161" s="26" t="s">
        <v>338</v>
      </c>
      <c r="AT161" s="26" t="s">
        <v>190</v>
      </c>
      <c r="AU161" s="26" t="s">
        <v>113</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1385</v>
      </c>
    </row>
    <row r="162" spans="2:65" s="1" customFormat="1" ht="16.5" customHeight="1">
      <c r="B162" s="49"/>
      <c r="C162" s="237" t="s">
        <v>830</v>
      </c>
      <c r="D162" s="237" t="s">
        <v>190</v>
      </c>
      <c r="E162" s="238" t="s">
        <v>3060</v>
      </c>
      <c r="F162" s="239" t="s">
        <v>2292</v>
      </c>
      <c r="G162" s="240" t="s">
        <v>2216</v>
      </c>
      <c r="H162" s="241">
        <v>1</v>
      </c>
      <c r="I162" s="242"/>
      <c r="J162" s="243">
        <f>ROUND(I162*H162,2)</f>
        <v>0</v>
      </c>
      <c r="K162" s="239" t="s">
        <v>34</v>
      </c>
      <c r="L162" s="75"/>
      <c r="M162" s="244" t="s">
        <v>34</v>
      </c>
      <c r="N162" s="245" t="s">
        <v>49</v>
      </c>
      <c r="O162" s="50"/>
      <c r="P162" s="246">
        <f>O162*H162</f>
        <v>0</v>
      </c>
      <c r="Q162" s="246">
        <v>0.01</v>
      </c>
      <c r="R162" s="246">
        <f>Q162*H162</f>
        <v>0.01</v>
      </c>
      <c r="S162" s="246">
        <v>0</v>
      </c>
      <c r="T162" s="247">
        <f>S162*H162</f>
        <v>0</v>
      </c>
      <c r="AR162" s="26" t="s">
        <v>338</v>
      </c>
      <c r="AT162" s="26" t="s">
        <v>190</v>
      </c>
      <c r="AU162" s="26" t="s">
        <v>113</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338</v>
      </c>
      <c r="BM162" s="26" t="s">
        <v>1398</v>
      </c>
    </row>
    <row r="163" spans="2:63" s="11" customFormat="1" ht="29.85" customHeight="1">
      <c r="B163" s="221"/>
      <c r="C163" s="222"/>
      <c r="D163" s="223" t="s">
        <v>77</v>
      </c>
      <c r="E163" s="235" t="s">
        <v>362</v>
      </c>
      <c r="F163" s="235" t="s">
        <v>3061</v>
      </c>
      <c r="G163" s="222"/>
      <c r="H163" s="222"/>
      <c r="I163" s="225"/>
      <c r="J163" s="236">
        <f>BK163</f>
        <v>0</v>
      </c>
      <c r="K163" s="222"/>
      <c r="L163" s="227"/>
      <c r="M163" s="228"/>
      <c r="N163" s="229"/>
      <c r="O163" s="229"/>
      <c r="P163" s="230">
        <f>SUM(P164:P191)</f>
        <v>0</v>
      </c>
      <c r="Q163" s="229"/>
      <c r="R163" s="230">
        <f>SUM(R164:R191)</f>
        <v>0.5456000000000001</v>
      </c>
      <c r="S163" s="229"/>
      <c r="T163" s="231">
        <f>SUM(T164:T191)</f>
        <v>0</v>
      </c>
      <c r="AR163" s="232" t="s">
        <v>88</v>
      </c>
      <c r="AT163" s="233" t="s">
        <v>77</v>
      </c>
      <c r="AU163" s="233" t="s">
        <v>86</v>
      </c>
      <c r="AY163" s="232" t="s">
        <v>187</v>
      </c>
      <c r="BK163" s="234">
        <f>SUM(BK164:BK191)</f>
        <v>0</v>
      </c>
    </row>
    <row r="164" spans="2:65" s="1" customFormat="1" ht="16.5" customHeight="1">
      <c r="B164" s="49"/>
      <c r="C164" s="237" t="s">
        <v>835</v>
      </c>
      <c r="D164" s="237" t="s">
        <v>190</v>
      </c>
      <c r="E164" s="238" t="s">
        <v>3062</v>
      </c>
      <c r="F164" s="239" t="s">
        <v>3063</v>
      </c>
      <c r="G164" s="240" t="s">
        <v>1731</v>
      </c>
      <c r="H164" s="241">
        <v>11</v>
      </c>
      <c r="I164" s="242"/>
      <c r="J164" s="243">
        <f>ROUND(I164*H164,2)</f>
        <v>0</v>
      </c>
      <c r="K164" s="239" t="s">
        <v>34</v>
      </c>
      <c r="L164" s="75"/>
      <c r="M164" s="244" t="s">
        <v>34</v>
      </c>
      <c r="N164" s="245" t="s">
        <v>49</v>
      </c>
      <c r="O164" s="50"/>
      <c r="P164" s="246">
        <f>O164*H164</f>
        <v>0</v>
      </c>
      <c r="Q164" s="246">
        <v>0.01</v>
      </c>
      <c r="R164" s="246">
        <f>Q164*H164</f>
        <v>0.11</v>
      </c>
      <c r="S164" s="246">
        <v>0</v>
      </c>
      <c r="T164" s="247">
        <f>S164*H164</f>
        <v>0</v>
      </c>
      <c r="AR164" s="26" t="s">
        <v>338</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338</v>
      </c>
      <c r="BM164" s="26" t="s">
        <v>1408</v>
      </c>
    </row>
    <row r="165" spans="2:65" s="1" customFormat="1" ht="16.5" customHeight="1">
      <c r="B165" s="49"/>
      <c r="C165" s="237" t="s">
        <v>843</v>
      </c>
      <c r="D165" s="237" t="s">
        <v>190</v>
      </c>
      <c r="E165" s="238" t="s">
        <v>3064</v>
      </c>
      <c r="F165" s="239" t="s">
        <v>3065</v>
      </c>
      <c r="G165" s="240" t="s">
        <v>1731</v>
      </c>
      <c r="H165" s="241">
        <v>3</v>
      </c>
      <c r="I165" s="242"/>
      <c r="J165" s="243">
        <f>ROUND(I165*H165,2)</f>
        <v>0</v>
      </c>
      <c r="K165" s="239" t="s">
        <v>34</v>
      </c>
      <c r="L165" s="75"/>
      <c r="M165" s="244" t="s">
        <v>34</v>
      </c>
      <c r="N165" s="245" t="s">
        <v>49</v>
      </c>
      <c r="O165" s="50"/>
      <c r="P165" s="246">
        <f>O165*H165</f>
        <v>0</v>
      </c>
      <c r="Q165" s="246">
        <v>0.01</v>
      </c>
      <c r="R165" s="246">
        <f>Q165*H165</f>
        <v>0.03</v>
      </c>
      <c r="S165" s="246">
        <v>0</v>
      </c>
      <c r="T165" s="247">
        <f>S165*H165</f>
        <v>0</v>
      </c>
      <c r="AR165" s="26" t="s">
        <v>338</v>
      </c>
      <c r="AT165" s="26" t="s">
        <v>190</v>
      </c>
      <c r="AU165" s="26" t="s">
        <v>88</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1425</v>
      </c>
    </row>
    <row r="166" spans="2:65" s="1" customFormat="1" ht="16.5" customHeight="1">
      <c r="B166" s="49"/>
      <c r="C166" s="237" t="s">
        <v>851</v>
      </c>
      <c r="D166" s="237" t="s">
        <v>190</v>
      </c>
      <c r="E166" s="238" t="s">
        <v>3066</v>
      </c>
      <c r="F166" s="239" t="s">
        <v>3067</v>
      </c>
      <c r="G166" s="240" t="s">
        <v>1731</v>
      </c>
      <c r="H166" s="241">
        <v>14</v>
      </c>
      <c r="I166" s="242"/>
      <c r="J166" s="243">
        <f>ROUND(I166*H166,2)</f>
        <v>0</v>
      </c>
      <c r="K166" s="239" t="s">
        <v>34</v>
      </c>
      <c r="L166" s="75"/>
      <c r="M166" s="244" t="s">
        <v>34</v>
      </c>
      <c r="N166" s="245" t="s">
        <v>49</v>
      </c>
      <c r="O166" s="50"/>
      <c r="P166" s="246">
        <f>O166*H166</f>
        <v>0</v>
      </c>
      <c r="Q166" s="246">
        <v>0.0007</v>
      </c>
      <c r="R166" s="246">
        <f>Q166*H166</f>
        <v>0.0098</v>
      </c>
      <c r="S166" s="246">
        <v>0</v>
      </c>
      <c r="T166" s="247">
        <f>S166*H166</f>
        <v>0</v>
      </c>
      <c r="AR166" s="26" t="s">
        <v>338</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338</v>
      </c>
      <c r="BM166" s="26" t="s">
        <v>1438</v>
      </c>
    </row>
    <row r="167" spans="2:65" s="1" customFormat="1" ht="16.5" customHeight="1">
      <c r="B167" s="49"/>
      <c r="C167" s="237" t="s">
        <v>861</v>
      </c>
      <c r="D167" s="237" t="s">
        <v>190</v>
      </c>
      <c r="E167" s="238" t="s">
        <v>3068</v>
      </c>
      <c r="F167" s="239" t="s">
        <v>3069</v>
      </c>
      <c r="G167" s="240" t="s">
        <v>1731</v>
      </c>
      <c r="H167" s="241">
        <v>14</v>
      </c>
      <c r="I167" s="242"/>
      <c r="J167" s="243">
        <f>ROUND(I167*H167,2)</f>
        <v>0</v>
      </c>
      <c r="K167" s="239" t="s">
        <v>34</v>
      </c>
      <c r="L167" s="75"/>
      <c r="M167" s="244" t="s">
        <v>34</v>
      </c>
      <c r="N167" s="245" t="s">
        <v>49</v>
      </c>
      <c r="O167" s="50"/>
      <c r="P167" s="246">
        <f>O167*H167</f>
        <v>0</v>
      </c>
      <c r="Q167" s="246">
        <v>0.006</v>
      </c>
      <c r="R167" s="246">
        <f>Q167*H167</f>
        <v>0.084</v>
      </c>
      <c r="S167" s="246">
        <v>0</v>
      </c>
      <c r="T167" s="247">
        <f>S167*H167</f>
        <v>0</v>
      </c>
      <c r="AR167" s="26" t="s">
        <v>338</v>
      </c>
      <c r="AT167" s="26" t="s">
        <v>190</v>
      </c>
      <c r="AU167" s="26" t="s">
        <v>88</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1450</v>
      </c>
    </row>
    <row r="168" spans="2:65" s="1" customFormat="1" ht="16.5" customHeight="1">
      <c r="B168" s="49"/>
      <c r="C168" s="237" t="s">
        <v>841</v>
      </c>
      <c r="D168" s="237" t="s">
        <v>190</v>
      </c>
      <c r="E168" s="238" t="s">
        <v>3070</v>
      </c>
      <c r="F168" s="239" t="s">
        <v>3071</v>
      </c>
      <c r="G168" s="240" t="s">
        <v>1731</v>
      </c>
      <c r="H168" s="241">
        <v>14</v>
      </c>
      <c r="I168" s="242"/>
      <c r="J168" s="243">
        <f>ROUND(I168*H168,2)</f>
        <v>0</v>
      </c>
      <c r="K168" s="239" t="s">
        <v>34</v>
      </c>
      <c r="L168" s="75"/>
      <c r="M168" s="244" t="s">
        <v>34</v>
      </c>
      <c r="N168" s="245" t="s">
        <v>49</v>
      </c>
      <c r="O168" s="50"/>
      <c r="P168" s="246">
        <f>O168*H168</f>
        <v>0</v>
      </c>
      <c r="Q168" s="246">
        <v>0.001</v>
      </c>
      <c r="R168" s="246">
        <f>Q168*H168</f>
        <v>0.014</v>
      </c>
      <c r="S168" s="246">
        <v>0</v>
      </c>
      <c r="T168" s="247">
        <f>S168*H168</f>
        <v>0</v>
      </c>
      <c r="AR168" s="26" t="s">
        <v>338</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1459</v>
      </c>
    </row>
    <row r="169" spans="2:65" s="1" customFormat="1" ht="16.5" customHeight="1">
      <c r="B169" s="49"/>
      <c r="C169" s="237" t="s">
        <v>878</v>
      </c>
      <c r="D169" s="237" t="s">
        <v>190</v>
      </c>
      <c r="E169" s="238" t="s">
        <v>3072</v>
      </c>
      <c r="F169" s="239" t="s">
        <v>3073</v>
      </c>
      <c r="G169" s="240" t="s">
        <v>1731</v>
      </c>
      <c r="H169" s="241">
        <v>14</v>
      </c>
      <c r="I169" s="242"/>
      <c r="J169" s="243">
        <f>ROUND(I169*H169,2)</f>
        <v>0</v>
      </c>
      <c r="K169" s="239" t="s">
        <v>34</v>
      </c>
      <c r="L169" s="75"/>
      <c r="M169" s="244" t="s">
        <v>34</v>
      </c>
      <c r="N169" s="245" t="s">
        <v>49</v>
      </c>
      <c r="O169" s="50"/>
      <c r="P169" s="246">
        <f>O169*H169</f>
        <v>0</v>
      </c>
      <c r="Q169" s="246">
        <v>0.0005</v>
      </c>
      <c r="R169" s="246">
        <f>Q169*H169</f>
        <v>0.007</v>
      </c>
      <c r="S169" s="246">
        <v>0</v>
      </c>
      <c r="T169" s="247">
        <f>S169*H169</f>
        <v>0</v>
      </c>
      <c r="AR169" s="26" t="s">
        <v>338</v>
      </c>
      <c r="AT169" s="26" t="s">
        <v>190</v>
      </c>
      <c r="AU169" s="26" t="s">
        <v>88</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338</v>
      </c>
      <c r="BM169" s="26" t="s">
        <v>1488</v>
      </c>
    </row>
    <row r="170" spans="2:65" s="1" customFormat="1" ht="16.5" customHeight="1">
      <c r="B170" s="49"/>
      <c r="C170" s="237" t="s">
        <v>885</v>
      </c>
      <c r="D170" s="237" t="s">
        <v>190</v>
      </c>
      <c r="E170" s="238" t="s">
        <v>3074</v>
      </c>
      <c r="F170" s="239" t="s">
        <v>3075</v>
      </c>
      <c r="G170" s="240" t="s">
        <v>1731</v>
      </c>
      <c r="H170" s="241">
        <v>4</v>
      </c>
      <c r="I170" s="242"/>
      <c r="J170" s="243">
        <f>ROUND(I170*H170,2)</f>
        <v>0</v>
      </c>
      <c r="K170" s="239" t="s">
        <v>34</v>
      </c>
      <c r="L170" s="75"/>
      <c r="M170" s="244" t="s">
        <v>34</v>
      </c>
      <c r="N170" s="245" t="s">
        <v>49</v>
      </c>
      <c r="O170" s="50"/>
      <c r="P170" s="246">
        <f>O170*H170</f>
        <v>0</v>
      </c>
      <c r="Q170" s="246">
        <v>0.009</v>
      </c>
      <c r="R170" s="246">
        <f>Q170*H170</f>
        <v>0.036</v>
      </c>
      <c r="S170" s="246">
        <v>0</v>
      </c>
      <c r="T170" s="247">
        <f>S170*H170</f>
        <v>0</v>
      </c>
      <c r="AR170" s="26" t="s">
        <v>338</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1499</v>
      </c>
    </row>
    <row r="171" spans="2:65" s="1" customFormat="1" ht="16.5" customHeight="1">
      <c r="B171" s="49"/>
      <c r="C171" s="237" t="s">
        <v>891</v>
      </c>
      <c r="D171" s="237" t="s">
        <v>190</v>
      </c>
      <c r="E171" s="238" t="s">
        <v>3076</v>
      </c>
      <c r="F171" s="239" t="s">
        <v>3077</v>
      </c>
      <c r="G171" s="240" t="s">
        <v>1731</v>
      </c>
      <c r="H171" s="241">
        <v>4</v>
      </c>
      <c r="I171" s="242"/>
      <c r="J171" s="243">
        <f>ROUND(I171*H171,2)</f>
        <v>0</v>
      </c>
      <c r="K171" s="239" t="s">
        <v>34</v>
      </c>
      <c r="L171" s="75"/>
      <c r="M171" s="244" t="s">
        <v>34</v>
      </c>
      <c r="N171" s="245" t="s">
        <v>49</v>
      </c>
      <c r="O171" s="50"/>
      <c r="P171" s="246">
        <f>O171*H171</f>
        <v>0</v>
      </c>
      <c r="Q171" s="246">
        <v>0.001</v>
      </c>
      <c r="R171" s="246">
        <f>Q171*H171</f>
        <v>0.004</v>
      </c>
      <c r="S171" s="246">
        <v>0</v>
      </c>
      <c r="T171" s="247">
        <f>S171*H171</f>
        <v>0</v>
      </c>
      <c r="AR171" s="26" t="s">
        <v>338</v>
      </c>
      <c r="AT171" s="26" t="s">
        <v>190</v>
      </c>
      <c r="AU171" s="26" t="s">
        <v>88</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1529</v>
      </c>
    </row>
    <row r="172" spans="2:65" s="1" customFormat="1" ht="16.5" customHeight="1">
      <c r="B172" s="49"/>
      <c r="C172" s="237" t="s">
        <v>900</v>
      </c>
      <c r="D172" s="237" t="s">
        <v>190</v>
      </c>
      <c r="E172" s="238" t="s">
        <v>3078</v>
      </c>
      <c r="F172" s="239" t="s">
        <v>3079</v>
      </c>
      <c r="G172" s="240" t="s">
        <v>1731</v>
      </c>
      <c r="H172" s="241">
        <v>13</v>
      </c>
      <c r="I172" s="242"/>
      <c r="J172" s="243">
        <f>ROUND(I172*H172,2)</f>
        <v>0</v>
      </c>
      <c r="K172" s="239" t="s">
        <v>34</v>
      </c>
      <c r="L172" s="75"/>
      <c r="M172" s="244" t="s">
        <v>34</v>
      </c>
      <c r="N172" s="245" t="s">
        <v>49</v>
      </c>
      <c r="O172" s="50"/>
      <c r="P172" s="246">
        <f>O172*H172</f>
        <v>0</v>
      </c>
      <c r="Q172" s="246">
        <v>0.007</v>
      </c>
      <c r="R172" s="246">
        <f>Q172*H172</f>
        <v>0.091</v>
      </c>
      <c r="S172" s="246">
        <v>0</v>
      </c>
      <c r="T172" s="247">
        <f>S172*H172</f>
        <v>0</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1540</v>
      </c>
    </row>
    <row r="173" spans="2:65" s="1" customFormat="1" ht="16.5" customHeight="1">
      <c r="B173" s="49"/>
      <c r="C173" s="237" t="s">
        <v>905</v>
      </c>
      <c r="D173" s="237" t="s">
        <v>190</v>
      </c>
      <c r="E173" s="238" t="s">
        <v>3080</v>
      </c>
      <c r="F173" s="239" t="s">
        <v>3081</v>
      </c>
      <c r="G173" s="240" t="s">
        <v>1731</v>
      </c>
      <c r="H173" s="241">
        <v>13</v>
      </c>
      <c r="I173" s="242"/>
      <c r="J173" s="243">
        <f>ROUND(I173*H173,2)</f>
        <v>0</v>
      </c>
      <c r="K173" s="239" t="s">
        <v>34</v>
      </c>
      <c r="L173" s="75"/>
      <c r="M173" s="244" t="s">
        <v>34</v>
      </c>
      <c r="N173" s="245" t="s">
        <v>49</v>
      </c>
      <c r="O173" s="50"/>
      <c r="P173" s="246">
        <f>O173*H173</f>
        <v>0</v>
      </c>
      <c r="Q173" s="246">
        <v>0.0005</v>
      </c>
      <c r="R173" s="246">
        <f>Q173*H173</f>
        <v>0.006500000000000001</v>
      </c>
      <c r="S173" s="246">
        <v>0</v>
      </c>
      <c r="T173" s="247">
        <f>S173*H173</f>
        <v>0</v>
      </c>
      <c r="AR173" s="26" t="s">
        <v>338</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338</v>
      </c>
      <c r="BM173" s="26" t="s">
        <v>1557</v>
      </c>
    </row>
    <row r="174" spans="2:65" s="1" customFormat="1" ht="16.5" customHeight="1">
      <c r="B174" s="49"/>
      <c r="C174" s="237" t="s">
        <v>913</v>
      </c>
      <c r="D174" s="237" t="s">
        <v>190</v>
      </c>
      <c r="E174" s="238" t="s">
        <v>3082</v>
      </c>
      <c r="F174" s="239" t="s">
        <v>3083</v>
      </c>
      <c r="G174" s="240" t="s">
        <v>1731</v>
      </c>
      <c r="H174" s="241">
        <v>13</v>
      </c>
      <c r="I174" s="242"/>
      <c r="J174" s="243">
        <f>ROUND(I174*H174,2)</f>
        <v>0</v>
      </c>
      <c r="K174" s="239" t="s">
        <v>34</v>
      </c>
      <c r="L174" s="75"/>
      <c r="M174" s="244" t="s">
        <v>34</v>
      </c>
      <c r="N174" s="245" t="s">
        <v>49</v>
      </c>
      <c r="O174" s="50"/>
      <c r="P174" s="246">
        <f>O174*H174</f>
        <v>0</v>
      </c>
      <c r="Q174" s="246">
        <v>0.004</v>
      </c>
      <c r="R174" s="246">
        <f>Q174*H174</f>
        <v>0.052000000000000005</v>
      </c>
      <c r="S174" s="246">
        <v>0</v>
      </c>
      <c r="T174" s="247">
        <f>S174*H174</f>
        <v>0</v>
      </c>
      <c r="AR174" s="26" t="s">
        <v>338</v>
      </c>
      <c r="AT174" s="26" t="s">
        <v>190</v>
      </c>
      <c r="AU174" s="26" t="s">
        <v>88</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1569</v>
      </c>
    </row>
    <row r="175" spans="2:65" s="1" customFormat="1" ht="16.5" customHeight="1">
      <c r="B175" s="49"/>
      <c r="C175" s="237" t="s">
        <v>920</v>
      </c>
      <c r="D175" s="237" t="s">
        <v>190</v>
      </c>
      <c r="E175" s="238" t="s">
        <v>3084</v>
      </c>
      <c r="F175" s="239" t="s">
        <v>3085</v>
      </c>
      <c r="G175" s="240" t="s">
        <v>1731</v>
      </c>
      <c r="H175" s="241">
        <v>13</v>
      </c>
      <c r="I175" s="242"/>
      <c r="J175" s="243">
        <f>ROUND(I175*H175,2)</f>
        <v>0</v>
      </c>
      <c r="K175" s="239" t="s">
        <v>34</v>
      </c>
      <c r="L175" s="75"/>
      <c r="M175" s="244" t="s">
        <v>34</v>
      </c>
      <c r="N175" s="245" t="s">
        <v>49</v>
      </c>
      <c r="O175" s="50"/>
      <c r="P175" s="246">
        <f>O175*H175</f>
        <v>0</v>
      </c>
      <c r="Q175" s="246">
        <v>0.001</v>
      </c>
      <c r="R175" s="246">
        <f>Q175*H175</f>
        <v>0.013000000000000001</v>
      </c>
      <c r="S175" s="246">
        <v>0</v>
      </c>
      <c r="T175" s="247">
        <f>S175*H175</f>
        <v>0</v>
      </c>
      <c r="AR175" s="26" t="s">
        <v>338</v>
      </c>
      <c r="AT175" s="26" t="s">
        <v>190</v>
      </c>
      <c r="AU175" s="26" t="s">
        <v>88</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338</v>
      </c>
      <c r="BM175" s="26" t="s">
        <v>1583</v>
      </c>
    </row>
    <row r="176" spans="2:65" s="1" customFormat="1" ht="16.5" customHeight="1">
      <c r="B176" s="49"/>
      <c r="C176" s="237" t="s">
        <v>925</v>
      </c>
      <c r="D176" s="237" t="s">
        <v>190</v>
      </c>
      <c r="E176" s="238" t="s">
        <v>3086</v>
      </c>
      <c r="F176" s="239" t="s">
        <v>3087</v>
      </c>
      <c r="G176" s="240" t="s">
        <v>1731</v>
      </c>
      <c r="H176" s="241">
        <v>2</v>
      </c>
      <c r="I176" s="242"/>
      <c r="J176" s="243">
        <f>ROUND(I176*H176,2)</f>
        <v>0</v>
      </c>
      <c r="K176" s="239" t="s">
        <v>34</v>
      </c>
      <c r="L176" s="75"/>
      <c r="M176" s="244" t="s">
        <v>34</v>
      </c>
      <c r="N176" s="245" t="s">
        <v>49</v>
      </c>
      <c r="O176" s="50"/>
      <c r="P176" s="246">
        <f>O176*H176</f>
        <v>0</v>
      </c>
      <c r="Q176" s="246">
        <v>0.001</v>
      </c>
      <c r="R176" s="246">
        <f>Q176*H176</f>
        <v>0.002</v>
      </c>
      <c r="S176" s="246">
        <v>0</v>
      </c>
      <c r="T176" s="247">
        <f>S176*H176</f>
        <v>0</v>
      </c>
      <c r="AR176" s="26" t="s">
        <v>338</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1594</v>
      </c>
    </row>
    <row r="177" spans="2:65" s="1" customFormat="1" ht="16.5" customHeight="1">
      <c r="B177" s="49"/>
      <c r="C177" s="237" t="s">
        <v>930</v>
      </c>
      <c r="D177" s="237" t="s">
        <v>190</v>
      </c>
      <c r="E177" s="238" t="s">
        <v>3088</v>
      </c>
      <c r="F177" s="239" t="s">
        <v>3089</v>
      </c>
      <c r="G177" s="240" t="s">
        <v>1731</v>
      </c>
      <c r="H177" s="241">
        <v>3</v>
      </c>
      <c r="I177" s="242"/>
      <c r="J177" s="243">
        <f>ROUND(I177*H177,2)</f>
        <v>0</v>
      </c>
      <c r="K177" s="239" t="s">
        <v>34</v>
      </c>
      <c r="L177" s="75"/>
      <c r="M177" s="244" t="s">
        <v>34</v>
      </c>
      <c r="N177" s="245" t="s">
        <v>49</v>
      </c>
      <c r="O177" s="50"/>
      <c r="P177" s="246">
        <f>O177*H177</f>
        <v>0</v>
      </c>
      <c r="Q177" s="246">
        <v>0.007</v>
      </c>
      <c r="R177" s="246">
        <f>Q177*H177</f>
        <v>0.021</v>
      </c>
      <c r="S177" s="246">
        <v>0</v>
      </c>
      <c r="T177" s="247">
        <f>S177*H177</f>
        <v>0</v>
      </c>
      <c r="AR177" s="26" t="s">
        <v>338</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1606</v>
      </c>
    </row>
    <row r="178" spans="2:65" s="1" customFormat="1" ht="16.5" customHeight="1">
      <c r="B178" s="49"/>
      <c r="C178" s="237" t="s">
        <v>935</v>
      </c>
      <c r="D178" s="237" t="s">
        <v>190</v>
      </c>
      <c r="E178" s="238" t="s">
        <v>3090</v>
      </c>
      <c r="F178" s="239" t="s">
        <v>3091</v>
      </c>
      <c r="G178" s="240" t="s">
        <v>1731</v>
      </c>
      <c r="H178" s="241">
        <v>3</v>
      </c>
      <c r="I178" s="242"/>
      <c r="J178" s="243">
        <f>ROUND(I178*H178,2)</f>
        <v>0</v>
      </c>
      <c r="K178" s="239" t="s">
        <v>34</v>
      </c>
      <c r="L178" s="75"/>
      <c r="M178" s="244" t="s">
        <v>34</v>
      </c>
      <c r="N178" s="245" t="s">
        <v>49</v>
      </c>
      <c r="O178" s="50"/>
      <c r="P178" s="246">
        <f>O178*H178</f>
        <v>0</v>
      </c>
      <c r="Q178" s="246">
        <v>0.0005</v>
      </c>
      <c r="R178" s="246">
        <f>Q178*H178</f>
        <v>0.0015</v>
      </c>
      <c r="S178" s="246">
        <v>0</v>
      </c>
      <c r="T178" s="247">
        <f>S178*H178</f>
        <v>0</v>
      </c>
      <c r="AR178" s="26" t="s">
        <v>338</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1618</v>
      </c>
    </row>
    <row r="179" spans="2:65" s="1" customFormat="1" ht="16.5" customHeight="1">
      <c r="B179" s="49"/>
      <c r="C179" s="237" t="s">
        <v>940</v>
      </c>
      <c r="D179" s="237" t="s">
        <v>190</v>
      </c>
      <c r="E179" s="238" t="s">
        <v>3092</v>
      </c>
      <c r="F179" s="239" t="s">
        <v>3085</v>
      </c>
      <c r="G179" s="240" t="s">
        <v>1731</v>
      </c>
      <c r="H179" s="241">
        <v>3</v>
      </c>
      <c r="I179" s="242"/>
      <c r="J179" s="243">
        <f>ROUND(I179*H179,2)</f>
        <v>0</v>
      </c>
      <c r="K179" s="239" t="s">
        <v>34</v>
      </c>
      <c r="L179" s="75"/>
      <c r="M179" s="244" t="s">
        <v>34</v>
      </c>
      <c r="N179" s="245" t="s">
        <v>49</v>
      </c>
      <c r="O179" s="50"/>
      <c r="P179" s="246">
        <f>O179*H179</f>
        <v>0</v>
      </c>
      <c r="Q179" s="246">
        <v>0.001</v>
      </c>
      <c r="R179" s="246">
        <f>Q179*H179</f>
        <v>0.003</v>
      </c>
      <c r="S179" s="246">
        <v>0</v>
      </c>
      <c r="T179" s="247">
        <f>S179*H179</f>
        <v>0</v>
      </c>
      <c r="AR179" s="26" t="s">
        <v>338</v>
      </c>
      <c r="AT179" s="26" t="s">
        <v>190</v>
      </c>
      <c r="AU179" s="26" t="s">
        <v>88</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338</v>
      </c>
      <c r="BM179" s="26" t="s">
        <v>1629</v>
      </c>
    </row>
    <row r="180" spans="2:65" s="1" customFormat="1" ht="16.5" customHeight="1">
      <c r="B180" s="49"/>
      <c r="C180" s="237" t="s">
        <v>945</v>
      </c>
      <c r="D180" s="237" t="s">
        <v>190</v>
      </c>
      <c r="E180" s="238" t="s">
        <v>3093</v>
      </c>
      <c r="F180" s="239" t="s">
        <v>3094</v>
      </c>
      <c r="G180" s="240" t="s">
        <v>1731</v>
      </c>
      <c r="H180" s="241">
        <v>3</v>
      </c>
      <c r="I180" s="242"/>
      <c r="J180" s="243">
        <f>ROUND(I180*H180,2)</f>
        <v>0</v>
      </c>
      <c r="K180" s="239" t="s">
        <v>34</v>
      </c>
      <c r="L180" s="75"/>
      <c r="M180" s="244" t="s">
        <v>34</v>
      </c>
      <c r="N180" s="245" t="s">
        <v>49</v>
      </c>
      <c r="O180" s="50"/>
      <c r="P180" s="246">
        <f>O180*H180</f>
        <v>0</v>
      </c>
      <c r="Q180" s="246">
        <v>0.0002</v>
      </c>
      <c r="R180" s="246">
        <f>Q180*H180</f>
        <v>0.0006000000000000001</v>
      </c>
      <c r="S180" s="246">
        <v>0</v>
      </c>
      <c r="T180" s="247">
        <f>S180*H180</f>
        <v>0</v>
      </c>
      <c r="AR180" s="26" t="s">
        <v>338</v>
      </c>
      <c r="AT180" s="26" t="s">
        <v>190</v>
      </c>
      <c r="AU180" s="26" t="s">
        <v>88</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1641</v>
      </c>
    </row>
    <row r="181" spans="2:65" s="1" customFormat="1" ht="16.5" customHeight="1">
      <c r="B181" s="49"/>
      <c r="C181" s="237" t="s">
        <v>951</v>
      </c>
      <c r="D181" s="237" t="s">
        <v>190</v>
      </c>
      <c r="E181" s="238" t="s">
        <v>3095</v>
      </c>
      <c r="F181" s="239" t="s">
        <v>3096</v>
      </c>
      <c r="G181" s="240" t="s">
        <v>1731</v>
      </c>
      <c r="H181" s="241">
        <v>4</v>
      </c>
      <c r="I181" s="242"/>
      <c r="J181" s="243">
        <f>ROUND(I181*H181,2)</f>
        <v>0</v>
      </c>
      <c r="K181" s="239" t="s">
        <v>34</v>
      </c>
      <c r="L181" s="75"/>
      <c r="M181" s="244" t="s">
        <v>34</v>
      </c>
      <c r="N181" s="245" t="s">
        <v>49</v>
      </c>
      <c r="O181" s="50"/>
      <c r="P181" s="246">
        <f>O181*H181</f>
        <v>0</v>
      </c>
      <c r="Q181" s="246">
        <v>0.006</v>
      </c>
      <c r="R181" s="246">
        <f>Q181*H181</f>
        <v>0.024</v>
      </c>
      <c r="S181" s="246">
        <v>0</v>
      </c>
      <c r="T181" s="247">
        <f>S181*H181</f>
        <v>0</v>
      </c>
      <c r="AR181" s="26" t="s">
        <v>338</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338</v>
      </c>
      <c r="BM181" s="26" t="s">
        <v>1651</v>
      </c>
    </row>
    <row r="182" spans="2:65" s="1" customFormat="1" ht="16.5" customHeight="1">
      <c r="B182" s="49"/>
      <c r="C182" s="237" t="s">
        <v>964</v>
      </c>
      <c r="D182" s="237" t="s">
        <v>190</v>
      </c>
      <c r="E182" s="238" t="s">
        <v>3097</v>
      </c>
      <c r="F182" s="239" t="s">
        <v>3098</v>
      </c>
      <c r="G182" s="240" t="s">
        <v>1731</v>
      </c>
      <c r="H182" s="241">
        <v>4</v>
      </c>
      <c r="I182" s="242"/>
      <c r="J182" s="243">
        <f>ROUND(I182*H182,2)</f>
        <v>0</v>
      </c>
      <c r="K182" s="239" t="s">
        <v>34</v>
      </c>
      <c r="L182" s="75"/>
      <c r="M182" s="244" t="s">
        <v>34</v>
      </c>
      <c r="N182" s="245" t="s">
        <v>49</v>
      </c>
      <c r="O182" s="50"/>
      <c r="P182" s="246">
        <f>O182*H182</f>
        <v>0</v>
      </c>
      <c r="Q182" s="246">
        <v>0.0003</v>
      </c>
      <c r="R182" s="246">
        <f>Q182*H182</f>
        <v>0.0012</v>
      </c>
      <c r="S182" s="246">
        <v>0</v>
      </c>
      <c r="T182" s="247">
        <f>S182*H182</f>
        <v>0</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1661</v>
      </c>
    </row>
    <row r="183" spans="2:65" s="1" customFormat="1" ht="16.5" customHeight="1">
      <c r="B183" s="49"/>
      <c r="C183" s="237" t="s">
        <v>970</v>
      </c>
      <c r="D183" s="237" t="s">
        <v>190</v>
      </c>
      <c r="E183" s="238" t="s">
        <v>3099</v>
      </c>
      <c r="F183" s="239" t="s">
        <v>3100</v>
      </c>
      <c r="G183" s="240" t="s">
        <v>1731</v>
      </c>
      <c r="H183" s="241">
        <v>4</v>
      </c>
      <c r="I183" s="242"/>
      <c r="J183" s="243">
        <f>ROUND(I183*H183,2)</f>
        <v>0</v>
      </c>
      <c r="K183" s="239" t="s">
        <v>34</v>
      </c>
      <c r="L183" s="75"/>
      <c r="M183" s="244" t="s">
        <v>34</v>
      </c>
      <c r="N183" s="245" t="s">
        <v>49</v>
      </c>
      <c r="O183" s="50"/>
      <c r="P183" s="246">
        <f>O183*H183</f>
        <v>0</v>
      </c>
      <c r="Q183" s="246">
        <v>0.0003</v>
      </c>
      <c r="R183" s="246">
        <f>Q183*H183</f>
        <v>0.0012</v>
      </c>
      <c r="S183" s="246">
        <v>0</v>
      </c>
      <c r="T183" s="247">
        <f>S183*H183</f>
        <v>0</v>
      </c>
      <c r="AR183" s="26" t="s">
        <v>338</v>
      </c>
      <c r="AT183" s="26" t="s">
        <v>190</v>
      </c>
      <c r="AU183" s="26" t="s">
        <v>88</v>
      </c>
      <c r="AY183" s="26" t="s">
        <v>187</v>
      </c>
      <c r="BE183" s="248">
        <f>IF(N183="základní",J183,0)</f>
        <v>0</v>
      </c>
      <c r="BF183" s="248">
        <f>IF(N183="snížená",J183,0)</f>
        <v>0</v>
      </c>
      <c r="BG183" s="248">
        <f>IF(N183="zákl. přenesená",J183,0)</f>
        <v>0</v>
      </c>
      <c r="BH183" s="248">
        <f>IF(N183="sníž. přenesená",J183,0)</f>
        <v>0</v>
      </c>
      <c r="BI183" s="248">
        <f>IF(N183="nulová",J183,0)</f>
        <v>0</v>
      </c>
      <c r="BJ183" s="26" t="s">
        <v>86</v>
      </c>
      <c r="BK183" s="248">
        <f>ROUND(I183*H183,2)</f>
        <v>0</v>
      </c>
      <c r="BL183" s="26" t="s">
        <v>338</v>
      </c>
      <c r="BM183" s="26" t="s">
        <v>1670</v>
      </c>
    </row>
    <row r="184" spans="2:65" s="1" customFormat="1" ht="16.5" customHeight="1">
      <c r="B184" s="49"/>
      <c r="C184" s="237" t="s">
        <v>979</v>
      </c>
      <c r="D184" s="237" t="s">
        <v>190</v>
      </c>
      <c r="E184" s="238" t="s">
        <v>3101</v>
      </c>
      <c r="F184" s="239" t="s">
        <v>3102</v>
      </c>
      <c r="G184" s="240" t="s">
        <v>1731</v>
      </c>
      <c r="H184" s="241">
        <v>4</v>
      </c>
      <c r="I184" s="242"/>
      <c r="J184" s="243">
        <f>ROUND(I184*H184,2)</f>
        <v>0</v>
      </c>
      <c r="K184" s="239" t="s">
        <v>34</v>
      </c>
      <c r="L184" s="75"/>
      <c r="M184" s="244" t="s">
        <v>34</v>
      </c>
      <c r="N184" s="245" t="s">
        <v>49</v>
      </c>
      <c r="O184" s="50"/>
      <c r="P184" s="246">
        <f>O184*H184</f>
        <v>0</v>
      </c>
      <c r="Q184" s="246">
        <v>0.001</v>
      </c>
      <c r="R184" s="246">
        <f>Q184*H184</f>
        <v>0.004</v>
      </c>
      <c r="S184" s="246">
        <v>0</v>
      </c>
      <c r="T184" s="247">
        <f>S184*H184</f>
        <v>0</v>
      </c>
      <c r="AR184" s="26" t="s">
        <v>338</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338</v>
      </c>
      <c r="BM184" s="26" t="s">
        <v>1687</v>
      </c>
    </row>
    <row r="185" spans="2:65" s="1" customFormat="1" ht="16.5" customHeight="1">
      <c r="B185" s="49"/>
      <c r="C185" s="237" t="s">
        <v>1012</v>
      </c>
      <c r="D185" s="237" t="s">
        <v>190</v>
      </c>
      <c r="E185" s="238" t="s">
        <v>3103</v>
      </c>
      <c r="F185" s="239" t="s">
        <v>3104</v>
      </c>
      <c r="G185" s="240" t="s">
        <v>1731</v>
      </c>
      <c r="H185" s="241">
        <v>2</v>
      </c>
      <c r="I185" s="242"/>
      <c r="J185" s="243">
        <f>ROUND(I185*H185,2)</f>
        <v>0</v>
      </c>
      <c r="K185" s="239" t="s">
        <v>34</v>
      </c>
      <c r="L185" s="75"/>
      <c r="M185" s="244" t="s">
        <v>34</v>
      </c>
      <c r="N185" s="245" t="s">
        <v>49</v>
      </c>
      <c r="O185" s="50"/>
      <c r="P185" s="246">
        <f>O185*H185</f>
        <v>0</v>
      </c>
      <c r="Q185" s="246">
        <v>0.0045</v>
      </c>
      <c r="R185" s="246">
        <f>Q185*H185</f>
        <v>0.009</v>
      </c>
      <c r="S185" s="246">
        <v>0</v>
      </c>
      <c r="T185" s="247">
        <f>S185*H185</f>
        <v>0</v>
      </c>
      <c r="AR185" s="26" t="s">
        <v>338</v>
      </c>
      <c r="AT185" s="26" t="s">
        <v>190</v>
      </c>
      <c r="AU185" s="26" t="s">
        <v>88</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338</v>
      </c>
      <c r="BM185" s="26" t="s">
        <v>1699</v>
      </c>
    </row>
    <row r="186" spans="2:65" s="1" customFormat="1" ht="16.5" customHeight="1">
      <c r="B186" s="49"/>
      <c r="C186" s="237" t="s">
        <v>1040</v>
      </c>
      <c r="D186" s="237" t="s">
        <v>190</v>
      </c>
      <c r="E186" s="238" t="s">
        <v>3105</v>
      </c>
      <c r="F186" s="239" t="s">
        <v>3106</v>
      </c>
      <c r="G186" s="240" t="s">
        <v>1731</v>
      </c>
      <c r="H186" s="241">
        <v>2</v>
      </c>
      <c r="I186" s="242"/>
      <c r="J186" s="243">
        <f>ROUND(I186*H186,2)</f>
        <v>0</v>
      </c>
      <c r="K186" s="239" t="s">
        <v>34</v>
      </c>
      <c r="L186" s="75"/>
      <c r="M186" s="244" t="s">
        <v>34</v>
      </c>
      <c r="N186" s="245" t="s">
        <v>49</v>
      </c>
      <c r="O186" s="50"/>
      <c r="P186" s="246">
        <f>O186*H186</f>
        <v>0</v>
      </c>
      <c r="Q186" s="246">
        <v>0.0005</v>
      </c>
      <c r="R186" s="246">
        <f>Q186*H186</f>
        <v>0.001</v>
      </c>
      <c r="S186" s="246">
        <v>0</v>
      </c>
      <c r="T186" s="247">
        <f>S186*H186</f>
        <v>0</v>
      </c>
      <c r="AR186" s="26" t="s">
        <v>338</v>
      </c>
      <c r="AT186" s="26" t="s">
        <v>190</v>
      </c>
      <c r="AU186" s="26" t="s">
        <v>88</v>
      </c>
      <c r="AY186" s="26" t="s">
        <v>187</v>
      </c>
      <c r="BE186" s="248">
        <f>IF(N186="základní",J186,0)</f>
        <v>0</v>
      </c>
      <c r="BF186" s="248">
        <f>IF(N186="snížená",J186,0)</f>
        <v>0</v>
      </c>
      <c r="BG186" s="248">
        <f>IF(N186="zákl. přenesená",J186,0)</f>
        <v>0</v>
      </c>
      <c r="BH186" s="248">
        <f>IF(N186="sníž. přenesená",J186,0)</f>
        <v>0</v>
      </c>
      <c r="BI186" s="248">
        <f>IF(N186="nulová",J186,0)</f>
        <v>0</v>
      </c>
      <c r="BJ186" s="26" t="s">
        <v>86</v>
      </c>
      <c r="BK186" s="248">
        <f>ROUND(I186*H186,2)</f>
        <v>0</v>
      </c>
      <c r="BL186" s="26" t="s">
        <v>338</v>
      </c>
      <c r="BM186" s="26" t="s">
        <v>1710</v>
      </c>
    </row>
    <row r="187" spans="2:65" s="1" customFormat="1" ht="16.5" customHeight="1">
      <c r="B187" s="49"/>
      <c r="C187" s="237" t="s">
        <v>1045</v>
      </c>
      <c r="D187" s="237" t="s">
        <v>190</v>
      </c>
      <c r="E187" s="238" t="s">
        <v>3107</v>
      </c>
      <c r="F187" s="239" t="s">
        <v>3108</v>
      </c>
      <c r="G187" s="240" t="s">
        <v>1731</v>
      </c>
      <c r="H187" s="241">
        <v>2</v>
      </c>
      <c r="I187" s="242"/>
      <c r="J187" s="243">
        <f>ROUND(I187*H187,2)</f>
        <v>0</v>
      </c>
      <c r="K187" s="239" t="s">
        <v>34</v>
      </c>
      <c r="L187" s="75"/>
      <c r="M187" s="244" t="s">
        <v>34</v>
      </c>
      <c r="N187" s="245" t="s">
        <v>49</v>
      </c>
      <c r="O187" s="50"/>
      <c r="P187" s="246">
        <f>O187*H187</f>
        <v>0</v>
      </c>
      <c r="Q187" s="246">
        <v>0.003</v>
      </c>
      <c r="R187" s="246">
        <f>Q187*H187</f>
        <v>0.006</v>
      </c>
      <c r="S187" s="246">
        <v>0</v>
      </c>
      <c r="T187" s="247">
        <f>S187*H187</f>
        <v>0</v>
      </c>
      <c r="AR187" s="26" t="s">
        <v>338</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670</v>
      </c>
    </row>
    <row r="188" spans="2:65" s="1" customFormat="1" ht="16.5" customHeight="1">
      <c r="B188" s="49"/>
      <c r="C188" s="237" t="s">
        <v>1049</v>
      </c>
      <c r="D188" s="237" t="s">
        <v>190</v>
      </c>
      <c r="E188" s="238" t="s">
        <v>3109</v>
      </c>
      <c r="F188" s="239" t="s">
        <v>3110</v>
      </c>
      <c r="G188" s="240" t="s">
        <v>1731</v>
      </c>
      <c r="H188" s="241">
        <v>2</v>
      </c>
      <c r="I188" s="242"/>
      <c r="J188" s="243">
        <f>ROUND(I188*H188,2)</f>
        <v>0</v>
      </c>
      <c r="K188" s="239" t="s">
        <v>34</v>
      </c>
      <c r="L188" s="75"/>
      <c r="M188" s="244" t="s">
        <v>34</v>
      </c>
      <c r="N188" s="245" t="s">
        <v>49</v>
      </c>
      <c r="O188" s="50"/>
      <c r="P188" s="246">
        <f>O188*H188</f>
        <v>0</v>
      </c>
      <c r="Q188" s="246">
        <v>0.0008</v>
      </c>
      <c r="R188" s="246">
        <f>Q188*H188</f>
        <v>0.0016</v>
      </c>
      <c r="S188" s="246">
        <v>0</v>
      </c>
      <c r="T188" s="247">
        <f>S188*H188</f>
        <v>0</v>
      </c>
      <c r="AR188" s="26" t="s">
        <v>338</v>
      </c>
      <c r="AT188" s="26" t="s">
        <v>190</v>
      </c>
      <c r="AU188" s="26" t="s">
        <v>88</v>
      </c>
      <c r="AY188" s="26" t="s">
        <v>187</v>
      </c>
      <c r="BE188" s="248">
        <f>IF(N188="základní",J188,0)</f>
        <v>0</v>
      </c>
      <c r="BF188" s="248">
        <f>IF(N188="snížená",J188,0)</f>
        <v>0</v>
      </c>
      <c r="BG188" s="248">
        <f>IF(N188="zákl. přenesená",J188,0)</f>
        <v>0</v>
      </c>
      <c r="BH188" s="248">
        <f>IF(N188="sníž. přenesená",J188,0)</f>
        <v>0</v>
      </c>
      <c r="BI188" s="248">
        <f>IF(N188="nulová",J188,0)</f>
        <v>0</v>
      </c>
      <c r="BJ188" s="26" t="s">
        <v>86</v>
      </c>
      <c r="BK188" s="248">
        <f>ROUND(I188*H188,2)</f>
        <v>0</v>
      </c>
      <c r="BL188" s="26" t="s">
        <v>338</v>
      </c>
      <c r="BM188" s="26" t="s">
        <v>1747</v>
      </c>
    </row>
    <row r="189" spans="2:65" s="1" customFormat="1" ht="16.5" customHeight="1">
      <c r="B189" s="49"/>
      <c r="C189" s="237" t="s">
        <v>1053</v>
      </c>
      <c r="D189" s="237" t="s">
        <v>190</v>
      </c>
      <c r="E189" s="238" t="s">
        <v>3111</v>
      </c>
      <c r="F189" s="239" t="s">
        <v>3112</v>
      </c>
      <c r="G189" s="240" t="s">
        <v>1731</v>
      </c>
      <c r="H189" s="241">
        <v>2</v>
      </c>
      <c r="I189" s="242"/>
      <c r="J189" s="243">
        <f>ROUND(I189*H189,2)</f>
        <v>0</v>
      </c>
      <c r="K189" s="239" t="s">
        <v>34</v>
      </c>
      <c r="L189" s="75"/>
      <c r="M189" s="244" t="s">
        <v>34</v>
      </c>
      <c r="N189" s="245" t="s">
        <v>49</v>
      </c>
      <c r="O189" s="50"/>
      <c r="P189" s="246">
        <f>O189*H189</f>
        <v>0</v>
      </c>
      <c r="Q189" s="246">
        <v>0.001</v>
      </c>
      <c r="R189" s="246">
        <f>Q189*H189</f>
        <v>0.002</v>
      </c>
      <c r="S189" s="246">
        <v>0</v>
      </c>
      <c r="T189" s="247">
        <f>S189*H189</f>
        <v>0</v>
      </c>
      <c r="AR189" s="26" t="s">
        <v>338</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1761</v>
      </c>
    </row>
    <row r="190" spans="2:65" s="1" customFormat="1" ht="16.5" customHeight="1">
      <c r="B190" s="49"/>
      <c r="C190" s="237" t="s">
        <v>1057</v>
      </c>
      <c r="D190" s="237" t="s">
        <v>190</v>
      </c>
      <c r="E190" s="238" t="s">
        <v>3113</v>
      </c>
      <c r="F190" s="239" t="s">
        <v>3114</v>
      </c>
      <c r="G190" s="240" t="s">
        <v>1731</v>
      </c>
      <c r="H190" s="241">
        <v>2</v>
      </c>
      <c r="I190" s="242"/>
      <c r="J190" s="243">
        <f>ROUND(I190*H190,2)</f>
        <v>0</v>
      </c>
      <c r="K190" s="239" t="s">
        <v>34</v>
      </c>
      <c r="L190" s="75"/>
      <c r="M190" s="244" t="s">
        <v>34</v>
      </c>
      <c r="N190" s="245" t="s">
        <v>49</v>
      </c>
      <c r="O190" s="50"/>
      <c r="P190" s="246">
        <f>O190*H190</f>
        <v>0</v>
      </c>
      <c r="Q190" s="246">
        <v>0.0001</v>
      </c>
      <c r="R190" s="246">
        <f>Q190*H190</f>
        <v>0.0002</v>
      </c>
      <c r="S190" s="246">
        <v>0</v>
      </c>
      <c r="T190" s="247">
        <f>S190*H190</f>
        <v>0</v>
      </c>
      <c r="AR190" s="26" t="s">
        <v>338</v>
      </c>
      <c r="AT190" s="26" t="s">
        <v>190</v>
      </c>
      <c r="AU190" s="26" t="s">
        <v>88</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338</v>
      </c>
      <c r="BM190" s="26" t="s">
        <v>1771</v>
      </c>
    </row>
    <row r="191" spans="2:65" s="1" customFormat="1" ht="25.5" customHeight="1">
      <c r="B191" s="49"/>
      <c r="C191" s="237" t="s">
        <v>1063</v>
      </c>
      <c r="D191" s="237" t="s">
        <v>190</v>
      </c>
      <c r="E191" s="238" t="s">
        <v>3115</v>
      </c>
      <c r="F191" s="239" t="s">
        <v>3116</v>
      </c>
      <c r="G191" s="240" t="s">
        <v>2216</v>
      </c>
      <c r="H191" s="241">
        <v>1</v>
      </c>
      <c r="I191" s="242"/>
      <c r="J191" s="243">
        <f>ROUND(I191*H191,2)</f>
        <v>0</v>
      </c>
      <c r="K191" s="239" t="s">
        <v>34</v>
      </c>
      <c r="L191" s="75"/>
      <c r="M191" s="244" t="s">
        <v>34</v>
      </c>
      <c r="N191" s="245" t="s">
        <v>49</v>
      </c>
      <c r="O191" s="50"/>
      <c r="P191" s="246">
        <f>O191*H191</f>
        <v>0</v>
      </c>
      <c r="Q191" s="246">
        <v>0.01</v>
      </c>
      <c r="R191" s="246">
        <f>Q191*H191</f>
        <v>0.01</v>
      </c>
      <c r="S191" s="246">
        <v>0</v>
      </c>
      <c r="T191" s="247">
        <f>S191*H191</f>
        <v>0</v>
      </c>
      <c r="AR191" s="26" t="s">
        <v>338</v>
      </c>
      <c r="AT191" s="26" t="s">
        <v>190</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338</v>
      </c>
      <c r="BM191" s="26" t="s">
        <v>1781</v>
      </c>
    </row>
    <row r="192" spans="2:63" s="11" customFormat="1" ht="37.4" customHeight="1">
      <c r="B192" s="221"/>
      <c r="C192" s="222"/>
      <c r="D192" s="223" t="s">
        <v>77</v>
      </c>
      <c r="E192" s="224" t="s">
        <v>2145</v>
      </c>
      <c r="F192" s="224" t="s">
        <v>2146</v>
      </c>
      <c r="G192" s="222"/>
      <c r="H192" s="222"/>
      <c r="I192" s="225"/>
      <c r="J192" s="226">
        <f>BK192</f>
        <v>0</v>
      </c>
      <c r="K192" s="222"/>
      <c r="L192" s="227"/>
      <c r="M192" s="228"/>
      <c r="N192" s="229"/>
      <c r="O192" s="229"/>
      <c r="P192" s="230">
        <f>SUM(P193:P196)</f>
        <v>0</v>
      </c>
      <c r="Q192" s="229"/>
      <c r="R192" s="230">
        <f>SUM(R193:R196)</f>
        <v>0</v>
      </c>
      <c r="S192" s="229"/>
      <c r="T192" s="231">
        <f>SUM(T193:T196)</f>
        <v>0</v>
      </c>
      <c r="AR192" s="232" t="s">
        <v>204</v>
      </c>
      <c r="AT192" s="233" t="s">
        <v>77</v>
      </c>
      <c r="AU192" s="233" t="s">
        <v>78</v>
      </c>
      <c r="AY192" s="232" t="s">
        <v>187</v>
      </c>
      <c r="BK192" s="234">
        <f>SUM(BK193:BK196)</f>
        <v>0</v>
      </c>
    </row>
    <row r="193" spans="2:65" s="1" customFormat="1" ht="16.5" customHeight="1">
      <c r="B193" s="49"/>
      <c r="C193" s="237" t="s">
        <v>1070</v>
      </c>
      <c r="D193" s="237" t="s">
        <v>190</v>
      </c>
      <c r="E193" s="238" t="s">
        <v>3117</v>
      </c>
      <c r="F193" s="239" t="s">
        <v>3118</v>
      </c>
      <c r="G193" s="240" t="s">
        <v>1731</v>
      </c>
      <c r="H193" s="241">
        <v>1</v>
      </c>
      <c r="I193" s="242"/>
      <c r="J193" s="243">
        <f>ROUND(I193*H193,2)</f>
        <v>0</v>
      </c>
      <c r="K193" s="239" t="s">
        <v>34</v>
      </c>
      <c r="L193" s="75"/>
      <c r="M193" s="244" t="s">
        <v>34</v>
      </c>
      <c r="N193" s="245" t="s">
        <v>49</v>
      </c>
      <c r="O193" s="50"/>
      <c r="P193" s="246">
        <f>O193*H193</f>
        <v>0</v>
      </c>
      <c r="Q193" s="246">
        <v>0</v>
      </c>
      <c r="R193" s="246">
        <f>Q193*H193</f>
        <v>0</v>
      </c>
      <c r="S193" s="246">
        <v>0</v>
      </c>
      <c r="T193" s="247">
        <f>S193*H193</f>
        <v>0</v>
      </c>
      <c r="AR193" s="26" t="s">
        <v>2124</v>
      </c>
      <c r="AT193" s="26" t="s">
        <v>190</v>
      </c>
      <c r="AU193" s="26" t="s">
        <v>86</v>
      </c>
      <c r="AY193" s="26" t="s">
        <v>187</v>
      </c>
      <c r="BE193" s="248">
        <f>IF(N193="základní",J193,0)</f>
        <v>0</v>
      </c>
      <c r="BF193" s="248">
        <f>IF(N193="snížená",J193,0)</f>
        <v>0</v>
      </c>
      <c r="BG193" s="248">
        <f>IF(N193="zákl. přenesená",J193,0)</f>
        <v>0</v>
      </c>
      <c r="BH193" s="248">
        <f>IF(N193="sníž. přenesená",J193,0)</f>
        <v>0</v>
      </c>
      <c r="BI193" s="248">
        <f>IF(N193="nulová",J193,0)</f>
        <v>0</v>
      </c>
      <c r="BJ193" s="26" t="s">
        <v>86</v>
      </c>
      <c r="BK193" s="248">
        <f>ROUND(I193*H193,2)</f>
        <v>0</v>
      </c>
      <c r="BL193" s="26" t="s">
        <v>2124</v>
      </c>
      <c r="BM193" s="26" t="s">
        <v>3119</v>
      </c>
    </row>
    <row r="194" spans="2:65" s="1" customFormat="1" ht="16.5" customHeight="1">
      <c r="B194" s="49"/>
      <c r="C194" s="237" t="s">
        <v>1078</v>
      </c>
      <c r="D194" s="237" t="s">
        <v>190</v>
      </c>
      <c r="E194" s="238" t="s">
        <v>3120</v>
      </c>
      <c r="F194" s="239" t="s">
        <v>3121</v>
      </c>
      <c r="G194" s="240" t="s">
        <v>1731</v>
      </c>
      <c r="H194" s="241">
        <v>1</v>
      </c>
      <c r="I194" s="242"/>
      <c r="J194" s="243">
        <f>ROUND(I194*H194,2)</f>
        <v>0</v>
      </c>
      <c r="K194" s="239" t="s">
        <v>34</v>
      </c>
      <c r="L194" s="75"/>
      <c r="M194" s="244" t="s">
        <v>34</v>
      </c>
      <c r="N194" s="245" t="s">
        <v>49</v>
      </c>
      <c r="O194" s="50"/>
      <c r="P194" s="246">
        <f>O194*H194</f>
        <v>0</v>
      </c>
      <c r="Q194" s="246">
        <v>0</v>
      </c>
      <c r="R194" s="246">
        <f>Q194*H194</f>
        <v>0</v>
      </c>
      <c r="S194" s="246">
        <v>0</v>
      </c>
      <c r="T194" s="247">
        <f>S194*H194</f>
        <v>0</v>
      </c>
      <c r="AR194" s="26" t="s">
        <v>2124</v>
      </c>
      <c r="AT194" s="26" t="s">
        <v>190</v>
      </c>
      <c r="AU194" s="26" t="s">
        <v>86</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2124</v>
      </c>
      <c r="BM194" s="26" t="s">
        <v>3122</v>
      </c>
    </row>
    <row r="195" spans="2:65" s="1" customFormat="1" ht="16.5" customHeight="1">
      <c r="B195" s="49"/>
      <c r="C195" s="237" t="s">
        <v>1110</v>
      </c>
      <c r="D195" s="237" t="s">
        <v>190</v>
      </c>
      <c r="E195" s="238" t="s">
        <v>2148</v>
      </c>
      <c r="F195" s="239" t="s">
        <v>2149</v>
      </c>
      <c r="G195" s="240" t="s">
        <v>2150</v>
      </c>
      <c r="H195" s="241">
        <v>83</v>
      </c>
      <c r="I195" s="242"/>
      <c r="J195" s="243">
        <f>ROUND(I195*H195,2)</f>
        <v>0</v>
      </c>
      <c r="K195" s="239" t="s">
        <v>34</v>
      </c>
      <c r="L195" s="75"/>
      <c r="M195" s="244" t="s">
        <v>34</v>
      </c>
      <c r="N195" s="245" t="s">
        <v>49</v>
      </c>
      <c r="O195" s="50"/>
      <c r="P195" s="246">
        <f>O195*H195</f>
        <v>0</v>
      </c>
      <c r="Q195" s="246">
        <v>0</v>
      </c>
      <c r="R195" s="246">
        <f>Q195*H195</f>
        <v>0</v>
      </c>
      <c r="S195" s="246">
        <v>0</v>
      </c>
      <c r="T195" s="247">
        <f>S195*H195</f>
        <v>0</v>
      </c>
      <c r="AR195" s="26" t="s">
        <v>2124</v>
      </c>
      <c r="AT195" s="26" t="s">
        <v>190</v>
      </c>
      <c r="AU195" s="26" t="s">
        <v>86</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2124</v>
      </c>
      <c r="BM195" s="26" t="s">
        <v>3123</v>
      </c>
    </row>
    <row r="196" spans="2:65" s="1" customFormat="1" ht="16.5" customHeight="1">
      <c r="B196" s="49"/>
      <c r="C196" s="237" t="s">
        <v>1115</v>
      </c>
      <c r="D196" s="237" t="s">
        <v>190</v>
      </c>
      <c r="E196" s="238" t="s">
        <v>3124</v>
      </c>
      <c r="F196" s="239" t="s">
        <v>3125</v>
      </c>
      <c r="G196" s="240" t="s">
        <v>1731</v>
      </c>
      <c r="H196" s="241">
        <v>1</v>
      </c>
      <c r="I196" s="242"/>
      <c r="J196" s="243">
        <f>ROUND(I196*H196,2)</f>
        <v>0</v>
      </c>
      <c r="K196" s="239" t="s">
        <v>34</v>
      </c>
      <c r="L196" s="75"/>
      <c r="M196" s="244" t="s">
        <v>34</v>
      </c>
      <c r="N196" s="249" t="s">
        <v>49</v>
      </c>
      <c r="O196" s="250"/>
      <c r="P196" s="251">
        <f>O196*H196</f>
        <v>0</v>
      </c>
      <c r="Q196" s="251">
        <v>0</v>
      </c>
      <c r="R196" s="251">
        <f>Q196*H196</f>
        <v>0</v>
      </c>
      <c r="S196" s="251">
        <v>0</v>
      </c>
      <c r="T196" s="252">
        <f>S196*H196</f>
        <v>0</v>
      </c>
      <c r="AR196" s="26" t="s">
        <v>2124</v>
      </c>
      <c r="AT196" s="26" t="s">
        <v>190</v>
      </c>
      <c r="AU196" s="26" t="s">
        <v>86</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2124</v>
      </c>
      <c r="BM196" s="26" t="s">
        <v>3126</v>
      </c>
    </row>
    <row r="197" spans="2:12" s="1" customFormat="1" ht="6.95" customHeight="1">
      <c r="B197" s="70"/>
      <c r="C197" s="71"/>
      <c r="D197" s="71"/>
      <c r="E197" s="71"/>
      <c r="F197" s="71"/>
      <c r="G197" s="71"/>
      <c r="H197" s="71"/>
      <c r="I197" s="182"/>
      <c r="J197" s="71"/>
      <c r="K197" s="71"/>
      <c r="L197" s="75"/>
    </row>
  </sheetData>
  <sheetProtection password="CC35" sheet="1" objects="1" scenarios="1" formatColumns="0" formatRows="0" autoFilter="0"/>
  <autoFilter ref="C94:K196"/>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40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114</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3127</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3129</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ROUND(J100,2)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ROUND(SUM(BE100:BE408),2)</f>
        <v>0</v>
      </c>
      <c r="G34" s="50"/>
      <c r="H34" s="50"/>
      <c r="I34" s="174">
        <v>0.21</v>
      </c>
      <c r="J34" s="173">
        <f>ROUND(ROUND((SUM(BE100:BE408)),2)*I34,2)</f>
        <v>0</v>
      </c>
      <c r="K34" s="54"/>
    </row>
    <row r="35" spans="2:11" s="1" customFormat="1" ht="14.4" customHeight="1">
      <c r="B35" s="49"/>
      <c r="C35" s="50"/>
      <c r="D35" s="50"/>
      <c r="E35" s="58" t="s">
        <v>50</v>
      </c>
      <c r="F35" s="173">
        <f>ROUND(SUM(BF100:BF408),2)</f>
        <v>0</v>
      </c>
      <c r="G35" s="50"/>
      <c r="H35" s="50"/>
      <c r="I35" s="174">
        <v>0.15</v>
      </c>
      <c r="J35" s="173">
        <f>ROUND(ROUND((SUM(BF100:BF408)),2)*I35,2)</f>
        <v>0</v>
      </c>
      <c r="K35" s="54"/>
    </row>
    <row r="36" spans="2:11" s="1" customFormat="1" ht="14.4" customHeight="1" hidden="1">
      <c r="B36" s="49"/>
      <c r="C36" s="50"/>
      <c r="D36" s="50"/>
      <c r="E36" s="58" t="s">
        <v>51</v>
      </c>
      <c r="F36" s="173">
        <f>ROUND(SUM(BG100:BG408),2)</f>
        <v>0</v>
      </c>
      <c r="G36" s="50"/>
      <c r="H36" s="50"/>
      <c r="I36" s="174">
        <v>0.21</v>
      </c>
      <c r="J36" s="173">
        <v>0</v>
      </c>
      <c r="K36" s="54"/>
    </row>
    <row r="37" spans="2:11" s="1" customFormat="1" ht="14.4" customHeight="1" hidden="1">
      <c r="B37" s="49"/>
      <c r="C37" s="50"/>
      <c r="D37" s="50"/>
      <c r="E37" s="58" t="s">
        <v>52</v>
      </c>
      <c r="F37" s="173">
        <f>ROUND(SUM(BH100:BH408),2)</f>
        <v>0</v>
      </c>
      <c r="G37" s="50"/>
      <c r="H37" s="50"/>
      <c r="I37" s="174">
        <v>0.15</v>
      </c>
      <c r="J37" s="173">
        <v>0</v>
      </c>
      <c r="K37" s="54"/>
    </row>
    <row r="38" spans="2:11" s="1" customFormat="1" ht="14.4" customHeight="1" hidden="1">
      <c r="B38" s="49"/>
      <c r="C38" s="50"/>
      <c r="D38" s="50"/>
      <c r="E38" s="58" t="s">
        <v>53</v>
      </c>
      <c r="F38" s="173">
        <f>ROUND(SUM(BI100:BI408),2)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3127</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03.05.1 - D.1.4.f - Děšťová kanalizace</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J100</f>
        <v>0</v>
      </c>
      <c r="K64" s="54"/>
      <c r="AU64" s="26" t="s">
        <v>166</v>
      </c>
    </row>
    <row r="65" spans="2:11" s="8" customFormat="1" ht="24.95" customHeight="1">
      <c r="B65" s="193"/>
      <c r="C65" s="194"/>
      <c r="D65" s="195" t="s">
        <v>214</v>
      </c>
      <c r="E65" s="196"/>
      <c r="F65" s="196"/>
      <c r="G65" s="196"/>
      <c r="H65" s="196"/>
      <c r="I65" s="197"/>
      <c r="J65" s="198">
        <f>J101</f>
        <v>0</v>
      </c>
      <c r="K65" s="199"/>
    </row>
    <row r="66" spans="2:11" s="9" customFormat="1" ht="19.9" customHeight="1">
      <c r="B66" s="200"/>
      <c r="C66" s="201"/>
      <c r="D66" s="202" t="s">
        <v>439</v>
      </c>
      <c r="E66" s="203"/>
      <c r="F66" s="203"/>
      <c r="G66" s="203"/>
      <c r="H66" s="203"/>
      <c r="I66" s="204"/>
      <c r="J66" s="205">
        <f>J102</f>
        <v>0</v>
      </c>
      <c r="K66" s="206"/>
    </row>
    <row r="67" spans="2:11" s="9" customFormat="1" ht="19.9" customHeight="1">
      <c r="B67" s="200"/>
      <c r="C67" s="201"/>
      <c r="D67" s="202" t="s">
        <v>447</v>
      </c>
      <c r="E67" s="203"/>
      <c r="F67" s="203"/>
      <c r="G67" s="203"/>
      <c r="H67" s="203"/>
      <c r="I67" s="204"/>
      <c r="J67" s="205">
        <f>J243</f>
        <v>0</v>
      </c>
      <c r="K67" s="206"/>
    </row>
    <row r="68" spans="2:11" s="9" customFormat="1" ht="19.9" customHeight="1">
      <c r="B68" s="200"/>
      <c r="C68" s="201"/>
      <c r="D68" s="202" t="s">
        <v>450</v>
      </c>
      <c r="E68" s="203"/>
      <c r="F68" s="203"/>
      <c r="G68" s="203"/>
      <c r="H68" s="203"/>
      <c r="I68" s="204"/>
      <c r="J68" s="205">
        <f>J250</f>
        <v>0</v>
      </c>
      <c r="K68" s="206"/>
    </row>
    <row r="69" spans="2:11" s="9" customFormat="1" ht="19.9" customHeight="1">
      <c r="B69" s="200"/>
      <c r="C69" s="201"/>
      <c r="D69" s="202" t="s">
        <v>3130</v>
      </c>
      <c r="E69" s="203"/>
      <c r="F69" s="203"/>
      <c r="G69" s="203"/>
      <c r="H69" s="203"/>
      <c r="I69" s="204"/>
      <c r="J69" s="205">
        <f>J258</f>
        <v>0</v>
      </c>
      <c r="K69" s="206"/>
    </row>
    <row r="70" spans="2:11" s="9" customFormat="1" ht="19.9" customHeight="1">
      <c r="B70" s="200"/>
      <c r="C70" s="201"/>
      <c r="D70" s="202" t="s">
        <v>3131</v>
      </c>
      <c r="E70" s="203"/>
      <c r="F70" s="203"/>
      <c r="G70" s="203"/>
      <c r="H70" s="203"/>
      <c r="I70" s="204"/>
      <c r="J70" s="205">
        <f>J296</f>
        <v>0</v>
      </c>
      <c r="K70" s="206"/>
    </row>
    <row r="71" spans="2:11" s="9" customFormat="1" ht="19.9" customHeight="1">
      <c r="B71" s="200"/>
      <c r="C71" s="201"/>
      <c r="D71" s="202" t="s">
        <v>3132</v>
      </c>
      <c r="E71" s="203"/>
      <c r="F71" s="203"/>
      <c r="G71" s="203"/>
      <c r="H71" s="203"/>
      <c r="I71" s="204"/>
      <c r="J71" s="205">
        <f>J375</f>
        <v>0</v>
      </c>
      <c r="K71" s="206"/>
    </row>
    <row r="72" spans="2:11" s="9" customFormat="1" ht="14.85" customHeight="1">
      <c r="B72" s="200"/>
      <c r="C72" s="201"/>
      <c r="D72" s="202" t="s">
        <v>3133</v>
      </c>
      <c r="E72" s="203"/>
      <c r="F72" s="203"/>
      <c r="G72" s="203"/>
      <c r="H72" s="203"/>
      <c r="I72" s="204"/>
      <c r="J72" s="205">
        <f>J380</f>
        <v>0</v>
      </c>
      <c r="K72" s="206"/>
    </row>
    <row r="73" spans="2:11" s="9" customFormat="1" ht="19.9" customHeight="1">
      <c r="B73" s="200"/>
      <c r="C73" s="201"/>
      <c r="D73" s="202" t="s">
        <v>219</v>
      </c>
      <c r="E73" s="203"/>
      <c r="F73" s="203"/>
      <c r="G73" s="203"/>
      <c r="H73" s="203"/>
      <c r="I73" s="204"/>
      <c r="J73" s="205">
        <f>J383</f>
        <v>0</v>
      </c>
      <c r="K73" s="206"/>
    </row>
    <row r="74" spans="2:11" s="8" customFormat="1" ht="24.95" customHeight="1">
      <c r="B74" s="193"/>
      <c r="C74" s="194"/>
      <c r="D74" s="195" t="s">
        <v>220</v>
      </c>
      <c r="E74" s="196"/>
      <c r="F74" s="196"/>
      <c r="G74" s="196"/>
      <c r="H74" s="196"/>
      <c r="I74" s="197"/>
      <c r="J74" s="198">
        <f>J396</f>
        <v>0</v>
      </c>
      <c r="K74" s="199"/>
    </row>
    <row r="75" spans="2:11" s="9" customFormat="1" ht="19.9" customHeight="1">
      <c r="B75" s="200"/>
      <c r="C75" s="201"/>
      <c r="D75" s="202" t="s">
        <v>3134</v>
      </c>
      <c r="E75" s="203"/>
      <c r="F75" s="203"/>
      <c r="G75" s="203"/>
      <c r="H75" s="203"/>
      <c r="I75" s="204"/>
      <c r="J75" s="205">
        <f>J397</f>
        <v>0</v>
      </c>
      <c r="K75" s="206"/>
    </row>
    <row r="76" spans="2:11" s="8" customFormat="1" ht="24.95" customHeight="1">
      <c r="B76" s="193"/>
      <c r="C76" s="194"/>
      <c r="D76" s="195" t="s">
        <v>470</v>
      </c>
      <c r="E76" s="196"/>
      <c r="F76" s="196"/>
      <c r="G76" s="196"/>
      <c r="H76" s="196"/>
      <c r="I76" s="197"/>
      <c r="J76" s="198">
        <f>J405</f>
        <v>0</v>
      </c>
      <c r="K76" s="199"/>
    </row>
    <row r="77" spans="2:11" s="1" customFormat="1" ht="21.8" customHeight="1">
      <c r="B77" s="49"/>
      <c r="C77" s="50"/>
      <c r="D77" s="50"/>
      <c r="E77" s="50"/>
      <c r="F77" s="50"/>
      <c r="G77" s="50"/>
      <c r="H77" s="50"/>
      <c r="I77" s="160"/>
      <c r="J77" s="50"/>
      <c r="K77" s="54"/>
    </row>
    <row r="78" spans="2:11" s="1" customFormat="1" ht="6.95" customHeight="1">
      <c r="B78" s="70"/>
      <c r="C78" s="71"/>
      <c r="D78" s="71"/>
      <c r="E78" s="71"/>
      <c r="F78" s="71"/>
      <c r="G78" s="71"/>
      <c r="H78" s="71"/>
      <c r="I78" s="182"/>
      <c r="J78" s="71"/>
      <c r="K78" s="72"/>
    </row>
    <row r="82" spans="2:12" s="1" customFormat="1" ht="6.95" customHeight="1">
      <c r="B82" s="73"/>
      <c r="C82" s="74"/>
      <c r="D82" s="74"/>
      <c r="E82" s="74"/>
      <c r="F82" s="74"/>
      <c r="G82" s="74"/>
      <c r="H82" s="74"/>
      <c r="I82" s="185"/>
      <c r="J82" s="74"/>
      <c r="K82" s="74"/>
      <c r="L82" s="75"/>
    </row>
    <row r="83" spans="2:12" s="1" customFormat="1" ht="36.95" customHeight="1">
      <c r="B83" s="49"/>
      <c r="C83" s="76" t="s">
        <v>171</v>
      </c>
      <c r="D83" s="77"/>
      <c r="E83" s="77"/>
      <c r="F83" s="77"/>
      <c r="G83" s="77"/>
      <c r="H83" s="77"/>
      <c r="I83" s="207"/>
      <c r="J83" s="77"/>
      <c r="K83" s="77"/>
      <c r="L83" s="75"/>
    </row>
    <row r="84" spans="2:12" s="1" customFormat="1" ht="6.95" customHeight="1">
      <c r="B84" s="49"/>
      <c r="C84" s="77"/>
      <c r="D84" s="77"/>
      <c r="E84" s="77"/>
      <c r="F84" s="77"/>
      <c r="G84" s="77"/>
      <c r="H84" s="77"/>
      <c r="I84" s="207"/>
      <c r="J84" s="77"/>
      <c r="K84" s="77"/>
      <c r="L84" s="75"/>
    </row>
    <row r="85" spans="2:12" s="1" customFormat="1" ht="14.4" customHeight="1">
      <c r="B85" s="49"/>
      <c r="C85" s="79" t="s">
        <v>18</v>
      </c>
      <c r="D85" s="77"/>
      <c r="E85" s="77"/>
      <c r="F85" s="77"/>
      <c r="G85" s="77"/>
      <c r="H85" s="77"/>
      <c r="I85" s="207"/>
      <c r="J85" s="77"/>
      <c r="K85" s="77"/>
      <c r="L85" s="75"/>
    </row>
    <row r="86" spans="2:12" s="1" customFormat="1" ht="16.5" customHeight="1">
      <c r="B86" s="49"/>
      <c r="C86" s="77"/>
      <c r="D86" s="77"/>
      <c r="E86" s="208" t="str">
        <f>E7</f>
        <v>Městská knihovna</v>
      </c>
      <c r="F86" s="79"/>
      <c r="G86" s="79"/>
      <c r="H86" s="79"/>
      <c r="I86" s="207"/>
      <c r="J86" s="77"/>
      <c r="K86" s="77"/>
      <c r="L86" s="75"/>
    </row>
    <row r="87" spans="2:12" ht="13.5">
      <c r="B87" s="30"/>
      <c r="C87" s="79" t="s">
        <v>160</v>
      </c>
      <c r="D87" s="291"/>
      <c r="E87" s="291"/>
      <c r="F87" s="291"/>
      <c r="G87" s="291"/>
      <c r="H87" s="291"/>
      <c r="I87" s="152"/>
      <c r="J87" s="291"/>
      <c r="K87" s="291"/>
      <c r="L87" s="292"/>
    </row>
    <row r="88" spans="2:12" ht="16.5" customHeight="1">
      <c r="B88" s="30"/>
      <c r="C88" s="291"/>
      <c r="D88" s="291"/>
      <c r="E88" s="208" t="s">
        <v>436</v>
      </c>
      <c r="F88" s="291"/>
      <c r="G88" s="291"/>
      <c r="H88" s="291"/>
      <c r="I88" s="152"/>
      <c r="J88" s="291"/>
      <c r="K88" s="291"/>
      <c r="L88" s="292"/>
    </row>
    <row r="89" spans="2:12" ht="13.5">
      <c r="B89" s="30"/>
      <c r="C89" s="79" t="s">
        <v>437</v>
      </c>
      <c r="D89" s="291"/>
      <c r="E89" s="291"/>
      <c r="F89" s="291"/>
      <c r="G89" s="291"/>
      <c r="H89" s="291"/>
      <c r="I89" s="152"/>
      <c r="J89" s="291"/>
      <c r="K89" s="291"/>
      <c r="L89" s="292"/>
    </row>
    <row r="90" spans="2:12" s="1" customFormat="1" ht="16.5" customHeight="1">
      <c r="B90" s="49"/>
      <c r="C90" s="77"/>
      <c r="D90" s="77"/>
      <c r="E90" s="316" t="s">
        <v>3127</v>
      </c>
      <c r="F90" s="77"/>
      <c r="G90" s="77"/>
      <c r="H90" s="77"/>
      <c r="I90" s="207"/>
      <c r="J90" s="77"/>
      <c r="K90" s="77"/>
      <c r="L90" s="75"/>
    </row>
    <row r="91" spans="2:12" s="1" customFormat="1" ht="14.4" customHeight="1">
      <c r="B91" s="49"/>
      <c r="C91" s="79" t="s">
        <v>3128</v>
      </c>
      <c r="D91" s="77"/>
      <c r="E91" s="77"/>
      <c r="F91" s="77"/>
      <c r="G91" s="77"/>
      <c r="H91" s="77"/>
      <c r="I91" s="207"/>
      <c r="J91" s="77"/>
      <c r="K91" s="77"/>
      <c r="L91" s="75"/>
    </row>
    <row r="92" spans="2:12" s="1" customFormat="1" ht="17.25" customHeight="1">
      <c r="B92" s="49"/>
      <c r="C92" s="77"/>
      <c r="D92" s="77"/>
      <c r="E92" s="85" t="str">
        <f>E13</f>
        <v>03.05.1 - D.1.4.f - Děšťová kanalizace</v>
      </c>
      <c r="F92" s="77"/>
      <c r="G92" s="77"/>
      <c r="H92" s="77"/>
      <c r="I92" s="207"/>
      <c r="J92" s="77"/>
      <c r="K92" s="77"/>
      <c r="L92" s="75"/>
    </row>
    <row r="93" spans="2:12" s="1" customFormat="1" ht="6.95" customHeight="1">
      <c r="B93" s="49"/>
      <c r="C93" s="77"/>
      <c r="D93" s="77"/>
      <c r="E93" s="77"/>
      <c r="F93" s="77"/>
      <c r="G93" s="77"/>
      <c r="H93" s="77"/>
      <c r="I93" s="207"/>
      <c r="J93" s="77"/>
      <c r="K93" s="77"/>
      <c r="L93" s="75"/>
    </row>
    <row r="94" spans="2:12" s="1" customFormat="1" ht="18" customHeight="1">
      <c r="B94" s="49"/>
      <c r="C94" s="79" t="s">
        <v>24</v>
      </c>
      <c r="D94" s="77"/>
      <c r="E94" s="77"/>
      <c r="F94" s="209" t="str">
        <f>F16</f>
        <v>Staré nám. 134 a 135, Sokolov</v>
      </c>
      <c r="G94" s="77"/>
      <c r="H94" s="77"/>
      <c r="I94" s="210" t="s">
        <v>26</v>
      </c>
      <c r="J94" s="88" t="str">
        <f>IF(J16="","",J16)</f>
        <v>14. 9. 2018</v>
      </c>
      <c r="K94" s="77"/>
      <c r="L94" s="75"/>
    </row>
    <row r="95" spans="2:12" s="1" customFormat="1" ht="6.95" customHeight="1">
      <c r="B95" s="49"/>
      <c r="C95" s="77"/>
      <c r="D95" s="77"/>
      <c r="E95" s="77"/>
      <c r="F95" s="77"/>
      <c r="G95" s="77"/>
      <c r="H95" s="77"/>
      <c r="I95" s="207"/>
      <c r="J95" s="77"/>
      <c r="K95" s="77"/>
      <c r="L95" s="75"/>
    </row>
    <row r="96" spans="2:12" s="1" customFormat="1" ht="13.5">
      <c r="B96" s="49"/>
      <c r="C96" s="79" t="s">
        <v>32</v>
      </c>
      <c r="D96" s="77"/>
      <c r="E96" s="77"/>
      <c r="F96" s="209" t="str">
        <f>E19</f>
        <v>Město Sokolov</v>
      </c>
      <c r="G96" s="77"/>
      <c r="H96" s="77"/>
      <c r="I96" s="210" t="s">
        <v>39</v>
      </c>
      <c r="J96" s="209" t="str">
        <f>E25</f>
        <v>Ing. Arch Olga Růžičková</v>
      </c>
      <c r="K96" s="77"/>
      <c r="L96" s="75"/>
    </row>
    <row r="97" spans="2:12" s="1" customFormat="1" ht="14.4" customHeight="1">
      <c r="B97" s="49"/>
      <c r="C97" s="79" t="s">
        <v>37</v>
      </c>
      <c r="D97" s="77"/>
      <c r="E97" s="77"/>
      <c r="F97" s="209" t="str">
        <f>IF(E22="","",E22)</f>
        <v/>
      </c>
      <c r="G97" s="77"/>
      <c r="H97" s="77"/>
      <c r="I97" s="207"/>
      <c r="J97" s="77"/>
      <c r="K97" s="77"/>
      <c r="L97" s="75"/>
    </row>
    <row r="98" spans="2:12" s="1" customFormat="1" ht="10.3" customHeight="1">
      <c r="B98" s="49"/>
      <c r="C98" s="77"/>
      <c r="D98" s="77"/>
      <c r="E98" s="77"/>
      <c r="F98" s="77"/>
      <c r="G98" s="77"/>
      <c r="H98" s="77"/>
      <c r="I98" s="207"/>
      <c r="J98" s="77"/>
      <c r="K98" s="77"/>
      <c r="L98" s="75"/>
    </row>
    <row r="99" spans="2:20" s="10" customFormat="1" ht="29.25" customHeight="1">
      <c r="B99" s="211"/>
      <c r="C99" s="212" t="s">
        <v>172</v>
      </c>
      <c r="D99" s="213" t="s">
        <v>63</v>
      </c>
      <c r="E99" s="213" t="s">
        <v>59</v>
      </c>
      <c r="F99" s="213" t="s">
        <v>173</v>
      </c>
      <c r="G99" s="213" t="s">
        <v>174</v>
      </c>
      <c r="H99" s="213" t="s">
        <v>175</v>
      </c>
      <c r="I99" s="214" t="s">
        <v>176</v>
      </c>
      <c r="J99" s="213" t="s">
        <v>164</v>
      </c>
      <c r="K99" s="215" t="s">
        <v>177</v>
      </c>
      <c r="L99" s="216"/>
      <c r="M99" s="105" t="s">
        <v>178</v>
      </c>
      <c r="N99" s="106" t="s">
        <v>48</v>
      </c>
      <c r="O99" s="106" t="s">
        <v>179</v>
      </c>
      <c r="P99" s="106" t="s">
        <v>180</v>
      </c>
      <c r="Q99" s="106" t="s">
        <v>181</v>
      </c>
      <c r="R99" s="106" t="s">
        <v>182</v>
      </c>
      <c r="S99" s="106" t="s">
        <v>183</v>
      </c>
      <c r="T99" s="107" t="s">
        <v>184</v>
      </c>
    </row>
    <row r="100" spans="2:63" s="1" customFormat="1" ht="29.25" customHeight="1">
      <c r="B100" s="49"/>
      <c r="C100" s="111" t="s">
        <v>165</v>
      </c>
      <c r="D100" s="77"/>
      <c r="E100" s="77"/>
      <c r="F100" s="77"/>
      <c r="G100" s="77"/>
      <c r="H100" s="77"/>
      <c r="I100" s="207"/>
      <c r="J100" s="217">
        <f>BK100</f>
        <v>0</v>
      </c>
      <c r="K100" s="77"/>
      <c r="L100" s="75"/>
      <c r="M100" s="108"/>
      <c r="N100" s="109"/>
      <c r="O100" s="109"/>
      <c r="P100" s="218">
        <f>P101+P396+P405</f>
        <v>0</v>
      </c>
      <c r="Q100" s="109"/>
      <c r="R100" s="218">
        <f>R101+R396+R405</f>
        <v>123.92122110999999</v>
      </c>
      <c r="S100" s="109"/>
      <c r="T100" s="219">
        <f>T101+T396+T405</f>
        <v>89.37143999999998</v>
      </c>
      <c r="AT100" s="26" t="s">
        <v>77</v>
      </c>
      <c r="AU100" s="26" t="s">
        <v>166</v>
      </c>
      <c r="BK100" s="220">
        <f>BK101+BK396+BK405</f>
        <v>0</v>
      </c>
    </row>
    <row r="101" spans="2:63" s="11" customFormat="1" ht="37.4" customHeight="1">
      <c r="B101" s="221"/>
      <c r="C101" s="222"/>
      <c r="D101" s="223" t="s">
        <v>77</v>
      </c>
      <c r="E101" s="224" t="s">
        <v>227</v>
      </c>
      <c r="F101" s="224" t="s">
        <v>228</v>
      </c>
      <c r="G101" s="222"/>
      <c r="H101" s="222"/>
      <c r="I101" s="225"/>
      <c r="J101" s="226">
        <f>BK101</f>
        <v>0</v>
      </c>
      <c r="K101" s="222"/>
      <c r="L101" s="227"/>
      <c r="M101" s="228"/>
      <c r="N101" s="229"/>
      <c r="O101" s="229"/>
      <c r="P101" s="230">
        <f>P102+P243+P250+P258+P296+P375+P383</f>
        <v>0</v>
      </c>
      <c r="Q101" s="229"/>
      <c r="R101" s="230">
        <f>R102+R243+R250+R258+R296+R375+R383</f>
        <v>123.89521110999999</v>
      </c>
      <c r="S101" s="229"/>
      <c r="T101" s="231">
        <f>T102+T243+T250+T258+T296+T375+T383</f>
        <v>89.37143999999998</v>
      </c>
      <c r="AR101" s="232" t="s">
        <v>86</v>
      </c>
      <c r="AT101" s="233" t="s">
        <v>77</v>
      </c>
      <c r="AU101" s="233" t="s">
        <v>78</v>
      </c>
      <c r="AY101" s="232" t="s">
        <v>187</v>
      </c>
      <c r="BK101" s="234">
        <f>BK102+BK243+BK250+BK258+BK296+BK375+BK383</f>
        <v>0</v>
      </c>
    </row>
    <row r="102" spans="2:63" s="11" customFormat="1" ht="19.9" customHeight="1">
      <c r="B102" s="221"/>
      <c r="C102" s="222"/>
      <c r="D102" s="223" t="s">
        <v>77</v>
      </c>
      <c r="E102" s="235" t="s">
        <v>86</v>
      </c>
      <c r="F102" s="235" t="s">
        <v>471</v>
      </c>
      <c r="G102" s="222"/>
      <c r="H102" s="222"/>
      <c r="I102" s="225"/>
      <c r="J102" s="236">
        <f>BK102</f>
        <v>0</v>
      </c>
      <c r="K102" s="222"/>
      <c r="L102" s="227"/>
      <c r="M102" s="228"/>
      <c r="N102" s="229"/>
      <c r="O102" s="229"/>
      <c r="P102" s="230">
        <f>SUM(P103:P242)</f>
        <v>0</v>
      </c>
      <c r="Q102" s="229"/>
      <c r="R102" s="230">
        <f>SUM(R103:R242)</f>
        <v>1.63625364</v>
      </c>
      <c r="S102" s="229"/>
      <c r="T102" s="231">
        <f>SUM(T103:T242)</f>
        <v>89.37143999999998</v>
      </c>
      <c r="AR102" s="232" t="s">
        <v>86</v>
      </c>
      <c r="AT102" s="233" t="s">
        <v>77</v>
      </c>
      <c r="AU102" s="233" t="s">
        <v>86</v>
      </c>
      <c r="AY102" s="232" t="s">
        <v>187</v>
      </c>
      <c r="BK102" s="234">
        <f>SUM(BK103:BK242)</f>
        <v>0</v>
      </c>
    </row>
    <row r="103" spans="2:65" s="1" customFormat="1" ht="16.5" customHeight="1">
      <c r="B103" s="49"/>
      <c r="C103" s="237" t="s">
        <v>86</v>
      </c>
      <c r="D103" s="237" t="s">
        <v>190</v>
      </c>
      <c r="E103" s="238" t="s">
        <v>3135</v>
      </c>
      <c r="F103" s="239" t="s">
        <v>3136</v>
      </c>
      <c r="G103" s="240" t="s">
        <v>3137</v>
      </c>
      <c r="H103" s="241">
        <v>0.001</v>
      </c>
      <c r="I103" s="242"/>
      <c r="J103" s="243">
        <f>ROUND(I103*H103,2)</f>
        <v>0</v>
      </c>
      <c r="K103" s="239" t="s">
        <v>194</v>
      </c>
      <c r="L103" s="75"/>
      <c r="M103" s="244" t="s">
        <v>34</v>
      </c>
      <c r="N103" s="245" t="s">
        <v>49</v>
      </c>
      <c r="O103" s="50"/>
      <c r="P103" s="246">
        <f>O103*H103</f>
        <v>0</v>
      </c>
      <c r="Q103" s="246">
        <v>0</v>
      </c>
      <c r="R103" s="246">
        <f>Q103*H103</f>
        <v>0</v>
      </c>
      <c r="S103" s="246">
        <v>0</v>
      </c>
      <c r="T103" s="247">
        <f>S103*H103</f>
        <v>0</v>
      </c>
      <c r="AR103" s="26" t="s">
        <v>204</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204</v>
      </c>
      <c r="BM103" s="26" t="s">
        <v>88</v>
      </c>
    </row>
    <row r="104" spans="2:47" s="1" customFormat="1" ht="13.5">
      <c r="B104" s="49"/>
      <c r="C104" s="77"/>
      <c r="D104" s="253" t="s">
        <v>237</v>
      </c>
      <c r="E104" s="77"/>
      <c r="F104" s="254" t="s">
        <v>3138</v>
      </c>
      <c r="G104" s="77"/>
      <c r="H104" s="77"/>
      <c r="I104" s="207"/>
      <c r="J104" s="77"/>
      <c r="K104" s="77"/>
      <c r="L104" s="75"/>
      <c r="M104" s="255"/>
      <c r="N104" s="50"/>
      <c r="O104" s="50"/>
      <c r="P104" s="50"/>
      <c r="Q104" s="50"/>
      <c r="R104" s="50"/>
      <c r="S104" s="50"/>
      <c r="T104" s="98"/>
      <c r="AT104" s="26" t="s">
        <v>237</v>
      </c>
      <c r="AU104" s="26" t="s">
        <v>88</v>
      </c>
    </row>
    <row r="105" spans="2:51" s="13" customFormat="1" ht="13.5">
      <c r="B105" s="266"/>
      <c r="C105" s="267"/>
      <c r="D105" s="253" t="s">
        <v>244</v>
      </c>
      <c r="E105" s="268" t="s">
        <v>34</v>
      </c>
      <c r="F105" s="269" t="s">
        <v>3139</v>
      </c>
      <c r="G105" s="267"/>
      <c r="H105" s="270">
        <v>0.001</v>
      </c>
      <c r="I105" s="271"/>
      <c r="J105" s="267"/>
      <c r="K105" s="267"/>
      <c r="L105" s="272"/>
      <c r="M105" s="273"/>
      <c r="N105" s="274"/>
      <c r="O105" s="274"/>
      <c r="P105" s="274"/>
      <c r="Q105" s="274"/>
      <c r="R105" s="274"/>
      <c r="S105" s="274"/>
      <c r="T105" s="275"/>
      <c r="AT105" s="276" t="s">
        <v>244</v>
      </c>
      <c r="AU105" s="276" t="s">
        <v>88</v>
      </c>
      <c r="AV105" s="13" t="s">
        <v>88</v>
      </c>
      <c r="AW105" s="13" t="s">
        <v>41</v>
      </c>
      <c r="AX105" s="13" t="s">
        <v>78</v>
      </c>
      <c r="AY105" s="276" t="s">
        <v>187</v>
      </c>
    </row>
    <row r="106" spans="2:51" s="14" customFormat="1" ht="13.5">
      <c r="B106" s="277"/>
      <c r="C106" s="278"/>
      <c r="D106" s="253" t="s">
        <v>244</v>
      </c>
      <c r="E106" s="279" t="s">
        <v>34</v>
      </c>
      <c r="F106" s="280" t="s">
        <v>251</v>
      </c>
      <c r="G106" s="278"/>
      <c r="H106" s="281">
        <v>0.001</v>
      </c>
      <c r="I106" s="282"/>
      <c r="J106" s="278"/>
      <c r="K106" s="278"/>
      <c r="L106" s="283"/>
      <c r="M106" s="284"/>
      <c r="N106" s="285"/>
      <c r="O106" s="285"/>
      <c r="P106" s="285"/>
      <c r="Q106" s="285"/>
      <c r="R106" s="285"/>
      <c r="S106" s="285"/>
      <c r="T106" s="286"/>
      <c r="AT106" s="287" t="s">
        <v>244</v>
      </c>
      <c r="AU106" s="287" t="s">
        <v>88</v>
      </c>
      <c r="AV106" s="14" t="s">
        <v>204</v>
      </c>
      <c r="AW106" s="14" t="s">
        <v>41</v>
      </c>
      <c r="AX106" s="14" t="s">
        <v>86</v>
      </c>
      <c r="AY106" s="287" t="s">
        <v>187</v>
      </c>
    </row>
    <row r="107" spans="2:65" s="1" customFormat="1" ht="38.25" customHeight="1">
      <c r="B107" s="49"/>
      <c r="C107" s="237" t="s">
        <v>88</v>
      </c>
      <c r="D107" s="237" t="s">
        <v>190</v>
      </c>
      <c r="E107" s="238" t="s">
        <v>3140</v>
      </c>
      <c r="F107" s="239" t="s">
        <v>3141</v>
      </c>
      <c r="G107" s="240" t="s">
        <v>235</v>
      </c>
      <c r="H107" s="241">
        <v>27.84</v>
      </c>
      <c r="I107" s="242"/>
      <c r="J107" s="243">
        <f>ROUND(I107*H107,2)</f>
        <v>0</v>
      </c>
      <c r="K107" s="239" t="s">
        <v>194</v>
      </c>
      <c r="L107" s="75"/>
      <c r="M107" s="244" t="s">
        <v>34</v>
      </c>
      <c r="N107" s="245" t="s">
        <v>49</v>
      </c>
      <c r="O107" s="50"/>
      <c r="P107" s="246">
        <f>O107*H107</f>
        <v>0</v>
      </c>
      <c r="Q107" s="246">
        <v>0</v>
      </c>
      <c r="R107" s="246">
        <f>Q107*H107</f>
        <v>0</v>
      </c>
      <c r="S107" s="246">
        <v>0.26</v>
      </c>
      <c r="T107" s="247">
        <f>S107*H107</f>
        <v>7.2384</v>
      </c>
      <c r="AR107" s="26" t="s">
        <v>204</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204</v>
      </c>
      <c r="BM107" s="26" t="s">
        <v>204</v>
      </c>
    </row>
    <row r="108" spans="2:47" s="1" customFormat="1" ht="13.5">
      <c r="B108" s="49"/>
      <c r="C108" s="77"/>
      <c r="D108" s="253" t="s">
        <v>237</v>
      </c>
      <c r="E108" s="77"/>
      <c r="F108" s="254" t="s">
        <v>3142</v>
      </c>
      <c r="G108" s="77"/>
      <c r="H108" s="77"/>
      <c r="I108" s="207"/>
      <c r="J108" s="77"/>
      <c r="K108" s="77"/>
      <c r="L108" s="75"/>
      <c r="M108" s="255"/>
      <c r="N108" s="50"/>
      <c r="O108" s="50"/>
      <c r="P108" s="50"/>
      <c r="Q108" s="50"/>
      <c r="R108" s="50"/>
      <c r="S108" s="50"/>
      <c r="T108" s="98"/>
      <c r="AT108" s="26" t="s">
        <v>237</v>
      </c>
      <c r="AU108" s="26" t="s">
        <v>88</v>
      </c>
    </row>
    <row r="109" spans="2:51" s="13" customFormat="1" ht="13.5">
      <c r="B109" s="266"/>
      <c r="C109" s="267"/>
      <c r="D109" s="253" t="s">
        <v>244</v>
      </c>
      <c r="E109" s="268" t="s">
        <v>34</v>
      </c>
      <c r="F109" s="269" t="s">
        <v>3143</v>
      </c>
      <c r="G109" s="267"/>
      <c r="H109" s="270">
        <v>27.84</v>
      </c>
      <c r="I109" s="271"/>
      <c r="J109" s="267"/>
      <c r="K109" s="267"/>
      <c r="L109" s="272"/>
      <c r="M109" s="273"/>
      <c r="N109" s="274"/>
      <c r="O109" s="274"/>
      <c r="P109" s="274"/>
      <c r="Q109" s="274"/>
      <c r="R109" s="274"/>
      <c r="S109" s="274"/>
      <c r="T109" s="275"/>
      <c r="AT109" s="276" t="s">
        <v>244</v>
      </c>
      <c r="AU109" s="276" t="s">
        <v>88</v>
      </c>
      <c r="AV109" s="13" t="s">
        <v>88</v>
      </c>
      <c r="AW109" s="13" t="s">
        <v>41</v>
      </c>
      <c r="AX109" s="13" t="s">
        <v>78</v>
      </c>
      <c r="AY109" s="276" t="s">
        <v>187</v>
      </c>
    </row>
    <row r="110" spans="2:51" s="14" customFormat="1" ht="13.5">
      <c r="B110" s="277"/>
      <c r="C110" s="278"/>
      <c r="D110" s="253" t="s">
        <v>244</v>
      </c>
      <c r="E110" s="279" t="s">
        <v>34</v>
      </c>
      <c r="F110" s="280" t="s">
        <v>251</v>
      </c>
      <c r="G110" s="278"/>
      <c r="H110" s="281">
        <v>27.84</v>
      </c>
      <c r="I110" s="282"/>
      <c r="J110" s="278"/>
      <c r="K110" s="278"/>
      <c r="L110" s="283"/>
      <c r="M110" s="284"/>
      <c r="N110" s="285"/>
      <c r="O110" s="285"/>
      <c r="P110" s="285"/>
      <c r="Q110" s="285"/>
      <c r="R110" s="285"/>
      <c r="S110" s="285"/>
      <c r="T110" s="286"/>
      <c r="AT110" s="287" t="s">
        <v>244</v>
      </c>
      <c r="AU110" s="287" t="s">
        <v>88</v>
      </c>
      <c r="AV110" s="14" t="s">
        <v>204</v>
      </c>
      <c r="AW110" s="14" t="s">
        <v>41</v>
      </c>
      <c r="AX110" s="14" t="s">
        <v>86</v>
      </c>
      <c r="AY110" s="287" t="s">
        <v>187</v>
      </c>
    </row>
    <row r="111" spans="2:65" s="1" customFormat="1" ht="63.75" customHeight="1">
      <c r="B111" s="49"/>
      <c r="C111" s="237" t="s">
        <v>113</v>
      </c>
      <c r="D111" s="237" t="s">
        <v>190</v>
      </c>
      <c r="E111" s="238" t="s">
        <v>3144</v>
      </c>
      <c r="F111" s="239" t="s">
        <v>3145</v>
      </c>
      <c r="G111" s="240" t="s">
        <v>235</v>
      </c>
      <c r="H111" s="241">
        <v>104.6</v>
      </c>
      <c r="I111" s="242"/>
      <c r="J111" s="243">
        <f>ROUND(I111*H111,2)</f>
        <v>0</v>
      </c>
      <c r="K111" s="239" t="s">
        <v>194</v>
      </c>
      <c r="L111" s="75"/>
      <c r="M111" s="244" t="s">
        <v>34</v>
      </c>
      <c r="N111" s="245" t="s">
        <v>49</v>
      </c>
      <c r="O111" s="50"/>
      <c r="P111" s="246">
        <f>O111*H111</f>
        <v>0</v>
      </c>
      <c r="Q111" s="246">
        <v>0</v>
      </c>
      <c r="R111" s="246">
        <f>Q111*H111</f>
        <v>0</v>
      </c>
      <c r="S111" s="246">
        <v>0.408</v>
      </c>
      <c r="T111" s="247">
        <f>S111*H111</f>
        <v>42.67679999999999</v>
      </c>
      <c r="AR111" s="26" t="s">
        <v>204</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282</v>
      </c>
    </row>
    <row r="112" spans="2:47" s="1" customFormat="1" ht="13.5">
      <c r="B112" s="49"/>
      <c r="C112" s="77"/>
      <c r="D112" s="253" t="s">
        <v>237</v>
      </c>
      <c r="E112" s="77"/>
      <c r="F112" s="254" t="s">
        <v>3146</v>
      </c>
      <c r="G112" s="77"/>
      <c r="H112" s="77"/>
      <c r="I112" s="207"/>
      <c r="J112" s="77"/>
      <c r="K112" s="77"/>
      <c r="L112" s="75"/>
      <c r="M112" s="255"/>
      <c r="N112" s="50"/>
      <c r="O112" s="50"/>
      <c r="P112" s="50"/>
      <c r="Q112" s="50"/>
      <c r="R112" s="50"/>
      <c r="S112" s="50"/>
      <c r="T112" s="98"/>
      <c r="AT112" s="26" t="s">
        <v>237</v>
      </c>
      <c r="AU112" s="26" t="s">
        <v>88</v>
      </c>
    </row>
    <row r="113" spans="2:51" s="13" customFormat="1" ht="13.5">
      <c r="B113" s="266"/>
      <c r="C113" s="267"/>
      <c r="D113" s="253" t="s">
        <v>244</v>
      </c>
      <c r="E113" s="268" t="s">
        <v>34</v>
      </c>
      <c r="F113" s="269" t="s">
        <v>3147</v>
      </c>
      <c r="G113" s="267"/>
      <c r="H113" s="270">
        <v>104.6</v>
      </c>
      <c r="I113" s="271"/>
      <c r="J113" s="267"/>
      <c r="K113" s="267"/>
      <c r="L113" s="272"/>
      <c r="M113" s="273"/>
      <c r="N113" s="274"/>
      <c r="O113" s="274"/>
      <c r="P113" s="274"/>
      <c r="Q113" s="274"/>
      <c r="R113" s="274"/>
      <c r="S113" s="274"/>
      <c r="T113" s="275"/>
      <c r="AT113" s="276" t="s">
        <v>244</v>
      </c>
      <c r="AU113" s="276" t="s">
        <v>88</v>
      </c>
      <c r="AV113" s="13" t="s">
        <v>88</v>
      </c>
      <c r="AW113" s="13" t="s">
        <v>41</v>
      </c>
      <c r="AX113" s="13" t="s">
        <v>78</v>
      </c>
      <c r="AY113" s="276" t="s">
        <v>187</v>
      </c>
    </row>
    <row r="114" spans="2:51" s="14" customFormat="1" ht="13.5">
      <c r="B114" s="277"/>
      <c r="C114" s="278"/>
      <c r="D114" s="253" t="s">
        <v>244</v>
      </c>
      <c r="E114" s="279" t="s">
        <v>34</v>
      </c>
      <c r="F114" s="280" t="s">
        <v>251</v>
      </c>
      <c r="G114" s="278"/>
      <c r="H114" s="281">
        <v>104.6</v>
      </c>
      <c r="I114" s="282"/>
      <c r="J114" s="278"/>
      <c r="K114" s="278"/>
      <c r="L114" s="283"/>
      <c r="M114" s="284"/>
      <c r="N114" s="285"/>
      <c r="O114" s="285"/>
      <c r="P114" s="285"/>
      <c r="Q114" s="285"/>
      <c r="R114" s="285"/>
      <c r="S114" s="285"/>
      <c r="T114" s="286"/>
      <c r="AT114" s="287" t="s">
        <v>244</v>
      </c>
      <c r="AU114" s="287" t="s">
        <v>88</v>
      </c>
      <c r="AV114" s="14" t="s">
        <v>204</v>
      </c>
      <c r="AW114" s="14" t="s">
        <v>41</v>
      </c>
      <c r="AX114" s="14" t="s">
        <v>86</v>
      </c>
      <c r="AY114" s="287" t="s">
        <v>187</v>
      </c>
    </row>
    <row r="115" spans="2:65" s="1" customFormat="1" ht="51" customHeight="1">
      <c r="B115" s="49"/>
      <c r="C115" s="237" t="s">
        <v>204</v>
      </c>
      <c r="D115" s="237" t="s">
        <v>190</v>
      </c>
      <c r="E115" s="238" t="s">
        <v>3148</v>
      </c>
      <c r="F115" s="239" t="s">
        <v>3149</v>
      </c>
      <c r="G115" s="240" t="s">
        <v>235</v>
      </c>
      <c r="H115" s="241">
        <v>90.6</v>
      </c>
      <c r="I115" s="242"/>
      <c r="J115" s="243">
        <f>ROUND(I115*H115,2)</f>
        <v>0</v>
      </c>
      <c r="K115" s="239" t="s">
        <v>194</v>
      </c>
      <c r="L115" s="75"/>
      <c r="M115" s="244" t="s">
        <v>34</v>
      </c>
      <c r="N115" s="245" t="s">
        <v>49</v>
      </c>
      <c r="O115" s="50"/>
      <c r="P115" s="246">
        <f>O115*H115</f>
        <v>0</v>
      </c>
      <c r="Q115" s="246">
        <v>0</v>
      </c>
      <c r="R115" s="246">
        <f>Q115*H115</f>
        <v>0</v>
      </c>
      <c r="S115" s="246">
        <v>0.29</v>
      </c>
      <c r="T115" s="247">
        <f>S115*H115</f>
        <v>26.273999999999997</v>
      </c>
      <c r="AR115" s="26" t="s">
        <v>204</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295</v>
      </c>
    </row>
    <row r="116" spans="2:47" s="1" customFormat="1" ht="13.5">
      <c r="B116" s="49"/>
      <c r="C116" s="77"/>
      <c r="D116" s="253" t="s">
        <v>237</v>
      </c>
      <c r="E116" s="77"/>
      <c r="F116" s="254" t="s">
        <v>3150</v>
      </c>
      <c r="G116" s="77"/>
      <c r="H116" s="77"/>
      <c r="I116" s="207"/>
      <c r="J116" s="77"/>
      <c r="K116" s="77"/>
      <c r="L116" s="75"/>
      <c r="M116" s="255"/>
      <c r="N116" s="50"/>
      <c r="O116" s="50"/>
      <c r="P116" s="50"/>
      <c r="Q116" s="50"/>
      <c r="R116" s="50"/>
      <c r="S116" s="50"/>
      <c r="T116" s="98"/>
      <c r="AT116" s="26" t="s">
        <v>237</v>
      </c>
      <c r="AU116" s="26" t="s">
        <v>88</v>
      </c>
    </row>
    <row r="117" spans="2:51" s="13" customFormat="1" ht="13.5">
      <c r="B117" s="266"/>
      <c r="C117" s="267"/>
      <c r="D117" s="253" t="s">
        <v>244</v>
      </c>
      <c r="E117" s="268" t="s">
        <v>34</v>
      </c>
      <c r="F117" s="269" t="s">
        <v>3151</v>
      </c>
      <c r="G117" s="267"/>
      <c r="H117" s="270">
        <v>27.84</v>
      </c>
      <c r="I117" s="271"/>
      <c r="J117" s="267"/>
      <c r="K117" s="267"/>
      <c r="L117" s="272"/>
      <c r="M117" s="273"/>
      <c r="N117" s="274"/>
      <c r="O117" s="274"/>
      <c r="P117" s="274"/>
      <c r="Q117" s="274"/>
      <c r="R117" s="274"/>
      <c r="S117" s="274"/>
      <c r="T117" s="275"/>
      <c r="AT117" s="276" t="s">
        <v>244</v>
      </c>
      <c r="AU117" s="276" t="s">
        <v>88</v>
      </c>
      <c r="AV117" s="13" t="s">
        <v>88</v>
      </c>
      <c r="AW117" s="13" t="s">
        <v>41</v>
      </c>
      <c r="AX117" s="13" t="s">
        <v>78</v>
      </c>
      <c r="AY117" s="276" t="s">
        <v>187</v>
      </c>
    </row>
    <row r="118" spans="2:51" s="13" customFormat="1" ht="13.5">
      <c r="B118" s="266"/>
      <c r="C118" s="267"/>
      <c r="D118" s="253" t="s">
        <v>244</v>
      </c>
      <c r="E118" s="268" t="s">
        <v>34</v>
      </c>
      <c r="F118" s="269" t="s">
        <v>3152</v>
      </c>
      <c r="G118" s="267"/>
      <c r="H118" s="270">
        <v>62.76</v>
      </c>
      <c r="I118" s="271"/>
      <c r="J118" s="267"/>
      <c r="K118" s="267"/>
      <c r="L118" s="272"/>
      <c r="M118" s="273"/>
      <c r="N118" s="274"/>
      <c r="O118" s="274"/>
      <c r="P118" s="274"/>
      <c r="Q118" s="274"/>
      <c r="R118" s="274"/>
      <c r="S118" s="274"/>
      <c r="T118" s="275"/>
      <c r="AT118" s="276" t="s">
        <v>244</v>
      </c>
      <c r="AU118" s="276" t="s">
        <v>88</v>
      </c>
      <c r="AV118" s="13" t="s">
        <v>88</v>
      </c>
      <c r="AW118" s="13" t="s">
        <v>41</v>
      </c>
      <c r="AX118" s="13" t="s">
        <v>78</v>
      </c>
      <c r="AY118" s="276" t="s">
        <v>187</v>
      </c>
    </row>
    <row r="119" spans="2:51" s="14" customFormat="1" ht="13.5">
      <c r="B119" s="277"/>
      <c r="C119" s="278"/>
      <c r="D119" s="253" t="s">
        <v>244</v>
      </c>
      <c r="E119" s="279" t="s">
        <v>34</v>
      </c>
      <c r="F119" s="280" t="s">
        <v>251</v>
      </c>
      <c r="G119" s="278"/>
      <c r="H119" s="281">
        <v>90.6</v>
      </c>
      <c r="I119" s="282"/>
      <c r="J119" s="278"/>
      <c r="K119" s="278"/>
      <c r="L119" s="283"/>
      <c r="M119" s="284"/>
      <c r="N119" s="285"/>
      <c r="O119" s="285"/>
      <c r="P119" s="285"/>
      <c r="Q119" s="285"/>
      <c r="R119" s="285"/>
      <c r="S119" s="285"/>
      <c r="T119" s="286"/>
      <c r="AT119" s="287" t="s">
        <v>244</v>
      </c>
      <c r="AU119" s="287" t="s">
        <v>88</v>
      </c>
      <c r="AV119" s="14" t="s">
        <v>204</v>
      </c>
      <c r="AW119" s="14" t="s">
        <v>41</v>
      </c>
      <c r="AX119" s="14" t="s">
        <v>86</v>
      </c>
      <c r="AY119" s="287" t="s">
        <v>187</v>
      </c>
    </row>
    <row r="120" spans="2:65" s="1" customFormat="1" ht="38.25" customHeight="1">
      <c r="B120" s="49"/>
      <c r="C120" s="237" t="s">
        <v>186</v>
      </c>
      <c r="D120" s="237" t="s">
        <v>190</v>
      </c>
      <c r="E120" s="238" t="s">
        <v>3153</v>
      </c>
      <c r="F120" s="239" t="s">
        <v>3154</v>
      </c>
      <c r="G120" s="240" t="s">
        <v>235</v>
      </c>
      <c r="H120" s="241">
        <v>13.92</v>
      </c>
      <c r="I120" s="242"/>
      <c r="J120" s="243">
        <f>ROUND(I120*H120,2)</f>
        <v>0</v>
      </c>
      <c r="K120" s="239" t="s">
        <v>194</v>
      </c>
      <c r="L120" s="75"/>
      <c r="M120" s="244" t="s">
        <v>34</v>
      </c>
      <c r="N120" s="245" t="s">
        <v>49</v>
      </c>
      <c r="O120" s="50"/>
      <c r="P120" s="246">
        <f>O120*H120</f>
        <v>0</v>
      </c>
      <c r="Q120" s="246">
        <v>0</v>
      </c>
      <c r="R120" s="246">
        <f>Q120*H120</f>
        <v>0</v>
      </c>
      <c r="S120" s="246">
        <v>0.58</v>
      </c>
      <c r="T120" s="247">
        <f>S120*H120</f>
        <v>8.073599999999999</v>
      </c>
      <c r="AR120" s="26" t="s">
        <v>204</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204</v>
      </c>
      <c r="BM120" s="26" t="s">
        <v>307</v>
      </c>
    </row>
    <row r="121" spans="2:47" s="1" customFormat="1" ht="13.5">
      <c r="B121" s="49"/>
      <c r="C121" s="77"/>
      <c r="D121" s="253" t="s">
        <v>237</v>
      </c>
      <c r="E121" s="77"/>
      <c r="F121" s="254" t="s">
        <v>3150</v>
      </c>
      <c r="G121" s="77"/>
      <c r="H121" s="77"/>
      <c r="I121" s="207"/>
      <c r="J121" s="77"/>
      <c r="K121" s="77"/>
      <c r="L121" s="75"/>
      <c r="M121" s="255"/>
      <c r="N121" s="50"/>
      <c r="O121" s="50"/>
      <c r="P121" s="50"/>
      <c r="Q121" s="50"/>
      <c r="R121" s="50"/>
      <c r="S121" s="50"/>
      <c r="T121" s="98"/>
      <c r="AT121" s="26" t="s">
        <v>237</v>
      </c>
      <c r="AU121" s="26" t="s">
        <v>88</v>
      </c>
    </row>
    <row r="122" spans="2:51" s="13" customFormat="1" ht="13.5">
      <c r="B122" s="266"/>
      <c r="C122" s="267"/>
      <c r="D122" s="253" t="s">
        <v>244</v>
      </c>
      <c r="E122" s="268" t="s">
        <v>34</v>
      </c>
      <c r="F122" s="269" t="s">
        <v>3155</v>
      </c>
      <c r="G122" s="267"/>
      <c r="H122" s="270">
        <v>13.92</v>
      </c>
      <c r="I122" s="271"/>
      <c r="J122" s="267"/>
      <c r="K122" s="267"/>
      <c r="L122" s="272"/>
      <c r="M122" s="273"/>
      <c r="N122" s="274"/>
      <c r="O122" s="274"/>
      <c r="P122" s="274"/>
      <c r="Q122" s="274"/>
      <c r="R122" s="274"/>
      <c r="S122" s="274"/>
      <c r="T122" s="275"/>
      <c r="AT122" s="276" t="s">
        <v>244</v>
      </c>
      <c r="AU122" s="276" t="s">
        <v>88</v>
      </c>
      <c r="AV122" s="13" t="s">
        <v>88</v>
      </c>
      <c r="AW122" s="13" t="s">
        <v>41</v>
      </c>
      <c r="AX122" s="13" t="s">
        <v>78</v>
      </c>
      <c r="AY122" s="276" t="s">
        <v>187</v>
      </c>
    </row>
    <row r="123" spans="2:51" s="14" customFormat="1" ht="13.5">
      <c r="B123" s="277"/>
      <c r="C123" s="278"/>
      <c r="D123" s="253" t="s">
        <v>244</v>
      </c>
      <c r="E123" s="279" t="s">
        <v>34</v>
      </c>
      <c r="F123" s="280" t="s">
        <v>251</v>
      </c>
      <c r="G123" s="278"/>
      <c r="H123" s="281">
        <v>13.92</v>
      </c>
      <c r="I123" s="282"/>
      <c r="J123" s="278"/>
      <c r="K123" s="278"/>
      <c r="L123" s="283"/>
      <c r="M123" s="284"/>
      <c r="N123" s="285"/>
      <c r="O123" s="285"/>
      <c r="P123" s="285"/>
      <c r="Q123" s="285"/>
      <c r="R123" s="285"/>
      <c r="S123" s="285"/>
      <c r="T123" s="286"/>
      <c r="AT123" s="287" t="s">
        <v>244</v>
      </c>
      <c r="AU123" s="287" t="s">
        <v>88</v>
      </c>
      <c r="AV123" s="14" t="s">
        <v>204</v>
      </c>
      <c r="AW123" s="14" t="s">
        <v>41</v>
      </c>
      <c r="AX123" s="14" t="s">
        <v>86</v>
      </c>
      <c r="AY123" s="287" t="s">
        <v>187</v>
      </c>
    </row>
    <row r="124" spans="2:65" s="1" customFormat="1" ht="38.25" customHeight="1">
      <c r="B124" s="49"/>
      <c r="C124" s="237" t="s">
        <v>282</v>
      </c>
      <c r="D124" s="237" t="s">
        <v>190</v>
      </c>
      <c r="E124" s="238" t="s">
        <v>3156</v>
      </c>
      <c r="F124" s="239" t="s">
        <v>3157</v>
      </c>
      <c r="G124" s="240" t="s">
        <v>235</v>
      </c>
      <c r="H124" s="241">
        <v>20.88</v>
      </c>
      <c r="I124" s="242"/>
      <c r="J124" s="243">
        <f>ROUND(I124*H124,2)</f>
        <v>0</v>
      </c>
      <c r="K124" s="239" t="s">
        <v>194</v>
      </c>
      <c r="L124" s="75"/>
      <c r="M124" s="244" t="s">
        <v>34</v>
      </c>
      <c r="N124" s="245" t="s">
        <v>49</v>
      </c>
      <c r="O124" s="50"/>
      <c r="P124" s="246">
        <f>O124*H124</f>
        <v>0</v>
      </c>
      <c r="Q124" s="246">
        <v>0</v>
      </c>
      <c r="R124" s="246">
        <f>Q124*H124</f>
        <v>0</v>
      </c>
      <c r="S124" s="246">
        <v>0.098</v>
      </c>
      <c r="T124" s="247">
        <f>S124*H124</f>
        <v>2.04624</v>
      </c>
      <c r="AR124" s="26" t="s">
        <v>204</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204</v>
      </c>
      <c r="BM124" s="26" t="s">
        <v>317</v>
      </c>
    </row>
    <row r="125" spans="2:47" s="1" customFormat="1" ht="13.5">
      <c r="B125" s="49"/>
      <c r="C125" s="77"/>
      <c r="D125" s="253" t="s">
        <v>237</v>
      </c>
      <c r="E125" s="77"/>
      <c r="F125" s="254" t="s">
        <v>3150</v>
      </c>
      <c r="G125" s="77"/>
      <c r="H125" s="77"/>
      <c r="I125" s="207"/>
      <c r="J125" s="77"/>
      <c r="K125" s="77"/>
      <c r="L125" s="75"/>
      <c r="M125" s="255"/>
      <c r="N125" s="50"/>
      <c r="O125" s="50"/>
      <c r="P125" s="50"/>
      <c r="Q125" s="50"/>
      <c r="R125" s="50"/>
      <c r="S125" s="50"/>
      <c r="T125" s="98"/>
      <c r="AT125" s="26" t="s">
        <v>237</v>
      </c>
      <c r="AU125" s="26" t="s">
        <v>88</v>
      </c>
    </row>
    <row r="126" spans="2:51" s="13" customFormat="1" ht="13.5">
      <c r="B126" s="266"/>
      <c r="C126" s="267"/>
      <c r="D126" s="253" t="s">
        <v>244</v>
      </c>
      <c r="E126" s="268" t="s">
        <v>34</v>
      </c>
      <c r="F126" s="269" t="s">
        <v>3158</v>
      </c>
      <c r="G126" s="267"/>
      <c r="H126" s="270">
        <v>20.88</v>
      </c>
      <c r="I126" s="271"/>
      <c r="J126" s="267"/>
      <c r="K126" s="267"/>
      <c r="L126" s="272"/>
      <c r="M126" s="273"/>
      <c r="N126" s="274"/>
      <c r="O126" s="274"/>
      <c r="P126" s="274"/>
      <c r="Q126" s="274"/>
      <c r="R126" s="274"/>
      <c r="S126" s="274"/>
      <c r="T126" s="275"/>
      <c r="AT126" s="276" t="s">
        <v>244</v>
      </c>
      <c r="AU126" s="276" t="s">
        <v>88</v>
      </c>
      <c r="AV126" s="13" t="s">
        <v>88</v>
      </c>
      <c r="AW126" s="13" t="s">
        <v>41</v>
      </c>
      <c r="AX126" s="13" t="s">
        <v>78</v>
      </c>
      <c r="AY126" s="276" t="s">
        <v>187</v>
      </c>
    </row>
    <row r="127" spans="2:51" s="14" customFormat="1" ht="13.5">
      <c r="B127" s="277"/>
      <c r="C127" s="278"/>
      <c r="D127" s="253" t="s">
        <v>244</v>
      </c>
      <c r="E127" s="279" t="s">
        <v>34</v>
      </c>
      <c r="F127" s="280" t="s">
        <v>251</v>
      </c>
      <c r="G127" s="278"/>
      <c r="H127" s="281">
        <v>20.88</v>
      </c>
      <c r="I127" s="282"/>
      <c r="J127" s="278"/>
      <c r="K127" s="278"/>
      <c r="L127" s="283"/>
      <c r="M127" s="284"/>
      <c r="N127" s="285"/>
      <c r="O127" s="285"/>
      <c r="P127" s="285"/>
      <c r="Q127" s="285"/>
      <c r="R127" s="285"/>
      <c r="S127" s="285"/>
      <c r="T127" s="286"/>
      <c r="AT127" s="287" t="s">
        <v>244</v>
      </c>
      <c r="AU127" s="287" t="s">
        <v>88</v>
      </c>
      <c r="AV127" s="14" t="s">
        <v>204</v>
      </c>
      <c r="AW127" s="14" t="s">
        <v>41</v>
      </c>
      <c r="AX127" s="14" t="s">
        <v>86</v>
      </c>
      <c r="AY127" s="287" t="s">
        <v>187</v>
      </c>
    </row>
    <row r="128" spans="2:65" s="1" customFormat="1" ht="38.25" customHeight="1">
      <c r="B128" s="49"/>
      <c r="C128" s="237" t="s">
        <v>287</v>
      </c>
      <c r="D128" s="237" t="s">
        <v>190</v>
      </c>
      <c r="E128" s="238" t="s">
        <v>3159</v>
      </c>
      <c r="F128" s="239" t="s">
        <v>3160</v>
      </c>
      <c r="G128" s="240" t="s">
        <v>235</v>
      </c>
      <c r="H128" s="241">
        <v>13.92</v>
      </c>
      <c r="I128" s="242"/>
      <c r="J128" s="243">
        <f>ROUND(I128*H128,2)</f>
        <v>0</v>
      </c>
      <c r="K128" s="239" t="s">
        <v>194</v>
      </c>
      <c r="L128" s="75"/>
      <c r="M128" s="244" t="s">
        <v>34</v>
      </c>
      <c r="N128" s="245" t="s">
        <v>49</v>
      </c>
      <c r="O128" s="50"/>
      <c r="P128" s="246">
        <f>O128*H128</f>
        <v>0</v>
      </c>
      <c r="Q128" s="246">
        <v>0</v>
      </c>
      <c r="R128" s="246">
        <f>Q128*H128</f>
        <v>0</v>
      </c>
      <c r="S128" s="246">
        <v>0.22</v>
      </c>
      <c r="T128" s="247">
        <f>S128*H128</f>
        <v>3.0624</v>
      </c>
      <c r="AR128" s="26" t="s">
        <v>204</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204</v>
      </c>
      <c r="BM128" s="26" t="s">
        <v>329</v>
      </c>
    </row>
    <row r="129" spans="2:47" s="1" customFormat="1" ht="13.5">
      <c r="B129" s="49"/>
      <c r="C129" s="77"/>
      <c r="D129" s="253" t="s">
        <v>237</v>
      </c>
      <c r="E129" s="77"/>
      <c r="F129" s="254" t="s">
        <v>3150</v>
      </c>
      <c r="G129" s="77"/>
      <c r="H129" s="77"/>
      <c r="I129" s="207"/>
      <c r="J129" s="77"/>
      <c r="K129" s="77"/>
      <c r="L129" s="75"/>
      <c r="M129" s="255"/>
      <c r="N129" s="50"/>
      <c r="O129" s="50"/>
      <c r="P129" s="50"/>
      <c r="Q129" s="50"/>
      <c r="R129" s="50"/>
      <c r="S129" s="50"/>
      <c r="T129" s="98"/>
      <c r="AT129" s="26" t="s">
        <v>237</v>
      </c>
      <c r="AU129" s="26" t="s">
        <v>88</v>
      </c>
    </row>
    <row r="130" spans="2:51" s="13" customFormat="1" ht="13.5">
      <c r="B130" s="266"/>
      <c r="C130" s="267"/>
      <c r="D130" s="253" t="s">
        <v>244</v>
      </c>
      <c r="E130" s="268" t="s">
        <v>34</v>
      </c>
      <c r="F130" s="269" t="s">
        <v>3155</v>
      </c>
      <c r="G130" s="267"/>
      <c r="H130" s="270">
        <v>13.92</v>
      </c>
      <c r="I130" s="271"/>
      <c r="J130" s="267"/>
      <c r="K130" s="267"/>
      <c r="L130" s="272"/>
      <c r="M130" s="273"/>
      <c r="N130" s="274"/>
      <c r="O130" s="274"/>
      <c r="P130" s="274"/>
      <c r="Q130" s="274"/>
      <c r="R130" s="274"/>
      <c r="S130" s="274"/>
      <c r="T130" s="275"/>
      <c r="AT130" s="276" t="s">
        <v>244</v>
      </c>
      <c r="AU130" s="276" t="s">
        <v>88</v>
      </c>
      <c r="AV130" s="13" t="s">
        <v>88</v>
      </c>
      <c r="AW130" s="13" t="s">
        <v>41</v>
      </c>
      <c r="AX130" s="13" t="s">
        <v>78</v>
      </c>
      <c r="AY130" s="276" t="s">
        <v>187</v>
      </c>
    </row>
    <row r="131" spans="2:51" s="14" customFormat="1" ht="13.5">
      <c r="B131" s="277"/>
      <c r="C131" s="278"/>
      <c r="D131" s="253" t="s">
        <v>244</v>
      </c>
      <c r="E131" s="279" t="s">
        <v>34</v>
      </c>
      <c r="F131" s="280" t="s">
        <v>251</v>
      </c>
      <c r="G131" s="278"/>
      <c r="H131" s="281">
        <v>13.92</v>
      </c>
      <c r="I131" s="282"/>
      <c r="J131" s="278"/>
      <c r="K131" s="278"/>
      <c r="L131" s="283"/>
      <c r="M131" s="284"/>
      <c r="N131" s="285"/>
      <c r="O131" s="285"/>
      <c r="P131" s="285"/>
      <c r="Q131" s="285"/>
      <c r="R131" s="285"/>
      <c r="S131" s="285"/>
      <c r="T131" s="286"/>
      <c r="AT131" s="287" t="s">
        <v>244</v>
      </c>
      <c r="AU131" s="287" t="s">
        <v>88</v>
      </c>
      <c r="AV131" s="14" t="s">
        <v>204</v>
      </c>
      <c r="AW131" s="14" t="s">
        <v>41</v>
      </c>
      <c r="AX131" s="14" t="s">
        <v>86</v>
      </c>
      <c r="AY131" s="287" t="s">
        <v>187</v>
      </c>
    </row>
    <row r="132" spans="2:65" s="1" customFormat="1" ht="16.5" customHeight="1">
      <c r="B132" s="49"/>
      <c r="C132" s="237" t="s">
        <v>295</v>
      </c>
      <c r="D132" s="237" t="s">
        <v>190</v>
      </c>
      <c r="E132" s="238" t="s">
        <v>3161</v>
      </c>
      <c r="F132" s="239" t="s">
        <v>3162</v>
      </c>
      <c r="G132" s="240" t="s">
        <v>393</v>
      </c>
      <c r="H132" s="241">
        <v>50</v>
      </c>
      <c r="I132" s="242"/>
      <c r="J132" s="243">
        <f>ROUND(I132*H132,2)</f>
        <v>0</v>
      </c>
      <c r="K132" s="239" t="s">
        <v>194</v>
      </c>
      <c r="L132" s="75"/>
      <c r="M132" s="244" t="s">
        <v>34</v>
      </c>
      <c r="N132" s="245" t="s">
        <v>49</v>
      </c>
      <c r="O132" s="50"/>
      <c r="P132" s="246">
        <f>O132*H132</f>
        <v>0</v>
      </c>
      <c r="Q132" s="246">
        <v>0.01559</v>
      </c>
      <c r="R132" s="246">
        <f>Q132*H132</f>
        <v>0.7795</v>
      </c>
      <c r="S132" s="246">
        <v>0</v>
      </c>
      <c r="T132" s="247">
        <f>S132*H132</f>
        <v>0</v>
      </c>
      <c r="AR132" s="26" t="s">
        <v>204</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204</v>
      </c>
      <c r="BM132" s="26" t="s">
        <v>338</v>
      </c>
    </row>
    <row r="133" spans="2:47" s="1" customFormat="1" ht="13.5">
      <c r="B133" s="49"/>
      <c r="C133" s="77"/>
      <c r="D133" s="253" t="s">
        <v>237</v>
      </c>
      <c r="E133" s="77"/>
      <c r="F133" s="254" t="s">
        <v>3163</v>
      </c>
      <c r="G133" s="77"/>
      <c r="H133" s="77"/>
      <c r="I133" s="207"/>
      <c r="J133" s="77"/>
      <c r="K133" s="77"/>
      <c r="L133" s="75"/>
      <c r="M133" s="255"/>
      <c r="N133" s="50"/>
      <c r="O133" s="50"/>
      <c r="P133" s="50"/>
      <c r="Q133" s="50"/>
      <c r="R133" s="50"/>
      <c r="S133" s="50"/>
      <c r="T133" s="98"/>
      <c r="AT133" s="26" t="s">
        <v>237</v>
      </c>
      <c r="AU133" s="26" t="s">
        <v>88</v>
      </c>
    </row>
    <row r="134" spans="2:65" s="1" customFormat="1" ht="25.5" customHeight="1">
      <c r="B134" s="49"/>
      <c r="C134" s="237" t="s">
        <v>229</v>
      </c>
      <c r="D134" s="237" t="s">
        <v>190</v>
      </c>
      <c r="E134" s="238" t="s">
        <v>3164</v>
      </c>
      <c r="F134" s="239" t="s">
        <v>3165</v>
      </c>
      <c r="G134" s="240" t="s">
        <v>2150</v>
      </c>
      <c r="H134" s="241">
        <v>40</v>
      </c>
      <c r="I134" s="242"/>
      <c r="J134" s="243">
        <f>ROUND(I134*H134,2)</f>
        <v>0</v>
      </c>
      <c r="K134" s="239" t="s">
        <v>194</v>
      </c>
      <c r="L134" s="75"/>
      <c r="M134" s="244" t="s">
        <v>34</v>
      </c>
      <c r="N134" s="245" t="s">
        <v>49</v>
      </c>
      <c r="O134" s="50"/>
      <c r="P134" s="246">
        <f>O134*H134</f>
        <v>0</v>
      </c>
      <c r="Q134" s="246">
        <v>0</v>
      </c>
      <c r="R134" s="246">
        <f>Q134*H134</f>
        <v>0</v>
      </c>
      <c r="S134" s="246">
        <v>0</v>
      </c>
      <c r="T134" s="247">
        <f>S134*H134</f>
        <v>0</v>
      </c>
      <c r="AR134" s="26" t="s">
        <v>204</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204</v>
      </c>
      <c r="BM134" s="26" t="s">
        <v>348</v>
      </c>
    </row>
    <row r="135" spans="2:47" s="1" customFormat="1" ht="13.5">
      <c r="B135" s="49"/>
      <c r="C135" s="77"/>
      <c r="D135" s="253" t="s">
        <v>237</v>
      </c>
      <c r="E135" s="77"/>
      <c r="F135" s="254" t="s">
        <v>3166</v>
      </c>
      <c r="G135" s="77"/>
      <c r="H135" s="77"/>
      <c r="I135" s="207"/>
      <c r="J135" s="77"/>
      <c r="K135" s="77"/>
      <c r="L135" s="75"/>
      <c r="M135" s="255"/>
      <c r="N135" s="50"/>
      <c r="O135" s="50"/>
      <c r="P135" s="50"/>
      <c r="Q135" s="50"/>
      <c r="R135" s="50"/>
      <c r="S135" s="50"/>
      <c r="T135" s="98"/>
      <c r="AT135" s="26" t="s">
        <v>237</v>
      </c>
      <c r="AU135" s="26" t="s">
        <v>88</v>
      </c>
    </row>
    <row r="136" spans="2:65" s="1" customFormat="1" ht="25.5" customHeight="1">
      <c r="B136" s="49"/>
      <c r="C136" s="237" t="s">
        <v>307</v>
      </c>
      <c r="D136" s="237" t="s">
        <v>190</v>
      </c>
      <c r="E136" s="238" t="s">
        <v>3167</v>
      </c>
      <c r="F136" s="239" t="s">
        <v>3168</v>
      </c>
      <c r="G136" s="240" t="s">
        <v>3169</v>
      </c>
      <c r="H136" s="241">
        <v>5</v>
      </c>
      <c r="I136" s="242"/>
      <c r="J136" s="243">
        <f>ROUND(I136*H136,2)</f>
        <v>0</v>
      </c>
      <c r="K136" s="239" t="s">
        <v>194</v>
      </c>
      <c r="L136" s="75"/>
      <c r="M136" s="244" t="s">
        <v>34</v>
      </c>
      <c r="N136" s="245" t="s">
        <v>49</v>
      </c>
      <c r="O136" s="50"/>
      <c r="P136" s="246">
        <f>O136*H136</f>
        <v>0</v>
      </c>
      <c r="Q136" s="246">
        <v>0</v>
      </c>
      <c r="R136" s="246">
        <f>Q136*H136</f>
        <v>0</v>
      </c>
      <c r="S136" s="246">
        <v>0</v>
      </c>
      <c r="T136" s="247">
        <f>S136*H136</f>
        <v>0</v>
      </c>
      <c r="AR136" s="26" t="s">
        <v>204</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204</v>
      </c>
      <c r="BM136" s="26" t="s">
        <v>356</v>
      </c>
    </row>
    <row r="137" spans="2:47" s="1" customFormat="1" ht="13.5">
      <c r="B137" s="49"/>
      <c r="C137" s="77"/>
      <c r="D137" s="253" t="s">
        <v>237</v>
      </c>
      <c r="E137" s="77"/>
      <c r="F137" s="254" t="s">
        <v>3170</v>
      </c>
      <c r="G137" s="77"/>
      <c r="H137" s="77"/>
      <c r="I137" s="207"/>
      <c r="J137" s="77"/>
      <c r="K137" s="77"/>
      <c r="L137" s="75"/>
      <c r="M137" s="255"/>
      <c r="N137" s="50"/>
      <c r="O137" s="50"/>
      <c r="P137" s="50"/>
      <c r="Q137" s="50"/>
      <c r="R137" s="50"/>
      <c r="S137" s="50"/>
      <c r="T137" s="98"/>
      <c r="AT137" s="26" t="s">
        <v>237</v>
      </c>
      <c r="AU137" s="26" t="s">
        <v>88</v>
      </c>
    </row>
    <row r="138" spans="2:65" s="1" customFormat="1" ht="63.75" customHeight="1">
      <c r="B138" s="49"/>
      <c r="C138" s="237" t="s">
        <v>312</v>
      </c>
      <c r="D138" s="237" t="s">
        <v>190</v>
      </c>
      <c r="E138" s="238" t="s">
        <v>3171</v>
      </c>
      <c r="F138" s="239" t="s">
        <v>3172</v>
      </c>
      <c r="G138" s="240" t="s">
        <v>393</v>
      </c>
      <c r="H138" s="241">
        <v>4.5</v>
      </c>
      <c r="I138" s="242"/>
      <c r="J138" s="243">
        <f>ROUND(I138*H138,2)</f>
        <v>0</v>
      </c>
      <c r="K138" s="239" t="s">
        <v>194</v>
      </c>
      <c r="L138" s="75"/>
      <c r="M138" s="244" t="s">
        <v>34</v>
      </c>
      <c r="N138" s="245" t="s">
        <v>49</v>
      </c>
      <c r="O138" s="50"/>
      <c r="P138" s="246">
        <f>O138*H138</f>
        <v>0</v>
      </c>
      <c r="Q138" s="246">
        <v>0.00868</v>
      </c>
      <c r="R138" s="246">
        <f>Q138*H138</f>
        <v>0.03906</v>
      </c>
      <c r="S138" s="246">
        <v>0</v>
      </c>
      <c r="T138" s="247">
        <f>S138*H138</f>
        <v>0</v>
      </c>
      <c r="AR138" s="26" t="s">
        <v>204</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204</v>
      </c>
      <c r="BM138" s="26" t="s">
        <v>371</v>
      </c>
    </row>
    <row r="139" spans="2:47" s="1" customFormat="1" ht="13.5">
      <c r="B139" s="49"/>
      <c r="C139" s="77"/>
      <c r="D139" s="253" t="s">
        <v>237</v>
      </c>
      <c r="E139" s="77"/>
      <c r="F139" s="254" t="s">
        <v>3173</v>
      </c>
      <c r="G139" s="77"/>
      <c r="H139" s="77"/>
      <c r="I139" s="207"/>
      <c r="J139" s="77"/>
      <c r="K139" s="77"/>
      <c r="L139" s="75"/>
      <c r="M139" s="255"/>
      <c r="N139" s="50"/>
      <c r="O139" s="50"/>
      <c r="P139" s="50"/>
      <c r="Q139" s="50"/>
      <c r="R139" s="50"/>
      <c r="S139" s="50"/>
      <c r="T139" s="98"/>
      <c r="AT139" s="26" t="s">
        <v>237</v>
      </c>
      <c r="AU139" s="26" t="s">
        <v>88</v>
      </c>
    </row>
    <row r="140" spans="2:51" s="13" customFormat="1" ht="13.5">
      <c r="B140" s="266"/>
      <c r="C140" s="267"/>
      <c r="D140" s="253" t="s">
        <v>244</v>
      </c>
      <c r="E140" s="268" t="s">
        <v>34</v>
      </c>
      <c r="F140" s="269" t="s">
        <v>3174</v>
      </c>
      <c r="G140" s="267"/>
      <c r="H140" s="270">
        <v>4.5</v>
      </c>
      <c r="I140" s="271"/>
      <c r="J140" s="267"/>
      <c r="K140" s="267"/>
      <c r="L140" s="272"/>
      <c r="M140" s="273"/>
      <c r="N140" s="274"/>
      <c r="O140" s="274"/>
      <c r="P140" s="274"/>
      <c r="Q140" s="274"/>
      <c r="R140" s="274"/>
      <c r="S140" s="274"/>
      <c r="T140" s="275"/>
      <c r="AT140" s="276" t="s">
        <v>244</v>
      </c>
      <c r="AU140" s="276" t="s">
        <v>88</v>
      </c>
      <c r="AV140" s="13" t="s">
        <v>88</v>
      </c>
      <c r="AW140" s="13" t="s">
        <v>41</v>
      </c>
      <c r="AX140" s="13" t="s">
        <v>78</v>
      </c>
      <c r="AY140" s="276" t="s">
        <v>187</v>
      </c>
    </row>
    <row r="141" spans="2:51" s="14" customFormat="1" ht="13.5">
      <c r="B141" s="277"/>
      <c r="C141" s="278"/>
      <c r="D141" s="253" t="s">
        <v>244</v>
      </c>
      <c r="E141" s="279" t="s">
        <v>34</v>
      </c>
      <c r="F141" s="280" t="s">
        <v>251</v>
      </c>
      <c r="G141" s="278"/>
      <c r="H141" s="281">
        <v>4.5</v>
      </c>
      <c r="I141" s="282"/>
      <c r="J141" s="278"/>
      <c r="K141" s="278"/>
      <c r="L141" s="283"/>
      <c r="M141" s="284"/>
      <c r="N141" s="285"/>
      <c r="O141" s="285"/>
      <c r="P141" s="285"/>
      <c r="Q141" s="285"/>
      <c r="R141" s="285"/>
      <c r="S141" s="285"/>
      <c r="T141" s="286"/>
      <c r="AT141" s="287" t="s">
        <v>244</v>
      </c>
      <c r="AU141" s="287" t="s">
        <v>88</v>
      </c>
      <c r="AV141" s="14" t="s">
        <v>204</v>
      </c>
      <c r="AW141" s="14" t="s">
        <v>41</v>
      </c>
      <c r="AX141" s="14" t="s">
        <v>86</v>
      </c>
      <c r="AY141" s="287" t="s">
        <v>187</v>
      </c>
    </row>
    <row r="142" spans="2:65" s="1" customFormat="1" ht="63.75" customHeight="1">
      <c r="B142" s="49"/>
      <c r="C142" s="237" t="s">
        <v>317</v>
      </c>
      <c r="D142" s="237" t="s">
        <v>190</v>
      </c>
      <c r="E142" s="238" t="s">
        <v>3175</v>
      </c>
      <c r="F142" s="239" t="s">
        <v>3176</v>
      </c>
      <c r="G142" s="240" t="s">
        <v>393</v>
      </c>
      <c r="H142" s="241">
        <v>13.5</v>
      </c>
      <c r="I142" s="242"/>
      <c r="J142" s="243">
        <f>ROUND(I142*H142,2)</f>
        <v>0</v>
      </c>
      <c r="K142" s="239" t="s">
        <v>194</v>
      </c>
      <c r="L142" s="75"/>
      <c r="M142" s="244" t="s">
        <v>34</v>
      </c>
      <c r="N142" s="245" t="s">
        <v>49</v>
      </c>
      <c r="O142" s="50"/>
      <c r="P142" s="246">
        <f>O142*H142</f>
        <v>0</v>
      </c>
      <c r="Q142" s="246">
        <v>0.0369</v>
      </c>
      <c r="R142" s="246">
        <f>Q142*H142</f>
        <v>0.49815000000000004</v>
      </c>
      <c r="S142" s="246">
        <v>0</v>
      </c>
      <c r="T142" s="247">
        <f>S142*H142</f>
        <v>0</v>
      </c>
      <c r="AR142" s="26" t="s">
        <v>204</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204</v>
      </c>
      <c r="BM142" s="26" t="s">
        <v>384</v>
      </c>
    </row>
    <row r="143" spans="2:47" s="1" customFormat="1" ht="13.5">
      <c r="B143" s="49"/>
      <c r="C143" s="77"/>
      <c r="D143" s="253" t="s">
        <v>237</v>
      </c>
      <c r="E143" s="77"/>
      <c r="F143" s="254" t="s">
        <v>3173</v>
      </c>
      <c r="G143" s="77"/>
      <c r="H143" s="77"/>
      <c r="I143" s="207"/>
      <c r="J143" s="77"/>
      <c r="K143" s="77"/>
      <c r="L143" s="75"/>
      <c r="M143" s="255"/>
      <c r="N143" s="50"/>
      <c r="O143" s="50"/>
      <c r="P143" s="50"/>
      <c r="Q143" s="50"/>
      <c r="R143" s="50"/>
      <c r="S143" s="50"/>
      <c r="T143" s="98"/>
      <c r="AT143" s="26" t="s">
        <v>237</v>
      </c>
      <c r="AU143" s="26" t="s">
        <v>88</v>
      </c>
    </row>
    <row r="144" spans="2:51" s="13" customFormat="1" ht="13.5">
      <c r="B144" s="266"/>
      <c r="C144" s="267"/>
      <c r="D144" s="253" t="s">
        <v>244</v>
      </c>
      <c r="E144" s="268" t="s">
        <v>34</v>
      </c>
      <c r="F144" s="269" t="s">
        <v>3177</v>
      </c>
      <c r="G144" s="267"/>
      <c r="H144" s="270">
        <v>13.5</v>
      </c>
      <c r="I144" s="271"/>
      <c r="J144" s="267"/>
      <c r="K144" s="267"/>
      <c r="L144" s="272"/>
      <c r="M144" s="273"/>
      <c r="N144" s="274"/>
      <c r="O144" s="274"/>
      <c r="P144" s="274"/>
      <c r="Q144" s="274"/>
      <c r="R144" s="274"/>
      <c r="S144" s="274"/>
      <c r="T144" s="275"/>
      <c r="AT144" s="276" t="s">
        <v>244</v>
      </c>
      <c r="AU144" s="276" t="s">
        <v>88</v>
      </c>
      <c r="AV144" s="13" t="s">
        <v>88</v>
      </c>
      <c r="AW144" s="13" t="s">
        <v>41</v>
      </c>
      <c r="AX144" s="13" t="s">
        <v>78</v>
      </c>
      <c r="AY144" s="276" t="s">
        <v>187</v>
      </c>
    </row>
    <row r="145" spans="2:51" s="14" customFormat="1" ht="13.5">
      <c r="B145" s="277"/>
      <c r="C145" s="278"/>
      <c r="D145" s="253" t="s">
        <v>244</v>
      </c>
      <c r="E145" s="279" t="s">
        <v>34</v>
      </c>
      <c r="F145" s="280" t="s">
        <v>251</v>
      </c>
      <c r="G145" s="278"/>
      <c r="H145" s="281">
        <v>13.5</v>
      </c>
      <c r="I145" s="282"/>
      <c r="J145" s="278"/>
      <c r="K145" s="278"/>
      <c r="L145" s="283"/>
      <c r="M145" s="284"/>
      <c r="N145" s="285"/>
      <c r="O145" s="285"/>
      <c r="P145" s="285"/>
      <c r="Q145" s="285"/>
      <c r="R145" s="285"/>
      <c r="S145" s="285"/>
      <c r="T145" s="286"/>
      <c r="AT145" s="287" t="s">
        <v>244</v>
      </c>
      <c r="AU145" s="287" t="s">
        <v>88</v>
      </c>
      <c r="AV145" s="14" t="s">
        <v>204</v>
      </c>
      <c r="AW145" s="14" t="s">
        <v>41</v>
      </c>
      <c r="AX145" s="14" t="s">
        <v>86</v>
      </c>
      <c r="AY145" s="287" t="s">
        <v>187</v>
      </c>
    </row>
    <row r="146" spans="2:65" s="1" customFormat="1" ht="38.25" customHeight="1">
      <c r="B146" s="49"/>
      <c r="C146" s="237" t="s">
        <v>323</v>
      </c>
      <c r="D146" s="237" t="s">
        <v>190</v>
      </c>
      <c r="E146" s="238" t="s">
        <v>3178</v>
      </c>
      <c r="F146" s="239" t="s">
        <v>3179</v>
      </c>
      <c r="G146" s="240" t="s">
        <v>254</v>
      </c>
      <c r="H146" s="241">
        <v>1.368</v>
      </c>
      <c r="I146" s="242"/>
      <c r="J146" s="243">
        <f>ROUND(I146*H146,2)</f>
        <v>0</v>
      </c>
      <c r="K146" s="239" t="s">
        <v>194</v>
      </c>
      <c r="L146" s="75"/>
      <c r="M146" s="244" t="s">
        <v>34</v>
      </c>
      <c r="N146" s="245" t="s">
        <v>49</v>
      </c>
      <c r="O146" s="50"/>
      <c r="P146" s="246">
        <f>O146*H146</f>
        <v>0</v>
      </c>
      <c r="Q146" s="246">
        <v>0</v>
      </c>
      <c r="R146" s="246">
        <f>Q146*H146</f>
        <v>0</v>
      </c>
      <c r="S146" s="246">
        <v>0</v>
      </c>
      <c r="T146" s="247">
        <f>S146*H146</f>
        <v>0</v>
      </c>
      <c r="AR146" s="26" t="s">
        <v>204</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204</v>
      </c>
      <c r="BM146" s="26" t="s">
        <v>396</v>
      </c>
    </row>
    <row r="147" spans="2:47" s="1" customFormat="1" ht="13.5">
      <c r="B147" s="49"/>
      <c r="C147" s="77"/>
      <c r="D147" s="253" t="s">
        <v>237</v>
      </c>
      <c r="E147" s="77"/>
      <c r="F147" s="254" t="s">
        <v>3180</v>
      </c>
      <c r="G147" s="77"/>
      <c r="H147" s="77"/>
      <c r="I147" s="207"/>
      <c r="J147" s="77"/>
      <c r="K147" s="77"/>
      <c r="L147" s="75"/>
      <c r="M147" s="255"/>
      <c r="N147" s="50"/>
      <c r="O147" s="50"/>
      <c r="P147" s="50"/>
      <c r="Q147" s="50"/>
      <c r="R147" s="50"/>
      <c r="S147" s="50"/>
      <c r="T147" s="98"/>
      <c r="AT147" s="26" t="s">
        <v>237</v>
      </c>
      <c r="AU147" s="26" t="s">
        <v>88</v>
      </c>
    </row>
    <row r="148" spans="2:51" s="13" customFormat="1" ht="13.5">
      <c r="B148" s="266"/>
      <c r="C148" s="267"/>
      <c r="D148" s="253" t="s">
        <v>244</v>
      </c>
      <c r="E148" s="268" t="s">
        <v>34</v>
      </c>
      <c r="F148" s="269" t="s">
        <v>3181</v>
      </c>
      <c r="G148" s="267"/>
      <c r="H148" s="270">
        <v>1.368</v>
      </c>
      <c r="I148" s="271"/>
      <c r="J148" s="267"/>
      <c r="K148" s="267"/>
      <c r="L148" s="272"/>
      <c r="M148" s="273"/>
      <c r="N148" s="274"/>
      <c r="O148" s="274"/>
      <c r="P148" s="274"/>
      <c r="Q148" s="274"/>
      <c r="R148" s="274"/>
      <c r="S148" s="274"/>
      <c r="T148" s="275"/>
      <c r="AT148" s="276" t="s">
        <v>244</v>
      </c>
      <c r="AU148" s="276" t="s">
        <v>88</v>
      </c>
      <c r="AV148" s="13" t="s">
        <v>88</v>
      </c>
      <c r="AW148" s="13" t="s">
        <v>41</v>
      </c>
      <c r="AX148" s="13" t="s">
        <v>78</v>
      </c>
      <c r="AY148" s="276" t="s">
        <v>187</v>
      </c>
    </row>
    <row r="149" spans="2:51" s="14" customFormat="1" ht="13.5">
      <c r="B149" s="277"/>
      <c r="C149" s="278"/>
      <c r="D149" s="253" t="s">
        <v>244</v>
      </c>
      <c r="E149" s="279" t="s">
        <v>34</v>
      </c>
      <c r="F149" s="280" t="s">
        <v>251</v>
      </c>
      <c r="G149" s="278"/>
      <c r="H149" s="281">
        <v>1.368</v>
      </c>
      <c r="I149" s="282"/>
      <c r="J149" s="278"/>
      <c r="K149" s="278"/>
      <c r="L149" s="283"/>
      <c r="M149" s="284"/>
      <c r="N149" s="285"/>
      <c r="O149" s="285"/>
      <c r="P149" s="285"/>
      <c r="Q149" s="285"/>
      <c r="R149" s="285"/>
      <c r="S149" s="285"/>
      <c r="T149" s="286"/>
      <c r="AT149" s="287" t="s">
        <v>244</v>
      </c>
      <c r="AU149" s="287" t="s">
        <v>88</v>
      </c>
      <c r="AV149" s="14" t="s">
        <v>204</v>
      </c>
      <c r="AW149" s="14" t="s">
        <v>41</v>
      </c>
      <c r="AX149" s="14" t="s">
        <v>86</v>
      </c>
      <c r="AY149" s="287" t="s">
        <v>187</v>
      </c>
    </row>
    <row r="150" spans="2:65" s="1" customFormat="1" ht="25.5" customHeight="1">
      <c r="B150" s="49"/>
      <c r="C150" s="237" t="s">
        <v>329</v>
      </c>
      <c r="D150" s="237" t="s">
        <v>190</v>
      </c>
      <c r="E150" s="238" t="s">
        <v>3182</v>
      </c>
      <c r="F150" s="239" t="s">
        <v>3183</v>
      </c>
      <c r="G150" s="240" t="s">
        <v>254</v>
      </c>
      <c r="H150" s="241">
        <v>27</v>
      </c>
      <c r="I150" s="242"/>
      <c r="J150" s="243">
        <f>ROUND(I150*H150,2)</f>
        <v>0</v>
      </c>
      <c r="K150" s="239" t="s">
        <v>194</v>
      </c>
      <c r="L150" s="75"/>
      <c r="M150" s="244" t="s">
        <v>34</v>
      </c>
      <c r="N150" s="245" t="s">
        <v>49</v>
      </c>
      <c r="O150" s="50"/>
      <c r="P150" s="246">
        <f>O150*H150</f>
        <v>0</v>
      </c>
      <c r="Q150" s="246">
        <v>0</v>
      </c>
      <c r="R150" s="246">
        <f>Q150*H150</f>
        <v>0</v>
      </c>
      <c r="S150" s="246">
        <v>0</v>
      </c>
      <c r="T150" s="247">
        <f>S150*H150</f>
        <v>0</v>
      </c>
      <c r="AR150" s="26" t="s">
        <v>204</v>
      </c>
      <c r="AT150" s="26" t="s">
        <v>190</v>
      </c>
      <c r="AU150" s="26" t="s">
        <v>88</v>
      </c>
      <c r="AY150" s="26" t="s">
        <v>187</v>
      </c>
      <c r="BE150" s="248">
        <f>IF(N150="základní",J150,0)</f>
        <v>0</v>
      </c>
      <c r="BF150" s="248">
        <f>IF(N150="snížená",J150,0)</f>
        <v>0</v>
      </c>
      <c r="BG150" s="248">
        <f>IF(N150="zákl. přenesená",J150,0)</f>
        <v>0</v>
      </c>
      <c r="BH150" s="248">
        <f>IF(N150="sníž. přenesená",J150,0)</f>
        <v>0</v>
      </c>
      <c r="BI150" s="248">
        <f>IF(N150="nulová",J150,0)</f>
        <v>0</v>
      </c>
      <c r="BJ150" s="26" t="s">
        <v>86</v>
      </c>
      <c r="BK150" s="248">
        <f>ROUND(I150*H150,2)</f>
        <v>0</v>
      </c>
      <c r="BL150" s="26" t="s">
        <v>204</v>
      </c>
      <c r="BM150" s="26" t="s">
        <v>407</v>
      </c>
    </row>
    <row r="151" spans="2:47" s="1" customFormat="1" ht="13.5">
      <c r="B151" s="49"/>
      <c r="C151" s="77"/>
      <c r="D151" s="253" t="s">
        <v>237</v>
      </c>
      <c r="E151" s="77"/>
      <c r="F151" s="254" t="s">
        <v>3184</v>
      </c>
      <c r="G151" s="77"/>
      <c r="H151" s="77"/>
      <c r="I151" s="207"/>
      <c r="J151" s="77"/>
      <c r="K151" s="77"/>
      <c r="L151" s="75"/>
      <c r="M151" s="255"/>
      <c r="N151" s="50"/>
      <c r="O151" s="50"/>
      <c r="P151" s="50"/>
      <c r="Q151" s="50"/>
      <c r="R151" s="50"/>
      <c r="S151" s="50"/>
      <c r="T151" s="98"/>
      <c r="AT151" s="26" t="s">
        <v>237</v>
      </c>
      <c r="AU151" s="26" t="s">
        <v>88</v>
      </c>
    </row>
    <row r="152" spans="2:51" s="13" customFormat="1" ht="13.5">
      <c r="B152" s="266"/>
      <c r="C152" s="267"/>
      <c r="D152" s="253" t="s">
        <v>244</v>
      </c>
      <c r="E152" s="268" t="s">
        <v>34</v>
      </c>
      <c r="F152" s="269" t="s">
        <v>3185</v>
      </c>
      <c r="G152" s="267"/>
      <c r="H152" s="270">
        <v>27</v>
      </c>
      <c r="I152" s="271"/>
      <c r="J152" s="267"/>
      <c r="K152" s="267"/>
      <c r="L152" s="272"/>
      <c r="M152" s="273"/>
      <c r="N152" s="274"/>
      <c r="O152" s="274"/>
      <c r="P152" s="274"/>
      <c r="Q152" s="274"/>
      <c r="R152" s="274"/>
      <c r="S152" s="274"/>
      <c r="T152" s="275"/>
      <c r="AT152" s="276" t="s">
        <v>244</v>
      </c>
      <c r="AU152" s="276" t="s">
        <v>88</v>
      </c>
      <c r="AV152" s="13" t="s">
        <v>88</v>
      </c>
      <c r="AW152" s="13" t="s">
        <v>41</v>
      </c>
      <c r="AX152" s="13" t="s">
        <v>78</v>
      </c>
      <c r="AY152" s="276" t="s">
        <v>187</v>
      </c>
    </row>
    <row r="153" spans="2:51" s="14" customFormat="1" ht="13.5">
      <c r="B153" s="277"/>
      <c r="C153" s="278"/>
      <c r="D153" s="253" t="s">
        <v>244</v>
      </c>
      <c r="E153" s="279" t="s">
        <v>34</v>
      </c>
      <c r="F153" s="280" t="s">
        <v>251</v>
      </c>
      <c r="G153" s="278"/>
      <c r="H153" s="281">
        <v>27</v>
      </c>
      <c r="I153" s="282"/>
      <c r="J153" s="278"/>
      <c r="K153" s="278"/>
      <c r="L153" s="283"/>
      <c r="M153" s="284"/>
      <c r="N153" s="285"/>
      <c r="O153" s="285"/>
      <c r="P153" s="285"/>
      <c r="Q153" s="285"/>
      <c r="R153" s="285"/>
      <c r="S153" s="285"/>
      <c r="T153" s="286"/>
      <c r="AT153" s="287" t="s">
        <v>244</v>
      </c>
      <c r="AU153" s="287" t="s">
        <v>88</v>
      </c>
      <c r="AV153" s="14" t="s">
        <v>204</v>
      </c>
      <c r="AW153" s="14" t="s">
        <v>41</v>
      </c>
      <c r="AX153" s="14" t="s">
        <v>86</v>
      </c>
      <c r="AY153" s="287" t="s">
        <v>187</v>
      </c>
    </row>
    <row r="154" spans="2:65" s="1" customFormat="1" ht="38.25" customHeight="1">
      <c r="B154" s="49"/>
      <c r="C154" s="237" t="s">
        <v>10</v>
      </c>
      <c r="D154" s="237" t="s">
        <v>190</v>
      </c>
      <c r="E154" s="238" t="s">
        <v>3186</v>
      </c>
      <c r="F154" s="239" t="s">
        <v>3187</v>
      </c>
      <c r="G154" s="240" t="s">
        <v>254</v>
      </c>
      <c r="H154" s="241">
        <v>56.301</v>
      </c>
      <c r="I154" s="242"/>
      <c r="J154" s="243">
        <f>ROUND(I154*H154,2)</f>
        <v>0</v>
      </c>
      <c r="K154" s="239" t="s">
        <v>194</v>
      </c>
      <c r="L154" s="75"/>
      <c r="M154" s="244" t="s">
        <v>34</v>
      </c>
      <c r="N154" s="245" t="s">
        <v>49</v>
      </c>
      <c r="O154" s="50"/>
      <c r="P154" s="246">
        <f>O154*H154</f>
        <v>0</v>
      </c>
      <c r="Q154" s="246">
        <v>0</v>
      </c>
      <c r="R154" s="246">
        <f>Q154*H154</f>
        <v>0</v>
      </c>
      <c r="S154" s="246">
        <v>0</v>
      </c>
      <c r="T154" s="247">
        <f>S154*H154</f>
        <v>0</v>
      </c>
      <c r="AR154" s="26" t="s">
        <v>204</v>
      </c>
      <c r="AT154" s="26" t="s">
        <v>190</v>
      </c>
      <c r="AU154" s="26" t="s">
        <v>88</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204</v>
      </c>
      <c r="BM154" s="26" t="s">
        <v>419</v>
      </c>
    </row>
    <row r="155" spans="2:47" s="1" customFormat="1" ht="13.5">
      <c r="B155" s="49"/>
      <c r="C155" s="77"/>
      <c r="D155" s="253" t="s">
        <v>237</v>
      </c>
      <c r="E155" s="77"/>
      <c r="F155" s="254" t="s">
        <v>3188</v>
      </c>
      <c r="G155" s="77"/>
      <c r="H155" s="77"/>
      <c r="I155" s="207"/>
      <c r="J155" s="77"/>
      <c r="K155" s="77"/>
      <c r="L155" s="75"/>
      <c r="M155" s="255"/>
      <c r="N155" s="50"/>
      <c r="O155" s="50"/>
      <c r="P155" s="50"/>
      <c r="Q155" s="50"/>
      <c r="R155" s="50"/>
      <c r="S155" s="50"/>
      <c r="T155" s="98"/>
      <c r="AT155" s="26" t="s">
        <v>237</v>
      </c>
      <c r="AU155" s="26" t="s">
        <v>88</v>
      </c>
    </row>
    <row r="156" spans="2:65" s="1" customFormat="1" ht="38.25" customHeight="1">
      <c r="B156" s="49"/>
      <c r="C156" s="237" t="s">
        <v>338</v>
      </c>
      <c r="D156" s="237" t="s">
        <v>190</v>
      </c>
      <c r="E156" s="238" t="s">
        <v>3189</v>
      </c>
      <c r="F156" s="239" t="s">
        <v>3190</v>
      </c>
      <c r="G156" s="240" t="s">
        <v>254</v>
      </c>
      <c r="H156" s="241">
        <v>56.301</v>
      </c>
      <c r="I156" s="242"/>
      <c r="J156" s="243">
        <f>ROUND(I156*H156,2)</f>
        <v>0</v>
      </c>
      <c r="K156" s="239" t="s">
        <v>194</v>
      </c>
      <c r="L156" s="75"/>
      <c r="M156" s="244" t="s">
        <v>34</v>
      </c>
      <c r="N156" s="245" t="s">
        <v>49</v>
      </c>
      <c r="O156" s="50"/>
      <c r="P156" s="246">
        <f>O156*H156</f>
        <v>0</v>
      </c>
      <c r="Q156" s="246">
        <v>0</v>
      </c>
      <c r="R156" s="246">
        <f>Q156*H156</f>
        <v>0</v>
      </c>
      <c r="S156" s="246">
        <v>0</v>
      </c>
      <c r="T156" s="247">
        <f>S156*H156</f>
        <v>0</v>
      </c>
      <c r="AR156" s="26" t="s">
        <v>204</v>
      </c>
      <c r="AT156" s="26" t="s">
        <v>190</v>
      </c>
      <c r="AU156" s="26" t="s">
        <v>88</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204</v>
      </c>
      <c r="BM156" s="26" t="s">
        <v>426</v>
      </c>
    </row>
    <row r="157" spans="2:47" s="1" customFormat="1" ht="13.5">
      <c r="B157" s="49"/>
      <c r="C157" s="77"/>
      <c r="D157" s="253" t="s">
        <v>237</v>
      </c>
      <c r="E157" s="77"/>
      <c r="F157" s="254" t="s">
        <v>3188</v>
      </c>
      <c r="G157" s="77"/>
      <c r="H157" s="77"/>
      <c r="I157" s="207"/>
      <c r="J157" s="77"/>
      <c r="K157" s="77"/>
      <c r="L157" s="75"/>
      <c r="M157" s="255"/>
      <c r="N157" s="50"/>
      <c r="O157" s="50"/>
      <c r="P157" s="50"/>
      <c r="Q157" s="50"/>
      <c r="R157" s="50"/>
      <c r="S157" s="50"/>
      <c r="T157" s="98"/>
      <c r="AT157" s="26" t="s">
        <v>237</v>
      </c>
      <c r="AU157" s="26" t="s">
        <v>88</v>
      </c>
    </row>
    <row r="158" spans="2:65" s="1" customFormat="1" ht="38.25" customHeight="1">
      <c r="B158" s="49"/>
      <c r="C158" s="237" t="s">
        <v>343</v>
      </c>
      <c r="D158" s="237" t="s">
        <v>190</v>
      </c>
      <c r="E158" s="238" t="s">
        <v>3191</v>
      </c>
      <c r="F158" s="239" t="s">
        <v>3192</v>
      </c>
      <c r="G158" s="240" t="s">
        <v>254</v>
      </c>
      <c r="H158" s="241">
        <v>45.04</v>
      </c>
      <c r="I158" s="242"/>
      <c r="J158" s="243">
        <f>ROUND(I158*H158,2)</f>
        <v>0</v>
      </c>
      <c r="K158" s="239" t="s">
        <v>194</v>
      </c>
      <c r="L158" s="75"/>
      <c r="M158" s="244" t="s">
        <v>34</v>
      </c>
      <c r="N158" s="245" t="s">
        <v>49</v>
      </c>
      <c r="O158" s="50"/>
      <c r="P158" s="246">
        <f>O158*H158</f>
        <v>0</v>
      </c>
      <c r="Q158" s="246">
        <v>0</v>
      </c>
      <c r="R158" s="246">
        <f>Q158*H158</f>
        <v>0</v>
      </c>
      <c r="S158" s="246">
        <v>0</v>
      </c>
      <c r="T158" s="247">
        <f>S158*H158</f>
        <v>0</v>
      </c>
      <c r="AR158" s="26" t="s">
        <v>204</v>
      </c>
      <c r="AT158" s="26" t="s">
        <v>190</v>
      </c>
      <c r="AU158" s="26" t="s">
        <v>88</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204</v>
      </c>
      <c r="BM158" s="26" t="s">
        <v>604</v>
      </c>
    </row>
    <row r="159" spans="2:47" s="1" customFormat="1" ht="13.5">
      <c r="B159" s="49"/>
      <c r="C159" s="77"/>
      <c r="D159" s="253" t="s">
        <v>237</v>
      </c>
      <c r="E159" s="77"/>
      <c r="F159" s="254" t="s">
        <v>3188</v>
      </c>
      <c r="G159" s="77"/>
      <c r="H159" s="77"/>
      <c r="I159" s="207"/>
      <c r="J159" s="77"/>
      <c r="K159" s="77"/>
      <c r="L159" s="75"/>
      <c r="M159" s="255"/>
      <c r="N159" s="50"/>
      <c r="O159" s="50"/>
      <c r="P159" s="50"/>
      <c r="Q159" s="50"/>
      <c r="R159" s="50"/>
      <c r="S159" s="50"/>
      <c r="T159" s="98"/>
      <c r="AT159" s="26" t="s">
        <v>237</v>
      </c>
      <c r="AU159" s="26" t="s">
        <v>88</v>
      </c>
    </row>
    <row r="160" spans="2:51" s="13" customFormat="1" ht="13.5">
      <c r="B160" s="266"/>
      <c r="C160" s="267"/>
      <c r="D160" s="253" t="s">
        <v>244</v>
      </c>
      <c r="E160" s="268" t="s">
        <v>34</v>
      </c>
      <c r="F160" s="269" t="s">
        <v>3193</v>
      </c>
      <c r="G160" s="267"/>
      <c r="H160" s="270">
        <v>45.04</v>
      </c>
      <c r="I160" s="271"/>
      <c r="J160" s="267"/>
      <c r="K160" s="267"/>
      <c r="L160" s="272"/>
      <c r="M160" s="273"/>
      <c r="N160" s="274"/>
      <c r="O160" s="274"/>
      <c r="P160" s="274"/>
      <c r="Q160" s="274"/>
      <c r="R160" s="274"/>
      <c r="S160" s="274"/>
      <c r="T160" s="275"/>
      <c r="AT160" s="276" t="s">
        <v>244</v>
      </c>
      <c r="AU160" s="276" t="s">
        <v>88</v>
      </c>
      <c r="AV160" s="13" t="s">
        <v>88</v>
      </c>
      <c r="AW160" s="13" t="s">
        <v>41</v>
      </c>
      <c r="AX160" s="13" t="s">
        <v>78</v>
      </c>
      <c r="AY160" s="276" t="s">
        <v>187</v>
      </c>
    </row>
    <row r="161" spans="2:51" s="14" customFormat="1" ht="13.5">
      <c r="B161" s="277"/>
      <c r="C161" s="278"/>
      <c r="D161" s="253" t="s">
        <v>244</v>
      </c>
      <c r="E161" s="279" t="s">
        <v>34</v>
      </c>
      <c r="F161" s="280" t="s">
        <v>251</v>
      </c>
      <c r="G161" s="278"/>
      <c r="H161" s="281">
        <v>45.04</v>
      </c>
      <c r="I161" s="282"/>
      <c r="J161" s="278"/>
      <c r="K161" s="278"/>
      <c r="L161" s="283"/>
      <c r="M161" s="284"/>
      <c r="N161" s="285"/>
      <c r="O161" s="285"/>
      <c r="P161" s="285"/>
      <c r="Q161" s="285"/>
      <c r="R161" s="285"/>
      <c r="S161" s="285"/>
      <c r="T161" s="286"/>
      <c r="AT161" s="287" t="s">
        <v>244</v>
      </c>
      <c r="AU161" s="287" t="s">
        <v>88</v>
      </c>
      <c r="AV161" s="14" t="s">
        <v>204</v>
      </c>
      <c r="AW161" s="14" t="s">
        <v>41</v>
      </c>
      <c r="AX161" s="14" t="s">
        <v>86</v>
      </c>
      <c r="AY161" s="287" t="s">
        <v>187</v>
      </c>
    </row>
    <row r="162" spans="2:65" s="1" customFormat="1" ht="38.25" customHeight="1">
      <c r="B162" s="49"/>
      <c r="C162" s="237" t="s">
        <v>348</v>
      </c>
      <c r="D162" s="237" t="s">
        <v>190</v>
      </c>
      <c r="E162" s="238" t="s">
        <v>3194</v>
      </c>
      <c r="F162" s="239" t="s">
        <v>3195</v>
      </c>
      <c r="G162" s="240" t="s">
        <v>254</v>
      </c>
      <c r="H162" s="241">
        <v>45.04</v>
      </c>
      <c r="I162" s="242"/>
      <c r="J162" s="243">
        <f>ROUND(I162*H162,2)</f>
        <v>0</v>
      </c>
      <c r="K162" s="239" t="s">
        <v>194</v>
      </c>
      <c r="L162" s="75"/>
      <c r="M162" s="244" t="s">
        <v>34</v>
      </c>
      <c r="N162" s="245" t="s">
        <v>49</v>
      </c>
      <c r="O162" s="50"/>
      <c r="P162" s="246">
        <f>O162*H162</f>
        <v>0</v>
      </c>
      <c r="Q162" s="246">
        <v>0</v>
      </c>
      <c r="R162" s="246">
        <f>Q162*H162</f>
        <v>0</v>
      </c>
      <c r="S162" s="246">
        <v>0</v>
      </c>
      <c r="T162" s="247">
        <f>S162*H162</f>
        <v>0</v>
      </c>
      <c r="AR162" s="26" t="s">
        <v>204</v>
      </c>
      <c r="AT162" s="26" t="s">
        <v>190</v>
      </c>
      <c r="AU162" s="26" t="s">
        <v>88</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204</v>
      </c>
      <c r="BM162" s="26" t="s">
        <v>733</v>
      </c>
    </row>
    <row r="163" spans="2:47" s="1" customFormat="1" ht="13.5">
      <c r="B163" s="49"/>
      <c r="C163" s="77"/>
      <c r="D163" s="253" t="s">
        <v>237</v>
      </c>
      <c r="E163" s="77"/>
      <c r="F163" s="254" t="s">
        <v>3188</v>
      </c>
      <c r="G163" s="77"/>
      <c r="H163" s="77"/>
      <c r="I163" s="207"/>
      <c r="J163" s="77"/>
      <c r="K163" s="77"/>
      <c r="L163" s="75"/>
      <c r="M163" s="255"/>
      <c r="N163" s="50"/>
      <c r="O163" s="50"/>
      <c r="P163" s="50"/>
      <c r="Q163" s="50"/>
      <c r="R163" s="50"/>
      <c r="S163" s="50"/>
      <c r="T163" s="98"/>
      <c r="AT163" s="26" t="s">
        <v>237</v>
      </c>
      <c r="AU163" s="26" t="s">
        <v>88</v>
      </c>
    </row>
    <row r="164" spans="2:65" s="1" customFormat="1" ht="38.25" customHeight="1">
      <c r="B164" s="49"/>
      <c r="C164" s="237" t="s">
        <v>352</v>
      </c>
      <c r="D164" s="237" t="s">
        <v>190</v>
      </c>
      <c r="E164" s="238" t="s">
        <v>3196</v>
      </c>
      <c r="F164" s="239" t="s">
        <v>3197</v>
      </c>
      <c r="G164" s="240" t="s">
        <v>254</v>
      </c>
      <c r="H164" s="241">
        <v>11.26</v>
      </c>
      <c r="I164" s="242"/>
      <c r="J164" s="243">
        <f>ROUND(I164*H164,2)</f>
        <v>0</v>
      </c>
      <c r="K164" s="239" t="s">
        <v>194</v>
      </c>
      <c r="L164" s="75"/>
      <c r="M164" s="244" t="s">
        <v>34</v>
      </c>
      <c r="N164" s="245" t="s">
        <v>49</v>
      </c>
      <c r="O164" s="50"/>
      <c r="P164" s="246">
        <f>O164*H164</f>
        <v>0</v>
      </c>
      <c r="Q164" s="246">
        <v>0.01046</v>
      </c>
      <c r="R164" s="246">
        <f>Q164*H164</f>
        <v>0.1177796</v>
      </c>
      <c r="S164" s="246">
        <v>0</v>
      </c>
      <c r="T164" s="247">
        <f>S164*H164</f>
        <v>0</v>
      </c>
      <c r="AR164" s="26" t="s">
        <v>204</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204</v>
      </c>
      <c r="BM164" s="26" t="s">
        <v>741</v>
      </c>
    </row>
    <row r="165" spans="2:47" s="1" customFormat="1" ht="13.5">
      <c r="B165" s="49"/>
      <c r="C165" s="77"/>
      <c r="D165" s="253" t="s">
        <v>237</v>
      </c>
      <c r="E165" s="77"/>
      <c r="F165" s="254" t="s">
        <v>3188</v>
      </c>
      <c r="G165" s="77"/>
      <c r="H165" s="77"/>
      <c r="I165" s="207"/>
      <c r="J165" s="77"/>
      <c r="K165" s="77"/>
      <c r="L165" s="75"/>
      <c r="M165" s="255"/>
      <c r="N165" s="50"/>
      <c r="O165" s="50"/>
      <c r="P165" s="50"/>
      <c r="Q165" s="50"/>
      <c r="R165" s="50"/>
      <c r="S165" s="50"/>
      <c r="T165" s="98"/>
      <c r="AT165" s="26" t="s">
        <v>237</v>
      </c>
      <c r="AU165" s="26" t="s">
        <v>88</v>
      </c>
    </row>
    <row r="166" spans="2:51" s="13" customFormat="1" ht="13.5">
      <c r="B166" s="266"/>
      <c r="C166" s="267"/>
      <c r="D166" s="253" t="s">
        <v>244</v>
      </c>
      <c r="E166" s="268" t="s">
        <v>34</v>
      </c>
      <c r="F166" s="269" t="s">
        <v>3198</v>
      </c>
      <c r="G166" s="267"/>
      <c r="H166" s="270">
        <v>11.26</v>
      </c>
      <c r="I166" s="271"/>
      <c r="J166" s="267"/>
      <c r="K166" s="267"/>
      <c r="L166" s="272"/>
      <c r="M166" s="273"/>
      <c r="N166" s="274"/>
      <c r="O166" s="274"/>
      <c r="P166" s="274"/>
      <c r="Q166" s="274"/>
      <c r="R166" s="274"/>
      <c r="S166" s="274"/>
      <c r="T166" s="275"/>
      <c r="AT166" s="276" t="s">
        <v>244</v>
      </c>
      <c r="AU166" s="276" t="s">
        <v>88</v>
      </c>
      <c r="AV166" s="13" t="s">
        <v>88</v>
      </c>
      <c r="AW166" s="13" t="s">
        <v>41</v>
      </c>
      <c r="AX166" s="13" t="s">
        <v>78</v>
      </c>
      <c r="AY166" s="276" t="s">
        <v>187</v>
      </c>
    </row>
    <row r="167" spans="2:51" s="14" customFormat="1" ht="13.5">
      <c r="B167" s="277"/>
      <c r="C167" s="278"/>
      <c r="D167" s="253" t="s">
        <v>244</v>
      </c>
      <c r="E167" s="279" t="s">
        <v>34</v>
      </c>
      <c r="F167" s="280" t="s">
        <v>251</v>
      </c>
      <c r="G167" s="278"/>
      <c r="H167" s="281">
        <v>11.26</v>
      </c>
      <c r="I167" s="282"/>
      <c r="J167" s="278"/>
      <c r="K167" s="278"/>
      <c r="L167" s="283"/>
      <c r="M167" s="284"/>
      <c r="N167" s="285"/>
      <c r="O167" s="285"/>
      <c r="P167" s="285"/>
      <c r="Q167" s="285"/>
      <c r="R167" s="285"/>
      <c r="S167" s="285"/>
      <c r="T167" s="286"/>
      <c r="AT167" s="287" t="s">
        <v>244</v>
      </c>
      <c r="AU167" s="287" t="s">
        <v>88</v>
      </c>
      <c r="AV167" s="14" t="s">
        <v>204</v>
      </c>
      <c r="AW167" s="14" t="s">
        <v>41</v>
      </c>
      <c r="AX167" s="14" t="s">
        <v>86</v>
      </c>
      <c r="AY167" s="287" t="s">
        <v>187</v>
      </c>
    </row>
    <row r="168" spans="2:65" s="1" customFormat="1" ht="25.5" customHeight="1">
      <c r="B168" s="49"/>
      <c r="C168" s="237" t="s">
        <v>356</v>
      </c>
      <c r="D168" s="237" t="s">
        <v>190</v>
      </c>
      <c r="E168" s="238" t="s">
        <v>487</v>
      </c>
      <c r="F168" s="239" t="s">
        <v>488</v>
      </c>
      <c r="G168" s="240" t="s">
        <v>235</v>
      </c>
      <c r="H168" s="241">
        <v>239.931</v>
      </c>
      <c r="I168" s="242"/>
      <c r="J168" s="243">
        <f>ROUND(I168*H168,2)</f>
        <v>0</v>
      </c>
      <c r="K168" s="239" t="s">
        <v>194</v>
      </c>
      <c r="L168" s="75"/>
      <c r="M168" s="244" t="s">
        <v>34</v>
      </c>
      <c r="N168" s="245" t="s">
        <v>49</v>
      </c>
      <c r="O168" s="50"/>
      <c r="P168" s="246">
        <f>O168*H168</f>
        <v>0</v>
      </c>
      <c r="Q168" s="246">
        <v>0.00084</v>
      </c>
      <c r="R168" s="246">
        <f>Q168*H168</f>
        <v>0.20154204</v>
      </c>
      <c r="S168" s="246">
        <v>0</v>
      </c>
      <c r="T168" s="247">
        <f>S168*H168</f>
        <v>0</v>
      </c>
      <c r="AR168" s="26" t="s">
        <v>204</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204</v>
      </c>
      <c r="BM168" s="26" t="s">
        <v>751</v>
      </c>
    </row>
    <row r="169" spans="2:47" s="1" customFormat="1" ht="13.5">
      <c r="B169" s="49"/>
      <c r="C169" s="77"/>
      <c r="D169" s="253" t="s">
        <v>237</v>
      </c>
      <c r="E169" s="77"/>
      <c r="F169" s="254" t="s">
        <v>490</v>
      </c>
      <c r="G169" s="77"/>
      <c r="H169" s="77"/>
      <c r="I169" s="207"/>
      <c r="J169" s="77"/>
      <c r="K169" s="77"/>
      <c r="L169" s="75"/>
      <c r="M169" s="255"/>
      <c r="N169" s="50"/>
      <c r="O169" s="50"/>
      <c r="P169" s="50"/>
      <c r="Q169" s="50"/>
      <c r="R169" s="50"/>
      <c r="S169" s="50"/>
      <c r="T169" s="98"/>
      <c r="AT169" s="26" t="s">
        <v>237</v>
      </c>
      <c r="AU169" s="26" t="s">
        <v>88</v>
      </c>
    </row>
    <row r="170" spans="2:51" s="13" customFormat="1" ht="13.5">
      <c r="B170" s="266"/>
      <c r="C170" s="267"/>
      <c r="D170" s="253" t="s">
        <v>244</v>
      </c>
      <c r="E170" s="268" t="s">
        <v>34</v>
      </c>
      <c r="F170" s="269" t="s">
        <v>3199</v>
      </c>
      <c r="G170" s="267"/>
      <c r="H170" s="270">
        <v>78.414</v>
      </c>
      <c r="I170" s="271"/>
      <c r="J170" s="267"/>
      <c r="K170" s="267"/>
      <c r="L170" s="272"/>
      <c r="M170" s="273"/>
      <c r="N170" s="274"/>
      <c r="O170" s="274"/>
      <c r="P170" s="274"/>
      <c r="Q170" s="274"/>
      <c r="R170" s="274"/>
      <c r="S170" s="274"/>
      <c r="T170" s="275"/>
      <c r="AT170" s="276" t="s">
        <v>244</v>
      </c>
      <c r="AU170" s="276" t="s">
        <v>88</v>
      </c>
      <c r="AV170" s="13" t="s">
        <v>88</v>
      </c>
      <c r="AW170" s="13" t="s">
        <v>41</v>
      </c>
      <c r="AX170" s="13" t="s">
        <v>78</v>
      </c>
      <c r="AY170" s="276" t="s">
        <v>187</v>
      </c>
    </row>
    <row r="171" spans="2:51" s="13" customFormat="1" ht="13.5">
      <c r="B171" s="266"/>
      <c r="C171" s="267"/>
      <c r="D171" s="253" t="s">
        <v>244</v>
      </c>
      <c r="E171" s="268" t="s">
        <v>34</v>
      </c>
      <c r="F171" s="269" t="s">
        <v>3200</v>
      </c>
      <c r="G171" s="267"/>
      <c r="H171" s="270">
        <v>33.948</v>
      </c>
      <c r="I171" s="271"/>
      <c r="J171" s="267"/>
      <c r="K171" s="267"/>
      <c r="L171" s="272"/>
      <c r="M171" s="273"/>
      <c r="N171" s="274"/>
      <c r="O171" s="274"/>
      <c r="P171" s="274"/>
      <c r="Q171" s="274"/>
      <c r="R171" s="274"/>
      <c r="S171" s="274"/>
      <c r="T171" s="275"/>
      <c r="AT171" s="276" t="s">
        <v>244</v>
      </c>
      <c r="AU171" s="276" t="s">
        <v>88</v>
      </c>
      <c r="AV171" s="13" t="s">
        <v>88</v>
      </c>
      <c r="AW171" s="13" t="s">
        <v>41</v>
      </c>
      <c r="AX171" s="13" t="s">
        <v>78</v>
      </c>
      <c r="AY171" s="276" t="s">
        <v>187</v>
      </c>
    </row>
    <row r="172" spans="2:51" s="13" customFormat="1" ht="13.5">
      <c r="B172" s="266"/>
      <c r="C172" s="267"/>
      <c r="D172" s="253" t="s">
        <v>244</v>
      </c>
      <c r="E172" s="268" t="s">
        <v>34</v>
      </c>
      <c r="F172" s="269" t="s">
        <v>3201</v>
      </c>
      <c r="G172" s="267"/>
      <c r="H172" s="270">
        <v>34.2</v>
      </c>
      <c r="I172" s="271"/>
      <c r="J172" s="267"/>
      <c r="K172" s="267"/>
      <c r="L172" s="272"/>
      <c r="M172" s="273"/>
      <c r="N172" s="274"/>
      <c r="O172" s="274"/>
      <c r="P172" s="274"/>
      <c r="Q172" s="274"/>
      <c r="R172" s="274"/>
      <c r="S172" s="274"/>
      <c r="T172" s="275"/>
      <c r="AT172" s="276" t="s">
        <v>244</v>
      </c>
      <c r="AU172" s="276" t="s">
        <v>88</v>
      </c>
      <c r="AV172" s="13" t="s">
        <v>88</v>
      </c>
      <c r="AW172" s="13" t="s">
        <v>41</v>
      </c>
      <c r="AX172" s="13" t="s">
        <v>78</v>
      </c>
      <c r="AY172" s="276" t="s">
        <v>187</v>
      </c>
    </row>
    <row r="173" spans="2:51" s="13" customFormat="1" ht="13.5">
      <c r="B173" s="266"/>
      <c r="C173" s="267"/>
      <c r="D173" s="253" t="s">
        <v>244</v>
      </c>
      <c r="E173" s="268" t="s">
        <v>34</v>
      </c>
      <c r="F173" s="269" t="s">
        <v>3202</v>
      </c>
      <c r="G173" s="267"/>
      <c r="H173" s="270">
        <v>75.544</v>
      </c>
      <c r="I173" s="271"/>
      <c r="J173" s="267"/>
      <c r="K173" s="267"/>
      <c r="L173" s="272"/>
      <c r="M173" s="273"/>
      <c r="N173" s="274"/>
      <c r="O173" s="274"/>
      <c r="P173" s="274"/>
      <c r="Q173" s="274"/>
      <c r="R173" s="274"/>
      <c r="S173" s="274"/>
      <c r="T173" s="275"/>
      <c r="AT173" s="276" t="s">
        <v>244</v>
      </c>
      <c r="AU173" s="276" t="s">
        <v>88</v>
      </c>
      <c r="AV173" s="13" t="s">
        <v>88</v>
      </c>
      <c r="AW173" s="13" t="s">
        <v>41</v>
      </c>
      <c r="AX173" s="13" t="s">
        <v>78</v>
      </c>
      <c r="AY173" s="276" t="s">
        <v>187</v>
      </c>
    </row>
    <row r="174" spans="2:51" s="13" customFormat="1" ht="13.5">
      <c r="B174" s="266"/>
      <c r="C174" s="267"/>
      <c r="D174" s="253" t="s">
        <v>244</v>
      </c>
      <c r="E174" s="268" t="s">
        <v>34</v>
      </c>
      <c r="F174" s="269" t="s">
        <v>3203</v>
      </c>
      <c r="G174" s="267"/>
      <c r="H174" s="270">
        <v>17.825</v>
      </c>
      <c r="I174" s="271"/>
      <c r="J174" s="267"/>
      <c r="K174" s="267"/>
      <c r="L174" s="272"/>
      <c r="M174" s="273"/>
      <c r="N174" s="274"/>
      <c r="O174" s="274"/>
      <c r="P174" s="274"/>
      <c r="Q174" s="274"/>
      <c r="R174" s="274"/>
      <c r="S174" s="274"/>
      <c r="T174" s="275"/>
      <c r="AT174" s="276" t="s">
        <v>244</v>
      </c>
      <c r="AU174" s="276" t="s">
        <v>88</v>
      </c>
      <c r="AV174" s="13" t="s">
        <v>88</v>
      </c>
      <c r="AW174" s="13" t="s">
        <v>41</v>
      </c>
      <c r="AX174" s="13" t="s">
        <v>78</v>
      </c>
      <c r="AY174" s="276" t="s">
        <v>187</v>
      </c>
    </row>
    <row r="175" spans="2:51" s="14" customFormat="1" ht="13.5">
      <c r="B175" s="277"/>
      <c r="C175" s="278"/>
      <c r="D175" s="253" t="s">
        <v>244</v>
      </c>
      <c r="E175" s="279" t="s">
        <v>34</v>
      </c>
      <c r="F175" s="280" t="s">
        <v>251</v>
      </c>
      <c r="G175" s="278"/>
      <c r="H175" s="281">
        <v>239.931</v>
      </c>
      <c r="I175" s="282"/>
      <c r="J175" s="278"/>
      <c r="K175" s="278"/>
      <c r="L175" s="283"/>
      <c r="M175" s="284"/>
      <c r="N175" s="285"/>
      <c r="O175" s="285"/>
      <c r="P175" s="285"/>
      <c r="Q175" s="285"/>
      <c r="R175" s="285"/>
      <c r="S175" s="285"/>
      <c r="T175" s="286"/>
      <c r="AT175" s="287" t="s">
        <v>244</v>
      </c>
      <c r="AU175" s="287" t="s">
        <v>88</v>
      </c>
      <c r="AV175" s="14" t="s">
        <v>204</v>
      </c>
      <c r="AW175" s="14" t="s">
        <v>41</v>
      </c>
      <c r="AX175" s="14" t="s">
        <v>86</v>
      </c>
      <c r="AY175" s="287" t="s">
        <v>187</v>
      </c>
    </row>
    <row r="176" spans="2:65" s="1" customFormat="1" ht="25.5" customHeight="1">
      <c r="B176" s="49"/>
      <c r="C176" s="237" t="s">
        <v>9</v>
      </c>
      <c r="D176" s="237" t="s">
        <v>190</v>
      </c>
      <c r="E176" s="238" t="s">
        <v>493</v>
      </c>
      <c r="F176" s="239" t="s">
        <v>494</v>
      </c>
      <c r="G176" s="240" t="s">
        <v>235</v>
      </c>
      <c r="H176" s="241">
        <v>239.931</v>
      </c>
      <c r="I176" s="242"/>
      <c r="J176" s="243">
        <f>ROUND(I176*H176,2)</f>
        <v>0</v>
      </c>
      <c r="K176" s="239" t="s">
        <v>194</v>
      </c>
      <c r="L176" s="75"/>
      <c r="M176" s="244" t="s">
        <v>34</v>
      </c>
      <c r="N176" s="245" t="s">
        <v>49</v>
      </c>
      <c r="O176" s="50"/>
      <c r="P176" s="246">
        <f>O176*H176</f>
        <v>0</v>
      </c>
      <c r="Q176" s="246">
        <v>0</v>
      </c>
      <c r="R176" s="246">
        <f>Q176*H176</f>
        <v>0</v>
      </c>
      <c r="S176" s="246">
        <v>0</v>
      </c>
      <c r="T176" s="247">
        <f>S176*H176</f>
        <v>0</v>
      </c>
      <c r="AR176" s="26" t="s">
        <v>204</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204</v>
      </c>
      <c r="BM176" s="26" t="s">
        <v>760</v>
      </c>
    </row>
    <row r="177" spans="2:65" s="1" customFormat="1" ht="38.25" customHeight="1">
      <c r="B177" s="49"/>
      <c r="C177" s="237" t="s">
        <v>371</v>
      </c>
      <c r="D177" s="237" t="s">
        <v>190</v>
      </c>
      <c r="E177" s="238" t="s">
        <v>3204</v>
      </c>
      <c r="F177" s="239" t="s">
        <v>3205</v>
      </c>
      <c r="G177" s="240" t="s">
        <v>254</v>
      </c>
      <c r="H177" s="241">
        <v>101.341</v>
      </c>
      <c r="I177" s="242"/>
      <c r="J177" s="243">
        <f>ROUND(I177*H177,2)</f>
        <v>0</v>
      </c>
      <c r="K177" s="239" t="s">
        <v>194</v>
      </c>
      <c r="L177" s="75"/>
      <c r="M177" s="244" t="s">
        <v>34</v>
      </c>
      <c r="N177" s="245" t="s">
        <v>49</v>
      </c>
      <c r="O177" s="50"/>
      <c r="P177" s="246">
        <f>O177*H177</f>
        <v>0</v>
      </c>
      <c r="Q177" s="246">
        <v>0</v>
      </c>
      <c r="R177" s="246">
        <f>Q177*H177</f>
        <v>0</v>
      </c>
      <c r="S177" s="246">
        <v>0</v>
      </c>
      <c r="T177" s="247">
        <f>S177*H177</f>
        <v>0</v>
      </c>
      <c r="AR177" s="26" t="s">
        <v>204</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204</v>
      </c>
      <c r="BM177" s="26" t="s">
        <v>770</v>
      </c>
    </row>
    <row r="178" spans="2:47" s="1" customFormat="1" ht="13.5">
      <c r="B178" s="49"/>
      <c r="C178" s="77"/>
      <c r="D178" s="253" t="s">
        <v>237</v>
      </c>
      <c r="E178" s="77"/>
      <c r="F178" s="254" t="s">
        <v>3206</v>
      </c>
      <c r="G178" s="77"/>
      <c r="H178" s="77"/>
      <c r="I178" s="207"/>
      <c r="J178" s="77"/>
      <c r="K178" s="77"/>
      <c r="L178" s="75"/>
      <c r="M178" s="255"/>
      <c r="N178" s="50"/>
      <c r="O178" s="50"/>
      <c r="P178" s="50"/>
      <c r="Q178" s="50"/>
      <c r="R178" s="50"/>
      <c r="S178" s="50"/>
      <c r="T178" s="98"/>
      <c r="AT178" s="26" t="s">
        <v>237</v>
      </c>
      <c r="AU178" s="26" t="s">
        <v>88</v>
      </c>
    </row>
    <row r="179" spans="2:51" s="13" customFormat="1" ht="13.5">
      <c r="B179" s="266"/>
      <c r="C179" s="267"/>
      <c r="D179" s="253" t="s">
        <v>244</v>
      </c>
      <c r="E179" s="268" t="s">
        <v>34</v>
      </c>
      <c r="F179" s="269" t="s">
        <v>3207</v>
      </c>
      <c r="G179" s="267"/>
      <c r="H179" s="270">
        <v>101.341</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pans="2:51" s="14" customFormat="1" ht="13.5">
      <c r="B180" s="277"/>
      <c r="C180" s="278"/>
      <c r="D180" s="253" t="s">
        <v>244</v>
      </c>
      <c r="E180" s="279" t="s">
        <v>34</v>
      </c>
      <c r="F180" s="280" t="s">
        <v>251</v>
      </c>
      <c r="G180" s="278"/>
      <c r="H180" s="281">
        <v>101.341</v>
      </c>
      <c r="I180" s="282"/>
      <c r="J180" s="278"/>
      <c r="K180" s="278"/>
      <c r="L180" s="283"/>
      <c r="M180" s="284"/>
      <c r="N180" s="285"/>
      <c r="O180" s="285"/>
      <c r="P180" s="285"/>
      <c r="Q180" s="285"/>
      <c r="R180" s="285"/>
      <c r="S180" s="285"/>
      <c r="T180" s="286"/>
      <c r="AT180" s="287" t="s">
        <v>244</v>
      </c>
      <c r="AU180" s="287" t="s">
        <v>88</v>
      </c>
      <c r="AV180" s="14" t="s">
        <v>204</v>
      </c>
      <c r="AW180" s="14" t="s">
        <v>41</v>
      </c>
      <c r="AX180" s="14" t="s">
        <v>86</v>
      </c>
      <c r="AY180" s="287" t="s">
        <v>187</v>
      </c>
    </row>
    <row r="181" spans="2:65" s="1" customFormat="1" ht="38.25" customHeight="1">
      <c r="B181" s="49"/>
      <c r="C181" s="237" t="s">
        <v>376</v>
      </c>
      <c r="D181" s="237" t="s">
        <v>190</v>
      </c>
      <c r="E181" s="238" t="s">
        <v>3208</v>
      </c>
      <c r="F181" s="239" t="s">
        <v>3209</v>
      </c>
      <c r="G181" s="240" t="s">
        <v>254</v>
      </c>
      <c r="H181" s="241">
        <v>11.26</v>
      </c>
      <c r="I181" s="242"/>
      <c r="J181" s="243">
        <f>ROUND(I181*H181,2)</f>
        <v>0</v>
      </c>
      <c r="K181" s="239" t="s">
        <v>194</v>
      </c>
      <c r="L181" s="75"/>
      <c r="M181" s="244" t="s">
        <v>34</v>
      </c>
      <c r="N181" s="245" t="s">
        <v>49</v>
      </c>
      <c r="O181" s="50"/>
      <c r="P181" s="246">
        <f>O181*H181</f>
        <v>0</v>
      </c>
      <c r="Q181" s="246">
        <v>0</v>
      </c>
      <c r="R181" s="246">
        <f>Q181*H181</f>
        <v>0</v>
      </c>
      <c r="S181" s="246">
        <v>0</v>
      </c>
      <c r="T181" s="247">
        <f>S181*H181</f>
        <v>0</v>
      </c>
      <c r="AR181" s="26" t="s">
        <v>204</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780</v>
      </c>
    </row>
    <row r="182" spans="2:47" s="1" customFormat="1" ht="13.5">
      <c r="B182" s="49"/>
      <c r="C182" s="77"/>
      <c r="D182" s="253" t="s">
        <v>237</v>
      </c>
      <c r="E182" s="77"/>
      <c r="F182" s="254" t="s">
        <v>3206</v>
      </c>
      <c r="G182" s="77"/>
      <c r="H182" s="77"/>
      <c r="I182" s="207"/>
      <c r="J182" s="77"/>
      <c r="K182" s="77"/>
      <c r="L182" s="75"/>
      <c r="M182" s="255"/>
      <c r="N182" s="50"/>
      <c r="O182" s="50"/>
      <c r="P182" s="50"/>
      <c r="Q182" s="50"/>
      <c r="R182" s="50"/>
      <c r="S182" s="50"/>
      <c r="T182" s="98"/>
      <c r="AT182" s="26" t="s">
        <v>237</v>
      </c>
      <c r="AU182" s="26" t="s">
        <v>88</v>
      </c>
    </row>
    <row r="183" spans="2:65" s="1" customFormat="1" ht="38.25" customHeight="1">
      <c r="B183" s="49"/>
      <c r="C183" s="237" t="s">
        <v>384</v>
      </c>
      <c r="D183" s="237" t="s">
        <v>190</v>
      </c>
      <c r="E183" s="238" t="s">
        <v>3210</v>
      </c>
      <c r="F183" s="239" t="s">
        <v>3211</v>
      </c>
      <c r="G183" s="240" t="s">
        <v>254</v>
      </c>
      <c r="H183" s="241">
        <v>100.784</v>
      </c>
      <c r="I183" s="242"/>
      <c r="J183" s="243">
        <f>ROUND(I183*H183,2)</f>
        <v>0</v>
      </c>
      <c r="K183" s="239" t="s">
        <v>194</v>
      </c>
      <c r="L183" s="75"/>
      <c r="M183" s="244" t="s">
        <v>34</v>
      </c>
      <c r="N183" s="245" t="s">
        <v>49</v>
      </c>
      <c r="O183" s="50"/>
      <c r="P183" s="246">
        <f>O183*H183</f>
        <v>0</v>
      </c>
      <c r="Q183" s="246">
        <v>0</v>
      </c>
      <c r="R183" s="246">
        <f>Q183*H183</f>
        <v>0</v>
      </c>
      <c r="S183" s="246">
        <v>0</v>
      </c>
      <c r="T183" s="247">
        <f>S183*H183</f>
        <v>0</v>
      </c>
      <c r="AR183" s="26" t="s">
        <v>204</v>
      </c>
      <c r="AT183" s="26" t="s">
        <v>190</v>
      </c>
      <c r="AU183" s="26" t="s">
        <v>88</v>
      </c>
      <c r="AY183" s="26" t="s">
        <v>187</v>
      </c>
      <c r="BE183" s="248">
        <f>IF(N183="základní",J183,0)</f>
        <v>0</v>
      </c>
      <c r="BF183" s="248">
        <f>IF(N183="snížená",J183,0)</f>
        <v>0</v>
      </c>
      <c r="BG183" s="248">
        <f>IF(N183="zákl. přenesená",J183,0)</f>
        <v>0</v>
      </c>
      <c r="BH183" s="248">
        <f>IF(N183="sníž. přenesená",J183,0)</f>
        <v>0</v>
      </c>
      <c r="BI183" s="248">
        <f>IF(N183="nulová",J183,0)</f>
        <v>0</v>
      </c>
      <c r="BJ183" s="26" t="s">
        <v>86</v>
      </c>
      <c r="BK183" s="248">
        <f>ROUND(I183*H183,2)</f>
        <v>0</v>
      </c>
      <c r="BL183" s="26" t="s">
        <v>204</v>
      </c>
      <c r="BM183" s="26" t="s">
        <v>790</v>
      </c>
    </row>
    <row r="184" spans="2:47" s="1" customFormat="1" ht="13.5">
      <c r="B184" s="49"/>
      <c r="C184" s="77"/>
      <c r="D184" s="253" t="s">
        <v>237</v>
      </c>
      <c r="E184" s="77"/>
      <c r="F184" s="254" t="s">
        <v>500</v>
      </c>
      <c r="G184" s="77"/>
      <c r="H184" s="77"/>
      <c r="I184" s="207"/>
      <c r="J184" s="77"/>
      <c r="K184" s="77"/>
      <c r="L184" s="75"/>
      <c r="M184" s="255"/>
      <c r="N184" s="50"/>
      <c r="O184" s="50"/>
      <c r="P184" s="50"/>
      <c r="Q184" s="50"/>
      <c r="R184" s="50"/>
      <c r="S184" s="50"/>
      <c r="T184" s="98"/>
      <c r="AT184" s="26" t="s">
        <v>237</v>
      </c>
      <c r="AU184" s="26" t="s">
        <v>88</v>
      </c>
    </row>
    <row r="185" spans="2:51" s="13" customFormat="1" ht="13.5">
      <c r="B185" s="266"/>
      <c r="C185" s="267"/>
      <c r="D185" s="253" t="s">
        <v>244</v>
      </c>
      <c r="E185" s="268" t="s">
        <v>34</v>
      </c>
      <c r="F185" s="269" t="s">
        <v>3212</v>
      </c>
      <c r="G185" s="267"/>
      <c r="H185" s="270">
        <v>100.784</v>
      </c>
      <c r="I185" s="271"/>
      <c r="J185" s="267"/>
      <c r="K185" s="267"/>
      <c r="L185" s="272"/>
      <c r="M185" s="273"/>
      <c r="N185" s="274"/>
      <c r="O185" s="274"/>
      <c r="P185" s="274"/>
      <c r="Q185" s="274"/>
      <c r="R185" s="274"/>
      <c r="S185" s="274"/>
      <c r="T185" s="275"/>
      <c r="AT185" s="276" t="s">
        <v>244</v>
      </c>
      <c r="AU185" s="276" t="s">
        <v>88</v>
      </c>
      <c r="AV185" s="13" t="s">
        <v>88</v>
      </c>
      <c r="AW185" s="13" t="s">
        <v>41</v>
      </c>
      <c r="AX185" s="13" t="s">
        <v>78</v>
      </c>
      <c r="AY185" s="276" t="s">
        <v>187</v>
      </c>
    </row>
    <row r="186" spans="2:51" s="14" customFormat="1" ht="13.5">
      <c r="B186" s="277"/>
      <c r="C186" s="278"/>
      <c r="D186" s="253" t="s">
        <v>244</v>
      </c>
      <c r="E186" s="279" t="s">
        <v>34</v>
      </c>
      <c r="F186" s="280" t="s">
        <v>251</v>
      </c>
      <c r="G186" s="278"/>
      <c r="H186" s="281">
        <v>100.784</v>
      </c>
      <c r="I186" s="282"/>
      <c r="J186" s="278"/>
      <c r="K186" s="278"/>
      <c r="L186" s="283"/>
      <c r="M186" s="284"/>
      <c r="N186" s="285"/>
      <c r="O186" s="285"/>
      <c r="P186" s="285"/>
      <c r="Q186" s="285"/>
      <c r="R186" s="285"/>
      <c r="S186" s="285"/>
      <c r="T186" s="286"/>
      <c r="AT186" s="287" t="s">
        <v>244</v>
      </c>
      <c r="AU186" s="287" t="s">
        <v>88</v>
      </c>
      <c r="AV186" s="14" t="s">
        <v>204</v>
      </c>
      <c r="AW186" s="14" t="s">
        <v>41</v>
      </c>
      <c r="AX186" s="14" t="s">
        <v>86</v>
      </c>
      <c r="AY186" s="287" t="s">
        <v>187</v>
      </c>
    </row>
    <row r="187" spans="2:65" s="1" customFormat="1" ht="38.25" customHeight="1">
      <c r="B187" s="49"/>
      <c r="C187" s="237" t="s">
        <v>390</v>
      </c>
      <c r="D187" s="237" t="s">
        <v>190</v>
      </c>
      <c r="E187" s="238" t="s">
        <v>497</v>
      </c>
      <c r="F187" s="239" t="s">
        <v>498</v>
      </c>
      <c r="G187" s="240" t="s">
        <v>254</v>
      </c>
      <c r="H187" s="241">
        <v>50.949</v>
      </c>
      <c r="I187" s="242"/>
      <c r="J187" s="243">
        <f>ROUND(I187*H187,2)</f>
        <v>0</v>
      </c>
      <c r="K187" s="239" t="s">
        <v>194</v>
      </c>
      <c r="L187" s="75"/>
      <c r="M187" s="244" t="s">
        <v>34</v>
      </c>
      <c r="N187" s="245" t="s">
        <v>49</v>
      </c>
      <c r="O187" s="50"/>
      <c r="P187" s="246">
        <f>O187*H187</f>
        <v>0</v>
      </c>
      <c r="Q187" s="246">
        <v>0</v>
      </c>
      <c r="R187" s="246">
        <f>Q187*H187</f>
        <v>0</v>
      </c>
      <c r="S187" s="246">
        <v>0</v>
      </c>
      <c r="T187" s="247">
        <f>S187*H187</f>
        <v>0</v>
      </c>
      <c r="AR187" s="26" t="s">
        <v>204</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204</v>
      </c>
      <c r="BM187" s="26" t="s">
        <v>800</v>
      </c>
    </row>
    <row r="188" spans="2:47" s="1" customFormat="1" ht="13.5">
      <c r="B188" s="49"/>
      <c r="C188" s="77"/>
      <c r="D188" s="253" t="s">
        <v>237</v>
      </c>
      <c r="E188" s="77"/>
      <c r="F188" s="254" t="s">
        <v>500</v>
      </c>
      <c r="G188" s="77"/>
      <c r="H188" s="77"/>
      <c r="I188" s="207"/>
      <c r="J188" s="77"/>
      <c r="K188" s="77"/>
      <c r="L188" s="75"/>
      <c r="M188" s="255"/>
      <c r="N188" s="50"/>
      <c r="O188" s="50"/>
      <c r="P188" s="50"/>
      <c r="Q188" s="50"/>
      <c r="R188" s="50"/>
      <c r="S188" s="50"/>
      <c r="T188" s="98"/>
      <c r="AT188" s="26" t="s">
        <v>237</v>
      </c>
      <c r="AU188" s="26" t="s">
        <v>88</v>
      </c>
    </row>
    <row r="189" spans="2:51" s="13" customFormat="1" ht="13.5">
      <c r="B189" s="266"/>
      <c r="C189" s="267"/>
      <c r="D189" s="253" t="s">
        <v>244</v>
      </c>
      <c r="E189" s="268" t="s">
        <v>34</v>
      </c>
      <c r="F189" s="269" t="s">
        <v>3213</v>
      </c>
      <c r="G189" s="267"/>
      <c r="H189" s="270">
        <v>50.949</v>
      </c>
      <c r="I189" s="271"/>
      <c r="J189" s="267"/>
      <c r="K189" s="267"/>
      <c r="L189" s="272"/>
      <c r="M189" s="273"/>
      <c r="N189" s="274"/>
      <c r="O189" s="274"/>
      <c r="P189" s="274"/>
      <c r="Q189" s="274"/>
      <c r="R189" s="274"/>
      <c r="S189" s="274"/>
      <c r="T189" s="275"/>
      <c r="AT189" s="276" t="s">
        <v>244</v>
      </c>
      <c r="AU189" s="276" t="s">
        <v>88</v>
      </c>
      <c r="AV189" s="13" t="s">
        <v>88</v>
      </c>
      <c r="AW189" s="13" t="s">
        <v>41</v>
      </c>
      <c r="AX189" s="13" t="s">
        <v>78</v>
      </c>
      <c r="AY189" s="276" t="s">
        <v>187</v>
      </c>
    </row>
    <row r="190" spans="2:51" s="14" customFormat="1" ht="13.5">
      <c r="B190" s="277"/>
      <c r="C190" s="278"/>
      <c r="D190" s="253" t="s">
        <v>244</v>
      </c>
      <c r="E190" s="279" t="s">
        <v>34</v>
      </c>
      <c r="F190" s="280" t="s">
        <v>251</v>
      </c>
      <c r="G190" s="278"/>
      <c r="H190" s="281">
        <v>50.949</v>
      </c>
      <c r="I190" s="282"/>
      <c r="J190" s="278"/>
      <c r="K190" s="278"/>
      <c r="L190" s="283"/>
      <c r="M190" s="284"/>
      <c r="N190" s="285"/>
      <c r="O190" s="285"/>
      <c r="P190" s="285"/>
      <c r="Q190" s="285"/>
      <c r="R190" s="285"/>
      <c r="S190" s="285"/>
      <c r="T190" s="286"/>
      <c r="AT190" s="287" t="s">
        <v>244</v>
      </c>
      <c r="AU190" s="287" t="s">
        <v>88</v>
      </c>
      <c r="AV190" s="14" t="s">
        <v>204</v>
      </c>
      <c r="AW190" s="14" t="s">
        <v>41</v>
      </c>
      <c r="AX190" s="14" t="s">
        <v>86</v>
      </c>
      <c r="AY190" s="287" t="s">
        <v>187</v>
      </c>
    </row>
    <row r="191" spans="2:65" s="1" customFormat="1" ht="51" customHeight="1">
      <c r="B191" s="49"/>
      <c r="C191" s="237" t="s">
        <v>396</v>
      </c>
      <c r="D191" s="237" t="s">
        <v>190</v>
      </c>
      <c r="E191" s="238" t="s">
        <v>3214</v>
      </c>
      <c r="F191" s="239" t="s">
        <v>3215</v>
      </c>
      <c r="G191" s="240" t="s">
        <v>254</v>
      </c>
      <c r="H191" s="241">
        <v>509.49</v>
      </c>
      <c r="I191" s="242"/>
      <c r="J191" s="243">
        <f>ROUND(I191*H191,2)</f>
        <v>0</v>
      </c>
      <c r="K191" s="239" t="s">
        <v>194</v>
      </c>
      <c r="L191" s="75"/>
      <c r="M191" s="244" t="s">
        <v>34</v>
      </c>
      <c r="N191" s="245" t="s">
        <v>49</v>
      </c>
      <c r="O191" s="50"/>
      <c r="P191" s="246">
        <f>O191*H191</f>
        <v>0</v>
      </c>
      <c r="Q191" s="246">
        <v>0</v>
      </c>
      <c r="R191" s="246">
        <f>Q191*H191</f>
        <v>0</v>
      </c>
      <c r="S191" s="246">
        <v>0</v>
      </c>
      <c r="T191" s="247">
        <f>S191*H191</f>
        <v>0</v>
      </c>
      <c r="AR191" s="26" t="s">
        <v>204</v>
      </c>
      <c r="AT191" s="26" t="s">
        <v>190</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204</v>
      </c>
      <c r="BM191" s="26" t="s">
        <v>810</v>
      </c>
    </row>
    <row r="192" spans="2:47" s="1" customFormat="1" ht="13.5">
      <c r="B192" s="49"/>
      <c r="C192" s="77"/>
      <c r="D192" s="253" t="s">
        <v>237</v>
      </c>
      <c r="E192" s="77"/>
      <c r="F192" s="254" t="s">
        <v>500</v>
      </c>
      <c r="G192" s="77"/>
      <c r="H192" s="77"/>
      <c r="I192" s="207"/>
      <c r="J192" s="77"/>
      <c r="K192" s="77"/>
      <c r="L192" s="75"/>
      <c r="M192" s="255"/>
      <c r="N192" s="50"/>
      <c r="O192" s="50"/>
      <c r="P192" s="50"/>
      <c r="Q192" s="50"/>
      <c r="R192" s="50"/>
      <c r="S192" s="50"/>
      <c r="T192" s="98"/>
      <c r="AT192" s="26" t="s">
        <v>237</v>
      </c>
      <c r="AU192" s="26" t="s">
        <v>88</v>
      </c>
    </row>
    <row r="193" spans="2:51" s="13" customFormat="1" ht="13.5">
      <c r="B193" s="266"/>
      <c r="C193" s="267"/>
      <c r="D193" s="253" t="s">
        <v>244</v>
      </c>
      <c r="E193" s="268" t="s">
        <v>34</v>
      </c>
      <c r="F193" s="269" t="s">
        <v>3216</v>
      </c>
      <c r="G193" s="267"/>
      <c r="H193" s="270">
        <v>509.49</v>
      </c>
      <c r="I193" s="271"/>
      <c r="J193" s="267"/>
      <c r="K193" s="267"/>
      <c r="L193" s="272"/>
      <c r="M193" s="273"/>
      <c r="N193" s="274"/>
      <c r="O193" s="274"/>
      <c r="P193" s="274"/>
      <c r="Q193" s="274"/>
      <c r="R193" s="274"/>
      <c r="S193" s="274"/>
      <c r="T193" s="275"/>
      <c r="AT193" s="276" t="s">
        <v>244</v>
      </c>
      <c r="AU193" s="276" t="s">
        <v>88</v>
      </c>
      <c r="AV193" s="13" t="s">
        <v>88</v>
      </c>
      <c r="AW193" s="13" t="s">
        <v>41</v>
      </c>
      <c r="AX193" s="13" t="s">
        <v>78</v>
      </c>
      <c r="AY193" s="276" t="s">
        <v>187</v>
      </c>
    </row>
    <row r="194" spans="2:51" s="14" customFormat="1" ht="13.5">
      <c r="B194" s="277"/>
      <c r="C194" s="278"/>
      <c r="D194" s="253" t="s">
        <v>244</v>
      </c>
      <c r="E194" s="279" t="s">
        <v>34</v>
      </c>
      <c r="F194" s="280" t="s">
        <v>251</v>
      </c>
      <c r="G194" s="278"/>
      <c r="H194" s="281">
        <v>509.49</v>
      </c>
      <c r="I194" s="282"/>
      <c r="J194" s="278"/>
      <c r="K194" s="278"/>
      <c r="L194" s="283"/>
      <c r="M194" s="284"/>
      <c r="N194" s="285"/>
      <c r="O194" s="285"/>
      <c r="P194" s="285"/>
      <c r="Q194" s="285"/>
      <c r="R194" s="285"/>
      <c r="S194" s="285"/>
      <c r="T194" s="286"/>
      <c r="AT194" s="287" t="s">
        <v>244</v>
      </c>
      <c r="AU194" s="287" t="s">
        <v>88</v>
      </c>
      <c r="AV194" s="14" t="s">
        <v>204</v>
      </c>
      <c r="AW194" s="14" t="s">
        <v>41</v>
      </c>
      <c r="AX194" s="14" t="s">
        <v>86</v>
      </c>
      <c r="AY194" s="287" t="s">
        <v>187</v>
      </c>
    </row>
    <row r="195" spans="2:65" s="1" customFormat="1" ht="38.25" customHeight="1">
      <c r="B195" s="49"/>
      <c r="C195" s="237" t="s">
        <v>402</v>
      </c>
      <c r="D195" s="237" t="s">
        <v>190</v>
      </c>
      <c r="E195" s="238" t="s">
        <v>3217</v>
      </c>
      <c r="F195" s="239" t="s">
        <v>3218</v>
      </c>
      <c r="G195" s="240" t="s">
        <v>254</v>
      </c>
      <c r="H195" s="241">
        <v>11.26</v>
      </c>
      <c r="I195" s="242"/>
      <c r="J195" s="243">
        <f>ROUND(I195*H195,2)</f>
        <v>0</v>
      </c>
      <c r="K195" s="239" t="s">
        <v>194</v>
      </c>
      <c r="L195" s="75"/>
      <c r="M195" s="244" t="s">
        <v>34</v>
      </c>
      <c r="N195" s="245" t="s">
        <v>49</v>
      </c>
      <c r="O195" s="50"/>
      <c r="P195" s="246">
        <f>O195*H195</f>
        <v>0</v>
      </c>
      <c r="Q195" s="246">
        <v>0</v>
      </c>
      <c r="R195" s="246">
        <f>Q195*H195</f>
        <v>0</v>
      </c>
      <c r="S195" s="246">
        <v>0</v>
      </c>
      <c r="T195" s="247">
        <f>S195*H195</f>
        <v>0</v>
      </c>
      <c r="AR195" s="26" t="s">
        <v>204</v>
      </c>
      <c r="AT195" s="26" t="s">
        <v>190</v>
      </c>
      <c r="AU195" s="26" t="s">
        <v>88</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204</v>
      </c>
      <c r="BM195" s="26" t="s">
        <v>820</v>
      </c>
    </row>
    <row r="196" spans="2:47" s="1" customFormat="1" ht="13.5">
      <c r="B196" s="49"/>
      <c r="C196" s="77"/>
      <c r="D196" s="253" t="s">
        <v>237</v>
      </c>
      <c r="E196" s="77"/>
      <c r="F196" s="254" t="s">
        <v>500</v>
      </c>
      <c r="G196" s="77"/>
      <c r="H196" s="77"/>
      <c r="I196" s="207"/>
      <c r="J196" s="77"/>
      <c r="K196" s="77"/>
      <c r="L196" s="75"/>
      <c r="M196" s="255"/>
      <c r="N196" s="50"/>
      <c r="O196" s="50"/>
      <c r="P196" s="50"/>
      <c r="Q196" s="50"/>
      <c r="R196" s="50"/>
      <c r="S196" s="50"/>
      <c r="T196" s="98"/>
      <c r="AT196" s="26" t="s">
        <v>237</v>
      </c>
      <c r="AU196" s="26" t="s">
        <v>88</v>
      </c>
    </row>
    <row r="197" spans="2:65" s="1" customFormat="1" ht="51" customHeight="1">
      <c r="B197" s="49"/>
      <c r="C197" s="237" t="s">
        <v>407</v>
      </c>
      <c r="D197" s="237" t="s">
        <v>190</v>
      </c>
      <c r="E197" s="238" t="s">
        <v>3219</v>
      </c>
      <c r="F197" s="239" t="s">
        <v>3220</v>
      </c>
      <c r="G197" s="240" t="s">
        <v>254</v>
      </c>
      <c r="H197" s="241">
        <v>112.6</v>
      </c>
      <c r="I197" s="242"/>
      <c r="J197" s="243">
        <f>ROUND(I197*H197,2)</f>
        <v>0</v>
      </c>
      <c r="K197" s="239" t="s">
        <v>194</v>
      </c>
      <c r="L197" s="75"/>
      <c r="M197" s="244" t="s">
        <v>34</v>
      </c>
      <c r="N197" s="245" t="s">
        <v>49</v>
      </c>
      <c r="O197" s="50"/>
      <c r="P197" s="246">
        <f>O197*H197</f>
        <v>0</v>
      </c>
      <c r="Q197" s="246">
        <v>0</v>
      </c>
      <c r="R197" s="246">
        <f>Q197*H197</f>
        <v>0</v>
      </c>
      <c r="S197" s="246">
        <v>0</v>
      </c>
      <c r="T197" s="247">
        <f>S197*H197</f>
        <v>0</v>
      </c>
      <c r="AR197" s="26" t="s">
        <v>204</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204</v>
      </c>
      <c r="BM197" s="26" t="s">
        <v>830</v>
      </c>
    </row>
    <row r="198" spans="2:47" s="1" customFormat="1" ht="13.5">
      <c r="B198" s="49"/>
      <c r="C198" s="77"/>
      <c r="D198" s="253" t="s">
        <v>237</v>
      </c>
      <c r="E198" s="77"/>
      <c r="F198" s="254" t="s">
        <v>500</v>
      </c>
      <c r="G198" s="77"/>
      <c r="H198" s="77"/>
      <c r="I198" s="207"/>
      <c r="J198" s="77"/>
      <c r="K198" s="77"/>
      <c r="L198" s="75"/>
      <c r="M198" s="255"/>
      <c r="N198" s="50"/>
      <c r="O198" s="50"/>
      <c r="P198" s="50"/>
      <c r="Q198" s="50"/>
      <c r="R198" s="50"/>
      <c r="S198" s="50"/>
      <c r="T198" s="98"/>
      <c r="AT198" s="26" t="s">
        <v>237</v>
      </c>
      <c r="AU198" s="26" t="s">
        <v>88</v>
      </c>
    </row>
    <row r="199" spans="2:51" s="13" customFormat="1" ht="13.5">
      <c r="B199" s="266"/>
      <c r="C199" s="267"/>
      <c r="D199" s="253" t="s">
        <v>244</v>
      </c>
      <c r="E199" s="268" t="s">
        <v>34</v>
      </c>
      <c r="F199" s="269" t="s">
        <v>3221</v>
      </c>
      <c r="G199" s="267"/>
      <c r="H199" s="270">
        <v>112.6</v>
      </c>
      <c r="I199" s="271"/>
      <c r="J199" s="267"/>
      <c r="K199" s="267"/>
      <c r="L199" s="272"/>
      <c r="M199" s="273"/>
      <c r="N199" s="274"/>
      <c r="O199" s="274"/>
      <c r="P199" s="274"/>
      <c r="Q199" s="274"/>
      <c r="R199" s="274"/>
      <c r="S199" s="274"/>
      <c r="T199" s="275"/>
      <c r="AT199" s="276" t="s">
        <v>244</v>
      </c>
      <c r="AU199" s="276" t="s">
        <v>88</v>
      </c>
      <c r="AV199" s="13" t="s">
        <v>88</v>
      </c>
      <c r="AW199" s="13" t="s">
        <v>41</v>
      </c>
      <c r="AX199" s="13" t="s">
        <v>78</v>
      </c>
      <c r="AY199" s="276" t="s">
        <v>187</v>
      </c>
    </row>
    <row r="200" spans="2:51" s="14" customFormat="1" ht="13.5">
      <c r="B200" s="277"/>
      <c r="C200" s="278"/>
      <c r="D200" s="253" t="s">
        <v>244</v>
      </c>
      <c r="E200" s="279" t="s">
        <v>34</v>
      </c>
      <c r="F200" s="280" t="s">
        <v>251</v>
      </c>
      <c r="G200" s="278"/>
      <c r="H200" s="281">
        <v>112.6</v>
      </c>
      <c r="I200" s="282"/>
      <c r="J200" s="278"/>
      <c r="K200" s="278"/>
      <c r="L200" s="283"/>
      <c r="M200" s="284"/>
      <c r="N200" s="285"/>
      <c r="O200" s="285"/>
      <c r="P200" s="285"/>
      <c r="Q200" s="285"/>
      <c r="R200" s="285"/>
      <c r="S200" s="285"/>
      <c r="T200" s="286"/>
      <c r="AT200" s="287" t="s">
        <v>244</v>
      </c>
      <c r="AU200" s="287" t="s">
        <v>88</v>
      </c>
      <c r="AV200" s="14" t="s">
        <v>204</v>
      </c>
      <c r="AW200" s="14" t="s">
        <v>41</v>
      </c>
      <c r="AX200" s="14" t="s">
        <v>86</v>
      </c>
      <c r="AY200" s="287" t="s">
        <v>187</v>
      </c>
    </row>
    <row r="201" spans="2:65" s="1" customFormat="1" ht="25.5" customHeight="1">
      <c r="B201" s="49"/>
      <c r="C201" s="237" t="s">
        <v>413</v>
      </c>
      <c r="D201" s="237" t="s">
        <v>190</v>
      </c>
      <c r="E201" s="238" t="s">
        <v>3222</v>
      </c>
      <c r="F201" s="239" t="s">
        <v>3223</v>
      </c>
      <c r="G201" s="240" t="s">
        <v>254</v>
      </c>
      <c r="H201" s="241">
        <v>50.392</v>
      </c>
      <c r="I201" s="242"/>
      <c r="J201" s="243">
        <f>ROUND(I201*H201,2)</f>
        <v>0</v>
      </c>
      <c r="K201" s="239" t="s">
        <v>194</v>
      </c>
      <c r="L201" s="75"/>
      <c r="M201" s="244" t="s">
        <v>34</v>
      </c>
      <c r="N201" s="245" t="s">
        <v>49</v>
      </c>
      <c r="O201" s="50"/>
      <c r="P201" s="246">
        <f>O201*H201</f>
        <v>0</v>
      </c>
      <c r="Q201" s="246">
        <v>0</v>
      </c>
      <c r="R201" s="246">
        <f>Q201*H201</f>
        <v>0</v>
      </c>
      <c r="S201" s="246">
        <v>0</v>
      </c>
      <c r="T201" s="247">
        <f>S201*H201</f>
        <v>0</v>
      </c>
      <c r="AR201" s="26" t="s">
        <v>204</v>
      </c>
      <c r="AT201" s="26" t="s">
        <v>190</v>
      </c>
      <c r="AU201" s="26" t="s">
        <v>88</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204</v>
      </c>
      <c r="BM201" s="26" t="s">
        <v>843</v>
      </c>
    </row>
    <row r="202" spans="2:47" s="1" customFormat="1" ht="13.5">
      <c r="B202" s="49"/>
      <c r="C202" s="77"/>
      <c r="D202" s="253" t="s">
        <v>237</v>
      </c>
      <c r="E202" s="77"/>
      <c r="F202" s="254" t="s">
        <v>3224</v>
      </c>
      <c r="G202" s="77"/>
      <c r="H202" s="77"/>
      <c r="I202" s="207"/>
      <c r="J202" s="77"/>
      <c r="K202" s="77"/>
      <c r="L202" s="75"/>
      <c r="M202" s="255"/>
      <c r="N202" s="50"/>
      <c r="O202" s="50"/>
      <c r="P202" s="50"/>
      <c r="Q202" s="50"/>
      <c r="R202" s="50"/>
      <c r="S202" s="50"/>
      <c r="T202" s="98"/>
      <c r="AT202" s="26" t="s">
        <v>237</v>
      </c>
      <c r="AU202" s="26" t="s">
        <v>88</v>
      </c>
    </row>
    <row r="203" spans="2:65" s="1" customFormat="1" ht="16.5" customHeight="1">
      <c r="B203" s="49"/>
      <c r="C203" s="237" t="s">
        <v>419</v>
      </c>
      <c r="D203" s="237" t="s">
        <v>190</v>
      </c>
      <c r="E203" s="238" t="s">
        <v>3225</v>
      </c>
      <c r="F203" s="239" t="s">
        <v>3226</v>
      </c>
      <c r="G203" s="240" t="s">
        <v>254</v>
      </c>
      <c r="H203" s="241">
        <v>62.209</v>
      </c>
      <c r="I203" s="242"/>
      <c r="J203" s="243">
        <f>ROUND(I203*H203,2)</f>
        <v>0</v>
      </c>
      <c r="K203" s="239" t="s">
        <v>194</v>
      </c>
      <c r="L203" s="75"/>
      <c r="M203" s="244" t="s">
        <v>34</v>
      </c>
      <c r="N203" s="245" t="s">
        <v>49</v>
      </c>
      <c r="O203" s="50"/>
      <c r="P203" s="246">
        <f>O203*H203</f>
        <v>0</v>
      </c>
      <c r="Q203" s="246">
        <v>0</v>
      </c>
      <c r="R203" s="246">
        <f>Q203*H203</f>
        <v>0</v>
      </c>
      <c r="S203" s="246">
        <v>0</v>
      </c>
      <c r="T203" s="247">
        <f>S203*H203</f>
        <v>0</v>
      </c>
      <c r="AR203" s="26" t="s">
        <v>204</v>
      </c>
      <c r="AT203" s="26" t="s">
        <v>190</v>
      </c>
      <c r="AU203" s="26" t="s">
        <v>88</v>
      </c>
      <c r="AY203" s="26" t="s">
        <v>187</v>
      </c>
      <c r="BE203" s="248">
        <f>IF(N203="základní",J203,0)</f>
        <v>0</v>
      </c>
      <c r="BF203" s="248">
        <f>IF(N203="snížená",J203,0)</f>
        <v>0</v>
      </c>
      <c r="BG203" s="248">
        <f>IF(N203="zákl. přenesená",J203,0)</f>
        <v>0</v>
      </c>
      <c r="BH203" s="248">
        <f>IF(N203="sníž. přenesená",J203,0)</f>
        <v>0</v>
      </c>
      <c r="BI203" s="248">
        <f>IF(N203="nulová",J203,0)</f>
        <v>0</v>
      </c>
      <c r="BJ203" s="26" t="s">
        <v>86</v>
      </c>
      <c r="BK203" s="248">
        <f>ROUND(I203*H203,2)</f>
        <v>0</v>
      </c>
      <c r="BL203" s="26" t="s">
        <v>204</v>
      </c>
      <c r="BM203" s="26" t="s">
        <v>861</v>
      </c>
    </row>
    <row r="204" spans="2:47" s="1" customFormat="1" ht="13.5">
      <c r="B204" s="49"/>
      <c r="C204" s="77"/>
      <c r="D204" s="253" t="s">
        <v>237</v>
      </c>
      <c r="E204" s="77"/>
      <c r="F204" s="254" t="s">
        <v>3227</v>
      </c>
      <c r="G204" s="77"/>
      <c r="H204" s="77"/>
      <c r="I204" s="207"/>
      <c r="J204" s="77"/>
      <c r="K204" s="77"/>
      <c r="L204" s="75"/>
      <c r="M204" s="255"/>
      <c r="N204" s="50"/>
      <c r="O204" s="50"/>
      <c r="P204" s="50"/>
      <c r="Q204" s="50"/>
      <c r="R204" s="50"/>
      <c r="S204" s="50"/>
      <c r="T204" s="98"/>
      <c r="AT204" s="26" t="s">
        <v>237</v>
      </c>
      <c r="AU204" s="26" t="s">
        <v>88</v>
      </c>
    </row>
    <row r="205" spans="2:51" s="13" customFormat="1" ht="13.5">
      <c r="B205" s="266"/>
      <c r="C205" s="267"/>
      <c r="D205" s="253" t="s">
        <v>244</v>
      </c>
      <c r="E205" s="268" t="s">
        <v>34</v>
      </c>
      <c r="F205" s="269" t="s">
        <v>3228</v>
      </c>
      <c r="G205" s="267"/>
      <c r="H205" s="270">
        <v>62.209</v>
      </c>
      <c r="I205" s="271"/>
      <c r="J205" s="267"/>
      <c r="K205" s="267"/>
      <c r="L205" s="272"/>
      <c r="M205" s="273"/>
      <c r="N205" s="274"/>
      <c r="O205" s="274"/>
      <c r="P205" s="274"/>
      <c r="Q205" s="274"/>
      <c r="R205" s="274"/>
      <c r="S205" s="274"/>
      <c r="T205" s="275"/>
      <c r="AT205" s="276" t="s">
        <v>244</v>
      </c>
      <c r="AU205" s="276" t="s">
        <v>88</v>
      </c>
      <c r="AV205" s="13" t="s">
        <v>88</v>
      </c>
      <c r="AW205" s="13" t="s">
        <v>41</v>
      </c>
      <c r="AX205" s="13" t="s">
        <v>78</v>
      </c>
      <c r="AY205" s="276" t="s">
        <v>187</v>
      </c>
    </row>
    <row r="206" spans="2:51" s="14" customFormat="1" ht="13.5">
      <c r="B206" s="277"/>
      <c r="C206" s="278"/>
      <c r="D206" s="253" t="s">
        <v>244</v>
      </c>
      <c r="E206" s="279" t="s">
        <v>34</v>
      </c>
      <c r="F206" s="280" t="s">
        <v>251</v>
      </c>
      <c r="G206" s="278"/>
      <c r="H206" s="281">
        <v>62.209</v>
      </c>
      <c r="I206" s="282"/>
      <c r="J206" s="278"/>
      <c r="K206" s="278"/>
      <c r="L206" s="283"/>
      <c r="M206" s="284"/>
      <c r="N206" s="285"/>
      <c r="O206" s="285"/>
      <c r="P206" s="285"/>
      <c r="Q206" s="285"/>
      <c r="R206" s="285"/>
      <c r="S206" s="285"/>
      <c r="T206" s="286"/>
      <c r="AT206" s="287" t="s">
        <v>244</v>
      </c>
      <c r="AU206" s="287" t="s">
        <v>88</v>
      </c>
      <c r="AV206" s="14" t="s">
        <v>204</v>
      </c>
      <c r="AW206" s="14" t="s">
        <v>41</v>
      </c>
      <c r="AX206" s="14" t="s">
        <v>86</v>
      </c>
      <c r="AY206" s="287" t="s">
        <v>187</v>
      </c>
    </row>
    <row r="207" spans="2:65" s="1" customFormat="1" ht="25.5" customHeight="1">
      <c r="B207" s="49"/>
      <c r="C207" s="237" t="s">
        <v>431</v>
      </c>
      <c r="D207" s="237" t="s">
        <v>190</v>
      </c>
      <c r="E207" s="238" t="s">
        <v>504</v>
      </c>
      <c r="F207" s="239" t="s">
        <v>505</v>
      </c>
      <c r="G207" s="240" t="s">
        <v>326</v>
      </c>
      <c r="H207" s="241">
        <v>118.197</v>
      </c>
      <c r="I207" s="242"/>
      <c r="J207" s="243">
        <f>ROUND(I207*H207,2)</f>
        <v>0</v>
      </c>
      <c r="K207" s="239" t="s">
        <v>194</v>
      </c>
      <c r="L207" s="75"/>
      <c r="M207" s="244" t="s">
        <v>34</v>
      </c>
      <c r="N207" s="245" t="s">
        <v>49</v>
      </c>
      <c r="O207" s="50"/>
      <c r="P207" s="246">
        <f>O207*H207</f>
        <v>0</v>
      </c>
      <c r="Q207" s="246">
        <v>0</v>
      </c>
      <c r="R207" s="246">
        <f>Q207*H207</f>
        <v>0</v>
      </c>
      <c r="S207" s="246">
        <v>0</v>
      </c>
      <c r="T207" s="247">
        <f>S207*H207</f>
        <v>0</v>
      </c>
      <c r="AR207" s="26" t="s">
        <v>204</v>
      </c>
      <c r="AT207" s="26" t="s">
        <v>190</v>
      </c>
      <c r="AU207" s="26" t="s">
        <v>88</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204</v>
      </c>
      <c r="BM207" s="26" t="s">
        <v>878</v>
      </c>
    </row>
    <row r="208" spans="2:47" s="1" customFormat="1" ht="13.5">
      <c r="B208" s="49"/>
      <c r="C208" s="77"/>
      <c r="D208" s="253" t="s">
        <v>237</v>
      </c>
      <c r="E208" s="77"/>
      <c r="F208" s="254" t="s">
        <v>507</v>
      </c>
      <c r="G208" s="77"/>
      <c r="H208" s="77"/>
      <c r="I208" s="207"/>
      <c r="J208" s="77"/>
      <c r="K208" s="77"/>
      <c r="L208" s="75"/>
      <c r="M208" s="255"/>
      <c r="N208" s="50"/>
      <c r="O208" s="50"/>
      <c r="P208" s="50"/>
      <c r="Q208" s="50"/>
      <c r="R208" s="50"/>
      <c r="S208" s="50"/>
      <c r="T208" s="98"/>
      <c r="AT208" s="26" t="s">
        <v>237</v>
      </c>
      <c r="AU208" s="26" t="s">
        <v>88</v>
      </c>
    </row>
    <row r="209" spans="2:51" s="13" customFormat="1" ht="13.5">
      <c r="B209" s="266"/>
      <c r="C209" s="267"/>
      <c r="D209" s="253" t="s">
        <v>244</v>
      </c>
      <c r="E209" s="268" t="s">
        <v>34</v>
      </c>
      <c r="F209" s="269" t="s">
        <v>3229</v>
      </c>
      <c r="G209" s="267"/>
      <c r="H209" s="270">
        <v>118.197</v>
      </c>
      <c r="I209" s="271"/>
      <c r="J209" s="267"/>
      <c r="K209" s="267"/>
      <c r="L209" s="272"/>
      <c r="M209" s="273"/>
      <c r="N209" s="274"/>
      <c r="O209" s="274"/>
      <c r="P209" s="274"/>
      <c r="Q209" s="274"/>
      <c r="R209" s="274"/>
      <c r="S209" s="274"/>
      <c r="T209" s="275"/>
      <c r="AT209" s="276" t="s">
        <v>244</v>
      </c>
      <c r="AU209" s="276" t="s">
        <v>88</v>
      </c>
      <c r="AV209" s="13" t="s">
        <v>88</v>
      </c>
      <c r="AW209" s="13" t="s">
        <v>41</v>
      </c>
      <c r="AX209" s="13" t="s">
        <v>78</v>
      </c>
      <c r="AY209" s="276" t="s">
        <v>187</v>
      </c>
    </row>
    <row r="210" spans="2:51" s="14" customFormat="1" ht="13.5">
      <c r="B210" s="277"/>
      <c r="C210" s="278"/>
      <c r="D210" s="253" t="s">
        <v>244</v>
      </c>
      <c r="E210" s="279" t="s">
        <v>34</v>
      </c>
      <c r="F210" s="280" t="s">
        <v>251</v>
      </c>
      <c r="G210" s="278"/>
      <c r="H210" s="281">
        <v>118.197</v>
      </c>
      <c r="I210" s="282"/>
      <c r="J210" s="278"/>
      <c r="K210" s="278"/>
      <c r="L210" s="283"/>
      <c r="M210" s="284"/>
      <c r="N210" s="285"/>
      <c r="O210" s="285"/>
      <c r="P210" s="285"/>
      <c r="Q210" s="285"/>
      <c r="R210" s="285"/>
      <c r="S210" s="285"/>
      <c r="T210" s="286"/>
      <c r="AT210" s="287" t="s">
        <v>244</v>
      </c>
      <c r="AU210" s="287" t="s">
        <v>88</v>
      </c>
      <c r="AV210" s="14" t="s">
        <v>204</v>
      </c>
      <c r="AW210" s="14" t="s">
        <v>41</v>
      </c>
      <c r="AX210" s="14" t="s">
        <v>86</v>
      </c>
      <c r="AY210" s="287" t="s">
        <v>187</v>
      </c>
    </row>
    <row r="211" spans="2:65" s="1" customFormat="1" ht="25.5" customHeight="1">
      <c r="B211" s="49"/>
      <c r="C211" s="237" t="s">
        <v>426</v>
      </c>
      <c r="D211" s="237" t="s">
        <v>190</v>
      </c>
      <c r="E211" s="238" t="s">
        <v>509</v>
      </c>
      <c r="F211" s="239" t="s">
        <v>510</v>
      </c>
      <c r="G211" s="240" t="s">
        <v>254</v>
      </c>
      <c r="H211" s="241">
        <v>50.392</v>
      </c>
      <c r="I211" s="242"/>
      <c r="J211" s="243">
        <f>ROUND(I211*H211,2)</f>
        <v>0</v>
      </c>
      <c r="K211" s="239" t="s">
        <v>194</v>
      </c>
      <c r="L211" s="75"/>
      <c r="M211" s="244" t="s">
        <v>34</v>
      </c>
      <c r="N211" s="245" t="s">
        <v>49</v>
      </c>
      <c r="O211" s="50"/>
      <c r="P211" s="246">
        <f>O211*H211</f>
        <v>0</v>
      </c>
      <c r="Q211" s="246">
        <v>0</v>
      </c>
      <c r="R211" s="246">
        <f>Q211*H211</f>
        <v>0</v>
      </c>
      <c r="S211" s="246">
        <v>0</v>
      </c>
      <c r="T211" s="247">
        <f>S211*H211</f>
        <v>0</v>
      </c>
      <c r="AR211" s="26" t="s">
        <v>204</v>
      </c>
      <c r="AT211" s="26" t="s">
        <v>190</v>
      </c>
      <c r="AU211" s="26" t="s">
        <v>88</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204</v>
      </c>
      <c r="BM211" s="26" t="s">
        <v>891</v>
      </c>
    </row>
    <row r="212" spans="2:47" s="1" customFormat="1" ht="13.5">
      <c r="B212" s="49"/>
      <c r="C212" s="77"/>
      <c r="D212" s="253" t="s">
        <v>237</v>
      </c>
      <c r="E212" s="77"/>
      <c r="F212" s="293" t="s">
        <v>512</v>
      </c>
      <c r="G212" s="77"/>
      <c r="H212" s="77"/>
      <c r="I212" s="207"/>
      <c r="J212" s="77"/>
      <c r="K212" s="77"/>
      <c r="L212" s="75"/>
      <c r="M212" s="255"/>
      <c r="N212" s="50"/>
      <c r="O212" s="50"/>
      <c r="P212" s="50"/>
      <c r="Q212" s="50"/>
      <c r="R212" s="50"/>
      <c r="S212" s="50"/>
      <c r="T212" s="98"/>
      <c r="AT212" s="26" t="s">
        <v>237</v>
      </c>
      <c r="AU212" s="26" t="s">
        <v>88</v>
      </c>
    </row>
    <row r="213" spans="2:51" s="13" customFormat="1" ht="13.5">
      <c r="B213" s="266"/>
      <c r="C213" s="267"/>
      <c r="D213" s="253" t="s">
        <v>244</v>
      </c>
      <c r="E213" s="268" t="s">
        <v>34</v>
      </c>
      <c r="F213" s="269" t="s">
        <v>3230</v>
      </c>
      <c r="G213" s="267"/>
      <c r="H213" s="270">
        <v>112.601</v>
      </c>
      <c r="I213" s="271"/>
      <c r="J213" s="267"/>
      <c r="K213" s="267"/>
      <c r="L213" s="272"/>
      <c r="M213" s="273"/>
      <c r="N213" s="274"/>
      <c r="O213" s="274"/>
      <c r="P213" s="274"/>
      <c r="Q213" s="274"/>
      <c r="R213" s="274"/>
      <c r="S213" s="274"/>
      <c r="T213" s="275"/>
      <c r="AT213" s="276" t="s">
        <v>244</v>
      </c>
      <c r="AU213" s="276" t="s">
        <v>88</v>
      </c>
      <c r="AV213" s="13" t="s">
        <v>88</v>
      </c>
      <c r="AW213" s="13" t="s">
        <v>41</v>
      </c>
      <c r="AX213" s="13" t="s">
        <v>78</v>
      </c>
      <c r="AY213" s="276" t="s">
        <v>187</v>
      </c>
    </row>
    <row r="214" spans="2:51" s="13" customFormat="1" ht="13.5">
      <c r="B214" s="266"/>
      <c r="C214" s="267"/>
      <c r="D214" s="253" t="s">
        <v>244</v>
      </c>
      <c r="E214" s="268" t="s">
        <v>34</v>
      </c>
      <c r="F214" s="269" t="s">
        <v>3231</v>
      </c>
      <c r="G214" s="267"/>
      <c r="H214" s="270">
        <v>-14.616</v>
      </c>
      <c r="I214" s="271"/>
      <c r="J214" s="267"/>
      <c r="K214" s="267"/>
      <c r="L214" s="272"/>
      <c r="M214" s="273"/>
      <c r="N214" s="274"/>
      <c r="O214" s="274"/>
      <c r="P214" s="274"/>
      <c r="Q214" s="274"/>
      <c r="R214" s="274"/>
      <c r="S214" s="274"/>
      <c r="T214" s="275"/>
      <c r="AT214" s="276" t="s">
        <v>244</v>
      </c>
      <c r="AU214" s="276" t="s">
        <v>88</v>
      </c>
      <c r="AV214" s="13" t="s">
        <v>88</v>
      </c>
      <c r="AW214" s="13" t="s">
        <v>41</v>
      </c>
      <c r="AX214" s="13" t="s">
        <v>78</v>
      </c>
      <c r="AY214" s="276" t="s">
        <v>187</v>
      </c>
    </row>
    <row r="215" spans="2:51" s="13" customFormat="1" ht="13.5">
      <c r="B215" s="266"/>
      <c r="C215" s="267"/>
      <c r="D215" s="253" t="s">
        <v>244</v>
      </c>
      <c r="E215" s="268" t="s">
        <v>34</v>
      </c>
      <c r="F215" s="269" t="s">
        <v>3232</v>
      </c>
      <c r="G215" s="267"/>
      <c r="H215" s="270">
        <v>-16.698</v>
      </c>
      <c r="I215" s="271"/>
      <c r="J215" s="267"/>
      <c r="K215" s="267"/>
      <c r="L215" s="272"/>
      <c r="M215" s="273"/>
      <c r="N215" s="274"/>
      <c r="O215" s="274"/>
      <c r="P215" s="274"/>
      <c r="Q215" s="274"/>
      <c r="R215" s="274"/>
      <c r="S215" s="274"/>
      <c r="T215" s="275"/>
      <c r="AT215" s="276" t="s">
        <v>244</v>
      </c>
      <c r="AU215" s="276" t="s">
        <v>88</v>
      </c>
      <c r="AV215" s="13" t="s">
        <v>88</v>
      </c>
      <c r="AW215" s="13" t="s">
        <v>41</v>
      </c>
      <c r="AX215" s="13" t="s">
        <v>78</v>
      </c>
      <c r="AY215" s="276" t="s">
        <v>187</v>
      </c>
    </row>
    <row r="216" spans="2:51" s="13" customFormat="1" ht="13.5">
      <c r="B216" s="266"/>
      <c r="C216" s="267"/>
      <c r="D216" s="253" t="s">
        <v>244</v>
      </c>
      <c r="E216" s="268" t="s">
        <v>34</v>
      </c>
      <c r="F216" s="269" t="s">
        <v>3233</v>
      </c>
      <c r="G216" s="267"/>
      <c r="H216" s="270">
        <v>-29.736</v>
      </c>
      <c r="I216" s="271"/>
      <c r="J216" s="267"/>
      <c r="K216" s="267"/>
      <c r="L216" s="272"/>
      <c r="M216" s="273"/>
      <c r="N216" s="274"/>
      <c r="O216" s="274"/>
      <c r="P216" s="274"/>
      <c r="Q216" s="274"/>
      <c r="R216" s="274"/>
      <c r="S216" s="274"/>
      <c r="T216" s="275"/>
      <c r="AT216" s="276" t="s">
        <v>244</v>
      </c>
      <c r="AU216" s="276" t="s">
        <v>88</v>
      </c>
      <c r="AV216" s="13" t="s">
        <v>88</v>
      </c>
      <c r="AW216" s="13" t="s">
        <v>41</v>
      </c>
      <c r="AX216" s="13" t="s">
        <v>78</v>
      </c>
      <c r="AY216" s="276" t="s">
        <v>187</v>
      </c>
    </row>
    <row r="217" spans="2:51" s="13" customFormat="1" ht="13.5">
      <c r="B217" s="266"/>
      <c r="C217" s="267"/>
      <c r="D217" s="253" t="s">
        <v>244</v>
      </c>
      <c r="E217" s="268" t="s">
        <v>34</v>
      </c>
      <c r="F217" s="269" t="s">
        <v>3234</v>
      </c>
      <c r="G217" s="267"/>
      <c r="H217" s="270">
        <v>-0.811</v>
      </c>
      <c r="I217" s="271"/>
      <c r="J217" s="267"/>
      <c r="K217" s="267"/>
      <c r="L217" s="272"/>
      <c r="M217" s="273"/>
      <c r="N217" s="274"/>
      <c r="O217" s="274"/>
      <c r="P217" s="274"/>
      <c r="Q217" s="274"/>
      <c r="R217" s="274"/>
      <c r="S217" s="274"/>
      <c r="T217" s="275"/>
      <c r="AT217" s="276" t="s">
        <v>244</v>
      </c>
      <c r="AU217" s="276" t="s">
        <v>88</v>
      </c>
      <c r="AV217" s="13" t="s">
        <v>88</v>
      </c>
      <c r="AW217" s="13" t="s">
        <v>41</v>
      </c>
      <c r="AX217" s="13" t="s">
        <v>78</v>
      </c>
      <c r="AY217" s="276" t="s">
        <v>187</v>
      </c>
    </row>
    <row r="218" spans="2:51" s="13" customFormat="1" ht="13.5">
      <c r="B218" s="266"/>
      <c r="C218" s="267"/>
      <c r="D218" s="253" t="s">
        <v>244</v>
      </c>
      <c r="E218" s="268" t="s">
        <v>34</v>
      </c>
      <c r="F218" s="269" t="s">
        <v>3235</v>
      </c>
      <c r="G218" s="267"/>
      <c r="H218" s="270">
        <v>-0.22</v>
      </c>
      <c r="I218" s="271"/>
      <c r="J218" s="267"/>
      <c r="K218" s="267"/>
      <c r="L218" s="272"/>
      <c r="M218" s="273"/>
      <c r="N218" s="274"/>
      <c r="O218" s="274"/>
      <c r="P218" s="274"/>
      <c r="Q218" s="274"/>
      <c r="R218" s="274"/>
      <c r="S218" s="274"/>
      <c r="T218" s="275"/>
      <c r="AT218" s="276" t="s">
        <v>244</v>
      </c>
      <c r="AU218" s="276" t="s">
        <v>88</v>
      </c>
      <c r="AV218" s="13" t="s">
        <v>88</v>
      </c>
      <c r="AW218" s="13" t="s">
        <v>41</v>
      </c>
      <c r="AX218" s="13" t="s">
        <v>78</v>
      </c>
      <c r="AY218" s="276" t="s">
        <v>187</v>
      </c>
    </row>
    <row r="219" spans="2:51" s="13" customFormat="1" ht="13.5">
      <c r="B219" s="266"/>
      <c r="C219" s="267"/>
      <c r="D219" s="253" t="s">
        <v>244</v>
      </c>
      <c r="E219" s="268" t="s">
        <v>34</v>
      </c>
      <c r="F219" s="269" t="s">
        <v>3236</v>
      </c>
      <c r="G219" s="267"/>
      <c r="H219" s="270">
        <v>-0.128</v>
      </c>
      <c r="I219" s="271"/>
      <c r="J219" s="267"/>
      <c r="K219" s="267"/>
      <c r="L219" s="272"/>
      <c r="M219" s="273"/>
      <c r="N219" s="274"/>
      <c r="O219" s="274"/>
      <c r="P219" s="274"/>
      <c r="Q219" s="274"/>
      <c r="R219" s="274"/>
      <c r="S219" s="274"/>
      <c r="T219" s="275"/>
      <c r="AT219" s="276" t="s">
        <v>244</v>
      </c>
      <c r="AU219" s="276" t="s">
        <v>88</v>
      </c>
      <c r="AV219" s="13" t="s">
        <v>88</v>
      </c>
      <c r="AW219" s="13" t="s">
        <v>41</v>
      </c>
      <c r="AX219" s="13" t="s">
        <v>78</v>
      </c>
      <c r="AY219" s="276" t="s">
        <v>187</v>
      </c>
    </row>
    <row r="220" spans="2:51" s="14" customFormat="1" ht="13.5">
      <c r="B220" s="277"/>
      <c r="C220" s="278"/>
      <c r="D220" s="253" t="s">
        <v>244</v>
      </c>
      <c r="E220" s="279" t="s">
        <v>34</v>
      </c>
      <c r="F220" s="280" t="s">
        <v>251</v>
      </c>
      <c r="G220" s="278"/>
      <c r="H220" s="281">
        <v>50.392</v>
      </c>
      <c r="I220" s="282"/>
      <c r="J220" s="278"/>
      <c r="K220" s="278"/>
      <c r="L220" s="283"/>
      <c r="M220" s="284"/>
      <c r="N220" s="285"/>
      <c r="O220" s="285"/>
      <c r="P220" s="285"/>
      <c r="Q220" s="285"/>
      <c r="R220" s="285"/>
      <c r="S220" s="285"/>
      <c r="T220" s="286"/>
      <c r="AT220" s="287" t="s">
        <v>244</v>
      </c>
      <c r="AU220" s="287" t="s">
        <v>88</v>
      </c>
      <c r="AV220" s="14" t="s">
        <v>204</v>
      </c>
      <c r="AW220" s="14" t="s">
        <v>41</v>
      </c>
      <c r="AX220" s="14" t="s">
        <v>86</v>
      </c>
      <c r="AY220" s="287" t="s">
        <v>187</v>
      </c>
    </row>
    <row r="221" spans="2:65" s="1" customFormat="1" ht="25.5" customHeight="1">
      <c r="B221" s="49"/>
      <c r="C221" s="237" t="s">
        <v>685</v>
      </c>
      <c r="D221" s="237" t="s">
        <v>190</v>
      </c>
      <c r="E221" s="238" t="s">
        <v>3237</v>
      </c>
      <c r="F221" s="239" t="s">
        <v>3238</v>
      </c>
      <c r="G221" s="240" t="s">
        <v>254</v>
      </c>
      <c r="H221" s="241">
        <v>46.069</v>
      </c>
      <c r="I221" s="242"/>
      <c r="J221" s="243">
        <f>ROUND(I221*H221,2)</f>
        <v>0</v>
      </c>
      <c r="K221" s="239" t="s">
        <v>34</v>
      </c>
      <c r="L221" s="75"/>
      <c r="M221" s="244" t="s">
        <v>34</v>
      </c>
      <c r="N221" s="245" t="s">
        <v>49</v>
      </c>
      <c r="O221" s="50"/>
      <c r="P221" s="246">
        <f>O221*H221</f>
        <v>0</v>
      </c>
      <c r="Q221" s="246">
        <v>0</v>
      </c>
      <c r="R221" s="246">
        <f>Q221*H221</f>
        <v>0</v>
      </c>
      <c r="S221" s="246">
        <v>0</v>
      </c>
      <c r="T221" s="247">
        <f>S221*H221</f>
        <v>0</v>
      </c>
      <c r="AR221" s="26" t="s">
        <v>204</v>
      </c>
      <c r="AT221" s="26" t="s">
        <v>190</v>
      </c>
      <c r="AU221" s="26" t="s">
        <v>88</v>
      </c>
      <c r="AY221" s="26" t="s">
        <v>187</v>
      </c>
      <c r="BE221" s="248">
        <f>IF(N221="základní",J221,0)</f>
        <v>0</v>
      </c>
      <c r="BF221" s="248">
        <f>IF(N221="snížená",J221,0)</f>
        <v>0</v>
      </c>
      <c r="BG221" s="248">
        <f>IF(N221="zákl. přenesená",J221,0)</f>
        <v>0</v>
      </c>
      <c r="BH221" s="248">
        <f>IF(N221="sníž. přenesená",J221,0)</f>
        <v>0</v>
      </c>
      <c r="BI221" s="248">
        <f>IF(N221="nulová",J221,0)</f>
        <v>0</v>
      </c>
      <c r="BJ221" s="26" t="s">
        <v>86</v>
      </c>
      <c r="BK221" s="248">
        <f>ROUND(I221*H221,2)</f>
        <v>0</v>
      </c>
      <c r="BL221" s="26" t="s">
        <v>204</v>
      </c>
      <c r="BM221" s="26" t="s">
        <v>905</v>
      </c>
    </row>
    <row r="222" spans="2:51" s="13" customFormat="1" ht="13.5">
      <c r="B222" s="266"/>
      <c r="C222" s="267"/>
      <c r="D222" s="253" t="s">
        <v>244</v>
      </c>
      <c r="E222" s="268" t="s">
        <v>34</v>
      </c>
      <c r="F222" s="269" t="s">
        <v>3239</v>
      </c>
      <c r="G222" s="267"/>
      <c r="H222" s="270">
        <v>10.98</v>
      </c>
      <c r="I222" s="271"/>
      <c r="J222" s="267"/>
      <c r="K222" s="267"/>
      <c r="L222" s="272"/>
      <c r="M222" s="273"/>
      <c r="N222" s="274"/>
      <c r="O222" s="274"/>
      <c r="P222" s="274"/>
      <c r="Q222" s="274"/>
      <c r="R222" s="274"/>
      <c r="S222" s="274"/>
      <c r="T222" s="275"/>
      <c r="AT222" s="276" t="s">
        <v>244</v>
      </c>
      <c r="AU222" s="276" t="s">
        <v>88</v>
      </c>
      <c r="AV222" s="13" t="s">
        <v>88</v>
      </c>
      <c r="AW222" s="13" t="s">
        <v>41</v>
      </c>
      <c r="AX222" s="13" t="s">
        <v>78</v>
      </c>
      <c r="AY222" s="276" t="s">
        <v>187</v>
      </c>
    </row>
    <row r="223" spans="2:51" s="13" customFormat="1" ht="13.5">
      <c r="B223" s="266"/>
      <c r="C223" s="267"/>
      <c r="D223" s="253" t="s">
        <v>244</v>
      </c>
      <c r="E223" s="268" t="s">
        <v>34</v>
      </c>
      <c r="F223" s="269" t="s">
        <v>3240</v>
      </c>
      <c r="G223" s="267"/>
      <c r="H223" s="270">
        <v>11.772</v>
      </c>
      <c r="I223" s="271"/>
      <c r="J223" s="267"/>
      <c r="K223" s="267"/>
      <c r="L223" s="272"/>
      <c r="M223" s="273"/>
      <c r="N223" s="274"/>
      <c r="O223" s="274"/>
      <c r="P223" s="274"/>
      <c r="Q223" s="274"/>
      <c r="R223" s="274"/>
      <c r="S223" s="274"/>
      <c r="T223" s="275"/>
      <c r="AT223" s="276" t="s">
        <v>244</v>
      </c>
      <c r="AU223" s="276" t="s">
        <v>88</v>
      </c>
      <c r="AV223" s="13" t="s">
        <v>88</v>
      </c>
      <c r="AW223" s="13" t="s">
        <v>41</v>
      </c>
      <c r="AX223" s="13" t="s">
        <v>78</v>
      </c>
      <c r="AY223" s="276" t="s">
        <v>187</v>
      </c>
    </row>
    <row r="224" spans="2:51" s="13" customFormat="1" ht="13.5">
      <c r="B224" s="266"/>
      <c r="C224" s="267"/>
      <c r="D224" s="253" t="s">
        <v>244</v>
      </c>
      <c r="E224" s="268" t="s">
        <v>34</v>
      </c>
      <c r="F224" s="269" t="s">
        <v>3241</v>
      </c>
      <c r="G224" s="267"/>
      <c r="H224" s="270">
        <v>0.81</v>
      </c>
      <c r="I224" s="271"/>
      <c r="J224" s="267"/>
      <c r="K224" s="267"/>
      <c r="L224" s="272"/>
      <c r="M224" s="273"/>
      <c r="N224" s="274"/>
      <c r="O224" s="274"/>
      <c r="P224" s="274"/>
      <c r="Q224" s="274"/>
      <c r="R224" s="274"/>
      <c r="S224" s="274"/>
      <c r="T224" s="275"/>
      <c r="AT224" s="276" t="s">
        <v>244</v>
      </c>
      <c r="AU224" s="276" t="s">
        <v>88</v>
      </c>
      <c r="AV224" s="13" t="s">
        <v>88</v>
      </c>
      <c r="AW224" s="13" t="s">
        <v>41</v>
      </c>
      <c r="AX224" s="13" t="s">
        <v>78</v>
      </c>
      <c r="AY224" s="276" t="s">
        <v>187</v>
      </c>
    </row>
    <row r="225" spans="2:51" s="13" customFormat="1" ht="13.5">
      <c r="B225" s="266"/>
      <c r="C225" s="267"/>
      <c r="D225" s="253" t="s">
        <v>244</v>
      </c>
      <c r="E225" s="268" t="s">
        <v>34</v>
      </c>
      <c r="F225" s="269" t="s">
        <v>3242</v>
      </c>
      <c r="G225" s="267"/>
      <c r="H225" s="270">
        <v>24.072</v>
      </c>
      <c r="I225" s="271"/>
      <c r="J225" s="267"/>
      <c r="K225" s="267"/>
      <c r="L225" s="272"/>
      <c r="M225" s="273"/>
      <c r="N225" s="274"/>
      <c r="O225" s="274"/>
      <c r="P225" s="274"/>
      <c r="Q225" s="274"/>
      <c r="R225" s="274"/>
      <c r="S225" s="274"/>
      <c r="T225" s="275"/>
      <c r="AT225" s="276" t="s">
        <v>244</v>
      </c>
      <c r="AU225" s="276" t="s">
        <v>88</v>
      </c>
      <c r="AV225" s="13" t="s">
        <v>88</v>
      </c>
      <c r="AW225" s="13" t="s">
        <v>41</v>
      </c>
      <c r="AX225" s="13" t="s">
        <v>78</v>
      </c>
      <c r="AY225" s="276" t="s">
        <v>187</v>
      </c>
    </row>
    <row r="226" spans="2:51" s="13" customFormat="1" ht="13.5">
      <c r="B226" s="266"/>
      <c r="C226" s="267"/>
      <c r="D226" s="253" t="s">
        <v>244</v>
      </c>
      <c r="E226" s="268" t="s">
        <v>34</v>
      </c>
      <c r="F226" s="269" t="s">
        <v>3243</v>
      </c>
      <c r="G226" s="267"/>
      <c r="H226" s="270">
        <v>-0.575</v>
      </c>
      <c r="I226" s="271"/>
      <c r="J226" s="267"/>
      <c r="K226" s="267"/>
      <c r="L226" s="272"/>
      <c r="M226" s="273"/>
      <c r="N226" s="274"/>
      <c r="O226" s="274"/>
      <c r="P226" s="274"/>
      <c r="Q226" s="274"/>
      <c r="R226" s="274"/>
      <c r="S226" s="274"/>
      <c r="T226" s="275"/>
      <c r="AT226" s="276" t="s">
        <v>244</v>
      </c>
      <c r="AU226" s="276" t="s">
        <v>88</v>
      </c>
      <c r="AV226" s="13" t="s">
        <v>88</v>
      </c>
      <c r="AW226" s="13" t="s">
        <v>41</v>
      </c>
      <c r="AX226" s="13" t="s">
        <v>78</v>
      </c>
      <c r="AY226" s="276" t="s">
        <v>187</v>
      </c>
    </row>
    <row r="227" spans="2:51" s="13" customFormat="1" ht="13.5">
      <c r="B227" s="266"/>
      <c r="C227" s="267"/>
      <c r="D227" s="253" t="s">
        <v>244</v>
      </c>
      <c r="E227" s="268" t="s">
        <v>34</v>
      </c>
      <c r="F227" s="269" t="s">
        <v>3244</v>
      </c>
      <c r="G227" s="267"/>
      <c r="H227" s="270">
        <v>-0.385</v>
      </c>
      <c r="I227" s="271"/>
      <c r="J227" s="267"/>
      <c r="K227" s="267"/>
      <c r="L227" s="272"/>
      <c r="M227" s="273"/>
      <c r="N227" s="274"/>
      <c r="O227" s="274"/>
      <c r="P227" s="274"/>
      <c r="Q227" s="274"/>
      <c r="R227" s="274"/>
      <c r="S227" s="274"/>
      <c r="T227" s="275"/>
      <c r="AT227" s="276" t="s">
        <v>244</v>
      </c>
      <c r="AU227" s="276" t="s">
        <v>88</v>
      </c>
      <c r="AV227" s="13" t="s">
        <v>88</v>
      </c>
      <c r="AW227" s="13" t="s">
        <v>41</v>
      </c>
      <c r="AX227" s="13" t="s">
        <v>78</v>
      </c>
      <c r="AY227" s="276" t="s">
        <v>187</v>
      </c>
    </row>
    <row r="228" spans="2:51" s="13" customFormat="1" ht="13.5">
      <c r="B228" s="266"/>
      <c r="C228" s="267"/>
      <c r="D228" s="253" t="s">
        <v>244</v>
      </c>
      <c r="E228" s="268" t="s">
        <v>34</v>
      </c>
      <c r="F228" s="269" t="s">
        <v>3245</v>
      </c>
      <c r="G228" s="267"/>
      <c r="H228" s="270">
        <v>-0.026</v>
      </c>
      <c r="I228" s="271"/>
      <c r="J228" s="267"/>
      <c r="K228" s="267"/>
      <c r="L228" s="272"/>
      <c r="M228" s="273"/>
      <c r="N228" s="274"/>
      <c r="O228" s="274"/>
      <c r="P228" s="274"/>
      <c r="Q228" s="274"/>
      <c r="R228" s="274"/>
      <c r="S228" s="274"/>
      <c r="T228" s="275"/>
      <c r="AT228" s="276" t="s">
        <v>244</v>
      </c>
      <c r="AU228" s="276" t="s">
        <v>88</v>
      </c>
      <c r="AV228" s="13" t="s">
        <v>88</v>
      </c>
      <c r="AW228" s="13" t="s">
        <v>41</v>
      </c>
      <c r="AX228" s="13" t="s">
        <v>78</v>
      </c>
      <c r="AY228" s="276" t="s">
        <v>187</v>
      </c>
    </row>
    <row r="229" spans="2:51" s="13" customFormat="1" ht="13.5">
      <c r="B229" s="266"/>
      <c r="C229" s="267"/>
      <c r="D229" s="253" t="s">
        <v>244</v>
      </c>
      <c r="E229" s="268" t="s">
        <v>34</v>
      </c>
      <c r="F229" s="269" t="s">
        <v>3246</v>
      </c>
      <c r="G229" s="267"/>
      <c r="H229" s="270">
        <v>-0.579</v>
      </c>
      <c r="I229" s="271"/>
      <c r="J229" s="267"/>
      <c r="K229" s="267"/>
      <c r="L229" s="272"/>
      <c r="M229" s="273"/>
      <c r="N229" s="274"/>
      <c r="O229" s="274"/>
      <c r="P229" s="274"/>
      <c r="Q229" s="274"/>
      <c r="R229" s="274"/>
      <c r="S229" s="274"/>
      <c r="T229" s="275"/>
      <c r="AT229" s="276" t="s">
        <v>244</v>
      </c>
      <c r="AU229" s="276" t="s">
        <v>88</v>
      </c>
      <c r="AV229" s="13" t="s">
        <v>88</v>
      </c>
      <c r="AW229" s="13" t="s">
        <v>41</v>
      </c>
      <c r="AX229" s="13" t="s">
        <v>78</v>
      </c>
      <c r="AY229" s="276" t="s">
        <v>187</v>
      </c>
    </row>
    <row r="230" spans="2:51" s="14" customFormat="1" ht="13.5">
      <c r="B230" s="277"/>
      <c r="C230" s="278"/>
      <c r="D230" s="253" t="s">
        <v>244</v>
      </c>
      <c r="E230" s="279" t="s">
        <v>34</v>
      </c>
      <c r="F230" s="280" t="s">
        <v>251</v>
      </c>
      <c r="G230" s="278"/>
      <c r="H230" s="281">
        <v>46.069</v>
      </c>
      <c r="I230" s="282"/>
      <c r="J230" s="278"/>
      <c r="K230" s="278"/>
      <c r="L230" s="283"/>
      <c r="M230" s="284"/>
      <c r="N230" s="285"/>
      <c r="O230" s="285"/>
      <c r="P230" s="285"/>
      <c r="Q230" s="285"/>
      <c r="R230" s="285"/>
      <c r="S230" s="285"/>
      <c r="T230" s="286"/>
      <c r="AT230" s="287" t="s">
        <v>244</v>
      </c>
      <c r="AU230" s="287" t="s">
        <v>88</v>
      </c>
      <c r="AV230" s="14" t="s">
        <v>204</v>
      </c>
      <c r="AW230" s="14" t="s">
        <v>41</v>
      </c>
      <c r="AX230" s="14" t="s">
        <v>86</v>
      </c>
      <c r="AY230" s="287" t="s">
        <v>187</v>
      </c>
    </row>
    <row r="231" spans="2:65" s="1" customFormat="1" ht="16.5" customHeight="1">
      <c r="B231" s="49"/>
      <c r="C231" s="294" t="s">
        <v>604</v>
      </c>
      <c r="D231" s="294" t="s">
        <v>531</v>
      </c>
      <c r="E231" s="295" t="s">
        <v>3247</v>
      </c>
      <c r="F231" s="296" t="s">
        <v>3248</v>
      </c>
      <c r="G231" s="297" t="s">
        <v>254</v>
      </c>
      <c r="H231" s="298">
        <v>51.183</v>
      </c>
      <c r="I231" s="299"/>
      <c r="J231" s="300">
        <f>ROUND(I231*H231,2)</f>
        <v>0</v>
      </c>
      <c r="K231" s="296" t="s">
        <v>34</v>
      </c>
      <c r="L231" s="301"/>
      <c r="M231" s="302" t="s">
        <v>34</v>
      </c>
      <c r="N231" s="303" t="s">
        <v>49</v>
      </c>
      <c r="O231" s="50"/>
      <c r="P231" s="246">
        <f>O231*H231</f>
        <v>0</v>
      </c>
      <c r="Q231" s="246">
        <v>0</v>
      </c>
      <c r="R231" s="246">
        <f>Q231*H231</f>
        <v>0</v>
      </c>
      <c r="S231" s="246">
        <v>0</v>
      </c>
      <c r="T231" s="247">
        <f>S231*H231</f>
        <v>0</v>
      </c>
      <c r="AR231" s="26" t="s">
        <v>295</v>
      </c>
      <c r="AT231" s="26" t="s">
        <v>531</v>
      </c>
      <c r="AU231" s="26" t="s">
        <v>88</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204</v>
      </c>
      <c r="BM231" s="26" t="s">
        <v>920</v>
      </c>
    </row>
    <row r="232" spans="2:51" s="13" customFormat="1" ht="13.5">
      <c r="B232" s="266"/>
      <c r="C232" s="267"/>
      <c r="D232" s="253" t="s">
        <v>244</v>
      </c>
      <c r="E232" s="268" t="s">
        <v>34</v>
      </c>
      <c r="F232" s="269" t="s">
        <v>3249</v>
      </c>
      <c r="G232" s="267"/>
      <c r="H232" s="270">
        <v>51.183</v>
      </c>
      <c r="I232" s="271"/>
      <c r="J232" s="267"/>
      <c r="K232" s="267"/>
      <c r="L232" s="272"/>
      <c r="M232" s="273"/>
      <c r="N232" s="274"/>
      <c r="O232" s="274"/>
      <c r="P232" s="274"/>
      <c r="Q232" s="274"/>
      <c r="R232" s="274"/>
      <c r="S232" s="274"/>
      <c r="T232" s="275"/>
      <c r="AT232" s="276" t="s">
        <v>244</v>
      </c>
      <c r="AU232" s="276" t="s">
        <v>88</v>
      </c>
      <c r="AV232" s="13" t="s">
        <v>88</v>
      </c>
      <c r="AW232" s="13" t="s">
        <v>41</v>
      </c>
      <c r="AX232" s="13" t="s">
        <v>78</v>
      </c>
      <c r="AY232" s="276" t="s">
        <v>187</v>
      </c>
    </row>
    <row r="233" spans="2:51" s="14" customFormat="1" ht="13.5">
      <c r="B233" s="277"/>
      <c r="C233" s="278"/>
      <c r="D233" s="253" t="s">
        <v>244</v>
      </c>
      <c r="E233" s="279" t="s">
        <v>34</v>
      </c>
      <c r="F233" s="280" t="s">
        <v>251</v>
      </c>
      <c r="G233" s="278"/>
      <c r="H233" s="281">
        <v>51.183</v>
      </c>
      <c r="I233" s="282"/>
      <c r="J233" s="278"/>
      <c r="K233" s="278"/>
      <c r="L233" s="283"/>
      <c r="M233" s="284"/>
      <c r="N233" s="285"/>
      <c r="O233" s="285"/>
      <c r="P233" s="285"/>
      <c r="Q233" s="285"/>
      <c r="R233" s="285"/>
      <c r="S233" s="285"/>
      <c r="T233" s="286"/>
      <c r="AT233" s="287" t="s">
        <v>244</v>
      </c>
      <c r="AU233" s="287" t="s">
        <v>88</v>
      </c>
      <c r="AV233" s="14" t="s">
        <v>204</v>
      </c>
      <c r="AW233" s="14" t="s">
        <v>41</v>
      </c>
      <c r="AX233" s="14" t="s">
        <v>86</v>
      </c>
      <c r="AY233" s="287" t="s">
        <v>187</v>
      </c>
    </row>
    <row r="234" spans="2:65" s="1" customFormat="1" ht="25.5" customHeight="1">
      <c r="B234" s="49"/>
      <c r="C234" s="237" t="s">
        <v>728</v>
      </c>
      <c r="D234" s="237" t="s">
        <v>190</v>
      </c>
      <c r="E234" s="238" t="s">
        <v>3250</v>
      </c>
      <c r="F234" s="239" t="s">
        <v>3251</v>
      </c>
      <c r="G234" s="240" t="s">
        <v>235</v>
      </c>
      <c r="H234" s="241">
        <v>6.84</v>
      </c>
      <c r="I234" s="242"/>
      <c r="J234" s="243">
        <f>ROUND(I234*H234,2)</f>
        <v>0</v>
      </c>
      <c r="K234" s="239" t="s">
        <v>194</v>
      </c>
      <c r="L234" s="75"/>
      <c r="M234" s="244" t="s">
        <v>34</v>
      </c>
      <c r="N234" s="245" t="s">
        <v>49</v>
      </c>
      <c r="O234" s="50"/>
      <c r="P234" s="246">
        <f>O234*H234</f>
        <v>0</v>
      </c>
      <c r="Q234" s="246">
        <v>0</v>
      </c>
      <c r="R234" s="246">
        <f>Q234*H234</f>
        <v>0</v>
      </c>
      <c r="S234" s="246">
        <v>0</v>
      </c>
      <c r="T234" s="247">
        <f>S234*H234</f>
        <v>0</v>
      </c>
      <c r="AR234" s="26" t="s">
        <v>204</v>
      </c>
      <c r="AT234" s="26" t="s">
        <v>190</v>
      </c>
      <c r="AU234" s="26" t="s">
        <v>88</v>
      </c>
      <c r="AY234" s="26" t="s">
        <v>187</v>
      </c>
      <c r="BE234" s="248">
        <f>IF(N234="základní",J234,0)</f>
        <v>0</v>
      </c>
      <c r="BF234" s="248">
        <f>IF(N234="snížená",J234,0)</f>
        <v>0</v>
      </c>
      <c r="BG234" s="248">
        <f>IF(N234="zákl. přenesená",J234,0)</f>
        <v>0</v>
      </c>
      <c r="BH234" s="248">
        <f>IF(N234="sníž. přenesená",J234,0)</f>
        <v>0</v>
      </c>
      <c r="BI234" s="248">
        <f>IF(N234="nulová",J234,0)</f>
        <v>0</v>
      </c>
      <c r="BJ234" s="26" t="s">
        <v>86</v>
      </c>
      <c r="BK234" s="248">
        <f>ROUND(I234*H234,2)</f>
        <v>0</v>
      </c>
      <c r="BL234" s="26" t="s">
        <v>204</v>
      </c>
      <c r="BM234" s="26" t="s">
        <v>930</v>
      </c>
    </row>
    <row r="235" spans="2:47" s="1" customFormat="1" ht="13.5">
      <c r="B235" s="49"/>
      <c r="C235" s="77"/>
      <c r="D235" s="253" t="s">
        <v>237</v>
      </c>
      <c r="E235" s="77"/>
      <c r="F235" s="254" t="s">
        <v>3252</v>
      </c>
      <c r="G235" s="77"/>
      <c r="H235" s="77"/>
      <c r="I235" s="207"/>
      <c r="J235" s="77"/>
      <c r="K235" s="77"/>
      <c r="L235" s="75"/>
      <c r="M235" s="255"/>
      <c r="N235" s="50"/>
      <c r="O235" s="50"/>
      <c r="P235" s="50"/>
      <c r="Q235" s="50"/>
      <c r="R235" s="50"/>
      <c r="S235" s="50"/>
      <c r="T235" s="98"/>
      <c r="AT235" s="26" t="s">
        <v>237</v>
      </c>
      <c r="AU235" s="26" t="s">
        <v>88</v>
      </c>
    </row>
    <row r="236" spans="2:51" s="13" customFormat="1" ht="13.5">
      <c r="B236" s="266"/>
      <c r="C236" s="267"/>
      <c r="D236" s="253" t="s">
        <v>244</v>
      </c>
      <c r="E236" s="268" t="s">
        <v>34</v>
      </c>
      <c r="F236" s="269" t="s">
        <v>3253</v>
      </c>
      <c r="G236" s="267"/>
      <c r="H236" s="270">
        <v>6.84</v>
      </c>
      <c r="I236" s="271"/>
      <c r="J236" s="267"/>
      <c r="K236" s="267"/>
      <c r="L236" s="272"/>
      <c r="M236" s="273"/>
      <c r="N236" s="274"/>
      <c r="O236" s="274"/>
      <c r="P236" s="274"/>
      <c r="Q236" s="274"/>
      <c r="R236" s="274"/>
      <c r="S236" s="274"/>
      <c r="T236" s="275"/>
      <c r="AT236" s="276" t="s">
        <v>244</v>
      </c>
      <c r="AU236" s="276" t="s">
        <v>88</v>
      </c>
      <c r="AV236" s="13" t="s">
        <v>88</v>
      </c>
      <c r="AW236" s="13" t="s">
        <v>41</v>
      </c>
      <c r="AX236" s="13" t="s">
        <v>78</v>
      </c>
      <c r="AY236" s="276" t="s">
        <v>187</v>
      </c>
    </row>
    <row r="237" spans="2:51" s="14" customFormat="1" ht="13.5">
      <c r="B237" s="277"/>
      <c r="C237" s="278"/>
      <c r="D237" s="253" t="s">
        <v>244</v>
      </c>
      <c r="E237" s="279" t="s">
        <v>34</v>
      </c>
      <c r="F237" s="280" t="s">
        <v>251</v>
      </c>
      <c r="G237" s="278"/>
      <c r="H237" s="281">
        <v>6.84</v>
      </c>
      <c r="I237" s="282"/>
      <c r="J237" s="278"/>
      <c r="K237" s="278"/>
      <c r="L237" s="283"/>
      <c r="M237" s="284"/>
      <c r="N237" s="285"/>
      <c r="O237" s="285"/>
      <c r="P237" s="285"/>
      <c r="Q237" s="285"/>
      <c r="R237" s="285"/>
      <c r="S237" s="285"/>
      <c r="T237" s="286"/>
      <c r="AT237" s="287" t="s">
        <v>244</v>
      </c>
      <c r="AU237" s="287" t="s">
        <v>88</v>
      </c>
      <c r="AV237" s="14" t="s">
        <v>204</v>
      </c>
      <c r="AW237" s="14" t="s">
        <v>41</v>
      </c>
      <c r="AX237" s="14" t="s">
        <v>86</v>
      </c>
      <c r="AY237" s="287" t="s">
        <v>187</v>
      </c>
    </row>
    <row r="238" spans="2:65" s="1" customFormat="1" ht="25.5" customHeight="1">
      <c r="B238" s="49"/>
      <c r="C238" s="237" t="s">
        <v>733</v>
      </c>
      <c r="D238" s="237" t="s">
        <v>190</v>
      </c>
      <c r="E238" s="238" t="s">
        <v>3254</v>
      </c>
      <c r="F238" s="239" t="s">
        <v>3255</v>
      </c>
      <c r="G238" s="240" t="s">
        <v>235</v>
      </c>
      <c r="H238" s="241">
        <v>6.84</v>
      </c>
      <c r="I238" s="242"/>
      <c r="J238" s="243">
        <f>ROUND(I238*H238,2)</f>
        <v>0</v>
      </c>
      <c r="K238" s="239" t="s">
        <v>194</v>
      </c>
      <c r="L238" s="75"/>
      <c r="M238" s="244" t="s">
        <v>34</v>
      </c>
      <c r="N238" s="245" t="s">
        <v>49</v>
      </c>
      <c r="O238" s="50"/>
      <c r="P238" s="246">
        <f>O238*H238</f>
        <v>0</v>
      </c>
      <c r="Q238" s="246">
        <v>0</v>
      </c>
      <c r="R238" s="246">
        <f>Q238*H238</f>
        <v>0</v>
      </c>
      <c r="S238" s="246">
        <v>0</v>
      </c>
      <c r="T238" s="247">
        <f>S238*H238</f>
        <v>0</v>
      </c>
      <c r="AR238" s="26" t="s">
        <v>204</v>
      </c>
      <c r="AT238" s="26" t="s">
        <v>190</v>
      </c>
      <c r="AU238" s="26" t="s">
        <v>88</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204</v>
      </c>
      <c r="BM238" s="26" t="s">
        <v>940</v>
      </c>
    </row>
    <row r="239" spans="2:47" s="1" customFormat="1" ht="13.5">
      <c r="B239" s="49"/>
      <c r="C239" s="77"/>
      <c r="D239" s="253" t="s">
        <v>237</v>
      </c>
      <c r="E239" s="77"/>
      <c r="F239" s="254" t="s">
        <v>3256</v>
      </c>
      <c r="G239" s="77"/>
      <c r="H239" s="77"/>
      <c r="I239" s="207"/>
      <c r="J239" s="77"/>
      <c r="K239" s="77"/>
      <c r="L239" s="75"/>
      <c r="M239" s="255"/>
      <c r="N239" s="50"/>
      <c r="O239" s="50"/>
      <c r="P239" s="50"/>
      <c r="Q239" s="50"/>
      <c r="R239" s="50"/>
      <c r="S239" s="50"/>
      <c r="T239" s="98"/>
      <c r="AT239" s="26" t="s">
        <v>237</v>
      </c>
      <c r="AU239" s="26" t="s">
        <v>88</v>
      </c>
    </row>
    <row r="240" spans="2:65" s="1" customFormat="1" ht="16.5" customHeight="1">
      <c r="B240" s="49"/>
      <c r="C240" s="294" t="s">
        <v>737</v>
      </c>
      <c r="D240" s="294" t="s">
        <v>531</v>
      </c>
      <c r="E240" s="295" t="s">
        <v>3257</v>
      </c>
      <c r="F240" s="296" t="s">
        <v>3258</v>
      </c>
      <c r="G240" s="297" t="s">
        <v>1273</v>
      </c>
      <c r="H240" s="298">
        <v>0.222</v>
      </c>
      <c r="I240" s="299"/>
      <c r="J240" s="300">
        <f>ROUND(I240*H240,2)</f>
        <v>0</v>
      </c>
      <c r="K240" s="296" t="s">
        <v>194</v>
      </c>
      <c r="L240" s="301"/>
      <c r="M240" s="302" t="s">
        <v>34</v>
      </c>
      <c r="N240" s="303" t="s">
        <v>49</v>
      </c>
      <c r="O240" s="50"/>
      <c r="P240" s="246">
        <f>O240*H240</f>
        <v>0</v>
      </c>
      <c r="Q240" s="246">
        <v>0.001</v>
      </c>
      <c r="R240" s="246">
        <f>Q240*H240</f>
        <v>0.000222</v>
      </c>
      <c r="S240" s="246">
        <v>0</v>
      </c>
      <c r="T240" s="247">
        <f>S240*H240</f>
        <v>0</v>
      </c>
      <c r="AR240" s="26" t="s">
        <v>295</v>
      </c>
      <c r="AT240" s="26" t="s">
        <v>531</v>
      </c>
      <c r="AU240" s="26" t="s">
        <v>88</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204</v>
      </c>
      <c r="BM240" s="26" t="s">
        <v>951</v>
      </c>
    </row>
    <row r="241" spans="2:51" s="13" customFormat="1" ht="13.5">
      <c r="B241" s="266"/>
      <c r="C241" s="267"/>
      <c r="D241" s="253" t="s">
        <v>244</v>
      </c>
      <c r="E241" s="268" t="s">
        <v>34</v>
      </c>
      <c r="F241" s="269" t="s">
        <v>3259</v>
      </c>
      <c r="G241" s="267"/>
      <c r="H241" s="270">
        <v>0.222</v>
      </c>
      <c r="I241" s="271"/>
      <c r="J241" s="267"/>
      <c r="K241" s="267"/>
      <c r="L241" s="272"/>
      <c r="M241" s="273"/>
      <c r="N241" s="274"/>
      <c r="O241" s="274"/>
      <c r="P241" s="274"/>
      <c r="Q241" s="274"/>
      <c r="R241" s="274"/>
      <c r="S241" s="274"/>
      <c r="T241" s="275"/>
      <c r="AT241" s="276" t="s">
        <v>244</v>
      </c>
      <c r="AU241" s="276" t="s">
        <v>88</v>
      </c>
      <c r="AV241" s="13" t="s">
        <v>88</v>
      </c>
      <c r="AW241" s="13" t="s">
        <v>41</v>
      </c>
      <c r="AX241" s="13" t="s">
        <v>78</v>
      </c>
      <c r="AY241" s="276" t="s">
        <v>187</v>
      </c>
    </row>
    <row r="242" spans="2:51" s="14" customFormat="1" ht="13.5">
      <c r="B242" s="277"/>
      <c r="C242" s="278"/>
      <c r="D242" s="253" t="s">
        <v>244</v>
      </c>
      <c r="E242" s="279" t="s">
        <v>34</v>
      </c>
      <c r="F242" s="280" t="s">
        <v>251</v>
      </c>
      <c r="G242" s="278"/>
      <c r="H242" s="281">
        <v>0.222</v>
      </c>
      <c r="I242" s="282"/>
      <c r="J242" s="278"/>
      <c r="K242" s="278"/>
      <c r="L242" s="283"/>
      <c r="M242" s="284"/>
      <c r="N242" s="285"/>
      <c r="O242" s="285"/>
      <c r="P242" s="285"/>
      <c r="Q242" s="285"/>
      <c r="R242" s="285"/>
      <c r="S242" s="285"/>
      <c r="T242" s="286"/>
      <c r="AT242" s="287" t="s">
        <v>244</v>
      </c>
      <c r="AU242" s="287" t="s">
        <v>88</v>
      </c>
      <c r="AV242" s="14" t="s">
        <v>204</v>
      </c>
      <c r="AW242" s="14" t="s">
        <v>41</v>
      </c>
      <c r="AX242" s="14" t="s">
        <v>86</v>
      </c>
      <c r="AY242" s="287" t="s">
        <v>187</v>
      </c>
    </row>
    <row r="243" spans="2:63" s="11" customFormat="1" ht="29.85" customHeight="1">
      <c r="B243" s="221"/>
      <c r="C243" s="222"/>
      <c r="D243" s="223" t="s">
        <v>77</v>
      </c>
      <c r="E243" s="235" t="s">
        <v>113</v>
      </c>
      <c r="F243" s="235" t="s">
        <v>554</v>
      </c>
      <c r="G243" s="222"/>
      <c r="H243" s="222"/>
      <c r="I243" s="225"/>
      <c r="J243" s="236">
        <f>BK243</f>
        <v>0</v>
      </c>
      <c r="K243" s="222"/>
      <c r="L243" s="227"/>
      <c r="M243" s="228"/>
      <c r="N243" s="229"/>
      <c r="O243" s="229"/>
      <c r="P243" s="230">
        <f>SUM(P244:P249)</f>
        <v>0</v>
      </c>
      <c r="Q243" s="229"/>
      <c r="R243" s="230">
        <f>SUM(R244:R249)</f>
        <v>0</v>
      </c>
      <c r="S243" s="229"/>
      <c r="T243" s="231">
        <f>SUM(T244:T249)</f>
        <v>0</v>
      </c>
      <c r="AR243" s="232" t="s">
        <v>86</v>
      </c>
      <c r="AT243" s="233" t="s">
        <v>77</v>
      </c>
      <c r="AU243" s="233" t="s">
        <v>86</v>
      </c>
      <c r="AY243" s="232" t="s">
        <v>187</v>
      </c>
      <c r="BK243" s="234">
        <f>SUM(BK244:BK249)</f>
        <v>0</v>
      </c>
    </row>
    <row r="244" spans="2:65" s="1" customFormat="1" ht="16.5" customHeight="1">
      <c r="B244" s="49"/>
      <c r="C244" s="237" t="s">
        <v>741</v>
      </c>
      <c r="D244" s="237" t="s">
        <v>190</v>
      </c>
      <c r="E244" s="238" t="s">
        <v>3260</v>
      </c>
      <c r="F244" s="239" t="s">
        <v>3261</v>
      </c>
      <c r="G244" s="240" t="s">
        <v>393</v>
      </c>
      <c r="H244" s="241">
        <v>92.8</v>
      </c>
      <c r="I244" s="242"/>
      <c r="J244" s="243">
        <f>ROUND(I244*H244,2)</f>
        <v>0</v>
      </c>
      <c r="K244" s="239" t="s">
        <v>194</v>
      </c>
      <c r="L244" s="75"/>
      <c r="M244" s="244" t="s">
        <v>34</v>
      </c>
      <c r="N244" s="245" t="s">
        <v>49</v>
      </c>
      <c r="O244" s="50"/>
      <c r="P244" s="246">
        <f>O244*H244</f>
        <v>0</v>
      </c>
      <c r="Q244" s="246">
        <v>0</v>
      </c>
      <c r="R244" s="246">
        <f>Q244*H244</f>
        <v>0</v>
      </c>
      <c r="S244" s="246">
        <v>0</v>
      </c>
      <c r="T244" s="247">
        <f>S244*H244</f>
        <v>0</v>
      </c>
      <c r="AR244" s="26" t="s">
        <v>204</v>
      </c>
      <c r="AT244" s="26" t="s">
        <v>190</v>
      </c>
      <c r="AU244" s="26" t="s">
        <v>88</v>
      </c>
      <c r="AY244" s="26" t="s">
        <v>187</v>
      </c>
      <c r="BE244" s="248">
        <f>IF(N244="základní",J244,0)</f>
        <v>0</v>
      </c>
      <c r="BF244" s="248">
        <f>IF(N244="snížená",J244,0)</f>
        <v>0</v>
      </c>
      <c r="BG244" s="248">
        <f>IF(N244="zákl. přenesená",J244,0)</f>
        <v>0</v>
      </c>
      <c r="BH244" s="248">
        <f>IF(N244="sníž. přenesená",J244,0)</f>
        <v>0</v>
      </c>
      <c r="BI244" s="248">
        <f>IF(N244="nulová",J244,0)</f>
        <v>0</v>
      </c>
      <c r="BJ244" s="26" t="s">
        <v>86</v>
      </c>
      <c r="BK244" s="248">
        <f>ROUND(I244*H244,2)</f>
        <v>0</v>
      </c>
      <c r="BL244" s="26" t="s">
        <v>204</v>
      </c>
      <c r="BM244" s="26" t="s">
        <v>970</v>
      </c>
    </row>
    <row r="245" spans="2:47" s="1" customFormat="1" ht="13.5">
      <c r="B245" s="49"/>
      <c r="C245" s="77"/>
      <c r="D245" s="253" t="s">
        <v>237</v>
      </c>
      <c r="E245" s="77"/>
      <c r="F245" s="254" t="s">
        <v>3262</v>
      </c>
      <c r="G245" s="77"/>
      <c r="H245" s="77"/>
      <c r="I245" s="207"/>
      <c r="J245" s="77"/>
      <c r="K245" s="77"/>
      <c r="L245" s="75"/>
      <c r="M245" s="255"/>
      <c r="N245" s="50"/>
      <c r="O245" s="50"/>
      <c r="P245" s="50"/>
      <c r="Q245" s="50"/>
      <c r="R245" s="50"/>
      <c r="S245" s="50"/>
      <c r="T245" s="98"/>
      <c r="AT245" s="26" t="s">
        <v>237</v>
      </c>
      <c r="AU245" s="26" t="s">
        <v>88</v>
      </c>
    </row>
    <row r="246" spans="2:51" s="13" customFormat="1" ht="13.5">
      <c r="B246" s="266"/>
      <c r="C246" s="267"/>
      <c r="D246" s="253" t="s">
        <v>244</v>
      </c>
      <c r="E246" s="268" t="s">
        <v>34</v>
      </c>
      <c r="F246" s="269" t="s">
        <v>3263</v>
      </c>
      <c r="G246" s="267"/>
      <c r="H246" s="270">
        <v>92.8</v>
      </c>
      <c r="I246" s="271"/>
      <c r="J246" s="267"/>
      <c r="K246" s="267"/>
      <c r="L246" s="272"/>
      <c r="M246" s="273"/>
      <c r="N246" s="274"/>
      <c r="O246" s="274"/>
      <c r="P246" s="274"/>
      <c r="Q246" s="274"/>
      <c r="R246" s="274"/>
      <c r="S246" s="274"/>
      <c r="T246" s="275"/>
      <c r="AT246" s="276" t="s">
        <v>244</v>
      </c>
      <c r="AU246" s="276" t="s">
        <v>88</v>
      </c>
      <c r="AV246" s="13" t="s">
        <v>88</v>
      </c>
      <c r="AW246" s="13" t="s">
        <v>41</v>
      </c>
      <c r="AX246" s="13" t="s">
        <v>78</v>
      </c>
      <c r="AY246" s="276" t="s">
        <v>187</v>
      </c>
    </row>
    <row r="247" spans="2:51" s="14" customFormat="1" ht="13.5">
      <c r="B247" s="277"/>
      <c r="C247" s="278"/>
      <c r="D247" s="253" t="s">
        <v>244</v>
      </c>
      <c r="E247" s="279" t="s">
        <v>34</v>
      </c>
      <c r="F247" s="280" t="s">
        <v>251</v>
      </c>
      <c r="G247" s="278"/>
      <c r="H247" s="281">
        <v>92.8</v>
      </c>
      <c r="I247" s="282"/>
      <c r="J247" s="278"/>
      <c r="K247" s="278"/>
      <c r="L247" s="283"/>
      <c r="M247" s="284"/>
      <c r="N247" s="285"/>
      <c r="O247" s="285"/>
      <c r="P247" s="285"/>
      <c r="Q247" s="285"/>
      <c r="R247" s="285"/>
      <c r="S247" s="285"/>
      <c r="T247" s="286"/>
      <c r="AT247" s="287" t="s">
        <v>244</v>
      </c>
      <c r="AU247" s="287" t="s">
        <v>88</v>
      </c>
      <c r="AV247" s="14" t="s">
        <v>204</v>
      </c>
      <c r="AW247" s="14" t="s">
        <v>41</v>
      </c>
      <c r="AX247" s="14" t="s">
        <v>86</v>
      </c>
      <c r="AY247" s="287" t="s">
        <v>187</v>
      </c>
    </row>
    <row r="248" spans="2:65" s="1" customFormat="1" ht="16.5" customHeight="1">
      <c r="B248" s="49"/>
      <c r="C248" s="237" t="s">
        <v>746</v>
      </c>
      <c r="D248" s="237" t="s">
        <v>190</v>
      </c>
      <c r="E248" s="238" t="s">
        <v>3264</v>
      </c>
      <c r="F248" s="239" t="s">
        <v>3265</v>
      </c>
      <c r="G248" s="240" t="s">
        <v>393</v>
      </c>
      <c r="H248" s="241">
        <v>92.8</v>
      </c>
      <c r="I248" s="242"/>
      <c r="J248" s="243">
        <f>ROUND(I248*H248,2)</f>
        <v>0</v>
      </c>
      <c r="K248" s="239" t="s">
        <v>194</v>
      </c>
      <c r="L248" s="75"/>
      <c r="M248" s="244" t="s">
        <v>34</v>
      </c>
      <c r="N248" s="245" t="s">
        <v>49</v>
      </c>
      <c r="O248" s="50"/>
      <c r="P248" s="246">
        <f>O248*H248</f>
        <v>0</v>
      </c>
      <c r="Q248" s="246">
        <v>0</v>
      </c>
      <c r="R248" s="246">
        <f>Q248*H248</f>
        <v>0</v>
      </c>
      <c r="S248" s="246">
        <v>0</v>
      </c>
      <c r="T248" s="247">
        <f>S248*H248</f>
        <v>0</v>
      </c>
      <c r="AR248" s="26" t="s">
        <v>204</v>
      </c>
      <c r="AT248" s="26" t="s">
        <v>190</v>
      </c>
      <c r="AU248" s="26" t="s">
        <v>88</v>
      </c>
      <c r="AY248" s="26" t="s">
        <v>187</v>
      </c>
      <c r="BE248" s="248">
        <f>IF(N248="základní",J248,0)</f>
        <v>0</v>
      </c>
      <c r="BF248" s="248">
        <f>IF(N248="snížená",J248,0)</f>
        <v>0</v>
      </c>
      <c r="BG248" s="248">
        <f>IF(N248="zákl. přenesená",J248,0)</f>
        <v>0</v>
      </c>
      <c r="BH248" s="248">
        <f>IF(N248="sníž. přenesená",J248,0)</f>
        <v>0</v>
      </c>
      <c r="BI248" s="248">
        <f>IF(N248="nulová",J248,0)</f>
        <v>0</v>
      </c>
      <c r="BJ248" s="26" t="s">
        <v>86</v>
      </c>
      <c r="BK248" s="248">
        <f>ROUND(I248*H248,2)</f>
        <v>0</v>
      </c>
      <c r="BL248" s="26" t="s">
        <v>204</v>
      </c>
      <c r="BM248" s="26" t="s">
        <v>1012</v>
      </c>
    </row>
    <row r="249" spans="2:47" s="1" customFormat="1" ht="13.5">
      <c r="B249" s="49"/>
      <c r="C249" s="77"/>
      <c r="D249" s="253" t="s">
        <v>237</v>
      </c>
      <c r="E249" s="77"/>
      <c r="F249" s="254" t="s">
        <v>3266</v>
      </c>
      <c r="G249" s="77"/>
      <c r="H249" s="77"/>
      <c r="I249" s="207"/>
      <c r="J249" s="77"/>
      <c r="K249" s="77"/>
      <c r="L249" s="75"/>
      <c r="M249" s="255"/>
      <c r="N249" s="50"/>
      <c r="O249" s="50"/>
      <c r="P249" s="50"/>
      <c r="Q249" s="50"/>
      <c r="R249" s="50"/>
      <c r="S249" s="50"/>
      <c r="T249" s="98"/>
      <c r="AT249" s="26" t="s">
        <v>237</v>
      </c>
      <c r="AU249" s="26" t="s">
        <v>88</v>
      </c>
    </row>
    <row r="250" spans="2:63" s="11" customFormat="1" ht="29.85" customHeight="1">
      <c r="B250" s="221"/>
      <c r="C250" s="222"/>
      <c r="D250" s="223" t="s">
        <v>77</v>
      </c>
      <c r="E250" s="235" t="s">
        <v>204</v>
      </c>
      <c r="F250" s="235" t="s">
        <v>634</v>
      </c>
      <c r="G250" s="222"/>
      <c r="H250" s="222"/>
      <c r="I250" s="225"/>
      <c r="J250" s="236">
        <f>BK250</f>
        <v>0</v>
      </c>
      <c r="K250" s="222"/>
      <c r="L250" s="227"/>
      <c r="M250" s="228"/>
      <c r="N250" s="229"/>
      <c r="O250" s="229"/>
      <c r="P250" s="230">
        <f>SUM(P251:P257)</f>
        <v>0</v>
      </c>
      <c r="Q250" s="229"/>
      <c r="R250" s="230">
        <f>SUM(R251:R257)</f>
        <v>20.148045120000003</v>
      </c>
      <c r="S250" s="229"/>
      <c r="T250" s="231">
        <f>SUM(T251:T257)</f>
        <v>0</v>
      </c>
      <c r="AR250" s="232" t="s">
        <v>86</v>
      </c>
      <c r="AT250" s="233" t="s">
        <v>77</v>
      </c>
      <c r="AU250" s="233" t="s">
        <v>86</v>
      </c>
      <c r="AY250" s="232" t="s">
        <v>187</v>
      </c>
      <c r="BK250" s="234">
        <f>SUM(BK251:BK257)</f>
        <v>0</v>
      </c>
    </row>
    <row r="251" spans="2:65" s="1" customFormat="1" ht="25.5" customHeight="1">
      <c r="B251" s="49"/>
      <c r="C251" s="237" t="s">
        <v>751</v>
      </c>
      <c r="D251" s="237" t="s">
        <v>190</v>
      </c>
      <c r="E251" s="238" t="s">
        <v>3267</v>
      </c>
      <c r="F251" s="239" t="s">
        <v>3268</v>
      </c>
      <c r="G251" s="240" t="s">
        <v>254</v>
      </c>
      <c r="H251" s="241">
        <v>10.656</v>
      </c>
      <c r="I251" s="242"/>
      <c r="J251" s="243">
        <f>ROUND(I251*H251,2)</f>
        <v>0</v>
      </c>
      <c r="K251" s="239" t="s">
        <v>194</v>
      </c>
      <c r="L251" s="75"/>
      <c r="M251" s="244" t="s">
        <v>34</v>
      </c>
      <c r="N251" s="245" t="s">
        <v>49</v>
      </c>
      <c r="O251" s="50"/>
      <c r="P251" s="246">
        <f>O251*H251</f>
        <v>0</v>
      </c>
      <c r="Q251" s="246">
        <v>1.89077</v>
      </c>
      <c r="R251" s="246">
        <f>Q251*H251</f>
        <v>20.148045120000003</v>
      </c>
      <c r="S251" s="246">
        <v>0</v>
      </c>
      <c r="T251" s="247">
        <f>S251*H251</f>
        <v>0</v>
      </c>
      <c r="AR251" s="26" t="s">
        <v>204</v>
      </c>
      <c r="AT251" s="26" t="s">
        <v>190</v>
      </c>
      <c r="AU251" s="26" t="s">
        <v>88</v>
      </c>
      <c r="AY251" s="26" t="s">
        <v>187</v>
      </c>
      <c r="BE251" s="248">
        <f>IF(N251="základní",J251,0)</f>
        <v>0</v>
      </c>
      <c r="BF251" s="248">
        <f>IF(N251="snížená",J251,0)</f>
        <v>0</v>
      </c>
      <c r="BG251" s="248">
        <f>IF(N251="zákl. přenesená",J251,0)</f>
        <v>0</v>
      </c>
      <c r="BH251" s="248">
        <f>IF(N251="sníž. přenesená",J251,0)</f>
        <v>0</v>
      </c>
      <c r="BI251" s="248">
        <f>IF(N251="nulová",J251,0)</f>
        <v>0</v>
      </c>
      <c r="BJ251" s="26" t="s">
        <v>86</v>
      </c>
      <c r="BK251" s="248">
        <f>ROUND(I251*H251,2)</f>
        <v>0</v>
      </c>
      <c r="BL251" s="26" t="s">
        <v>204</v>
      </c>
      <c r="BM251" s="26" t="s">
        <v>1045</v>
      </c>
    </row>
    <row r="252" spans="2:47" s="1" customFormat="1" ht="13.5">
      <c r="B252" s="49"/>
      <c r="C252" s="77"/>
      <c r="D252" s="253" t="s">
        <v>237</v>
      </c>
      <c r="E252" s="77"/>
      <c r="F252" s="254" t="s">
        <v>3269</v>
      </c>
      <c r="G252" s="77"/>
      <c r="H252" s="77"/>
      <c r="I252" s="207"/>
      <c r="J252" s="77"/>
      <c r="K252" s="77"/>
      <c r="L252" s="75"/>
      <c r="M252" s="255"/>
      <c r="N252" s="50"/>
      <c r="O252" s="50"/>
      <c r="P252" s="50"/>
      <c r="Q252" s="50"/>
      <c r="R252" s="50"/>
      <c r="S252" s="50"/>
      <c r="T252" s="98"/>
      <c r="AT252" s="26" t="s">
        <v>237</v>
      </c>
      <c r="AU252" s="26" t="s">
        <v>88</v>
      </c>
    </row>
    <row r="253" spans="2:51" s="13" customFormat="1" ht="13.5">
      <c r="B253" s="266"/>
      <c r="C253" s="267"/>
      <c r="D253" s="253" t="s">
        <v>244</v>
      </c>
      <c r="E253" s="268" t="s">
        <v>34</v>
      </c>
      <c r="F253" s="269" t="s">
        <v>3270</v>
      </c>
      <c r="G253" s="267"/>
      <c r="H253" s="270">
        <v>2.196</v>
      </c>
      <c r="I253" s="271"/>
      <c r="J253" s="267"/>
      <c r="K253" s="267"/>
      <c r="L253" s="272"/>
      <c r="M253" s="273"/>
      <c r="N253" s="274"/>
      <c r="O253" s="274"/>
      <c r="P253" s="274"/>
      <c r="Q253" s="274"/>
      <c r="R253" s="274"/>
      <c r="S253" s="274"/>
      <c r="T253" s="275"/>
      <c r="AT253" s="276" t="s">
        <v>244</v>
      </c>
      <c r="AU253" s="276" t="s">
        <v>88</v>
      </c>
      <c r="AV253" s="13" t="s">
        <v>88</v>
      </c>
      <c r="AW253" s="13" t="s">
        <v>41</v>
      </c>
      <c r="AX253" s="13" t="s">
        <v>78</v>
      </c>
      <c r="AY253" s="276" t="s">
        <v>187</v>
      </c>
    </row>
    <row r="254" spans="2:51" s="13" customFormat="1" ht="13.5">
      <c r="B254" s="266"/>
      <c r="C254" s="267"/>
      <c r="D254" s="253" t="s">
        <v>244</v>
      </c>
      <c r="E254" s="268" t="s">
        <v>34</v>
      </c>
      <c r="F254" s="269" t="s">
        <v>3271</v>
      </c>
      <c r="G254" s="267"/>
      <c r="H254" s="270">
        <v>2.616</v>
      </c>
      <c r="I254" s="271"/>
      <c r="J254" s="267"/>
      <c r="K254" s="267"/>
      <c r="L254" s="272"/>
      <c r="M254" s="273"/>
      <c r="N254" s="274"/>
      <c r="O254" s="274"/>
      <c r="P254" s="274"/>
      <c r="Q254" s="274"/>
      <c r="R254" s="274"/>
      <c r="S254" s="274"/>
      <c r="T254" s="275"/>
      <c r="AT254" s="276" t="s">
        <v>244</v>
      </c>
      <c r="AU254" s="276" t="s">
        <v>88</v>
      </c>
      <c r="AV254" s="13" t="s">
        <v>88</v>
      </c>
      <c r="AW254" s="13" t="s">
        <v>41</v>
      </c>
      <c r="AX254" s="13" t="s">
        <v>78</v>
      </c>
      <c r="AY254" s="276" t="s">
        <v>187</v>
      </c>
    </row>
    <row r="255" spans="2:51" s="13" customFormat="1" ht="13.5">
      <c r="B255" s="266"/>
      <c r="C255" s="267"/>
      <c r="D255" s="253" t="s">
        <v>244</v>
      </c>
      <c r="E255" s="268" t="s">
        <v>34</v>
      </c>
      <c r="F255" s="269" t="s">
        <v>3272</v>
      </c>
      <c r="G255" s="267"/>
      <c r="H255" s="270">
        <v>0.18</v>
      </c>
      <c r="I255" s="271"/>
      <c r="J255" s="267"/>
      <c r="K255" s="267"/>
      <c r="L255" s="272"/>
      <c r="M255" s="273"/>
      <c r="N255" s="274"/>
      <c r="O255" s="274"/>
      <c r="P255" s="274"/>
      <c r="Q255" s="274"/>
      <c r="R255" s="274"/>
      <c r="S255" s="274"/>
      <c r="T255" s="275"/>
      <c r="AT255" s="276" t="s">
        <v>244</v>
      </c>
      <c r="AU255" s="276" t="s">
        <v>88</v>
      </c>
      <c r="AV255" s="13" t="s">
        <v>88</v>
      </c>
      <c r="AW255" s="13" t="s">
        <v>41</v>
      </c>
      <c r="AX255" s="13" t="s">
        <v>78</v>
      </c>
      <c r="AY255" s="276" t="s">
        <v>187</v>
      </c>
    </row>
    <row r="256" spans="2:51" s="13" customFormat="1" ht="13.5">
      <c r="B256" s="266"/>
      <c r="C256" s="267"/>
      <c r="D256" s="253" t="s">
        <v>244</v>
      </c>
      <c r="E256" s="268" t="s">
        <v>34</v>
      </c>
      <c r="F256" s="269" t="s">
        <v>3273</v>
      </c>
      <c r="G256" s="267"/>
      <c r="H256" s="270">
        <v>5.664</v>
      </c>
      <c r="I256" s="271"/>
      <c r="J256" s="267"/>
      <c r="K256" s="267"/>
      <c r="L256" s="272"/>
      <c r="M256" s="273"/>
      <c r="N256" s="274"/>
      <c r="O256" s="274"/>
      <c r="P256" s="274"/>
      <c r="Q256" s="274"/>
      <c r="R256" s="274"/>
      <c r="S256" s="274"/>
      <c r="T256" s="275"/>
      <c r="AT256" s="276" t="s">
        <v>244</v>
      </c>
      <c r="AU256" s="276" t="s">
        <v>88</v>
      </c>
      <c r="AV256" s="13" t="s">
        <v>88</v>
      </c>
      <c r="AW256" s="13" t="s">
        <v>41</v>
      </c>
      <c r="AX256" s="13" t="s">
        <v>78</v>
      </c>
      <c r="AY256" s="276" t="s">
        <v>187</v>
      </c>
    </row>
    <row r="257" spans="2:51" s="14" customFormat="1" ht="13.5">
      <c r="B257" s="277"/>
      <c r="C257" s="278"/>
      <c r="D257" s="253" t="s">
        <v>244</v>
      </c>
      <c r="E257" s="279" t="s">
        <v>34</v>
      </c>
      <c r="F257" s="280" t="s">
        <v>251</v>
      </c>
      <c r="G257" s="278"/>
      <c r="H257" s="281">
        <v>10.656</v>
      </c>
      <c r="I257" s="282"/>
      <c r="J257" s="278"/>
      <c r="K257" s="278"/>
      <c r="L257" s="283"/>
      <c r="M257" s="284"/>
      <c r="N257" s="285"/>
      <c r="O257" s="285"/>
      <c r="P257" s="285"/>
      <c r="Q257" s="285"/>
      <c r="R257" s="285"/>
      <c r="S257" s="285"/>
      <c r="T257" s="286"/>
      <c r="AT257" s="287" t="s">
        <v>244</v>
      </c>
      <c r="AU257" s="287" t="s">
        <v>88</v>
      </c>
      <c r="AV257" s="14" t="s">
        <v>204</v>
      </c>
      <c r="AW257" s="14" t="s">
        <v>41</v>
      </c>
      <c r="AX257" s="14" t="s">
        <v>86</v>
      </c>
      <c r="AY257" s="287" t="s">
        <v>187</v>
      </c>
    </row>
    <row r="258" spans="2:63" s="11" customFormat="1" ht="29.85" customHeight="1">
      <c r="B258" s="221"/>
      <c r="C258" s="222"/>
      <c r="D258" s="223" t="s">
        <v>77</v>
      </c>
      <c r="E258" s="235" t="s">
        <v>186</v>
      </c>
      <c r="F258" s="235" t="s">
        <v>3274</v>
      </c>
      <c r="G258" s="222"/>
      <c r="H258" s="222"/>
      <c r="I258" s="225"/>
      <c r="J258" s="236">
        <f>BK258</f>
        <v>0</v>
      </c>
      <c r="K258" s="222"/>
      <c r="L258" s="227"/>
      <c r="M258" s="228"/>
      <c r="N258" s="229"/>
      <c r="O258" s="229"/>
      <c r="P258" s="230">
        <f>SUM(P259:P295)</f>
        <v>0</v>
      </c>
      <c r="Q258" s="229"/>
      <c r="R258" s="230">
        <f>SUM(R259:R295)</f>
        <v>97.1375128</v>
      </c>
      <c r="S258" s="229"/>
      <c r="T258" s="231">
        <f>SUM(T259:T295)</f>
        <v>0</v>
      </c>
      <c r="AR258" s="232" t="s">
        <v>86</v>
      </c>
      <c r="AT258" s="233" t="s">
        <v>77</v>
      </c>
      <c r="AU258" s="233" t="s">
        <v>86</v>
      </c>
      <c r="AY258" s="232" t="s">
        <v>187</v>
      </c>
      <c r="BK258" s="234">
        <f>SUM(BK259:BK295)</f>
        <v>0</v>
      </c>
    </row>
    <row r="259" spans="2:65" s="1" customFormat="1" ht="25.5" customHeight="1">
      <c r="B259" s="49"/>
      <c r="C259" s="237" t="s">
        <v>635</v>
      </c>
      <c r="D259" s="237" t="s">
        <v>190</v>
      </c>
      <c r="E259" s="238" t="s">
        <v>3275</v>
      </c>
      <c r="F259" s="239" t="s">
        <v>3276</v>
      </c>
      <c r="G259" s="240" t="s">
        <v>235</v>
      </c>
      <c r="H259" s="241">
        <v>27.84</v>
      </c>
      <c r="I259" s="242"/>
      <c r="J259" s="243">
        <f>ROUND(I259*H259,2)</f>
        <v>0</v>
      </c>
      <c r="K259" s="239" t="s">
        <v>194</v>
      </c>
      <c r="L259" s="75"/>
      <c r="M259" s="244" t="s">
        <v>34</v>
      </c>
      <c r="N259" s="245" t="s">
        <v>49</v>
      </c>
      <c r="O259" s="50"/>
      <c r="P259" s="246">
        <f>O259*H259</f>
        <v>0</v>
      </c>
      <c r="Q259" s="246">
        <v>0.06185</v>
      </c>
      <c r="R259" s="246">
        <f>Q259*H259</f>
        <v>1.721904</v>
      </c>
      <c r="S259" s="246">
        <v>0</v>
      </c>
      <c r="T259" s="247">
        <f>S259*H259</f>
        <v>0</v>
      </c>
      <c r="AR259" s="26" t="s">
        <v>204</v>
      </c>
      <c r="AT259" s="26" t="s">
        <v>190</v>
      </c>
      <c r="AU259" s="26" t="s">
        <v>88</v>
      </c>
      <c r="AY259" s="26" t="s">
        <v>187</v>
      </c>
      <c r="BE259" s="248">
        <f>IF(N259="základní",J259,0)</f>
        <v>0</v>
      </c>
      <c r="BF259" s="248">
        <f>IF(N259="snížená",J259,0)</f>
        <v>0</v>
      </c>
      <c r="BG259" s="248">
        <f>IF(N259="zákl. přenesená",J259,0)</f>
        <v>0</v>
      </c>
      <c r="BH259" s="248">
        <f>IF(N259="sníž. přenesená",J259,0)</f>
        <v>0</v>
      </c>
      <c r="BI259" s="248">
        <f>IF(N259="nulová",J259,0)</f>
        <v>0</v>
      </c>
      <c r="BJ259" s="26" t="s">
        <v>86</v>
      </c>
      <c r="BK259" s="248">
        <f>ROUND(I259*H259,2)</f>
        <v>0</v>
      </c>
      <c r="BL259" s="26" t="s">
        <v>204</v>
      </c>
      <c r="BM259" s="26" t="s">
        <v>1053</v>
      </c>
    </row>
    <row r="260" spans="2:51" s="13" customFormat="1" ht="13.5">
      <c r="B260" s="266"/>
      <c r="C260" s="267"/>
      <c r="D260" s="253" t="s">
        <v>244</v>
      </c>
      <c r="E260" s="268" t="s">
        <v>34</v>
      </c>
      <c r="F260" s="269" t="s">
        <v>3151</v>
      </c>
      <c r="G260" s="267"/>
      <c r="H260" s="270">
        <v>27.84</v>
      </c>
      <c r="I260" s="271"/>
      <c r="J260" s="267"/>
      <c r="K260" s="267"/>
      <c r="L260" s="272"/>
      <c r="M260" s="273"/>
      <c r="N260" s="274"/>
      <c r="O260" s="274"/>
      <c r="P260" s="274"/>
      <c r="Q260" s="274"/>
      <c r="R260" s="274"/>
      <c r="S260" s="274"/>
      <c r="T260" s="275"/>
      <c r="AT260" s="276" t="s">
        <v>244</v>
      </c>
      <c r="AU260" s="276" t="s">
        <v>88</v>
      </c>
      <c r="AV260" s="13" t="s">
        <v>88</v>
      </c>
      <c r="AW260" s="13" t="s">
        <v>41</v>
      </c>
      <c r="AX260" s="13" t="s">
        <v>78</v>
      </c>
      <c r="AY260" s="276" t="s">
        <v>187</v>
      </c>
    </row>
    <row r="261" spans="2:51" s="14" customFormat="1" ht="13.5">
      <c r="B261" s="277"/>
      <c r="C261" s="278"/>
      <c r="D261" s="253" t="s">
        <v>244</v>
      </c>
      <c r="E261" s="279" t="s">
        <v>34</v>
      </c>
      <c r="F261" s="280" t="s">
        <v>251</v>
      </c>
      <c r="G261" s="278"/>
      <c r="H261" s="281">
        <v>27.84</v>
      </c>
      <c r="I261" s="282"/>
      <c r="J261" s="278"/>
      <c r="K261" s="278"/>
      <c r="L261" s="283"/>
      <c r="M261" s="284"/>
      <c r="N261" s="285"/>
      <c r="O261" s="285"/>
      <c r="P261" s="285"/>
      <c r="Q261" s="285"/>
      <c r="R261" s="285"/>
      <c r="S261" s="285"/>
      <c r="T261" s="286"/>
      <c r="AT261" s="287" t="s">
        <v>244</v>
      </c>
      <c r="AU261" s="287" t="s">
        <v>88</v>
      </c>
      <c r="AV261" s="14" t="s">
        <v>204</v>
      </c>
      <c r="AW261" s="14" t="s">
        <v>41</v>
      </c>
      <c r="AX261" s="14" t="s">
        <v>86</v>
      </c>
      <c r="AY261" s="287" t="s">
        <v>187</v>
      </c>
    </row>
    <row r="262" spans="2:65" s="1" customFormat="1" ht="25.5" customHeight="1">
      <c r="B262" s="49"/>
      <c r="C262" s="237" t="s">
        <v>760</v>
      </c>
      <c r="D262" s="237" t="s">
        <v>190</v>
      </c>
      <c r="E262" s="238" t="s">
        <v>3277</v>
      </c>
      <c r="F262" s="239" t="s">
        <v>3278</v>
      </c>
      <c r="G262" s="240" t="s">
        <v>235</v>
      </c>
      <c r="H262" s="241">
        <v>41.76</v>
      </c>
      <c r="I262" s="242"/>
      <c r="J262" s="243">
        <f>ROUND(I262*H262,2)</f>
        <v>0</v>
      </c>
      <c r="K262" s="239" t="s">
        <v>194</v>
      </c>
      <c r="L262" s="75"/>
      <c r="M262" s="244" t="s">
        <v>34</v>
      </c>
      <c r="N262" s="245" t="s">
        <v>49</v>
      </c>
      <c r="O262" s="50"/>
      <c r="P262" s="246">
        <f>O262*H262</f>
        <v>0</v>
      </c>
      <c r="Q262" s="246">
        <v>0.27994</v>
      </c>
      <c r="R262" s="246">
        <f>Q262*H262</f>
        <v>11.6902944</v>
      </c>
      <c r="S262" s="246">
        <v>0</v>
      </c>
      <c r="T262" s="247">
        <f>S262*H262</f>
        <v>0</v>
      </c>
      <c r="AR262" s="26" t="s">
        <v>204</v>
      </c>
      <c r="AT262" s="26" t="s">
        <v>190</v>
      </c>
      <c r="AU262" s="26" t="s">
        <v>88</v>
      </c>
      <c r="AY262" s="26" t="s">
        <v>187</v>
      </c>
      <c r="BE262" s="248">
        <f>IF(N262="základní",J262,0)</f>
        <v>0</v>
      </c>
      <c r="BF262" s="248">
        <f>IF(N262="snížená",J262,0)</f>
        <v>0</v>
      </c>
      <c r="BG262" s="248">
        <f>IF(N262="zákl. přenesená",J262,0)</f>
        <v>0</v>
      </c>
      <c r="BH262" s="248">
        <f>IF(N262="sníž. přenesená",J262,0)</f>
        <v>0</v>
      </c>
      <c r="BI262" s="248">
        <f>IF(N262="nulová",J262,0)</f>
        <v>0</v>
      </c>
      <c r="BJ262" s="26" t="s">
        <v>86</v>
      </c>
      <c r="BK262" s="248">
        <f>ROUND(I262*H262,2)</f>
        <v>0</v>
      </c>
      <c r="BL262" s="26" t="s">
        <v>204</v>
      </c>
      <c r="BM262" s="26" t="s">
        <v>1063</v>
      </c>
    </row>
    <row r="263" spans="2:51" s="12" customFormat="1" ht="13.5">
      <c r="B263" s="256"/>
      <c r="C263" s="257"/>
      <c r="D263" s="253" t="s">
        <v>244</v>
      </c>
      <c r="E263" s="258" t="s">
        <v>34</v>
      </c>
      <c r="F263" s="259" t="s">
        <v>3279</v>
      </c>
      <c r="G263" s="257"/>
      <c r="H263" s="258" t="s">
        <v>34</v>
      </c>
      <c r="I263" s="260"/>
      <c r="J263" s="257"/>
      <c r="K263" s="257"/>
      <c r="L263" s="261"/>
      <c r="M263" s="262"/>
      <c r="N263" s="263"/>
      <c r="O263" s="263"/>
      <c r="P263" s="263"/>
      <c r="Q263" s="263"/>
      <c r="R263" s="263"/>
      <c r="S263" s="263"/>
      <c r="T263" s="264"/>
      <c r="AT263" s="265" t="s">
        <v>244</v>
      </c>
      <c r="AU263" s="265" t="s">
        <v>88</v>
      </c>
      <c r="AV263" s="12" t="s">
        <v>86</v>
      </c>
      <c r="AW263" s="12" t="s">
        <v>41</v>
      </c>
      <c r="AX263" s="12" t="s">
        <v>78</v>
      </c>
      <c r="AY263" s="265" t="s">
        <v>187</v>
      </c>
    </row>
    <row r="264" spans="2:51" s="13" customFormat="1" ht="13.5">
      <c r="B264" s="266"/>
      <c r="C264" s="267"/>
      <c r="D264" s="253" t="s">
        <v>244</v>
      </c>
      <c r="E264" s="268" t="s">
        <v>34</v>
      </c>
      <c r="F264" s="269" t="s">
        <v>3280</v>
      </c>
      <c r="G264" s="267"/>
      <c r="H264" s="270">
        <v>13.92</v>
      </c>
      <c r="I264" s="271"/>
      <c r="J264" s="267"/>
      <c r="K264" s="267"/>
      <c r="L264" s="272"/>
      <c r="M264" s="273"/>
      <c r="N264" s="274"/>
      <c r="O264" s="274"/>
      <c r="P264" s="274"/>
      <c r="Q264" s="274"/>
      <c r="R264" s="274"/>
      <c r="S264" s="274"/>
      <c r="T264" s="275"/>
      <c r="AT264" s="276" t="s">
        <v>244</v>
      </c>
      <c r="AU264" s="276" t="s">
        <v>88</v>
      </c>
      <c r="AV264" s="13" t="s">
        <v>88</v>
      </c>
      <c r="AW264" s="13" t="s">
        <v>41</v>
      </c>
      <c r="AX264" s="13" t="s">
        <v>78</v>
      </c>
      <c r="AY264" s="276" t="s">
        <v>187</v>
      </c>
    </row>
    <row r="265" spans="2:51" s="13" customFormat="1" ht="13.5">
      <c r="B265" s="266"/>
      <c r="C265" s="267"/>
      <c r="D265" s="253" t="s">
        <v>244</v>
      </c>
      <c r="E265" s="268" t="s">
        <v>34</v>
      </c>
      <c r="F265" s="269" t="s">
        <v>3151</v>
      </c>
      <c r="G265" s="267"/>
      <c r="H265" s="270">
        <v>27.84</v>
      </c>
      <c r="I265" s="271"/>
      <c r="J265" s="267"/>
      <c r="K265" s="267"/>
      <c r="L265" s="272"/>
      <c r="M265" s="273"/>
      <c r="N265" s="274"/>
      <c r="O265" s="274"/>
      <c r="P265" s="274"/>
      <c r="Q265" s="274"/>
      <c r="R265" s="274"/>
      <c r="S265" s="274"/>
      <c r="T265" s="275"/>
      <c r="AT265" s="276" t="s">
        <v>244</v>
      </c>
      <c r="AU265" s="276" t="s">
        <v>88</v>
      </c>
      <c r="AV265" s="13" t="s">
        <v>88</v>
      </c>
      <c r="AW265" s="13" t="s">
        <v>41</v>
      </c>
      <c r="AX265" s="13" t="s">
        <v>78</v>
      </c>
      <c r="AY265" s="276" t="s">
        <v>187</v>
      </c>
    </row>
    <row r="266" spans="2:51" s="14" customFormat="1" ht="13.5">
      <c r="B266" s="277"/>
      <c r="C266" s="278"/>
      <c r="D266" s="253" t="s">
        <v>244</v>
      </c>
      <c r="E266" s="279" t="s">
        <v>34</v>
      </c>
      <c r="F266" s="280" t="s">
        <v>251</v>
      </c>
      <c r="G266" s="278"/>
      <c r="H266" s="281">
        <v>41.76</v>
      </c>
      <c r="I266" s="282"/>
      <c r="J266" s="278"/>
      <c r="K266" s="278"/>
      <c r="L266" s="283"/>
      <c r="M266" s="284"/>
      <c r="N266" s="285"/>
      <c r="O266" s="285"/>
      <c r="P266" s="285"/>
      <c r="Q266" s="285"/>
      <c r="R266" s="285"/>
      <c r="S266" s="285"/>
      <c r="T266" s="286"/>
      <c r="AT266" s="287" t="s">
        <v>244</v>
      </c>
      <c r="AU266" s="287" t="s">
        <v>88</v>
      </c>
      <c r="AV266" s="14" t="s">
        <v>204</v>
      </c>
      <c r="AW266" s="14" t="s">
        <v>41</v>
      </c>
      <c r="AX266" s="14" t="s">
        <v>86</v>
      </c>
      <c r="AY266" s="287" t="s">
        <v>187</v>
      </c>
    </row>
    <row r="267" spans="2:65" s="1" customFormat="1" ht="25.5" customHeight="1">
      <c r="B267" s="49"/>
      <c r="C267" s="237" t="s">
        <v>765</v>
      </c>
      <c r="D267" s="237" t="s">
        <v>190</v>
      </c>
      <c r="E267" s="238" t="s">
        <v>3281</v>
      </c>
      <c r="F267" s="239" t="s">
        <v>3282</v>
      </c>
      <c r="G267" s="240" t="s">
        <v>235</v>
      </c>
      <c r="H267" s="241">
        <v>76.68</v>
      </c>
      <c r="I267" s="242"/>
      <c r="J267" s="243">
        <f>ROUND(I267*H267,2)</f>
        <v>0</v>
      </c>
      <c r="K267" s="239" t="s">
        <v>194</v>
      </c>
      <c r="L267" s="75"/>
      <c r="M267" s="244" t="s">
        <v>34</v>
      </c>
      <c r="N267" s="245" t="s">
        <v>49</v>
      </c>
      <c r="O267" s="50"/>
      <c r="P267" s="246">
        <f>O267*H267</f>
        <v>0</v>
      </c>
      <c r="Q267" s="246">
        <v>0.378</v>
      </c>
      <c r="R267" s="246">
        <f>Q267*H267</f>
        <v>28.98504</v>
      </c>
      <c r="S267" s="246">
        <v>0</v>
      </c>
      <c r="T267" s="247">
        <f>S267*H267</f>
        <v>0</v>
      </c>
      <c r="AR267" s="26" t="s">
        <v>204</v>
      </c>
      <c r="AT267" s="26" t="s">
        <v>190</v>
      </c>
      <c r="AU267" s="26" t="s">
        <v>88</v>
      </c>
      <c r="AY267" s="26" t="s">
        <v>187</v>
      </c>
      <c r="BE267" s="248">
        <f>IF(N267="základní",J267,0)</f>
        <v>0</v>
      </c>
      <c r="BF267" s="248">
        <f>IF(N267="snížená",J267,0)</f>
        <v>0</v>
      </c>
      <c r="BG267" s="248">
        <f>IF(N267="zákl. přenesená",J267,0)</f>
        <v>0</v>
      </c>
      <c r="BH267" s="248">
        <f>IF(N267="sníž. přenesená",J267,0)</f>
        <v>0</v>
      </c>
      <c r="BI267" s="248">
        <f>IF(N267="nulová",J267,0)</f>
        <v>0</v>
      </c>
      <c r="BJ267" s="26" t="s">
        <v>86</v>
      </c>
      <c r="BK267" s="248">
        <f>ROUND(I267*H267,2)</f>
        <v>0</v>
      </c>
      <c r="BL267" s="26" t="s">
        <v>204</v>
      </c>
      <c r="BM267" s="26" t="s">
        <v>1078</v>
      </c>
    </row>
    <row r="268" spans="2:51" s="13" customFormat="1" ht="13.5">
      <c r="B268" s="266"/>
      <c r="C268" s="267"/>
      <c r="D268" s="253" t="s">
        <v>244</v>
      </c>
      <c r="E268" s="268" t="s">
        <v>34</v>
      </c>
      <c r="F268" s="269" t="s">
        <v>3283</v>
      </c>
      <c r="G268" s="267"/>
      <c r="H268" s="270">
        <v>62.76</v>
      </c>
      <c r="I268" s="271"/>
      <c r="J268" s="267"/>
      <c r="K268" s="267"/>
      <c r="L268" s="272"/>
      <c r="M268" s="273"/>
      <c r="N268" s="274"/>
      <c r="O268" s="274"/>
      <c r="P268" s="274"/>
      <c r="Q268" s="274"/>
      <c r="R268" s="274"/>
      <c r="S268" s="274"/>
      <c r="T268" s="275"/>
      <c r="AT268" s="276" t="s">
        <v>244</v>
      </c>
      <c r="AU268" s="276" t="s">
        <v>88</v>
      </c>
      <c r="AV268" s="13" t="s">
        <v>88</v>
      </c>
      <c r="AW268" s="13" t="s">
        <v>41</v>
      </c>
      <c r="AX268" s="13" t="s">
        <v>78</v>
      </c>
      <c r="AY268" s="276" t="s">
        <v>187</v>
      </c>
    </row>
    <row r="269" spans="2:51" s="13" customFormat="1" ht="13.5">
      <c r="B269" s="266"/>
      <c r="C269" s="267"/>
      <c r="D269" s="253" t="s">
        <v>244</v>
      </c>
      <c r="E269" s="268" t="s">
        <v>34</v>
      </c>
      <c r="F269" s="269" t="s">
        <v>3280</v>
      </c>
      <c r="G269" s="267"/>
      <c r="H269" s="270">
        <v>13.92</v>
      </c>
      <c r="I269" s="271"/>
      <c r="J269" s="267"/>
      <c r="K269" s="267"/>
      <c r="L269" s="272"/>
      <c r="M269" s="273"/>
      <c r="N269" s="274"/>
      <c r="O269" s="274"/>
      <c r="P269" s="274"/>
      <c r="Q269" s="274"/>
      <c r="R269" s="274"/>
      <c r="S269" s="274"/>
      <c r="T269" s="275"/>
      <c r="AT269" s="276" t="s">
        <v>244</v>
      </c>
      <c r="AU269" s="276" t="s">
        <v>88</v>
      </c>
      <c r="AV269" s="13" t="s">
        <v>88</v>
      </c>
      <c r="AW269" s="13" t="s">
        <v>41</v>
      </c>
      <c r="AX269" s="13" t="s">
        <v>78</v>
      </c>
      <c r="AY269" s="276" t="s">
        <v>187</v>
      </c>
    </row>
    <row r="270" spans="2:51" s="14" customFormat="1" ht="13.5">
      <c r="B270" s="277"/>
      <c r="C270" s="278"/>
      <c r="D270" s="253" t="s">
        <v>244</v>
      </c>
      <c r="E270" s="279" t="s">
        <v>34</v>
      </c>
      <c r="F270" s="280" t="s">
        <v>251</v>
      </c>
      <c r="G270" s="278"/>
      <c r="H270" s="281">
        <v>76.68</v>
      </c>
      <c r="I270" s="282"/>
      <c r="J270" s="278"/>
      <c r="K270" s="278"/>
      <c r="L270" s="283"/>
      <c r="M270" s="284"/>
      <c r="N270" s="285"/>
      <c r="O270" s="285"/>
      <c r="P270" s="285"/>
      <c r="Q270" s="285"/>
      <c r="R270" s="285"/>
      <c r="S270" s="285"/>
      <c r="T270" s="286"/>
      <c r="AT270" s="287" t="s">
        <v>244</v>
      </c>
      <c r="AU270" s="287" t="s">
        <v>88</v>
      </c>
      <c r="AV270" s="14" t="s">
        <v>204</v>
      </c>
      <c r="AW270" s="14" t="s">
        <v>41</v>
      </c>
      <c r="AX270" s="14" t="s">
        <v>86</v>
      </c>
      <c r="AY270" s="287" t="s">
        <v>187</v>
      </c>
    </row>
    <row r="271" spans="2:65" s="1" customFormat="1" ht="38.25" customHeight="1">
      <c r="B271" s="49"/>
      <c r="C271" s="237" t="s">
        <v>770</v>
      </c>
      <c r="D271" s="237" t="s">
        <v>190</v>
      </c>
      <c r="E271" s="238" t="s">
        <v>3284</v>
      </c>
      <c r="F271" s="239" t="s">
        <v>3285</v>
      </c>
      <c r="G271" s="240" t="s">
        <v>235</v>
      </c>
      <c r="H271" s="241">
        <v>13.92</v>
      </c>
      <c r="I271" s="242"/>
      <c r="J271" s="243">
        <f>ROUND(I271*H271,2)</f>
        <v>0</v>
      </c>
      <c r="K271" s="239" t="s">
        <v>194</v>
      </c>
      <c r="L271" s="75"/>
      <c r="M271" s="244" t="s">
        <v>34</v>
      </c>
      <c r="N271" s="245" t="s">
        <v>49</v>
      </c>
      <c r="O271" s="50"/>
      <c r="P271" s="246">
        <f>O271*H271</f>
        <v>0</v>
      </c>
      <c r="Q271" s="246">
        <v>0.15826</v>
      </c>
      <c r="R271" s="246">
        <f>Q271*H271</f>
        <v>2.2029792</v>
      </c>
      <c r="S271" s="246">
        <v>0</v>
      </c>
      <c r="T271" s="247">
        <f>S271*H271</f>
        <v>0</v>
      </c>
      <c r="AR271" s="26" t="s">
        <v>204</v>
      </c>
      <c r="AT271" s="26" t="s">
        <v>190</v>
      </c>
      <c r="AU271" s="26" t="s">
        <v>88</v>
      </c>
      <c r="AY271" s="26" t="s">
        <v>187</v>
      </c>
      <c r="BE271" s="248">
        <f>IF(N271="základní",J271,0)</f>
        <v>0</v>
      </c>
      <c r="BF271" s="248">
        <f>IF(N271="snížená",J271,0)</f>
        <v>0</v>
      </c>
      <c r="BG271" s="248">
        <f>IF(N271="zákl. přenesená",J271,0)</f>
        <v>0</v>
      </c>
      <c r="BH271" s="248">
        <f>IF(N271="sníž. přenesená",J271,0)</f>
        <v>0</v>
      </c>
      <c r="BI271" s="248">
        <f>IF(N271="nulová",J271,0)</f>
        <v>0</v>
      </c>
      <c r="BJ271" s="26" t="s">
        <v>86</v>
      </c>
      <c r="BK271" s="248">
        <f>ROUND(I271*H271,2)</f>
        <v>0</v>
      </c>
      <c r="BL271" s="26" t="s">
        <v>204</v>
      </c>
      <c r="BM271" s="26" t="s">
        <v>1115</v>
      </c>
    </row>
    <row r="272" spans="2:47" s="1" customFormat="1" ht="13.5">
      <c r="B272" s="49"/>
      <c r="C272" s="77"/>
      <c r="D272" s="253" t="s">
        <v>237</v>
      </c>
      <c r="E272" s="77"/>
      <c r="F272" s="254" t="s">
        <v>3286</v>
      </c>
      <c r="G272" s="77"/>
      <c r="H272" s="77"/>
      <c r="I272" s="207"/>
      <c r="J272" s="77"/>
      <c r="K272" s="77"/>
      <c r="L272" s="75"/>
      <c r="M272" s="255"/>
      <c r="N272" s="50"/>
      <c r="O272" s="50"/>
      <c r="P272" s="50"/>
      <c r="Q272" s="50"/>
      <c r="R272" s="50"/>
      <c r="S272" s="50"/>
      <c r="T272" s="98"/>
      <c r="AT272" s="26" t="s">
        <v>237</v>
      </c>
      <c r="AU272" s="26" t="s">
        <v>88</v>
      </c>
    </row>
    <row r="273" spans="2:51" s="13" customFormat="1" ht="13.5">
      <c r="B273" s="266"/>
      <c r="C273" s="267"/>
      <c r="D273" s="253" t="s">
        <v>244</v>
      </c>
      <c r="E273" s="268" t="s">
        <v>34</v>
      </c>
      <c r="F273" s="269" t="s">
        <v>3155</v>
      </c>
      <c r="G273" s="267"/>
      <c r="H273" s="270">
        <v>13.92</v>
      </c>
      <c r="I273" s="271"/>
      <c r="J273" s="267"/>
      <c r="K273" s="267"/>
      <c r="L273" s="272"/>
      <c r="M273" s="273"/>
      <c r="N273" s="274"/>
      <c r="O273" s="274"/>
      <c r="P273" s="274"/>
      <c r="Q273" s="274"/>
      <c r="R273" s="274"/>
      <c r="S273" s="274"/>
      <c r="T273" s="275"/>
      <c r="AT273" s="276" t="s">
        <v>244</v>
      </c>
      <c r="AU273" s="276" t="s">
        <v>88</v>
      </c>
      <c r="AV273" s="13" t="s">
        <v>88</v>
      </c>
      <c r="AW273" s="13" t="s">
        <v>41</v>
      </c>
      <c r="AX273" s="13" t="s">
        <v>78</v>
      </c>
      <c r="AY273" s="276" t="s">
        <v>187</v>
      </c>
    </row>
    <row r="274" spans="2:51" s="14" customFormat="1" ht="13.5">
      <c r="B274" s="277"/>
      <c r="C274" s="278"/>
      <c r="D274" s="253" t="s">
        <v>244</v>
      </c>
      <c r="E274" s="279" t="s">
        <v>34</v>
      </c>
      <c r="F274" s="280" t="s">
        <v>251</v>
      </c>
      <c r="G274" s="278"/>
      <c r="H274" s="281">
        <v>13.92</v>
      </c>
      <c r="I274" s="282"/>
      <c r="J274" s="278"/>
      <c r="K274" s="278"/>
      <c r="L274" s="283"/>
      <c r="M274" s="284"/>
      <c r="N274" s="285"/>
      <c r="O274" s="285"/>
      <c r="P274" s="285"/>
      <c r="Q274" s="285"/>
      <c r="R274" s="285"/>
      <c r="S274" s="285"/>
      <c r="T274" s="286"/>
      <c r="AT274" s="287" t="s">
        <v>244</v>
      </c>
      <c r="AU274" s="287" t="s">
        <v>88</v>
      </c>
      <c r="AV274" s="14" t="s">
        <v>204</v>
      </c>
      <c r="AW274" s="14" t="s">
        <v>41</v>
      </c>
      <c r="AX274" s="14" t="s">
        <v>86</v>
      </c>
      <c r="AY274" s="287" t="s">
        <v>187</v>
      </c>
    </row>
    <row r="275" spans="2:65" s="1" customFormat="1" ht="25.5" customHeight="1">
      <c r="B275" s="49"/>
      <c r="C275" s="237" t="s">
        <v>775</v>
      </c>
      <c r="D275" s="237" t="s">
        <v>190</v>
      </c>
      <c r="E275" s="238" t="s">
        <v>3287</v>
      </c>
      <c r="F275" s="239" t="s">
        <v>3288</v>
      </c>
      <c r="G275" s="240" t="s">
        <v>235</v>
      </c>
      <c r="H275" s="241">
        <v>20.88</v>
      </c>
      <c r="I275" s="242"/>
      <c r="J275" s="243">
        <f>ROUND(I275*H275,2)</f>
        <v>0</v>
      </c>
      <c r="K275" s="239" t="s">
        <v>194</v>
      </c>
      <c r="L275" s="75"/>
      <c r="M275" s="244" t="s">
        <v>34</v>
      </c>
      <c r="N275" s="245" t="s">
        <v>49</v>
      </c>
      <c r="O275" s="50"/>
      <c r="P275" s="246">
        <f>O275*H275</f>
        <v>0</v>
      </c>
      <c r="Q275" s="246">
        <v>0.00071</v>
      </c>
      <c r="R275" s="246">
        <f>Q275*H275</f>
        <v>0.014824799999999999</v>
      </c>
      <c r="S275" s="246">
        <v>0</v>
      </c>
      <c r="T275" s="247">
        <f>S275*H275</f>
        <v>0</v>
      </c>
      <c r="AR275" s="26" t="s">
        <v>204</v>
      </c>
      <c r="AT275" s="26" t="s">
        <v>190</v>
      </c>
      <c r="AU275" s="26" t="s">
        <v>88</v>
      </c>
      <c r="AY275" s="26" t="s">
        <v>187</v>
      </c>
      <c r="BE275" s="248">
        <f>IF(N275="základní",J275,0)</f>
        <v>0</v>
      </c>
      <c r="BF275" s="248">
        <f>IF(N275="snížená",J275,0)</f>
        <v>0</v>
      </c>
      <c r="BG275" s="248">
        <f>IF(N275="zákl. přenesená",J275,0)</f>
        <v>0</v>
      </c>
      <c r="BH275" s="248">
        <f>IF(N275="sníž. přenesená",J275,0)</f>
        <v>0</v>
      </c>
      <c r="BI275" s="248">
        <f>IF(N275="nulová",J275,0)</f>
        <v>0</v>
      </c>
      <c r="BJ275" s="26" t="s">
        <v>86</v>
      </c>
      <c r="BK275" s="248">
        <f>ROUND(I275*H275,2)</f>
        <v>0</v>
      </c>
      <c r="BL275" s="26" t="s">
        <v>204</v>
      </c>
      <c r="BM275" s="26" t="s">
        <v>1154</v>
      </c>
    </row>
    <row r="276" spans="2:51" s="13" customFormat="1" ht="13.5">
      <c r="B276" s="266"/>
      <c r="C276" s="267"/>
      <c r="D276" s="253" t="s">
        <v>244</v>
      </c>
      <c r="E276" s="268" t="s">
        <v>34</v>
      </c>
      <c r="F276" s="269" t="s">
        <v>3158</v>
      </c>
      <c r="G276" s="267"/>
      <c r="H276" s="270">
        <v>20.88</v>
      </c>
      <c r="I276" s="271"/>
      <c r="J276" s="267"/>
      <c r="K276" s="267"/>
      <c r="L276" s="272"/>
      <c r="M276" s="273"/>
      <c r="N276" s="274"/>
      <c r="O276" s="274"/>
      <c r="P276" s="274"/>
      <c r="Q276" s="274"/>
      <c r="R276" s="274"/>
      <c r="S276" s="274"/>
      <c r="T276" s="275"/>
      <c r="AT276" s="276" t="s">
        <v>244</v>
      </c>
      <c r="AU276" s="276" t="s">
        <v>88</v>
      </c>
      <c r="AV276" s="13" t="s">
        <v>88</v>
      </c>
      <c r="AW276" s="13" t="s">
        <v>41</v>
      </c>
      <c r="AX276" s="13" t="s">
        <v>78</v>
      </c>
      <c r="AY276" s="276" t="s">
        <v>187</v>
      </c>
    </row>
    <row r="277" spans="2:51" s="14" customFormat="1" ht="13.5">
      <c r="B277" s="277"/>
      <c r="C277" s="278"/>
      <c r="D277" s="253" t="s">
        <v>244</v>
      </c>
      <c r="E277" s="279" t="s">
        <v>34</v>
      </c>
      <c r="F277" s="280" t="s">
        <v>251</v>
      </c>
      <c r="G277" s="278"/>
      <c r="H277" s="281">
        <v>20.88</v>
      </c>
      <c r="I277" s="282"/>
      <c r="J277" s="278"/>
      <c r="K277" s="278"/>
      <c r="L277" s="283"/>
      <c r="M277" s="284"/>
      <c r="N277" s="285"/>
      <c r="O277" s="285"/>
      <c r="P277" s="285"/>
      <c r="Q277" s="285"/>
      <c r="R277" s="285"/>
      <c r="S277" s="285"/>
      <c r="T277" s="286"/>
      <c r="AT277" s="287" t="s">
        <v>244</v>
      </c>
      <c r="AU277" s="287" t="s">
        <v>88</v>
      </c>
      <c r="AV277" s="14" t="s">
        <v>204</v>
      </c>
      <c r="AW277" s="14" t="s">
        <v>41</v>
      </c>
      <c r="AX277" s="14" t="s">
        <v>86</v>
      </c>
      <c r="AY277" s="287" t="s">
        <v>187</v>
      </c>
    </row>
    <row r="278" spans="2:65" s="1" customFormat="1" ht="38.25" customHeight="1">
      <c r="B278" s="49"/>
      <c r="C278" s="237" t="s">
        <v>780</v>
      </c>
      <c r="D278" s="237" t="s">
        <v>190</v>
      </c>
      <c r="E278" s="238" t="s">
        <v>3289</v>
      </c>
      <c r="F278" s="239" t="s">
        <v>3290</v>
      </c>
      <c r="G278" s="240" t="s">
        <v>235</v>
      </c>
      <c r="H278" s="241">
        <v>20.88</v>
      </c>
      <c r="I278" s="242"/>
      <c r="J278" s="243">
        <f>ROUND(I278*H278,2)</f>
        <v>0</v>
      </c>
      <c r="K278" s="239" t="s">
        <v>194</v>
      </c>
      <c r="L278" s="75"/>
      <c r="M278" s="244" t="s">
        <v>34</v>
      </c>
      <c r="N278" s="245" t="s">
        <v>49</v>
      </c>
      <c r="O278" s="50"/>
      <c r="P278" s="246">
        <f>O278*H278</f>
        <v>0</v>
      </c>
      <c r="Q278" s="246">
        <v>0.10373</v>
      </c>
      <c r="R278" s="246">
        <f>Q278*H278</f>
        <v>2.1658824</v>
      </c>
      <c r="S278" s="246">
        <v>0</v>
      </c>
      <c r="T278" s="247">
        <f>S278*H278</f>
        <v>0</v>
      </c>
      <c r="AR278" s="26" t="s">
        <v>204</v>
      </c>
      <c r="AT278" s="26" t="s">
        <v>190</v>
      </c>
      <c r="AU278" s="26" t="s">
        <v>88</v>
      </c>
      <c r="AY278" s="26" t="s">
        <v>187</v>
      </c>
      <c r="BE278" s="248">
        <f>IF(N278="základní",J278,0)</f>
        <v>0</v>
      </c>
      <c r="BF278" s="248">
        <f>IF(N278="snížená",J278,0)</f>
        <v>0</v>
      </c>
      <c r="BG278" s="248">
        <f>IF(N278="zákl. přenesená",J278,0)</f>
        <v>0</v>
      </c>
      <c r="BH278" s="248">
        <f>IF(N278="sníž. přenesená",J278,0)</f>
        <v>0</v>
      </c>
      <c r="BI278" s="248">
        <f>IF(N278="nulová",J278,0)</f>
        <v>0</v>
      </c>
      <c r="BJ278" s="26" t="s">
        <v>86</v>
      </c>
      <c r="BK278" s="248">
        <f>ROUND(I278*H278,2)</f>
        <v>0</v>
      </c>
      <c r="BL278" s="26" t="s">
        <v>204</v>
      </c>
      <c r="BM278" s="26" t="s">
        <v>1258</v>
      </c>
    </row>
    <row r="279" spans="2:47" s="1" customFormat="1" ht="13.5">
      <c r="B279" s="49"/>
      <c r="C279" s="77"/>
      <c r="D279" s="253" t="s">
        <v>237</v>
      </c>
      <c r="E279" s="77"/>
      <c r="F279" s="254" t="s">
        <v>3291</v>
      </c>
      <c r="G279" s="77"/>
      <c r="H279" s="77"/>
      <c r="I279" s="207"/>
      <c r="J279" s="77"/>
      <c r="K279" s="77"/>
      <c r="L279" s="75"/>
      <c r="M279" s="255"/>
      <c r="N279" s="50"/>
      <c r="O279" s="50"/>
      <c r="P279" s="50"/>
      <c r="Q279" s="50"/>
      <c r="R279" s="50"/>
      <c r="S279" s="50"/>
      <c r="T279" s="98"/>
      <c r="AT279" s="26" t="s">
        <v>237</v>
      </c>
      <c r="AU279" s="26" t="s">
        <v>88</v>
      </c>
    </row>
    <row r="280" spans="2:51" s="12" customFormat="1" ht="13.5">
      <c r="B280" s="256"/>
      <c r="C280" s="257"/>
      <c r="D280" s="253" t="s">
        <v>244</v>
      </c>
      <c r="E280" s="258" t="s">
        <v>34</v>
      </c>
      <c r="F280" s="259" t="s">
        <v>3292</v>
      </c>
      <c r="G280" s="257"/>
      <c r="H280" s="258" t="s">
        <v>34</v>
      </c>
      <c r="I280" s="260"/>
      <c r="J280" s="257"/>
      <c r="K280" s="257"/>
      <c r="L280" s="261"/>
      <c r="M280" s="262"/>
      <c r="N280" s="263"/>
      <c r="O280" s="263"/>
      <c r="P280" s="263"/>
      <c r="Q280" s="263"/>
      <c r="R280" s="263"/>
      <c r="S280" s="263"/>
      <c r="T280" s="264"/>
      <c r="AT280" s="265" t="s">
        <v>244</v>
      </c>
      <c r="AU280" s="265" t="s">
        <v>88</v>
      </c>
      <c r="AV280" s="12" t="s">
        <v>86</v>
      </c>
      <c r="AW280" s="12" t="s">
        <v>41</v>
      </c>
      <c r="AX280" s="12" t="s">
        <v>78</v>
      </c>
      <c r="AY280" s="265" t="s">
        <v>187</v>
      </c>
    </row>
    <row r="281" spans="2:51" s="13" customFormat="1" ht="13.5">
      <c r="B281" s="266"/>
      <c r="C281" s="267"/>
      <c r="D281" s="253" t="s">
        <v>244</v>
      </c>
      <c r="E281" s="268" t="s">
        <v>34</v>
      </c>
      <c r="F281" s="269" t="s">
        <v>3158</v>
      </c>
      <c r="G281" s="267"/>
      <c r="H281" s="270">
        <v>20.88</v>
      </c>
      <c r="I281" s="271"/>
      <c r="J281" s="267"/>
      <c r="K281" s="267"/>
      <c r="L281" s="272"/>
      <c r="M281" s="273"/>
      <c r="N281" s="274"/>
      <c r="O281" s="274"/>
      <c r="P281" s="274"/>
      <c r="Q281" s="274"/>
      <c r="R281" s="274"/>
      <c r="S281" s="274"/>
      <c r="T281" s="275"/>
      <c r="AT281" s="276" t="s">
        <v>244</v>
      </c>
      <c r="AU281" s="276" t="s">
        <v>88</v>
      </c>
      <c r="AV281" s="13" t="s">
        <v>88</v>
      </c>
      <c r="AW281" s="13" t="s">
        <v>41</v>
      </c>
      <c r="AX281" s="13" t="s">
        <v>78</v>
      </c>
      <c r="AY281" s="276" t="s">
        <v>187</v>
      </c>
    </row>
    <row r="282" spans="2:51" s="14" customFormat="1" ht="13.5">
      <c r="B282" s="277"/>
      <c r="C282" s="278"/>
      <c r="D282" s="253" t="s">
        <v>244</v>
      </c>
      <c r="E282" s="279" t="s">
        <v>34</v>
      </c>
      <c r="F282" s="280" t="s">
        <v>251</v>
      </c>
      <c r="G282" s="278"/>
      <c r="H282" s="281">
        <v>20.88</v>
      </c>
      <c r="I282" s="282"/>
      <c r="J282" s="278"/>
      <c r="K282" s="278"/>
      <c r="L282" s="283"/>
      <c r="M282" s="284"/>
      <c r="N282" s="285"/>
      <c r="O282" s="285"/>
      <c r="P282" s="285"/>
      <c r="Q282" s="285"/>
      <c r="R282" s="285"/>
      <c r="S282" s="285"/>
      <c r="T282" s="286"/>
      <c r="AT282" s="287" t="s">
        <v>244</v>
      </c>
      <c r="AU282" s="287" t="s">
        <v>88</v>
      </c>
      <c r="AV282" s="14" t="s">
        <v>204</v>
      </c>
      <c r="AW282" s="14" t="s">
        <v>41</v>
      </c>
      <c r="AX282" s="14" t="s">
        <v>86</v>
      </c>
      <c r="AY282" s="287" t="s">
        <v>187</v>
      </c>
    </row>
    <row r="283" spans="2:65" s="1" customFormat="1" ht="25.5" customHeight="1">
      <c r="B283" s="49"/>
      <c r="C283" s="237" t="s">
        <v>785</v>
      </c>
      <c r="D283" s="237" t="s">
        <v>190</v>
      </c>
      <c r="E283" s="238" t="s">
        <v>3293</v>
      </c>
      <c r="F283" s="239" t="s">
        <v>3294</v>
      </c>
      <c r="G283" s="240" t="s">
        <v>235</v>
      </c>
      <c r="H283" s="241">
        <v>104.6</v>
      </c>
      <c r="I283" s="242"/>
      <c r="J283" s="243">
        <f>ROUND(I283*H283,2)</f>
        <v>0</v>
      </c>
      <c r="K283" s="239" t="s">
        <v>194</v>
      </c>
      <c r="L283" s="75"/>
      <c r="M283" s="244" t="s">
        <v>34</v>
      </c>
      <c r="N283" s="245" t="s">
        <v>49</v>
      </c>
      <c r="O283" s="50"/>
      <c r="P283" s="246">
        <f>O283*H283</f>
        <v>0</v>
      </c>
      <c r="Q283" s="246">
        <v>0.0835</v>
      </c>
      <c r="R283" s="246">
        <f>Q283*H283</f>
        <v>8.7341</v>
      </c>
      <c r="S283" s="246">
        <v>0</v>
      </c>
      <c r="T283" s="247">
        <f>S283*H283</f>
        <v>0</v>
      </c>
      <c r="AR283" s="26" t="s">
        <v>204</v>
      </c>
      <c r="AT283" s="26" t="s">
        <v>190</v>
      </c>
      <c r="AU283" s="26" t="s">
        <v>88</v>
      </c>
      <c r="AY283" s="26" t="s">
        <v>187</v>
      </c>
      <c r="BE283" s="248">
        <f>IF(N283="základní",J283,0)</f>
        <v>0</v>
      </c>
      <c r="BF283" s="248">
        <f>IF(N283="snížená",J283,0)</f>
        <v>0</v>
      </c>
      <c r="BG283" s="248">
        <f>IF(N283="zákl. přenesená",J283,0)</f>
        <v>0</v>
      </c>
      <c r="BH283" s="248">
        <f>IF(N283="sníž. přenesená",J283,0)</f>
        <v>0</v>
      </c>
      <c r="BI283" s="248">
        <f>IF(N283="nulová",J283,0)</f>
        <v>0</v>
      </c>
      <c r="BJ283" s="26" t="s">
        <v>86</v>
      </c>
      <c r="BK283" s="248">
        <f>ROUND(I283*H283,2)</f>
        <v>0</v>
      </c>
      <c r="BL283" s="26" t="s">
        <v>204</v>
      </c>
      <c r="BM283" s="26" t="s">
        <v>231</v>
      </c>
    </row>
    <row r="284" spans="2:47" s="1" customFormat="1" ht="13.5">
      <c r="B284" s="49"/>
      <c r="C284" s="77"/>
      <c r="D284" s="253" t="s">
        <v>237</v>
      </c>
      <c r="E284" s="77"/>
      <c r="F284" s="254" t="s">
        <v>3295</v>
      </c>
      <c r="G284" s="77"/>
      <c r="H284" s="77"/>
      <c r="I284" s="207"/>
      <c r="J284" s="77"/>
      <c r="K284" s="77"/>
      <c r="L284" s="75"/>
      <c r="M284" s="255"/>
      <c r="N284" s="50"/>
      <c r="O284" s="50"/>
      <c r="P284" s="50"/>
      <c r="Q284" s="50"/>
      <c r="R284" s="50"/>
      <c r="S284" s="50"/>
      <c r="T284" s="98"/>
      <c r="AT284" s="26" t="s">
        <v>237</v>
      </c>
      <c r="AU284" s="26" t="s">
        <v>88</v>
      </c>
    </row>
    <row r="285" spans="2:65" s="1" customFormat="1" ht="16.5" customHeight="1">
      <c r="B285" s="49"/>
      <c r="C285" s="294" t="s">
        <v>790</v>
      </c>
      <c r="D285" s="294" t="s">
        <v>531</v>
      </c>
      <c r="E285" s="295" t="s">
        <v>3296</v>
      </c>
      <c r="F285" s="296" t="s">
        <v>3297</v>
      </c>
      <c r="G285" s="297" t="s">
        <v>578</v>
      </c>
      <c r="H285" s="298">
        <v>52.3</v>
      </c>
      <c r="I285" s="299"/>
      <c r="J285" s="300">
        <f>ROUND(I285*H285,2)</f>
        <v>0</v>
      </c>
      <c r="K285" s="296" t="s">
        <v>194</v>
      </c>
      <c r="L285" s="301"/>
      <c r="M285" s="302" t="s">
        <v>34</v>
      </c>
      <c r="N285" s="303" t="s">
        <v>49</v>
      </c>
      <c r="O285" s="50"/>
      <c r="P285" s="246">
        <f>O285*H285</f>
        <v>0</v>
      </c>
      <c r="Q285" s="246">
        <v>0.75</v>
      </c>
      <c r="R285" s="246">
        <f>Q285*H285</f>
        <v>39.224999999999994</v>
      </c>
      <c r="S285" s="246">
        <v>0</v>
      </c>
      <c r="T285" s="247">
        <f>S285*H285</f>
        <v>0</v>
      </c>
      <c r="AR285" s="26" t="s">
        <v>295</v>
      </c>
      <c r="AT285" s="26" t="s">
        <v>531</v>
      </c>
      <c r="AU285" s="26" t="s">
        <v>88</v>
      </c>
      <c r="AY285" s="26" t="s">
        <v>187</v>
      </c>
      <c r="BE285" s="248">
        <f>IF(N285="základní",J285,0)</f>
        <v>0</v>
      </c>
      <c r="BF285" s="248">
        <f>IF(N285="snížená",J285,0)</f>
        <v>0</v>
      </c>
      <c r="BG285" s="248">
        <f>IF(N285="zákl. přenesená",J285,0)</f>
        <v>0</v>
      </c>
      <c r="BH285" s="248">
        <f>IF(N285="sníž. přenesená",J285,0)</f>
        <v>0</v>
      </c>
      <c r="BI285" s="248">
        <f>IF(N285="nulová",J285,0)</f>
        <v>0</v>
      </c>
      <c r="BJ285" s="26" t="s">
        <v>86</v>
      </c>
      <c r="BK285" s="248">
        <f>ROUND(I285*H285,2)</f>
        <v>0</v>
      </c>
      <c r="BL285" s="26" t="s">
        <v>204</v>
      </c>
      <c r="BM285" s="26" t="s">
        <v>239</v>
      </c>
    </row>
    <row r="286" spans="2:51" s="13" customFormat="1" ht="13.5">
      <c r="B286" s="266"/>
      <c r="C286" s="267"/>
      <c r="D286" s="253" t="s">
        <v>244</v>
      </c>
      <c r="E286" s="268" t="s">
        <v>34</v>
      </c>
      <c r="F286" s="269" t="s">
        <v>3298</v>
      </c>
      <c r="G286" s="267"/>
      <c r="H286" s="270">
        <v>52.3</v>
      </c>
      <c r="I286" s="271"/>
      <c r="J286" s="267"/>
      <c r="K286" s="267"/>
      <c r="L286" s="272"/>
      <c r="M286" s="273"/>
      <c r="N286" s="274"/>
      <c r="O286" s="274"/>
      <c r="P286" s="274"/>
      <c r="Q286" s="274"/>
      <c r="R286" s="274"/>
      <c r="S286" s="274"/>
      <c r="T286" s="275"/>
      <c r="AT286" s="276" t="s">
        <v>244</v>
      </c>
      <c r="AU286" s="276" t="s">
        <v>88</v>
      </c>
      <c r="AV286" s="13" t="s">
        <v>88</v>
      </c>
      <c r="AW286" s="13" t="s">
        <v>41</v>
      </c>
      <c r="AX286" s="13" t="s">
        <v>78</v>
      </c>
      <c r="AY286" s="276" t="s">
        <v>187</v>
      </c>
    </row>
    <row r="287" spans="2:51" s="14" customFormat="1" ht="13.5">
      <c r="B287" s="277"/>
      <c r="C287" s="278"/>
      <c r="D287" s="253" t="s">
        <v>244</v>
      </c>
      <c r="E287" s="279" t="s">
        <v>34</v>
      </c>
      <c r="F287" s="280" t="s">
        <v>251</v>
      </c>
      <c r="G287" s="278"/>
      <c r="H287" s="281">
        <v>52.3</v>
      </c>
      <c r="I287" s="282"/>
      <c r="J287" s="278"/>
      <c r="K287" s="278"/>
      <c r="L287" s="283"/>
      <c r="M287" s="284"/>
      <c r="N287" s="285"/>
      <c r="O287" s="285"/>
      <c r="P287" s="285"/>
      <c r="Q287" s="285"/>
      <c r="R287" s="285"/>
      <c r="S287" s="285"/>
      <c r="T287" s="286"/>
      <c r="AT287" s="287" t="s">
        <v>244</v>
      </c>
      <c r="AU287" s="287" t="s">
        <v>88</v>
      </c>
      <c r="AV287" s="14" t="s">
        <v>204</v>
      </c>
      <c r="AW287" s="14" t="s">
        <v>41</v>
      </c>
      <c r="AX287" s="14" t="s">
        <v>86</v>
      </c>
      <c r="AY287" s="287" t="s">
        <v>187</v>
      </c>
    </row>
    <row r="288" spans="2:65" s="1" customFormat="1" ht="51" customHeight="1">
      <c r="B288" s="49"/>
      <c r="C288" s="237" t="s">
        <v>795</v>
      </c>
      <c r="D288" s="237" t="s">
        <v>190</v>
      </c>
      <c r="E288" s="238" t="s">
        <v>3299</v>
      </c>
      <c r="F288" s="239" t="s">
        <v>3300</v>
      </c>
      <c r="G288" s="240" t="s">
        <v>235</v>
      </c>
      <c r="H288" s="241">
        <v>27.84</v>
      </c>
      <c r="I288" s="242"/>
      <c r="J288" s="243">
        <f>ROUND(I288*H288,2)</f>
        <v>0</v>
      </c>
      <c r="K288" s="239" t="s">
        <v>194</v>
      </c>
      <c r="L288" s="75"/>
      <c r="M288" s="244" t="s">
        <v>34</v>
      </c>
      <c r="N288" s="245" t="s">
        <v>49</v>
      </c>
      <c r="O288" s="50"/>
      <c r="P288" s="246">
        <f>O288*H288</f>
        <v>0</v>
      </c>
      <c r="Q288" s="246">
        <v>0.08425</v>
      </c>
      <c r="R288" s="246">
        <f>Q288*H288</f>
        <v>2.34552</v>
      </c>
      <c r="S288" s="246">
        <v>0</v>
      </c>
      <c r="T288" s="247">
        <f>S288*H288</f>
        <v>0</v>
      </c>
      <c r="AR288" s="26" t="s">
        <v>204</v>
      </c>
      <c r="AT288" s="26" t="s">
        <v>190</v>
      </c>
      <c r="AU288" s="26" t="s">
        <v>88</v>
      </c>
      <c r="AY288" s="26" t="s">
        <v>187</v>
      </c>
      <c r="BE288" s="248">
        <f>IF(N288="základní",J288,0)</f>
        <v>0</v>
      </c>
      <c r="BF288" s="248">
        <f>IF(N288="snížená",J288,0)</f>
        <v>0</v>
      </c>
      <c r="BG288" s="248">
        <f>IF(N288="zákl. přenesená",J288,0)</f>
        <v>0</v>
      </c>
      <c r="BH288" s="248">
        <f>IF(N288="sníž. přenesená",J288,0)</f>
        <v>0</v>
      </c>
      <c r="BI288" s="248">
        <f>IF(N288="nulová",J288,0)</f>
        <v>0</v>
      </c>
      <c r="BJ288" s="26" t="s">
        <v>86</v>
      </c>
      <c r="BK288" s="248">
        <f>ROUND(I288*H288,2)</f>
        <v>0</v>
      </c>
      <c r="BL288" s="26" t="s">
        <v>204</v>
      </c>
      <c r="BM288" s="26" t="s">
        <v>1287</v>
      </c>
    </row>
    <row r="289" spans="2:47" s="1" customFormat="1" ht="13.5">
      <c r="B289" s="49"/>
      <c r="C289" s="77"/>
      <c r="D289" s="253" t="s">
        <v>237</v>
      </c>
      <c r="E289" s="77"/>
      <c r="F289" s="254" t="s">
        <v>3301</v>
      </c>
      <c r="G289" s="77"/>
      <c r="H289" s="77"/>
      <c r="I289" s="207"/>
      <c r="J289" s="77"/>
      <c r="K289" s="77"/>
      <c r="L289" s="75"/>
      <c r="M289" s="255"/>
      <c r="N289" s="50"/>
      <c r="O289" s="50"/>
      <c r="P289" s="50"/>
      <c r="Q289" s="50"/>
      <c r="R289" s="50"/>
      <c r="S289" s="50"/>
      <c r="T289" s="98"/>
      <c r="AT289" s="26" t="s">
        <v>237</v>
      </c>
      <c r="AU289" s="26" t="s">
        <v>88</v>
      </c>
    </row>
    <row r="290" spans="2:51" s="13" customFormat="1" ht="13.5">
      <c r="B290" s="266"/>
      <c r="C290" s="267"/>
      <c r="D290" s="253" t="s">
        <v>244</v>
      </c>
      <c r="E290" s="268" t="s">
        <v>34</v>
      </c>
      <c r="F290" s="269" t="s">
        <v>3302</v>
      </c>
      <c r="G290" s="267"/>
      <c r="H290" s="270">
        <v>27.84</v>
      </c>
      <c r="I290" s="271"/>
      <c r="J290" s="267"/>
      <c r="K290" s="267"/>
      <c r="L290" s="272"/>
      <c r="M290" s="273"/>
      <c r="N290" s="274"/>
      <c r="O290" s="274"/>
      <c r="P290" s="274"/>
      <c r="Q290" s="274"/>
      <c r="R290" s="274"/>
      <c r="S290" s="274"/>
      <c r="T290" s="275"/>
      <c r="AT290" s="276" t="s">
        <v>244</v>
      </c>
      <c r="AU290" s="276" t="s">
        <v>88</v>
      </c>
      <c r="AV290" s="13" t="s">
        <v>88</v>
      </c>
      <c r="AW290" s="13" t="s">
        <v>41</v>
      </c>
      <c r="AX290" s="13" t="s">
        <v>78</v>
      </c>
      <c r="AY290" s="276" t="s">
        <v>187</v>
      </c>
    </row>
    <row r="291" spans="2:51" s="14" customFormat="1" ht="13.5">
      <c r="B291" s="277"/>
      <c r="C291" s="278"/>
      <c r="D291" s="253" t="s">
        <v>244</v>
      </c>
      <c r="E291" s="279" t="s">
        <v>34</v>
      </c>
      <c r="F291" s="280" t="s">
        <v>251</v>
      </c>
      <c r="G291" s="278"/>
      <c r="H291" s="281">
        <v>27.84</v>
      </c>
      <c r="I291" s="282"/>
      <c r="J291" s="278"/>
      <c r="K291" s="278"/>
      <c r="L291" s="283"/>
      <c r="M291" s="284"/>
      <c r="N291" s="285"/>
      <c r="O291" s="285"/>
      <c r="P291" s="285"/>
      <c r="Q291" s="285"/>
      <c r="R291" s="285"/>
      <c r="S291" s="285"/>
      <c r="T291" s="286"/>
      <c r="AT291" s="287" t="s">
        <v>244</v>
      </c>
      <c r="AU291" s="287" t="s">
        <v>88</v>
      </c>
      <c r="AV291" s="14" t="s">
        <v>204</v>
      </c>
      <c r="AW291" s="14" t="s">
        <v>41</v>
      </c>
      <c r="AX291" s="14" t="s">
        <v>86</v>
      </c>
      <c r="AY291" s="287" t="s">
        <v>187</v>
      </c>
    </row>
    <row r="292" spans="2:65" s="1" customFormat="1" ht="25.5" customHeight="1">
      <c r="B292" s="49"/>
      <c r="C292" s="237" t="s">
        <v>800</v>
      </c>
      <c r="D292" s="237" t="s">
        <v>190</v>
      </c>
      <c r="E292" s="238" t="s">
        <v>3303</v>
      </c>
      <c r="F292" s="239" t="s">
        <v>3304</v>
      </c>
      <c r="G292" s="240" t="s">
        <v>393</v>
      </c>
      <c r="H292" s="241">
        <v>23.2</v>
      </c>
      <c r="I292" s="242"/>
      <c r="J292" s="243">
        <f>ROUND(I292*H292,2)</f>
        <v>0</v>
      </c>
      <c r="K292" s="239" t="s">
        <v>194</v>
      </c>
      <c r="L292" s="75"/>
      <c r="M292" s="244" t="s">
        <v>34</v>
      </c>
      <c r="N292" s="245" t="s">
        <v>49</v>
      </c>
      <c r="O292" s="50"/>
      <c r="P292" s="246">
        <f>O292*H292</f>
        <v>0</v>
      </c>
      <c r="Q292" s="246">
        <v>0.00224</v>
      </c>
      <c r="R292" s="246">
        <f>Q292*H292</f>
        <v>0.05196799999999999</v>
      </c>
      <c r="S292" s="246">
        <v>0</v>
      </c>
      <c r="T292" s="247">
        <f>S292*H292</f>
        <v>0</v>
      </c>
      <c r="AR292" s="26" t="s">
        <v>204</v>
      </c>
      <c r="AT292" s="26" t="s">
        <v>190</v>
      </c>
      <c r="AU292" s="26" t="s">
        <v>88</v>
      </c>
      <c r="AY292" s="26" t="s">
        <v>187</v>
      </c>
      <c r="BE292" s="248">
        <f>IF(N292="základní",J292,0)</f>
        <v>0</v>
      </c>
      <c r="BF292" s="248">
        <f>IF(N292="snížená",J292,0)</f>
        <v>0</v>
      </c>
      <c r="BG292" s="248">
        <f>IF(N292="zákl. přenesená",J292,0)</f>
        <v>0</v>
      </c>
      <c r="BH292" s="248">
        <f>IF(N292="sníž. přenesená",J292,0)</f>
        <v>0</v>
      </c>
      <c r="BI292" s="248">
        <f>IF(N292="nulová",J292,0)</f>
        <v>0</v>
      </c>
      <c r="BJ292" s="26" t="s">
        <v>86</v>
      </c>
      <c r="BK292" s="248">
        <f>ROUND(I292*H292,2)</f>
        <v>0</v>
      </c>
      <c r="BL292" s="26" t="s">
        <v>204</v>
      </c>
      <c r="BM292" s="26" t="s">
        <v>1311</v>
      </c>
    </row>
    <row r="293" spans="2:47" s="1" customFormat="1" ht="13.5">
      <c r="B293" s="49"/>
      <c r="C293" s="77"/>
      <c r="D293" s="253" t="s">
        <v>237</v>
      </c>
      <c r="E293" s="77"/>
      <c r="F293" s="254" t="s">
        <v>3305</v>
      </c>
      <c r="G293" s="77"/>
      <c r="H293" s="77"/>
      <c r="I293" s="207"/>
      <c r="J293" s="77"/>
      <c r="K293" s="77"/>
      <c r="L293" s="75"/>
      <c r="M293" s="255"/>
      <c r="N293" s="50"/>
      <c r="O293" s="50"/>
      <c r="P293" s="50"/>
      <c r="Q293" s="50"/>
      <c r="R293" s="50"/>
      <c r="S293" s="50"/>
      <c r="T293" s="98"/>
      <c r="AT293" s="26" t="s">
        <v>237</v>
      </c>
      <c r="AU293" s="26" t="s">
        <v>88</v>
      </c>
    </row>
    <row r="294" spans="2:51" s="13" customFormat="1" ht="13.5">
      <c r="B294" s="266"/>
      <c r="C294" s="267"/>
      <c r="D294" s="253" t="s">
        <v>244</v>
      </c>
      <c r="E294" s="268" t="s">
        <v>34</v>
      </c>
      <c r="F294" s="269" t="s">
        <v>3306</v>
      </c>
      <c r="G294" s="267"/>
      <c r="H294" s="270">
        <v>23.2</v>
      </c>
      <c r="I294" s="271"/>
      <c r="J294" s="267"/>
      <c r="K294" s="267"/>
      <c r="L294" s="272"/>
      <c r="M294" s="273"/>
      <c r="N294" s="274"/>
      <c r="O294" s="274"/>
      <c r="P294" s="274"/>
      <c r="Q294" s="274"/>
      <c r="R294" s="274"/>
      <c r="S294" s="274"/>
      <c r="T294" s="275"/>
      <c r="AT294" s="276" t="s">
        <v>244</v>
      </c>
      <c r="AU294" s="276" t="s">
        <v>88</v>
      </c>
      <c r="AV294" s="13" t="s">
        <v>88</v>
      </c>
      <c r="AW294" s="13" t="s">
        <v>41</v>
      </c>
      <c r="AX294" s="13" t="s">
        <v>78</v>
      </c>
      <c r="AY294" s="276" t="s">
        <v>187</v>
      </c>
    </row>
    <row r="295" spans="2:51" s="14" customFormat="1" ht="13.5">
      <c r="B295" s="277"/>
      <c r="C295" s="278"/>
      <c r="D295" s="253" t="s">
        <v>244</v>
      </c>
      <c r="E295" s="279" t="s">
        <v>34</v>
      </c>
      <c r="F295" s="280" t="s">
        <v>251</v>
      </c>
      <c r="G295" s="278"/>
      <c r="H295" s="281">
        <v>23.2</v>
      </c>
      <c r="I295" s="282"/>
      <c r="J295" s="278"/>
      <c r="K295" s="278"/>
      <c r="L295" s="283"/>
      <c r="M295" s="284"/>
      <c r="N295" s="285"/>
      <c r="O295" s="285"/>
      <c r="P295" s="285"/>
      <c r="Q295" s="285"/>
      <c r="R295" s="285"/>
      <c r="S295" s="285"/>
      <c r="T295" s="286"/>
      <c r="AT295" s="287" t="s">
        <v>244</v>
      </c>
      <c r="AU295" s="287" t="s">
        <v>88</v>
      </c>
      <c r="AV295" s="14" t="s">
        <v>204</v>
      </c>
      <c r="AW295" s="14" t="s">
        <v>41</v>
      </c>
      <c r="AX295" s="14" t="s">
        <v>86</v>
      </c>
      <c r="AY295" s="287" t="s">
        <v>187</v>
      </c>
    </row>
    <row r="296" spans="2:63" s="11" customFormat="1" ht="29.85" customHeight="1">
      <c r="B296" s="221"/>
      <c r="C296" s="222"/>
      <c r="D296" s="223" t="s">
        <v>77</v>
      </c>
      <c r="E296" s="235" t="s">
        <v>295</v>
      </c>
      <c r="F296" s="235" t="s">
        <v>3307</v>
      </c>
      <c r="G296" s="222"/>
      <c r="H296" s="222"/>
      <c r="I296" s="225"/>
      <c r="J296" s="236">
        <f>BK296</f>
        <v>0</v>
      </c>
      <c r="K296" s="222"/>
      <c r="L296" s="227"/>
      <c r="M296" s="228"/>
      <c r="N296" s="229"/>
      <c r="O296" s="229"/>
      <c r="P296" s="230">
        <f>SUM(P297:P374)</f>
        <v>0</v>
      </c>
      <c r="Q296" s="229"/>
      <c r="R296" s="230">
        <f>SUM(R297:R374)</f>
        <v>4.972007550000001</v>
      </c>
      <c r="S296" s="229"/>
      <c r="T296" s="231">
        <f>SUM(T297:T374)</f>
        <v>0</v>
      </c>
      <c r="AR296" s="232" t="s">
        <v>86</v>
      </c>
      <c r="AT296" s="233" t="s">
        <v>77</v>
      </c>
      <c r="AU296" s="233" t="s">
        <v>86</v>
      </c>
      <c r="AY296" s="232" t="s">
        <v>187</v>
      </c>
      <c r="BK296" s="234">
        <f>SUM(BK297:BK374)</f>
        <v>0</v>
      </c>
    </row>
    <row r="297" spans="2:65" s="1" customFormat="1" ht="16.5" customHeight="1">
      <c r="B297" s="49"/>
      <c r="C297" s="237" t="s">
        <v>805</v>
      </c>
      <c r="D297" s="237" t="s">
        <v>190</v>
      </c>
      <c r="E297" s="238" t="s">
        <v>3308</v>
      </c>
      <c r="F297" s="239" t="s">
        <v>3309</v>
      </c>
      <c r="G297" s="240" t="s">
        <v>578</v>
      </c>
      <c r="H297" s="241">
        <v>1</v>
      </c>
      <c r="I297" s="242"/>
      <c r="J297" s="243">
        <f>ROUND(I297*H297,2)</f>
        <v>0</v>
      </c>
      <c r="K297" s="239" t="s">
        <v>34</v>
      </c>
      <c r="L297" s="75"/>
      <c r="M297" s="244" t="s">
        <v>34</v>
      </c>
      <c r="N297" s="245" t="s">
        <v>49</v>
      </c>
      <c r="O297" s="50"/>
      <c r="P297" s="246">
        <f>O297*H297</f>
        <v>0</v>
      </c>
      <c r="Q297" s="246">
        <v>0</v>
      </c>
      <c r="R297" s="246">
        <f>Q297*H297</f>
        <v>0</v>
      </c>
      <c r="S297" s="246">
        <v>0</v>
      </c>
      <c r="T297" s="247">
        <f>S297*H297</f>
        <v>0</v>
      </c>
      <c r="AR297" s="26" t="s">
        <v>204</v>
      </c>
      <c r="AT297" s="26" t="s">
        <v>190</v>
      </c>
      <c r="AU297" s="26" t="s">
        <v>88</v>
      </c>
      <c r="AY297" s="26" t="s">
        <v>187</v>
      </c>
      <c r="BE297" s="248">
        <f>IF(N297="základní",J297,0)</f>
        <v>0</v>
      </c>
      <c r="BF297" s="248">
        <f>IF(N297="snížená",J297,0)</f>
        <v>0</v>
      </c>
      <c r="BG297" s="248">
        <f>IF(N297="zákl. přenesená",J297,0)</f>
        <v>0</v>
      </c>
      <c r="BH297" s="248">
        <f>IF(N297="sníž. přenesená",J297,0)</f>
        <v>0</v>
      </c>
      <c r="BI297" s="248">
        <f>IF(N297="nulová",J297,0)</f>
        <v>0</v>
      </c>
      <c r="BJ297" s="26" t="s">
        <v>86</v>
      </c>
      <c r="BK297" s="248">
        <f>ROUND(I297*H297,2)</f>
        <v>0</v>
      </c>
      <c r="BL297" s="26" t="s">
        <v>204</v>
      </c>
      <c r="BM297" s="26" t="s">
        <v>1323</v>
      </c>
    </row>
    <row r="298" spans="2:65" s="1" customFormat="1" ht="25.5" customHeight="1">
      <c r="B298" s="49"/>
      <c r="C298" s="237" t="s">
        <v>810</v>
      </c>
      <c r="D298" s="237" t="s">
        <v>190</v>
      </c>
      <c r="E298" s="238" t="s">
        <v>3310</v>
      </c>
      <c r="F298" s="239" t="s">
        <v>3311</v>
      </c>
      <c r="G298" s="240" t="s">
        <v>393</v>
      </c>
      <c r="H298" s="241">
        <v>47.2</v>
      </c>
      <c r="I298" s="242"/>
      <c r="J298" s="243">
        <f>ROUND(I298*H298,2)</f>
        <v>0</v>
      </c>
      <c r="K298" s="239" t="s">
        <v>194</v>
      </c>
      <c r="L298" s="75"/>
      <c r="M298" s="244" t="s">
        <v>34</v>
      </c>
      <c r="N298" s="245" t="s">
        <v>49</v>
      </c>
      <c r="O298" s="50"/>
      <c r="P298" s="246">
        <f>O298*H298</f>
        <v>0</v>
      </c>
      <c r="Q298" s="246">
        <v>1E-05</v>
      </c>
      <c r="R298" s="246">
        <f>Q298*H298</f>
        <v>0.0004720000000000001</v>
      </c>
      <c r="S298" s="246">
        <v>0</v>
      </c>
      <c r="T298" s="247">
        <f>S298*H298</f>
        <v>0</v>
      </c>
      <c r="AR298" s="26" t="s">
        <v>204</v>
      </c>
      <c r="AT298" s="26" t="s">
        <v>190</v>
      </c>
      <c r="AU298" s="26" t="s">
        <v>88</v>
      </c>
      <c r="AY298" s="26" t="s">
        <v>187</v>
      </c>
      <c r="BE298" s="248">
        <f>IF(N298="základní",J298,0)</f>
        <v>0</v>
      </c>
      <c r="BF298" s="248">
        <f>IF(N298="snížená",J298,0)</f>
        <v>0</v>
      </c>
      <c r="BG298" s="248">
        <f>IF(N298="zákl. přenesená",J298,0)</f>
        <v>0</v>
      </c>
      <c r="BH298" s="248">
        <f>IF(N298="sníž. přenesená",J298,0)</f>
        <v>0</v>
      </c>
      <c r="BI298" s="248">
        <f>IF(N298="nulová",J298,0)</f>
        <v>0</v>
      </c>
      <c r="BJ298" s="26" t="s">
        <v>86</v>
      </c>
      <c r="BK298" s="248">
        <f>ROUND(I298*H298,2)</f>
        <v>0</v>
      </c>
      <c r="BL298" s="26" t="s">
        <v>204</v>
      </c>
      <c r="BM298" s="26" t="s">
        <v>1334</v>
      </c>
    </row>
    <row r="299" spans="2:47" s="1" customFormat="1" ht="13.5">
      <c r="B299" s="49"/>
      <c r="C299" s="77"/>
      <c r="D299" s="253" t="s">
        <v>237</v>
      </c>
      <c r="E299" s="77"/>
      <c r="F299" s="254" t="s">
        <v>3312</v>
      </c>
      <c r="G299" s="77"/>
      <c r="H299" s="77"/>
      <c r="I299" s="207"/>
      <c r="J299" s="77"/>
      <c r="K299" s="77"/>
      <c r="L299" s="75"/>
      <c r="M299" s="255"/>
      <c r="N299" s="50"/>
      <c r="O299" s="50"/>
      <c r="P299" s="50"/>
      <c r="Q299" s="50"/>
      <c r="R299" s="50"/>
      <c r="S299" s="50"/>
      <c r="T299" s="98"/>
      <c r="AT299" s="26" t="s">
        <v>237</v>
      </c>
      <c r="AU299" s="26" t="s">
        <v>88</v>
      </c>
    </row>
    <row r="300" spans="2:51" s="13" customFormat="1" ht="13.5">
      <c r="B300" s="266"/>
      <c r="C300" s="267"/>
      <c r="D300" s="253" t="s">
        <v>244</v>
      </c>
      <c r="E300" s="268" t="s">
        <v>34</v>
      </c>
      <c r="F300" s="269" t="s">
        <v>3313</v>
      </c>
      <c r="G300" s="267"/>
      <c r="H300" s="270">
        <v>47.2</v>
      </c>
      <c r="I300" s="271"/>
      <c r="J300" s="267"/>
      <c r="K300" s="267"/>
      <c r="L300" s="272"/>
      <c r="M300" s="273"/>
      <c r="N300" s="274"/>
      <c r="O300" s="274"/>
      <c r="P300" s="274"/>
      <c r="Q300" s="274"/>
      <c r="R300" s="274"/>
      <c r="S300" s="274"/>
      <c r="T300" s="275"/>
      <c r="AT300" s="276" t="s">
        <v>244</v>
      </c>
      <c r="AU300" s="276" t="s">
        <v>88</v>
      </c>
      <c r="AV300" s="13" t="s">
        <v>88</v>
      </c>
      <c r="AW300" s="13" t="s">
        <v>41</v>
      </c>
      <c r="AX300" s="13" t="s">
        <v>78</v>
      </c>
      <c r="AY300" s="276" t="s">
        <v>187</v>
      </c>
    </row>
    <row r="301" spans="2:51" s="14" customFormat="1" ht="13.5">
      <c r="B301" s="277"/>
      <c r="C301" s="278"/>
      <c r="D301" s="253" t="s">
        <v>244</v>
      </c>
      <c r="E301" s="279" t="s">
        <v>34</v>
      </c>
      <c r="F301" s="280" t="s">
        <v>251</v>
      </c>
      <c r="G301" s="278"/>
      <c r="H301" s="281">
        <v>47.2</v>
      </c>
      <c r="I301" s="282"/>
      <c r="J301" s="278"/>
      <c r="K301" s="278"/>
      <c r="L301" s="283"/>
      <c r="M301" s="284"/>
      <c r="N301" s="285"/>
      <c r="O301" s="285"/>
      <c r="P301" s="285"/>
      <c r="Q301" s="285"/>
      <c r="R301" s="285"/>
      <c r="S301" s="285"/>
      <c r="T301" s="286"/>
      <c r="AT301" s="287" t="s">
        <v>244</v>
      </c>
      <c r="AU301" s="287" t="s">
        <v>88</v>
      </c>
      <c r="AV301" s="14" t="s">
        <v>204</v>
      </c>
      <c r="AW301" s="14" t="s">
        <v>41</v>
      </c>
      <c r="AX301" s="14" t="s">
        <v>86</v>
      </c>
      <c r="AY301" s="287" t="s">
        <v>187</v>
      </c>
    </row>
    <row r="302" spans="2:65" s="1" customFormat="1" ht="16.5" customHeight="1">
      <c r="B302" s="49"/>
      <c r="C302" s="294" t="s">
        <v>815</v>
      </c>
      <c r="D302" s="294" t="s">
        <v>531</v>
      </c>
      <c r="E302" s="295" t="s">
        <v>3314</v>
      </c>
      <c r="F302" s="296" t="s">
        <v>3315</v>
      </c>
      <c r="G302" s="297" t="s">
        <v>578</v>
      </c>
      <c r="H302" s="298">
        <v>10.318</v>
      </c>
      <c r="I302" s="299"/>
      <c r="J302" s="300">
        <f>ROUND(I302*H302,2)</f>
        <v>0</v>
      </c>
      <c r="K302" s="296" t="s">
        <v>34</v>
      </c>
      <c r="L302" s="301"/>
      <c r="M302" s="302" t="s">
        <v>34</v>
      </c>
      <c r="N302" s="303" t="s">
        <v>49</v>
      </c>
      <c r="O302" s="50"/>
      <c r="P302" s="246">
        <f>O302*H302</f>
        <v>0</v>
      </c>
      <c r="Q302" s="246">
        <v>0</v>
      </c>
      <c r="R302" s="246">
        <f>Q302*H302</f>
        <v>0</v>
      </c>
      <c r="S302" s="246">
        <v>0</v>
      </c>
      <c r="T302" s="247">
        <f>S302*H302</f>
        <v>0</v>
      </c>
      <c r="AR302" s="26" t="s">
        <v>295</v>
      </c>
      <c r="AT302" s="26" t="s">
        <v>531</v>
      </c>
      <c r="AU302" s="26" t="s">
        <v>88</v>
      </c>
      <c r="AY302" s="26" t="s">
        <v>187</v>
      </c>
      <c r="BE302" s="248">
        <f>IF(N302="základní",J302,0)</f>
        <v>0</v>
      </c>
      <c r="BF302" s="248">
        <f>IF(N302="snížená",J302,0)</f>
        <v>0</v>
      </c>
      <c r="BG302" s="248">
        <f>IF(N302="zákl. přenesená",J302,0)</f>
        <v>0</v>
      </c>
      <c r="BH302" s="248">
        <f>IF(N302="sníž. přenesená",J302,0)</f>
        <v>0</v>
      </c>
      <c r="BI302" s="248">
        <f>IF(N302="nulová",J302,0)</f>
        <v>0</v>
      </c>
      <c r="BJ302" s="26" t="s">
        <v>86</v>
      </c>
      <c r="BK302" s="248">
        <f>ROUND(I302*H302,2)</f>
        <v>0</v>
      </c>
      <c r="BL302" s="26" t="s">
        <v>204</v>
      </c>
      <c r="BM302" s="26" t="s">
        <v>1355</v>
      </c>
    </row>
    <row r="303" spans="2:51" s="13" customFormat="1" ht="13.5">
      <c r="B303" s="266"/>
      <c r="C303" s="267"/>
      <c r="D303" s="253" t="s">
        <v>244</v>
      </c>
      <c r="E303" s="268" t="s">
        <v>34</v>
      </c>
      <c r="F303" s="269" t="s">
        <v>3316</v>
      </c>
      <c r="G303" s="267"/>
      <c r="H303" s="270">
        <v>10.318</v>
      </c>
      <c r="I303" s="271"/>
      <c r="J303" s="267"/>
      <c r="K303" s="267"/>
      <c r="L303" s="272"/>
      <c r="M303" s="273"/>
      <c r="N303" s="274"/>
      <c r="O303" s="274"/>
      <c r="P303" s="274"/>
      <c r="Q303" s="274"/>
      <c r="R303" s="274"/>
      <c r="S303" s="274"/>
      <c r="T303" s="275"/>
      <c r="AT303" s="276" t="s">
        <v>244</v>
      </c>
      <c r="AU303" s="276" t="s">
        <v>88</v>
      </c>
      <c r="AV303" s="13" t="s">
        <v>88</v>
      </c>
      <c r="AW303" s="13" t="s">
        <v>41</v>
      </c>
      <c r="AX303" s="13" t="s">
        <v>78</v>
      </c>
      <c r="AY303" s="276" t="s">
        <v>187</v>
      </c>
    </row>
    <row r="304" spans="2:51" s="14" customFormat="1" ht="13.5">
      <c r="B304" s="277"/>
      <c r="C304" s="278"/>
      <c r="D304" s="253" t="s">
        <v>244</v>
      </c>
      <c r="E304" s="279" t="s">
        <v>34</v>
      </c>
      <c r="F304" s="280" t="s">
        <v>251</v>
      </c>
      <c r="G304" s="278"/>
      <c r="H304" s="281">
        <v>10.318</v>
      </c>
      <c r="I304" s="282"/>
      <c r="J304" s="278"/>
      <c r="K304" s="278"/>
      <c r="L304" s="283"/>
      <c r="M304" s="284"/>
      <c r="N304" s="285"/>
      <c r="O304" s="285"/>
      <c r="P304" s="285"/>
      <c r="Q304" s="285"/>
      <c r="R304" s="285"/>
      <c r="S304" s="285"/>
      <c r="T304" s="286"/>
      <c r="AT304" s="287" t="s">
        <v>244</v>
      </c>
      <c r="AU304" s="287" t="s">
        <v>88</v>
      </c>
      <c r="AV304" s="14" t="s">
        <v>204</v>
      </c>
      <c r="AW304" s="14" t="s">
        <v>41</v>
      </c>
      <c r="AX304" s="14" t="s">
        <v>86</v>
      </c>
      <c r="AY304" s="287" t="s">
        <v>187</v>
      </c>
    </row>
    <row r="305" spans="2:65" s="1" customFormat="1" ht="25.5" customHeight="1">
      <c r="B305" s="49"/>
      <c r="C305" s="237" t="s">
        <v>820</v>
      </c>
      <c r="D305" s="237" t="s">
        <v>190</v>
      </c>
      <c r="E305" s="238" t="s">
        <v>3317</v>
      </c>
      <c r="F305" s="239" t="s">
        <v>3318</v>
      </c>
      <c r="G305" s="240" t="s">
        <v>393</v>
      </c>
      <c r="H305" s="241">
        <v>45.6</v>
      </c>
      <c r="I305" s="242"/>
      <c r="J305" s="243">
        <f>ROUND(I305*H305,2)</f>
        <v>0</v>
      </c>
      <c r="K305" s="239" t="s">
        <v>194</v>
      </c>
      <c r="L305" s="75"/>
      <c r="M305" s="244" t="s">
        <v>34</v>
      </c>
      <c r="N305" s="245" t="s">
        <v>49</v>
      </c>
      <c r="O305" s="50"/>
      <c r="P305" s="246">
        <f>O305*H305</f>
        <v>0</v>
      </c>
      <c r="Q305" s="246">
        <v>1E-05</v>
      </c>
      <c r="R305" s="246">
        <f>Q305*H305</f>
        <v>0.000456</v>
      </c>
      <c r="S305" s="246">
        <v>0</v>
      </c>
      <c r="T305" s="247">
        <f>S305*H305</f>
        <v>0</v>
      </c>
      <c r="AR305" s="26" t="s">
        <v>204</v>
      </c>
      <c r="AT305" s="26" t="s">
        <v>190</v>
      </c>
      <c r="AU305" s="26" t="s">
        <v>88</v>
      </c>
      <c r="AY305" s="26" t="s">
        <v>187</v>
      </c>
      <c r="BE305" s="248">
        <f>IF(N305="základní",J305,0)</f>
        <v>0</v>
      </c>
      <c r="BF305" s="248">
        <f>IF(N305="snížená",J305,0)</f>
        <v>0</v>
      </c>
      <c r="BG305" s="248">
        <f>IF(N305="zákl. přenesená",J305,0)</f>
        <v>0</v>
      </c>
      <c r="BH305" s="248">
        <f>IF(N305="sníž. přenesená",J305,0)</f>
        <v>0</v>
      </c>
      <c r="BI305" s="248">
        <f>IF(N305="nulová",J305,0)</f>
        <v>0</v>
      </c>
      <c r="BJ305" s="26" t="s">
        <v>86</v>
      </c>
      <c r="BK305" s="248">
        <f>ROUND(I305*H305,2)</f>
        <v>0</v>
      </c>
      <c r="BL305" s="26" t="s">
        <v>204</v>
      </c>
      <c r="BM305" s="26" t="s">
        <v>1375</v>
      </c>
    </row>
    <row r="306" spans="2:47" s="1" customFormat="1" ht="13.5">
      <c r="B306" s="49"/>
      <c r="C306" s="77"/>
      <c r="D306" s="253" t="s">
        <v>237</v>
      </c>
      <c r="E306" s="77"/>
      <c r="F306" s="254" t="s">
        <v>3312</v>
      </c>
      <c r="G306" s="77"/>
      <c r="H306" s="77"/>
      <c r="I306" s="207"/>
      <c r="J306" s="77"/>
      <c r="K306" s="77"/>
      <c r="L306" s="75"/>
      <c r="M306" s="255"/>
      <c r="N306" s="50"/>
      <c r="O306" s="50"/>
      <c r="P306" s="50"/>
      <c r="Q306" s="50"/>
      <c r="R306" s="50"/>
      <c r="S306" s="50"/>
      <c r="T306" s="98"/>
      <c r="AT306" s="26" t="s">
        <v>237</v>
      </c>
      <c r="AU306" s="26" t="s">
        <v>88</v>
      </c>
    </row>
    <row r="307" spans="2:51" s="13" customFormat="1" ht="13.5">
      <c r="B307" s="266"/>
      <c r="C307" s="267"/>
      <c r="D307" s="253" t="s">
        <v>244</v>
      </c>
      <c r="E307" s="268" t="s">
        <v>34</v>
      </c>
      <c r="F307" s="269" t="s">
        <v>3319</v>
      </c>
      <c r="G307" s="267"/>
      <c r="H307" s="270">
        <v>20.3</v>
      </c>
      <c r="I307" s="271"/>
      <c r="J307" s="267"/>
      <c r="K307" s="267"/>
      <c r="L307" s="272"/>
      <c r="M307" s="273"/>
      <c r="N307" s="274"/>
      <c r="O307" s="274"/>
      <c r="P307" s="274"/>
      <c r="Q307" s="274"/>
      <c r="R307" s="274"/>
      <c r="S307" s="274"/>
      <c r="T307" s="275"/>
      <c r="AT307" s="276" t="s">
        <v>244</v>
      </c>
      <c r="AU307" s="276" t="s">
        <v>88</v>
      </c>
      <c r="AV307" s="13" t="s">
        <v>88</v>
      </c>
      <c r="AW307" s="13" t="s">
        <v>41</v>
      </c>
      <c r="AX307" s="13" t="s">
        <v>78</v>
      </c>
      <c r="AY307" s="276" t="s">
        <v>187</v>
      </c>
    </row>
    <row r="308" spans="2:51" s="13" customFormat="1" ht="13.5">
      <c r="B308" s="266"/>
      <c r="C308" s="267"/>
      <c r="D308" s="253" t="s">
        <v>244</v>
      </c>
      <c r="E308" s="268" t="s">
        <v>34</v>
      </c>
      <c r="F308" s="269" t="s">
        <v>3320</v>
      </c>
      <c r="G308" s="267"/>
      <c r="H308" s="270">
        <v>25.3</v>
      </c>
      <c r="I308" s="271"/>
      <c r="J308" s="267"/>
      <c r="K308" s="267"/>
      <c r="L308" s="272"/>
      <c r="M308" s="273"/>
      <c r="N308" s="274"/>
      <c r="O308" s="274"/>
      <c r="P308" s="274"/>
      <c r="Q308" s="274"/>
      <c r="R308" s="274"/>
      <c r="S308" s="274"/>
      <c r="T308" s="275"/>
      <c r="AT308" s="276" t="s">
        <v>244</v>
      </c>
      <c r="AU308" s="276" t="s">
        <v>88</v>
      </c>
      <c r="AV308" s="13" t="s">
        <v>88</v>
      </c>
      <c r="AW308" s="13" t="s">
        <v>41</v>
      </c>
      <c r="AX308" s="13" t="s">
        <v>78</v>
      </c>
      <c r="AY308" s="276" t="s">
        <v>187</v>
      </c>
    </row>
    <row r="309" spans="2:51" s="14" customFormat="1" ht="13.5">
      <c r="B309" s="277"/>
      <c r="C309" s="278"/>
      <c r="D309" s="253" t="s">
        <v>244</v>
      </c>
      <c r="E309" s="279" t="s">
        <v>34</v>
      </c>
      <c r="F309" s="280" t="s">
        <v>251</v>
      </c>
      <c r="G309" s="278"/>
      <c r="H309" s="281">
        <v>45.6</v>
      </c>
      <c r="I309" s="282"/>
      <c r="J309" s="278"/>
      <c r="K309" s="278"/>
      <c r="L309" s="283"/>
      <c r="M309" s="284"/>
      <c r="N309" s="285"/>
      <c r="O309" s="285"/>
      <c r="P309" s="285"/>
      <c r="Q309" s="285"/>
      <c r="R309" s="285"/>
      <c r="S309" s="285"/>
      <c r="T309" s="286"/>
      <c r="AT309" s="287" t="s">
        <v>244</v>
      </c>
      <c r="AU309" s="287" t="s">
        <v>88</v>
      </c>
      <c r="AV309" s="14" t="s">
        <v>204</v>
      </c>
      <c r="AW309" s="14" t="s">
        <v>41</v>
      </c>
      <c r="AX309" s="14" t="s">
        <v>86</v>
      </c>
      <c r="AY309" s="287" t="s">
        <v>187</v>
      </c>
    </row>
    <row r="310" spans="2:65" s="1" customFormat="1" ht="25.5" customHeight="1">
      <c r="B310" s="49"/>
      <c r="C310" s="294" t="s">
        <v>825</v>
      </c>
      <c r="D310" s="294" t="s">
        <v>531</v>
      </c>
      <c r="E310" s="295" t="s">
        <v>3321</v>
      </c>
      <c r="F310" s="296" t="s">
        <v>3322</v>
      </c>
      <c r="G310" s="297" t="s">
        <v>578</v>
      </c>
      <c r="H310" s="298">
        <v>5.531</v>
      </c>
      <c r="I310" s="299"/>
      <c r="J310" s="300">
        <f>ROUND(I310*H310,2)</f>
        <v>0</v>
      </c>
      <c r="K310" s="296" t="s">
        <v>34</v>
      </c>
      <c r="L310" s="301"/>
      <c r="M310" s="302" t="s">
        <v>34</v>
      </c>
      <c r="N310" s="303" t="s">
        <v>49</v>
      </c>
      <c r="O310" s="50"/>
      <c r="P310" s="246">
        <f>O310*H310</f>
        <v>0</v>
      </c>
      <c r="Q310" s="246">
        <v>0</v>
      </c>
      <c r="R310" s="246">
        <f>Q310*H310</f>
        <v>0</v>
      </c>
      <c r="S310" s="246">
        <v>0</v>
      </c>
      <c r="T310" s="247">
        <f>S310*H310</f>
        <v>0</v>
      </c>
      <c r="AR310" s="26" t="s">
        <v>295</v>
      </c>
      <c r="AT310" s="26" t="s">
        <v>531</v>
      </c>
      <c r="AU310" s="26" t="s">
        <v>88</v>
      </c>
      <c r="AY310" s="26" t="s">
        <v>187</v>
      </c>
      <c r="BE310" s="248">
        <f>IF(N310="základní",J310,0)</f>
        <v>0</v>
      </c>
      <c r="BF310" s="248">
        <f>IF(N310="snížená",J310,0)</f>
        <v>0</v>
      </c>
      <c r="BG310" s="248">
        <f>IF(N310="zákl. přenesená",J310,0)</f>
        <v>0</v>
      </c>
      <c r="BH310" s="248">
        <f>IF(N310="sníž. přenesená",J310,0)</f>
        <v>0</v>
      </c>
      <c r="BI310" s="248">
        <f>IF(N310="nulová",J310,0)</f>
        <v>0</v>
      </c>
      <c r="BJ310" s="26" t="s">
        <v>86</v>
      </c>
      <c r="BK310" s="248">
        <f>ROUND(I310*H310,2)</f>
        <v>0</v>
      </c>
      <c r="BL310" s="26" t="s">
        <v>204</v>
      </c>
      <c r="BM310" s="26" t="s">
        <v>1385</v>
      </c>
    </row>
    <row r="311" spans="2:51" s="13" customFormat="1" ht="13.5">
      <c r="B311" s="266"/>
      <c r="C311" s="267"/>
      <c r="D311" s="253" t="s">
        <v>244</v>
      </c>
      <c r="E311" s="268" t="s">
        <v>34</v>
      </c>
      <c r="F311" s="269" t="s">
        <v>3323</v>
      </c>
      <c r="G311" s="267"/>
      <c r="H311" s="270">
        <v>5.531</v>
      </c>
      <c r="I311" s="271"/>
      <c r="J311" s="267"/>
      <c r="K311" s="267"/>
      <c r="L311" s="272"/>
      <c r="M311" s="273"/>
      <c r="N311" s="274"/>
      <c r="O311" s="274"/>
      <c r="P311" s="274"/>
      <c r="Q311" s="274"/>
      <c r="R311" s="274"/>
      <c r="S311" s="274"/>
      <c r="T311" s="275"/>
      <c r="AT311" s="276" t="s">
        <v>244</v>
      </c>
      <c r="AU311" s="276" t="s">
        <v>88</v>
      </c>
      <c r="AV311" s="13" t="s">
        <v>88</v>
      </c>
      <c r="AW311" s="13" t="s">
        <v>41</v>
      </c>
      <c r="AX311" s="13" t="s">
        <v>78</v>
      </c>
      <c r="AY311" s="276" t="s">
        <v>187</v>
      </c>
    </row>
    <row r="312" spans="2:51" s="14" customFormat="1" ht="13.5">
      <c r="B312" s="277"/>
      <c r="C312" s="278"/>
      <c r="D312" s="253" t="s">
        <v>244</v>
      </c>
      <c r="E312" s="279" t="s">
        <v>34</v>
      </c>
      <c r="F312" s="280" t="s">
        <v>251</v>
      </c>
      <c r="G312" s="278"/>
      <c r="H312" s="281">
        <v>5.531</v>
      </c>
      <c r="I312" s="282"/>
      <c r="J312" s="278"/>
      <c r="K312" s="278"/>
      <c r="L312" s="283"/>
      <c r="M312" s="284"/>
      <c r="N312" s="285"/>
      <c r="O312" s="285"/>
      <c r="P312" s="285"/>
      <c r="Q312" s="285"/>
      <c r="R312" s="285"/>
      <c r="S312" s="285"/>
      <c r="T312" s="286"/>
      <c r="AT312" s="287" t="s">
        <v>244</v>
      </c>
      <c r="AU312" s="287" t="s">
        <v>88</v>
      </c>
      <c r="AV312" s="14" t="s">
        <v>204</v>
      </c>
      <c r="AW312" s="14" t="s">
        <v>41</v>
      </c>
      <c r="AX312" s="14" t="s">
        <v>86</v>
      </c>
      <c r="AY312" s="287" t="s">
        <v>187</v>
      </c>
    </row>
    <row r="313" spans="2:65" s="1" customFormat="1" ht="25.5" customHeight="1">
      <c r="B313" s="49"/>
      <c r="C313" s="294" t="s">
        <v>830</v>
      </c>
      <c r="D313" s="294" t="s">
        <v>531</v>
      </c>
      <c r="E313" s="295" t="s">
        <v>3324</v>
      </c>
      <c r="F313" s="296" t="s">
        <v>3325</v>
      </c>
      <c r="G313" s="297" t="s">
        <v>578</v>
      </c>
      <c r="H313" s="298">
        <v>4.438</v>
      </c>
      <c r="I313" s="299"/>
      <c r="J313" s="300">
        <f>ROUND(I313*H313,2)</f>
        <v>0</v>
      </c>
      <c r="K313" s="296" t="s">
        <v>34</v>
      </c>
      <c r="L313" s="301"/>
      <c r="M313" s="302" t="s">
        <v>34</v>
      </c>
      <c r="N313" s="303" t="s">
        <v>49</v>
      </c>
      <c r="O313" s="50"/>
      <c r="P313" s="246">
        <f>O313*H313</f>
        <v>0</v>
      </c>
      <c r="Q313" s="246">
        <v>0</v>
      </c>
      <c r="R313" s="246">
        <f>Q313*H313</f>
        <v>0</v>
      </c>
      <c r="S313" s="246">
        <v>0</v>
      </c>
      <c r="T313" s="247">
        <f>S313*H313</f>
        <v>0</v>
      </c>
      <c r="AR313" s="26" t="s">
        <v>295</v>
      </c>
      <c r="AT313" s="26" t="s">
        <v>531</v>
      </c>
      <c r="AU313" s="26" t="s">
        <v>88</v>
      </c>
      <c r="AY313" s="26" t="s">
        <v>187</v>
      </c>
      <c r="BE313" s="248">
        <f>IF(N313="základní",J313,0)</f>
        <v>0</v>
      </c>
      <c r="BF313" s="248">
        <f>IF(N313="snížená",J313,0)</f>
        <v>0</v>
      </c>
      <c r="BG313" s="248">
        <f>IF(N313="zákl. přenesená",J313,0)</f>
        <v>0</v>
      </c>
      <c r="BH313" s="248">
        <f>IF(N313="sníž. přenesená",J313,0)</f>
        <v>0</v>
      </c>
      <c r="BI313" s="248">
        <f>IF(N313="nulová",J313,0)</f>
        <v>0</v>
      </c>
      <c r="BJ313" s="26" t="s">
        <v>86</v>
      </c>
      <c r="BK313" s="248">
        <f>ROUND(I313*H313,2)</f>
        <v>0</v>
      </c>
      <c r="BL313" s="26" t="s">
        <v>204</v>
      </c>
      <c r="BM313" s="26" t="s">
        <v>1398</v>
      </c>
    </row>
    <row r="314" spans="2:51" s="13" customFormat="1" ht="13.5">
      <c r="B314" s="266"/>
      <c r="C314" s="267"/>
      <c r="D314" s="253" t="s">
        <v>244</v>
      </c>
      <c r="E314" s="268" t="s">
        <v>34</v>
      </c>
      <c r="F314" s="269" t="s">
        <v>3326</v>
      </c>
      <c r="G314" s="267"/>
      <c r="H314" s="270">
        <v>4.438</v>
      </c>
      <c r="I314" s="271"/>
      <c r="J314" s="267"/>
      <c r="K314" s="267"/>
      <c r="L314" s="272"/>
      <c r="M314" s="273"/>
      <c r="N314" s="274"/>
      <c r="O314" s="274"/>
      <c r="P314" s="274"/>
      <c r="Q314" s="274"/>
      <c r="R314" s="274"/>
      <c r="S314" s="274"/>
      <c r="T314" s="275"/>
      <c r="AT314" s="276" t="s">
        <v>244</v>
      </c>
      <c r="AU314" s="276" t="s">
        <v>88</v>
      </c>
      <c r="AV314" s="13" t="s">
        <v>88</v>
      </c>
      <c r="AW314" s="13" t="s">
        <v>41</v>
      </c>
      <c r="AX314" s="13" t="s">
        <v>78</v>
      </c>
      <c r="AY314" s="276" t="s">
        <v>187</v>
      </c>
    </row>
    <row r="315" spans="2:51" s="14" customFormat="1" ht="13.5">
      <c r="B315" s="277"/>
      <c r="C315" s="278"/>
      <c r="D315" s="253" t="s">
        <v>244</v>
      </c>
      <c r="E315" s="279" t="s">
        <v>34</v>
      </c>
      <c r="F315" s="280" t="s">
        <v>251</v>
      </c>
      <c r="G315" s="278"/>
      <c r="H315" s="281">
        <v>4.438</v>
      </c>
      <c r="I315" s="282"/>
      <c r="J315" s="278"/>
      <c r="K315" s="278"/>
      <c r="L315" s="283"/>
      <c r="M315" s="284"/>
      <c r="N315" s="285"/>
      <c r="O315" s="285"/>
      <c r="P315" s="285"/>
      <c r="Q315" s="285"/>
      <c r="R315" s="285"/>
      <c r="S315" s="285"/>
      <c r="T315" s="286"/>
      <c r="AT315" s="287" t="s">
        <v>244</v>
      </c>
      <c r="AU315" s="287" t="s">
        <v>88</v>
      </c>
      <c r="AV315" s="14" t="s">
        <v>204</v>
      </c>
      <c r="AW315" s="14" t="s">
        <v>41</v>
      </c>
      <c r="AX315" s="14" t="s">
        <v>86</v>
      </c>
      <c r="AY315" s="287" t="s">
        <v>187</v>
      </c>
    </row>
    <row r="316" spans="2:65" s="1" customFormat="1" ht="25.5" customHeight="1">
      <c r="B316" s="49"/>
      <c r="C316" s="237" t="s">
        <v>835</v>
      </c>
      <c r="D316" s="237" t="s">
        <v>190</v>
      </c>
      <c r="E316" s="238" t="s">
        <v>3327</v>
      </c>
      <c r="F316" s="239" t="s">
        <v>3328</v>
      </c>
      <c r="G316" s="240" t="s">
        <v>578</v>
      </c>
      <c r="H316" s="241">
        <v>7</v>
      </c>
      <c r="I316" s="242"/>
      <c r="J316" s="243">
        <f>ROUND(I316*H316,2)</f>
        <v>0</v>
      </c>
      <c r="K316" s="239" t="s">
        <v>194</v>
      </c>
      <c r="L316" s="75"/>
      <c r="M316" s="244" t="s">
        <v>34</v>
      </c>
      <c r="N316" s="245" t="s">
        <v>49</v>
      </c>
      <c r="O316" s="50"/>
      <c r="P316" s="246">
        <f>O316*H316</f>
        <v>0</v>
      </c>
      <c r="Q316" s="246">
        <v>0</v>
      </c>
      <c r="R316" s="246">
        <f>Q316*H316</f>
        <v>0</v>
      </c>
      <c r="S316" s="246">
        <v>0</v>
      </c>
      <c r="T316" s="247">
        <f>S316*H316</f>
        <v>0</v>
      </c>
      <c r="AR316" s="26" t="s">
        <v>204</v>
      </c>
      <c r="AT316" s="26" t="s">
        <v>190</v>
      </c>
      <c r="AU316" s="26" t="s">
        <v>88</v>
      </c>
      <c r="AY316" s="26" t="s">
        <v>187</v>
      </c>
      <c r="BE316" s="248">
        <f>IF(N316="základní",J316,0)</f>
        <v>0</v>
      </c>
      <c r="BF316" s="248">
        <f>IF(N316="snížená",J316,0)</f>
        <v>0</v>
      </c>
      <c r="BG316" s="248">
        <f>IF(N316="zákl. přenesená",J316,0)</f>
        <v>0</v>
      </c>
      <c r="BH316" s="248">
        <f>IF(N316="sníž. přenesená",J316,0)</f>
        <v>0</v>
      </c>
      <c r="BI316" s="248">
        <f>IF(N316="nulová",J316,0)</f>
        <v>0</v>
      </c>
      <c r="BJ316" s="26" t="s">
        <v>86</v>
      </c>
      <c r="BK316" s="248">
        <f>ROUND(I316*H316,2)</f>
        <v>0</v>
      </c>
      <c r="BL316" s="26" t="s">
        <v>204</v>
      </c>
      <c r="BM316" s="26" t="s">
        <v>1408</v>
      </c>
    </row>
    <row r="317" spans="2:47" s="1" customFormat="1" ht="13.5">
      <c r="B317" s="49"/>
      <c r="C317" s="77"/>
      <c r="D317" s="253" t="s">
        <v>237</v>
      </c>
      <c r="E317" s="77"/>
      <c r="F317" s="254" t="s">
        <v>3329</v>
      </c>
      <c r="G317" s="77"/>
      <c r="H317" s="77"/>
      <c r="I317" s="207"/>
      <c r="J317" s="77"/>
      <c r="K317" s="77"/>
      <c r="L317" s="75"/>
      <c r="M317" s="255"/>
      <c r="N317" s="50"/>
      <c r="O317" s="50"/>
      <c r="P317" s="50"/>
      <c r="Q317" s="50"/>
      <c r="R317" s="50"/>
      <c r="S317" s="50"/>
      <c r="T317" s="98"/>
      <c r="AT317" s="26" t="s">
        <v>237</v>
      </c>
      <c r="AU317" s="26" t="s">
        <v>88</v>
      </c>
    </row>
    <row r="318" spans="2:65" s="1" customFormat="1" ht="16.5" customHeight="1">
      <c r="B318" s="49"/>
      <c r="C318" s="294" t="s">
        <v>843</v>
      </c>
      <c r="D318" s="294" t="s">
        <v>531</v>
      </c>
      <c r="E318" s="295" t="s">
        <v>3330</v>
      </c>
      <c r="F318" s="296" t="s">
        <v>3331</v>
      </c>
      <c r="G318" s="297" t="s">
        <v>578</v>
      </c>
      <c r="H318" s="298">
        <v>4.06</v>
      </c>
      <c r="I318" s="299"/>
      <c r="J318" s="300">
        <f>ROUND(I318*H318,2)</f>
        <v>0</v>
      </c>
      <c r="K318" s="296" t="s">
        <v>194</v>
      </c>
      <c r="L318" s="301"/>
      <c r="M318" s="302" t="s">
        <v>34</v>
      </c>
      <c r="N318" s="303" t="s">
        <v>49</v>
      </c>
      <c r="O318" s="50"/>
      <c r="P318" s="246">
        <f>O318*H318</f>
        <v>0</v>
      </c>
      <c r="Q318" s="246">
        <v>0.00044</v>
      </c>
      <c r="R318" s="246">
        <f>Q318*H318</f>
        <v>0.0017863999999999998</v>
      </c>
      <c r="S318" s="246">
        <v>0</v>
      </c>
      <c r="T318" s="247">
        <f>S318*H318</f>
        <v>0</v>
      </c>
      <c r="AR318" s="26" t="s">
        <v>295</v>
      </c>
      <c r="AT318" s="26" t="s">
        <v>531</v>
      </c>
      <c r="AU318" s="26" t="s">
        <v>88</v>
      </c>
      <c r="AY318" s="26" t="s">
        <v>187</v>
      </c>
      <c r="BE318" s="248">
        <f>IF(N318="základní",J318,0)</f>
        <v>0</v>
      </c>
      <c r="BF318" s="248">
        <f>IF(N318="snížená",J318,0)</f>
        <v>0</v>
      </c>
      <c r="BG318" s="248">
        <f>IF(N318="zákl. přenesená",J318,0)</f>
        <v>0</v>
      </c>
      <c r="BH318" s="248">
        <f>IF(N318="sníž. přenesená",J318,0)</f>
        <v>0</v>
      </c>
      <c r="BI318" s="248">
        <f>IF(N318="nulová",J318,0)</f>
        <v>0</v>
      </c>
      <c r="BJ318" s="26" t="s">
        <v>86</v>
      </c>
      <c r="BK318" s="248">
        <f>ROUND(I318*H318,2)</f>
        <v>0</v>
      </c>
      <c r="BL318" s="26" t="s">
        <v>204</v>
      </c>
      <c r="BM318" s="26" t="s">
        <v>1425</v>
      </c>
    </row>
    <row r="319" spans="2:51" s="13" customFormat="1" ht="13.5">
      <c r="B319" s="266"/>
      <c r="C319" s="267"/>
      <c r="D319" s="253" t="s">
        <v>244</v>
      </c>
      <c r="E319" s="268" t="s">
        <v>34</v>
      </c>
      <c r="F319" s="269" t="s">
        <v>3332</v>
      </c>
      <c r="G319" s="267"/>
      <c r="H319" s="270">
        <v>4.06</v>
      </c>
      <c r="I319" s="271"/>
      <c r="J319" s="267"/>
      <c r="K319" s="267"/>
      <c r="L319" s="272"/>
      <c r="M319" s="273"/>
      <c r="N319" s="274"/>
      <c r="O319" s="274"/>
      <c r="P319" s="274"/>
      <c r="Q319" s="274"/>
      <c r="R319" s="274"/>
      <c r="S319" s="274"/>
      <c r="T319" s="275"/>
      <c r="AT319" s="276" t="s">
        <v>244</v>
      </c>
      <c r="AU319" s="276" t="s">
        <v>88</v>
      </c>
      <c r="AV319" s="13" t="s">
        <v>88</v>
      </c>
      <c r="AW319" s="13" t="s">
        <v>41</v>
      </c>
      <c r="AX319" s="13" t="s">
        <v>78</v>
      </c>
      <c r="AY319" s="276" t="s">
        <v>187</v>
      </c>
    </row>
    <row r="320" spans="2:51" s="14" customFormat="1" ht="13.5">
      <c r="B320" s="277"/>
      <c r="C320" s="278"/>
      <c r="D320" s="253" t="s">
        <v>244</v>
      </c>
      <c r="E320" s="279" t="s">
        <v>34</v>
      </c>
      <c r="F320" s="280" t="s">
        <v>251</v>
      </c>
      <c r="G320" s="278"/>
      <c r="H320" s="281">
        <v>4.06</v>
      </c>
      <c r="I320" s="282"/>
      <c r="J320" s="278"/>
      <c r="K320" s="278"/>
      <c r="L320" s="283"/>
      <c r="M320" s="284"/>
      <c r="N320" s="285"/>
      <c r="O320" s="285"/>
      <c r="P320" s="285"/>
      <c r="Q320" s="285"/>
      <c r="R320" s="285"/>
      <c r="S320" s="285"/>
      <c r="T320" s="286"/>
      <c r="AT320" s="287" t="s">
        <v>244</v>
      </c>
      <c r="AU320" s="287" t="s">
        <v>88</v>
      </c>
      <c r="AV320" s="14" t="s">
        <v>204</v>
      </c>
      <c r="AW320" s="14" t="s">
        <v>41</v>
      </c>
      <c r="AX320" s="14" t="s">
        <v>86</v>
      </c>
      <c r="AY320" s="287" t="s">
        <v>187</v>
      </c>
    </row>
    <row r="321" spans="2:65" s="1" customFormat="1" ht="16.5" customHeight="1">
      <c r="B321" s="49"/>
      <c r="C321" s="294" t="s">
        <v>851</v>
      </c>
      <c r="D321" s="294" t="s">
        <v>531</v>
      </c>
      <c r="E321" s="295" t="s">
        <v>3333</v>
      </c>
      <c r="F321" s="296" t="s">
        <v>3334</v>
      </c>
      <c r="G321" s="297" t="s">
        <v>578</v>
      </c>
      <c r="H321" s="298">
        <v>3.045</v>
      </c>
      <c r="I321" s="299"/>
      <c r="J321" s="300">
        <f>ROUND(I321*H321,2)</f>
        <v>0</v>
      </c>
      <c r="K321" s="296" t="s">
        <v>194</v>
      </c>
      <c r="L321" s="301"/>
      <c r="M321" s="302" t="s">
        <v>34</v>
      </c>
      <c r="N321" s="303" t="s">
        <v>49</v>
      </c>
      <c r="O321" s="50"/>
      <c r="P321" s="246">
        <f>O321*H321</f>
        <v>0</v>
      </c>
      <c r="Q321" s="246">
        <v>0.00039</v>
      </c>
      <c r="R321" s="246">
        <f>Q321*H321</f>
        <v>0.0011875499999999999</v>
      </c>
      <c r="S321" s="246">
        <v>0</v>
      </c>
      <c r="T321" s="247">
        <f>S321*H321</f>
        <v>0</v>
      </c>
      <c r="AR321" s="26" t="s">
        <v>295</v>
      </c>
      <c r="AT321" s="26" t="s">
        <v>531</v>
      </c>
      <c r="AU321" s="26" t="s">
        <v>88</v>
      </c>
      <c r="AY321" s="26" t="s">
        <v>187</v>
      </c>
      <c r="BE321" s="248">
        <f>IF(N321="základní",J321,0)</f>
        <v>0</v>
      </c>
      <c r="BF321" s="248">
        <f>IF(N321="snížená",J321,0)</f>
        <v>0</v>
      </c>
      <c r="BG321" s="248">
        <f>IF(N321="zákl. přenesená",J321,0)</f>
        <v>0</v>
      </c>
      <c r="BH321" s="248">
        <f>IF(N321="sníž. přenesená",J321,0)</f>
        <v>0</v>
      </c>
      <c r="BI321" s="248">
        <f>IF(N321="nulová",J321,0)</f>
        <v>0</v>
      </c>
      <c r="BJ321" s="26" t="s">
        <v>86</v>
      </c>
      <c r="BK321" s="248">
        <f>ROUND(I321*H321,2)</f>
        <v>0</v>
      </c>
      <c r="BL321" s="26" t="s">
        <v>204</v>
      </c>
      <c r="BM321" s="26" t="s">
        <v>1438</v>
      </c>
    </row>
    <row r="322" spans="2:51" s="13" customFormat="1" ht="13.5">
      <c r="B322" s="266"/>
      <c r="C322" s="267"/>
      <c r="D322" s="253" t="s">
        <v>244</v>
      </c>
      <c r="E322" s="268" t="s">
        <v>34</v>
      </c>
      <c r="F322" s="269" t="s">
        <v>3335</v>
      </c>
      <c r="G322" s="267"/>
      <c r="H322" s="270">
        <v>3.045</v>
      </c>
      <c r="I322" s="271"/>
      <c r="J322" s="267"/>
      <c r="K322" s="267"/>
      <c r="L322" s="272"/>
      <c r="M322" s="273"/>
      <c r="N322" s="274"/>
      <c r="O322" s="274"/>
      <c r="P322" s="274"/>
      <c r="Q322" s="274"/>
      <c r="R322" s="274"/>
      <c r="S322" s="274"/>
      <c r="T322" s="275"/>
      <c r="AT322" s="276" t="s">
        <v>244</v>
      </c>
      <c r="AU322" s="276" t="s">
        <v>88</v>
      </c>
      <c r="AV322" s="13" t="s">
        <v>88</v>
      </c>
      <c r="AW322" s="13" t="s">
        <v>41</v>
      </c>
      <c r="AX322" s="13" t="s">
        <v>78</v>
      </c>
      <c r="AY322" s="276" t="s">
        <v>187</v>
      </c>
    </row>
    <row r="323" spans="2:51" s="14" customFormat="1" ht="13.5">
      <c r="B323" s="277"/>
      <c r="C323" s="278"/>
      <c r="D323" s="253" t="s">
        <v>244</v>
      </c>
      <c r="E323" s="279" t="s">
        <v>34</v>
      </c>
      <c r="F323" s="280" t="s">
        <v>251</v>
      </c>
      <c r="G323" s="278"/>
      <c r="H323" s="281">
        <v>3.045</v>
      </c>
      <c r="I323" s="282"/>
      <c r="J323" s="278"/>
      <c r="K323" s="278"/>
      <c r="L323" s="283"/>
      <c r="M323" s="284"/>
      <c r="N323" s="285"/>
      <c r="O323" s="285"/>
      <c r="P323" s="285"/>
      <c r="Q323" s="285"/>
      <c r="R323" s="285"/>
      <c r="S323" s="285"/>
      <c r="T323" s="286"/>
      <c r="AT323" s="287" t="s">
        <v>244</v>
      </c>
      <c r="AU323" s="287" t="s">
        <v>88</v>
      </c>
      <c r="AV323" s="14" t="s">
        <v>204</v>
      </c>
      <c r="AW323" s="14" t="s">
        <v>41</v>
      </c>
      <c r="AX323" s="14" t="s">
        <v>86</v>
      </c>
      <c r="AY323" s="287" t="s">
        <v>187</v>
      </c>
    </row>
    <row r="324" spans="2:65" s="1" customFormat="1" ht="25.5" customHeight="1">
      <c r="B324" s="49"/>
      <c r="C324" s="237" t="s">
        <v>861</v>
      </c>
      <c r="D324" s="237" t="s">
        <v>190</v>
      </c>
      <c r="E324" s="238" t="s">
        <v>3336</v>
      </c>
      <c r="F324" s="239" t="s">
        <v>3337</v>
      </c>
      <c r="G324" s="240" t="s">
        <v>578</v>
      </c>
      <c r="H324" s="241">
        <v>12</v>
      </c>
      <c r="I324" s="242"/>
      <c r="J324" s="243">
        <f>ROUND(I324*H324,2)</f>
        <v>0</v>
      </c>
      <c r="K324" s="239" t="s">
        <v>194</v>
      </c>
      <c r="L324" s="75"/>
      <c r="M324" s="244" t="s">
        <v>34</v>
      </c>
      <c r="N324" s="245" t="s">
        <v>49</v>
      </c>
      <c r="O324" s="50"/>
      <c r="P324" s="246">
        <f>O324*H324</f>
        <v>0</v>
      </c>
      <c r="Q324" s="246">
        <v>0</v>
      </c>
      <c r="R324" s="246">
        <f>Q324*H324</f>
        <v>0</v>
      </c>
      <c r="S324" s="246">
        <v>0</v>
      </c>
      <c r="T324" s="247">
        <f>S324*H324</f>
        <v>0</v>
      </c>
      <c r="AR324" s="26" t="s">
        <v>204</v>
      </c>
      <c r="AT324" s="26" t="s">
        <v>190</v>
      </c>
      <c r="AU324" s="26" t="s">
        <v>88</v>
      </c>
      <c r="AY324" s="26" t="s">
        <v>187</v>
      </c>
      <c r="BE324" s="248">
        <f>IF(N324="základní",J324,0)</f>
        <v>0</v>
      </c>
      <c r="BF324" s="248">
        <f>IF(N324="snížená",J324,0)</f>
        <v>0</v>
      </c>
      <c r="BG324" s="248">
        <f>IF(N324="zákl. přenesená",J324,0)</f>
        <v>0</v>
      </c>
      <c r="BH324" s="248">
        <f>IF(N324="sníž. přenesená",J324,0)</f>
        <v>0</v>
      </c>
      <c r="BI324" s="248">
        <f>IF(N324="nulová",J324,0)</f>
        <v>0</v>
      </c>
      <c r="BJ324" s="26" t="s">
        <v>86</v>
      </c>
      <c r="BK324" s="248">
        <f>ROUND(I324*H324,2)</f>
        <v>0</v>
      </c>
      <c r="BL324" s="26" t="s">
        <v>204</v>
      </c>
      <c r="BM324" s="26" t="s">
        <v>1450</v>
      </c>
    </row>
    <row r="325" spans="2:47" s="1" customFormat="1" ht="13.5">
      <c r="B325" s="49"/>
      <c r="C325" s="77"/>
      <c r="D325" s="253" t="s">
        <v>237</v>
      </c>
      <c r="E325" s="77"/>
      <c r="F325" s="254" t="s">
        <v>3329</v>
      </c>
      <c r="G325" s="77"/>
      <c r="H325" s="77"/>
      <c r="I325" s="207"/>
      <c r="J325" s="77"/>
      <c r="K325" s="77"/>
      <c r="L325" s="75"/>
      <c r="M325" s="255"/>
      <c r="N325" s="50"/>
      <c r="O325" s="50"/>
      <c r="P325" s="50"/>
      <c r="Q325" s="50"/>
      <c r="R325" s="50"/>
      <c r="S325" s="50"/>
      <c r="T325" s="98"/>
      <c r="AT325" s="26" t="s">
        <v>237</v>
      </c>
      <c r="AU325" s="26" t="s">
        <v>88</v>
      </c>
    </row>
    <row r="326" spans="2:65" s="1" customFormat="1" ht="16.5" customHeight="1">
      <c r="B326" s="49"/>
      <c r="C326" s="294" t="s">
        <v>841</v>
      </c>
      <c r="D326" s="294" t="s">
        <v>531</v>
      </c>
      <c r="E326" s="295" t="s">
        <v>3338</v>
      </c>
      <c r="F326" s="296" t="s">
        <v>3339</v>
      </c>
      <c r="G326" s="297" t="s">
        <v>578</v>
      </c>
      <c r="H326" s="298">
        <v>3.045</v>
      </c>
      <c r="I326" s="299"/>
      <c r="J326" s="300">
        <f>ROUND(I326*H326,2)</f>
        <v>0</v>
      </c>
      <c r="K326" s="296" t="s">
        <v>194</v>
      </c>
      <c r="L326" s="301"/>
      <c r="M326" s="302" t="s">
        <v>34</v>
      </c>
      <c r="N326" s="303" t="s">
        <v>49</v>
      </c>
      <c r="O326" s="50"/>
      <c r="P326" s="246">
        <f>O326*H326</f>
        <v>0</v>
      </c>
      <c r="Q326" s="246">
        <v>0.00052</v>
      </c>
      <c r="R326" s="246">
        <f>Q326*H326</f>
        <v>0.0015833999999999998</v>
      </c>
      <c r="S326" s="246">
        <v>0</v>
      </c>
      <c r="T326" s="247">
        <f>S326*H326</f>
        <v>0</v>
      </c>
      <c r="AR326" s="26" t="s">
        <v>295</v>
      </c>
      <c r="AT326" s="26" t="s">
        <v>531</v>
      </c>
      <c r="AU326" s="26" t="s">
        <v>88</v>
      </c>
      <c r="AY326" s="26" t="s">
        <v>187</v>
      </c>
      <c r="BE326" s="248">
        <f>IF(N326="základní",J326,0)</f>
        <v>0</v>
      </c>
      <c r="BF326" s="248">
        <f>IF(N326="snížená",J326,0)</f>
        <v>0</v>
      </c>
      <c r="BG326" s="248">
        <f>IF(N326="zákl. přenesená",J326,0)</f>
        <v>0</v>
      </c>
      <c r="BH326" s="248">
        <f>IF(N326="sníž. přenesená",J326,0)</f>
        <v>0</v>
      </c>
      <c r="BI326" s="248">
        <f>IF(N326="nulová",J326,0)</f>
        <v>0</v>
      </c>
      <c r="BJ326" s="26" t="s">
        <v>86</v>
      </c>
      <c r="BK326" s="248">
        <f>ROUND(I326*H326,2)</f>
        <v>0</v>
      </c>
      <c r="BL326" s="26" t="s">
        <v>204</v>
      </c>
      <c r="BM326" s="26" t="s">
        <v>1459</v>
      </c>
    </row>
    <row r="327" spans="2:51" s="13" customFormat="1" ht="13.5">
      <c r="B327" s="266"/>
      <c r="C327" s="267"/>
      <c r="D327" s="253" t="s">
        <v>244</v>
      </c>
      <c r="E327" s="268" t="s">
        <v>34</v>
      </c>
      <c r="F327" s="269" t="s">
        <v>3335</v>
      </c>
      <c r="G327" s="267"/>
      <c r="H327" s="270">
        <v>3.045</v>
      </c>
      <c r="I327" s="271"/>
      <c r="J327" s="267"/>
      <c r="K327" s="267"/>
      <c r="L327" s="272"/>
      <c r="M327" s="273"/>
      <c r="N327" s="274"/>
      <c r="O327" s="274"/>
      <c r="P327" s="274"/>
      <c r="Q327" s="274"/>
      <c r="R327" s="274"/>
      <c r="S327" s="274"/>
      <c r="T327" s="275"/>
      <c r="AT327" s="276" t="s">
        <v>244</v>
      </c>
      <c r="AU327" s="276" t="s">
        <v>88</v>
      </c>
      <c r="AV327" s="13" t="s">
        <v>88</v>
      </c>
      <c r="AW327" s="13" t="s">
        <v>41</v>
      </c>
      <c r="AX327" s="13" t="s">
        <v>78</v>
      </c>
      <c r="AY327" s="276" t="s">
        <v>187</v>
      </c>
    </row>
    <row r="328" spans="2:51" s="14" customFormat="1" ht="13.5">
      <c r="B328" s="277"/>
      <c r="C328" s="278"/>
      <c r="D328" s="253" t="s">
        <v>244</v>
      </c>
      <c r="E328" s="279" t="s">
        <v>34</v>
      </c>
      <c r="F328" s="280" t="s">
        <v>251</v>
      </c>
      <c r="G328" s="278"/>
      <c r="H328" s="281">
        <v>3.045</v>
      </c>
      <c r="I328" s="282"/>
      <c r="J328" s="278"/>
      <c r="K328" s="278"/>
      <c r="L328" s="283"/>
      <c r="M328" s="284"/>
      <c r="N328" s="285"/>
      <c r="O328" s="285"/>
      <c r="P328" s="285"/>
      <c r="Q328" s="285"/>
      <c r="R328" s="285"/>
      <c r="S328" s="285"/>
      <c r="T328" s="286"/>
      <c r="AT328" s="287" t="s">
        <v>244</v>
      </c>
      <c r="AU328" s="287" t="s">
        <v>88</v>
      </c>
      <c r="AV328" s="14" t="s">
        <v>204</v>
      </c>
      <c r="AW328" s="14" t="s">
        <v>41</v>
      </c>
      <c r="AX328" s="14" t="s">
        <v>86</v>
      </c>
      <c r="AY328" s="287" t="s">
        <v>187</v>
      </c>
    </row>
    <row r="329" spans="2:65" s="1" customFormat="1" ht="16.5" customHeight="1">
      <c r="B329" s="49"/>
      <c r="C329" s="294" t="s">
        <v>878</v>
      </c>
      <c r="D329" s="294" t="s">
        <v>531</v>
      </c>
      <c r="E329" s="295" t="s">
        <v>3340</v>
      </c>
      <c r="F329" s="296" t="s">
        <v>3341</v>
      </c>
      <c r="G329" s="297" t="s">
        <v>578</v>
      </c>
      <c r="H329" s="298">
        <v>9.135</v>
      </c>
      <c r="I329" s="299"/>
      <c r="J329" s="300">
        <f>ROUND(I329*H329,2)</f>
        <v>0</v>
      </c>
      <c r="K329" s="296" t="s">
        <v>34</v>
      </c>
      <c r="L329" s="301"/>
      <c r="M329" s="302" t="s">
        <v>34</v>
      </c>
      <c r="N329" s="303" t="s">
        <v>49</v>
      </c>
      <c r="O329" s="50"/>
      <c r="P329" s="246">
        <f>O329*H329</f>
        <v>0</v>
      </c>
      <c r="Q329" s="246">
        <v>0</v>
      </c>
      <c r="R329" s="246">
        <f>Q329*H329</f>
        <v>0</v>
      </c>
      <c r="S329" s="246">
        <v>0</v>
      </c>
      <c r="T329" s="247">
        <f>S329*H329</f>
        <v>0</v>
      </c>
      <c r="AR329" s="26" t="s">
        <v>295</v>
      </c>
      <c r="AT329" s="26" t="s">
        <v>531</v>
      </c>
      <c r="AU329" s="26" t="s">
        <v>88</v>
      </c>
      <c r="AY329" s="26" t="s">
        <v>187</v>
      </c>
      <c r="BE329" s="248">
        <f>IF(N329="základní",J329,0)</f>
        <v>0</v>
      </c>
      <c r="BF329" s="248">
        <f>IF(N329="snížená",J329,0)</f>
        <v>0</v>
      </c>
      <c r="BG329" s="248">
        <f>IF(N329="zákl. přenesená",J329,0)</f>
        <v>0</v>
      </c>
      <c r="BH329" s="248">
        <f>IF(N329="sníž. přenesená",J329,0)</f>
        <v>0</v>
      </c>
      <c r="BI329" s="248">
        <f>IF(N329="nulová",J329,0)</f>
        <v>0</v>
      </c>
      <c r="BJ329" s="26" t="s">
        <v>86</v>
      </c>
      <c r="BK329" s="248">
        <f>ROUND(I329*H329,2)</f>
        <v>0</v>
      </c>
      <c r="BL329" s="26" t="s">
        <v>204</v>
      </c>
      <c r="BM329" s="26" t="s">
        <v>1488</v>
      </c>
    </row>
    <row r="330" spans="2:51" s="13" customFormat="1" ht="13.5">
      <c r="B330" s="266"/>
      <c r="C330" s="267"/>
      <c r="D330" s="253" t="s">
        <v>244</v>
      </c>
      <c r="E330" s="268" t="s">
        <v>34</v>
      </c>
      <c r="F330" s="269" t="s">
        <v>3342</v>
      </c>
      <c r="G330" s="267"/>
      <c r="H330" s="270">
        <v>9.135</v>
      </c>
      <c r="I330" s="271"/>
      <c r="J330" s="267"/>
      <c r="K330" s="267"/>
      <c r="L330" s="272"/>
      <c r="M330" s="273"/>
      <c r="N330" s="274"/>
      <c r="O330" s="274"/>
      <c r="P330" s="274"/>
      <c r="Q330" s="274"/>
      <c r="R330" s="274"/>
      <c r="S330" s="274"/>
      <c r="T330" s="275"/>
      <c r="AT330" s="276" t="s">
        <v>244</v>
      </c>
      <c r="AU330" s="276" t="s">
        <v>88</v>
      </c>
      <c r="AV330" s="13" t="s">
        <v>88</v>
      </c>
      <c r="AW330" s="13" t="s">
        <v>41</v>
      </c>
      <c r="AX330" s="13" t="s">
        <v>78</v>
      </c>
      <c r="AY330" s="276" t="s">
        <v>187</v>
      </c>
    </row>
    <row r="331" spans="2:51" s="14" customFormat="1" ht="13.5">
      <c r="B331" s="277"/>
      <c r="C331" s="278"/>
      <c r="D331" s="253" t="s">
        <v>244</v>
      </c>
      <c r="E331" s="279" t="s">
        <v>34</v>
      </c>
      <c r="F331" s="280" t="s">
        <v>251</v>
      </c>
      <c r="G331" s="278"/>
      <c r="H331" s="281">
        <v>9.135</v>
      </c>
      <c r="I331" s="282"/>
      <c r="J331" s="278"/>
      <c r="K331" s="278"/>
      <c r="L331" s="283"/>
      <c r="M331" s="284"/>
      <c r="N331" s="285"/>
      <c r="O331" s="285"/>
      <c r="P331" s="285"/>
      <c r="Q331" s="285"/>
      <c r="R331" s="285"/>
      <c r="S331" s="285"/>
      <c r="T331" s="286"/>
      <c r="AT331" s="287" t="s">
        <v>244</v>
      </c>
      <c r="AU331" s="287" t="s">
        <v>88</v>
      </c>
      <c r="AV331" s="14" t="s">
        <v>204</v>
      </c>
      <c r="AW331" s="14" t="s">
        <v>41</v>
      </c>
      <c r="AX331" s="14" t="s">
        <v>86</v>
      </c>
      <c r="AY331" s="287" t="s">
        <v>187</v>
      </c>
    </row>
    <row r="332" spans="2:65" s="1" customFormat="1" ht="25.5" customHeight="1">
      <c r="B332" s="49"/>
      <c r="C332" s="237" t="s">
        <v>885</v>
      </c>
      <c r="D332" s="237" t="s">
        <v>190</v>
      </c>
      <c r="E332" s="238" t="s">
        <v>3343</v>
      </c>
      <c r="F332" s="239" t="s">
        <v>3344</v>
      </c>
      <c r="G332" s="240" t="s">
        <v>578</v>
      </c>
      <c r="H332" s="241">
        <v>2</v>
      </c>
      <c r="I332" s="242"/>
      <c r="J332" s="243">
        <f>ROUND(I332*H332,2)</f>
        <v>0</v>
      </c>
      <c r="K332" s="239" t="s">
        <v>194</v>
      </c>
      <c r="L332" s="75"/>
      <c r="M332" s="244" t="s">
        <v>34</v>
      </c>
      <c r="N332" s="245" t="s">
        <v>49</v>
      </c>
      <c r="O332" s="50"/>
      <c r="P332" s="246">
        <f>O332*H332</f>
        <v>0</v>
      </c>
      <c r="Q332" s="246">
        <v>8E-05</v>
      </c>
      <c r="R332" s="246">
        <f>Q332*H332</f>
        <v>0.00016</v>
      </c>
      <c r="S332" s="246">
        <v>0</v>
      </c>
      <c r="T332" s="247">
        <f>S332*H332</f>
        <v>0</v>
      </c>
      <c r="AR332" s="26" t="s">
        <v>204</v>
      </c>
      <c r="AT332" s="26" t="s">
        <v>190</v>
      </c>
      <c r="AU332" s="26" t="s">
        <v>88</v>
      </c>
      <c r="AY332" s="26" t="s">
        <v>187</v>
      </c>
      <c r="BE332" s="248">
        <f>IF(N332="základní",J332,0)</f>
        <v>0</v>
      </c>
      <c r="BF332" s="248">
        <f>IF(N332="snížená",J332,0)</f>
        <v>0</v>
      </c>
      <c r="BG332" s="248">
        <f>IF(N332="zákl. přenesená",J332,0)</f>
        <v>0</v>
      </c>
      <c r="BH332" s="248">
        <f>IF(N332="sníž. přenesená",J332,0)</f>
        <v>0</v>
      </c>
      <c r="BI332" s="248">
        <f>IF(N332="nulová",J332,0)</f>
        <v>0</v>
      </c>
      <c r="BJ332" s="26" t="s">
        <v>86</v>
      </c>
      <c r="BK332" s="248">
        <f>ROUND(I332*H332,2)</f>
        <v>0</v>
      </c>
      <c r="BL332" s="26" t="s">
        <v>204</v>
      </c>
      <c r="BM332" s="26" t="s">
        <v>1499</v>
      </c>
    </row>
    <row r="333" spans="2:47" s="1" customFormat="1" ht="13.5">
      <c r="B333" s="49"/>
      <c r="C333" s="77"/>
      <c r="D333" s="253" t="s">
        <v>237</v>
      </c>
      <c r="E333" s="77"/>
      <c r="F333" s="254" t="s">
        <v>3329</v>
      </c>
      <c r="G333" s="77"/>
      <c r="H333" s="77"/>
      <c r="I333" s="207"/>
      <c r="J333" s="77"/>
      <c r="K333" s="77"/>
      <c r="L333" s="75"/>
      <c r="M333" s="255"/>
      <c r="N333" s="50"/>
      <c r="O333" s="50"/>
      <c r="P333" s="50"/>
      <c r="Q333" s="50"/>
      <c r="R333" s="50"/>
      <c r="S333" s="50"/>
      <c r="T333" s="98"/>
      <c r="AT333" s="26" t="s">
        <v>237</v>
      </c>
      <c r="AU333" s="26" t="s">
        <v>88</v>
      </c>
    </row>
    <row r="334" spans="2:65" s="1" customFormat="1" ht="16.5" customHeight="1">
      <c r="B334" s="49"/>
      <c r="C334" s="294" t="s">
        <v>891</v>
      </c>
      <c r="D334" s="294" t="s">
        <v>531</v>
      </c>
      <c r="E334" s="295" t="s">
        <v>3345</v>
      </c>
      <c r="F334" s="296" t="s">
        <v>3346</v>
      </c>
      <c r="G334" s="297" t="s">
        <v>578</v>
      </c>
      <c r="H334" s="298">
        <v>2.03</v>
      </c>
      <c r="I334" s="299"/>
      <c r="J334" s="300">
        <f>ROUND(I334*H334,2)</f>
        <v>0</v>
      </c>
      <c r="K334" s="296" t="s">
        <v>194</v>
      </c>
      <c r="L334" s="301"/>
      <c r="M334" s="302" t="s">
        <v>34</v>
      </c>
      <c r="N334" s="303" t="s">
        <v>49</v>
      </c>
      <c r="O334" s="50"/>
      <c r="P334" s="246">
        <f>O334*H334</f>
        <v>0</v>
      </c>
      <c r="Q334" s="246">
        <v>0.0003</v>
      </c>
      <c r="R334" s="246">
        <f>Q334*H334</f>
        <v>0.0006089999999999998</v>
      </c>
      <c r="S334" s="246">
        <v>0</v>
      </c>
      <c r="T334" s="247">
        <f>S334*H334</f>
        <v>0</v>
      </c>
      <c r="AR334" s="26" t="s">
        <v>295</v>
      </c>
      <c r="AT334" s="26" t="s">
        <v>531</v>
      </c>
      <c r="AU334" s="26" t="s">
        <v>88</v>
      </c>
      <c r="AY334" s="26" t="s">
        <v>187</v>
      </c>
      <c r="BE334" s="248">
        <f>IF(N334="základní",J334,0)</f>
        <v>0</v>
      </c>
      <c r="BF334" s="248">
        <f>IF(N334="snížená",J334,0)</f>
        <v>0</v>
      </c>
      <c r="BG334" s="248">
        <f>IF(N334="zákl. přenesená",J334,0)</f>
        <v>0</v>
      </c>
      <c r="BH334" s="248">
        <f>IF(N334="sníž. přenesená",J334,0)</f>
        <v>0</v>
      </c>
      <c r="BI334" s="248">
        <f>IF(N334="nulová",J334,0)</f>
        <v>0</v>
      </c>
      <c r="BJ334" s="26" t="s">
        <v>86</v>
      </c>
      <c r="BK334" s="248">
        <f>ROUND(I334*H334,2)</f>
        <v>0</v>
      </c>
      <c r="BL334" s="26" t="s">
        <v>204</v>
      </c>
      <c r="BM334" s="26" t="s">
        <v>1529</v>
      </c>
    </row>
    <row r="335" spans="2:51" s="13" customFormat="1" ht="13.5">
      <c r="B335" s="266"/>
      <c r="C335" s="267"/>
      <c r="D335" s="253" t="s">
        <v>244</v>
      </c>
      <c r="E335" s="268" t="s">
        <v>34</v>
      </c>
      <c r="F335" s="269" t="s">
        <v>3347</v>
      </c>
      <c r="G335" s="267"/>
      <c r="H335" s="270">
        <v>2.03</v>
      </c>
      <c r="I335" s="271"/>
      <c r="J335" s="267"/>
      <c r="K335" s="267"/>
      <c r="L335" s="272"/>
      <c r="M335" s="273"/>
      <c r="N335" s="274"/>
      <c r="O335" s="274"/>
      <c r="P335" s="274"/>
      <c r="Q335" s="274"/>
      <c r="R335" s="274"/>
      <c r="S335" s="274"/>
      <c r="T335" s="275"/>
      <c r="AT335" s="276" t="s">
        <v>244</v>
      </c>
      <c r="AU335" s="276" t="s">
        <v>88</v>
      </c>
      <c r="AV335" s="13" t="s">
        <v>88</v>
      </c>
      <c r="AW335" s="13" t="s">
        <v>41</v>
      </c>
      <c r="AX335" s="13" t="s">
        <v>78</v>
      </c>
      <c r="AY335" s="276" t="s">
        <v>187</v>
      </c>
    </row>
    <row r="336" spans="2:51" s="14" customFormat="1" ht="13.5">
      <c r="B336" s="277"/>
      <c r="C336" s="278"/>
      <c r="D336" s="253" t="s">
        <v>244</v>
      </c>
      <c r="E336" s="279" t="s">
        <v>34</v>
      </c>
      <c r="F336" s="280" t="s">
        <v>251</v>
      </c>
      <c r="G336" s="278"/>
      <c r="H336" s="281">
        <v>2.03</v>
      </c>
      <c r="I336" s="282"/>
      <c r="J336" s="278"/>
      <c r="K336" s="278"/>
      <c r="L336" s="283"/>
      <c r="M336" s="284"/>
      <c r="N336" s="285"/>
      <c r="O336" s="285"/>
      <c r="P336" s="285"/>
      <c r="Q336" s="285"/>
      <c r="R336" s="285"/>
      <c r="S336" s="285"/>
      <c r="T336" s="286"/>
      <c r="AT336" s="287" t="s">
        <v>244</v>
      </c>
      <c r="AU336" s="287" t="s">
        <v>88</v>
      </c>
      <c r="AV336" s="14" t="s">
        <v>204</v>
      </c>
      <c r="AW336" s="14" t="s">
        <v>41</v>
      </c>
      <c r="AX336" s="14" t="s">
        <v>86</v>
      </c>
      <c r="AY336" s="287" t="s">
        <v>187</v>
      </c>
    </row>
    <row r="337" spans="2:65" s="1" customFormat="1" ht="25.5" customHeight="1">
      <c r="B337" s="49"/>
      <c r="C337" s="237" t="s">
        <v>900</v>
      </c>
      <c r="D337" s="237" t="s">
        <v>190</v>
      </c>
      <c r="E337" s="238" t="s">
        <v>3348</v>
      </c>
      <c r="F337" s="239" t="s">
        <v>3349</v>
      </c>
      <c r="G337" s="240" t="s">
        <v>578</v>
      </c>
      <c r="H337" s="241">
        <v>2</v>
      </c>
      <c r="I337" s="242"/>
      <c r="J337" s="243">
        <f>ROUND(I337*H337,2)</f>
        <v>0</v>
      </c>
      <c r="K337" s="239" t="s">
        <v>194</v>
      </c>
      <c r="L337" s="75"/>
      <c r="M337" s="244" t="s">
        <v>34</v>
      </c>
      <c r="N337" s="245" t="s">
        <v>49</v>
      </c>
      <c r="O337" s="50"/>
      <c r="P337" s="246">
        <f>O337*H337</f>
        <v>0</v>
      </c>
      <c r="Q337" s="246">
        <v>8E-05</v>
      </c>
      <c r="R337" s="246">
        <f>Q337*H337</f>
        <v>0.00016</v>
      </c>
      <c r="S337" s="246">
        <v>0</v>
      </c>
      <c r="T337" s="247">
        <f>S337*H337</f>
        <v>0</v>
      </c>
      <c r="AR337" s="26" t="s">
        <v>204</v>
      </c>
      <c r="AT337" s="26" t="s">
        <v>190</v>
      </c>
      <c r="AU337" s="26" t="s">
        <v>88</v>
      </c>
      <c r="AY337" s="26" t="s">
        <v>187</v>
      </c>
      <c r="BE337" s="248">
        <f>IF(N337="základní",J337,0)</f>
        <v>0</v>
      </c>
      <c r="BF337" s="248">
        <f>IF(N337="snížená",J337,0)</f>
        <v>0</v>
      </c>
      <c r="BG337" s="248">
        <f>IF(N337="zákl. přenesená",J337,0)</f>
        <v>0</v>
      </c>
      <c r="BH337" s="248">
        <f>IF(N337="sníž. přenesená",J337,0)</f>
        <v>0</v>
      </c>
      <c r="BI337" s="248">
        <f>IF(N337="nulová",J337,0)</f>
        <v>0</v>
      </c>
      <c r="BJ337" s="26" t="s">
        <v>86</v>
      </c>
      <c r="BK337" s="248">
        <f>ROUND(I337*H337,2)</f>
        <v>0</v>
      </c>
      <c r="BL337" s="26" t="s">
        <v>204</v>
      </c>
      <c r="BM337" s="26" t="s">
        <v>1540</v>
      </c>
    </row>
    <row r="338" spans="2:47" s="1" customFormat="1" ht="13.5">
      <c r="B338" s="49"/>
      <c r="C338" s="77"/>
      <c r="D338" s="253" t="s">
        <v>237</v>
      </c>
      <c r="E338" s="77"/>
      <c r="F338" s="254" t="s">
        <v>3329</v>
      </c>
      <c r="G338" s="77"/>
      <c r="H338" s="77"/>
      <c r="I338" s="207"/>
      <c r="J338" s="77"/>
      <c r="K338" s="77"/>
      <c r="L338" s="75"/>
      <c r="M338" s="255"/>
      <c r="N338" s="50"/>
      <c r="O338" s="50"/>
      <c r="P338" s="50"/>
      <c r="Q338" s="50"/>
      <c r="R338" s="50"/>
      <c r="S338" s="50"/>
      <c r="T338" s="98"/>
      <c r="AT338" s="26" t="s">
        <v>237</v>
      </c>
      <c r="AU338" s="26" t="s">
        <v>88</v>
      </c>
    </row>
    <row r="339" spans="2:65" s="1" customFormat="1" ht="25.5" customHeight="1">
      <c r="B339" s="49"/>
      <c r="C339" s="294" t="s">
        <v>905</v>
      </c>
      <c r="D339" s="294" t="s">
        <v>531</v>
      </c>
      <c r="E339" s="295" t="s">
        <v>3350</v>
      </c>
      <c r="F339" s="296" t="s">
        <v>3351</v>
      </c>
      <c r="G339" s="297" t="s">
        <v>578</v>
      </c>
      <c r="H339" s="298">
        <v>2.03</v>
      </c>
      <c r="I339" s="299"/>
      <c r="J339" s="300">
        <f>ROUND(I339*H339,2)</f>
        <v>0</v>
      </c>
      <c r="K339" s="296" t="s">
        <v>34</v>
      </c>
      <c r="L339" s="301"/>
      <c r="M339" s="302" t="s">
        <v>34</v>
      </c>
      <c r="N339" s="303" t="s">
        <v>49</v>
      </c>
      <c r="O339" s="50"/>
      <c r="P339" s="246">
        <f>O339*H339</f>
        <v>0</v>
      </c>
      <c r="Q339" s="246">
        <v>0</v>
      </c>
      <c r="R339" s="246">
        <f>Q339*H339</f>
        <v>0</v>
      </c>
      <c r="S339" s="246">
        <v>0</v>
      </c>
      <c r="T339" s="247">
        <f>S339*H339</f>
        <v>0</v>
      </c>
      <c r="AR339" s="26" t="s">
        <v>295</v>
      </c>
      <c r="AT339" s="26" t="s">
        <v>531</v>
      </c>
      <c r="AU339" s="26" t="s">
        <v>88</v>
      </c>
      <c r="AY339" s="26" t="s">
        <v>187</v>
      </c>
      <c r="BE339" s="248">
        <f>IF(N339="základní",J339,0)</f>
        <v>0</v>
      </c>
      <c r="BF339" s="248">
        <f>IF(N339="snížená",J339,0)</f>
        <v>0</v>
      </c>
      <c r="BG339" s="248">
        <f>IF(N339="zákl. přenesená",J339,0)</f>
        <v>0</v>
      </c>
      <c r="BH339" s="248">
        <f>IF(N339="sníž. přenesená",J339,0)</f>
        <v>0</v>
      </c>
      <c r="BI339" s="248">
        <f>IF(N339="nulová",J339,0)</f>
        <v>0</v>
      </c>
      <c r="BJ339" s="26" t="s">
        <v>86</v>
      </c>
      <c r="BK339" s="248">
        <f>ROUND(I339*H339,2)</f>
        <v>0</v>
      </c>
      <c r="BL339" s="26" t="s">
        <v>204</v>
      </c>
      <c r="BM339" s="26" t="s">
        <v>1557</v>
      </c>
    </row>
    <row r="340" spans="2:51" s="13" customFormat="1" ht="13.5">
      <c r="B340" s="266"/>
      <c r="C340" s="267"/>
      <c r="D340" s="253" t="s">
        <v>244</v>
      </c>
      <c r="E340" s="268" t="s">
        <v>34</v>
      </c>
      <c r="F340" s="269" t="s">
        <v>3347</v>
      </c>
      <c r="G340" s="267"/>
      <c r="H340" s="270">
        <v>2.03</v>
      </c>
      <c r="I340" s="271"/>
      <c r="J340" s="267"/>
      <c r="K340" s="267"/>
      <c r="L340" s="272"/>
      <c r="M340" s="273"/>
      <c r="N340" s="274"/>
      <c r="O340" s="274"/>
      <c r="P340" s="274"/>
      <c r="Q340" s="274"/>
      <c r="R340" s="274"/>
      <c r="S340" s="274"/>
      <c r="T340" s="275"/>
      <c r="AT340" s="276" t="s">
        <v>244</v>
      </c>
      <c r="AU340" s="276" t="s">
        <v>88</v>
      </c>
      <c r="AV340" s="13" t="s">
        <v>88</v>
      </c>
      <c r="AW340" s="13" t="s">
        <v>41</v>
      </c>
      <c r="AX340" s="13" t="s">
        <v>78</v>
      </c>
      <c r="AY340" s="276" t="s">
        <v>187</v>
      </c>
    </row>
    <row r="341" spans="2:51" s="14" customFormat="1" ht="13.5">
      <c r="B341" s="277"/>
      <c r="C341" s="278"/>
      <c r="D341" s="253" t="s">
        <v>244</v>
      </c>
      <c r="E341" s="279" t="s">
        <v>34</v>
      </c>
      <c r="F341" s="280" t="s">
        <v>251</v>
      </c>
      <c r="G341" s="278"/>
      <c r="H341" s="281">
        <v>2.03</v>
      </c>
      <c r="I341" s="282"/>
      <c r="J341" s="278"/>
      <c r="K341" s="278"/>
      <c r="L341" s="283"/>
      <c r="M341" s="284"/>
      <c r="N341" s="285"/>
      <c r="O341" s="285"/>
      <c r="P341" s="285"/>
      <c r="Q341" s="285"/>
      <c r="R341" s="285"/>
      <c r="S341" s="285"/>
      <c r="T341" s="286"/>
      <c r="AT341" s="287" t="s">
        <v>244</v>
      </c>
      <c r="AU341" s="287" t="s">
        <v>88</v>
      </c>
      <c r="AV341" s="14" t="s">
        <v>204</v>
      </c>
      <c r="AW341" s="14" t="s">
        <v>41</v>
      </c>
      <c r="AX341" s="14" t="s">
        <v>86</v>
      </c>
      <c r="AY341" s="287" t="s">
        <v>187</v>
      </c>
    </row>
    <row r="342" spans="2:65" s="1" customFormat="1" ht="25.5" customHeight="1">
      <c r="B342" s="49"/>
      <c r="C342" s="237" t="s">
        <v>913</v>
      </c>
      <c r="D342" s="237" t="s">
        <v>190</v>
      </c>
      <c r="E342" s="238" t="s">
        <v>3352</v>
      </c>
      <c r="F342" s="239" t="s">
        <v>3353</v>
      </c>
      <c r="G342" s="240" t="s">
        <v>578</v>
      </c>
      <c r="H342" s="241">
        <v>5</v>
      </c>
      <c r="I342" s="242"/>
      <c r="J342" s="243">
        <f>ROUND(I342*H342,2)</f>
        <v>0</v>
      </c>
      <c r="K342" s="239" t="s">
        <v>194</v>
      </c>
      <c r="L342" s="75"/>
      <c r="M342" s="244" t="s">
        <v>34</v>
      </c>
      <c r="N342" s="245" t="s">
        <v>49</v>
      </c>
      <c r="O342" s="50"/>
      <c r="P342" s="246">
        <f>O342*H342</f>
        <v>0</v>
      </c>
      <c r="Q342" s="246">
        <v>0</v>
      </c>
      <c r="R342" s="246">
        <f>Q342*H342</f>
        <v>0</v>
      </c>
      <c r="S342" s="246">
        <v>0</v>
      </c>
      <c r="T342" s="247">
        <f>S342*H342</f>
        <v>0</v>
      </c>
      <c r="AR342" s="26" t="s">
        <v>204</v>
      </c>
      <c r="AT342" s="26" t="s">
        <v>190</v>
      </c>
      <c r="AU342" s="26" t="s">
        <v>88</v>
      </c>
      <c r="AY342" s="26" t="s">
        <v>187</v>
      </c>
      <c r="BE342" s="248">
        <f>IF(N342="základní",J342,0)</f>
        <v>0</v>
      </c>
      <c r="BF342" s="248">
        <f>IF(N342="snížená",J342,0)</f>
        <v>0</v>
      </c>
      <c r="BG342" s="248">
        <f>IF(N342="zákl. přenesená",J342,0)</f>
        <v>0</v>
      </c>
      <c r="BH342" s="248">
        <f>IF(N342="sníž. přenesená",J342,0)</f>
        <v>0</v>
      </c>
      <c r="BI342" s="248">
        <f>IF(N342="nulová",J342,0)</f>
        <v>0</v>
      </c>
      <c r="BJ342" s="26" t="s">
        <v>86</v>
      </c>
      <c r="BK342" s="248">
        <f>ROUND(I342*H342,2)</f>
        <v>0</v>
      </c>
      <c r="BL342" s="26" t="s">
        <v>204</v>
      </c>
      <c r="BM342" s="26" t="s">
        <v>1569</v>
      </c>
    </row>
    <row r="343" spans="2:47" s="1" customFormat="1" ht="13.5">
      <c r="B343" s="49"/>
      <c r="C343" s="77"/>
      <c r="D343" s="253" t="s">
        <v>237</v>
      </c>
      <c r="E343" s="77"/>
      <c r="F343" s="254" t="s">
        <v>3329</v>
      </c>
      <c r="G343" s="77"/>
      <c r="H343" s="77"/>
      <c r="I343" s="207"/>
      <c r="J343" s="77"/>
      <c r="K343" s="77"/>
      <c r="L343" s="75"/>
      <c r="M343" s="255"/>
      <c r="N343" s="50"/>
      <c r="O343" s="50"/>
      <c r="P343" s="50"/>
      <c r="Q343" s="50"/>
      <c r="R343" s="50"/>
      <c r="S343" s="50"/>
      <c r="T343" s="98"/>
      <c r="AT343" s="26" t="s">
        <v>237</v>
      </c>
      <c r="AU343" s="26" t="s">
        <v>88</v>
      </c>
    </row>
    <row r="344" spans="2:65" s="1" customFormat="1" ht="16.5" customHeight="1">
      <c r="B344" s="49"/>
      <c r="C344" s="294" t="s">
        <v>920</v>
      </c>
      <c r="D344" s="294" t="s">
        <v>531</v>
      </c>
      <c r="E344" s="295" t="s">
        <v>3354</v>
      </c>
      <c r="F344" s="296" t="s">
        <v>3355</v>
      </c>
      <c r="G344" s="297" t="s">
        <v>578</v>
      </c>
      <c r="H344" s="298">
        <v>5.075</v>
      </c>
      <c r="I344" s="299"/>
      <c r="J344" s="300">
        <f>ROUND(I344*H344,2)</f>
        <v>0</v>
      </c>
      <c r="K344" s="296" t="s">
        <v>34</v>
      </c>
      <c r="L344" s="301"/>
      <c r="M344" s="302" t="s">
        <v>34</v>
      </c>
      <c r="N344" s="303" t="s">
        <v>49</v>
      </c>
      <c r="O344" s="50"/>
      <c r="P344" s="246">
        <f>O344*H344</f>
        <v>0</v>
      </c>
      <c r="Q344" s="246">
        <v>0</v>
      </c>
      <c r="R344" s="246">
        <f>Q344*H344</f>
        <v>0</v>
      </c>
      <c r="S344" s="246">
        <v>0</v>
      </c>
      <c r="T344" s="247">
        <f>S344*H344</f>
        <v>0</v>
      </c>
      <c r="AR344" s="26" t="s">
        <v>295</v>
      </c>
      <c r="AT344" s="26" t="s">
        <v>531</v>
      </c>
      <c r="AU344" s="26" t="s">
        <v>88</v>
      </c>
      <c r="AY344" s="26" t="s">
        <v>187</v>
      </c>
      <c r="BE344" s="248">
        <f>IF(N344="základní",J344,0)</f>
        <v>0</v>
      </c>
      <c r="BF344" s="248">
        <f>IF(N344="snížená",J344,0)</f>
        <v>0</v>
      </c>
      <c r="BG344" s="248">
        <f>IF(N344="zákl. přenesená",J344,0)</f>
        <v>0</v>
      </c>
      <c r="BH344" s="248">
        <f>IF(N344="sníž. přenesená",J344,0)</f>
        <v>0</v>
      </c>
      <c r="BI344" s="248">
        <f>IF(N344="nulová",J344,0)</f>
        <v>0</v>
      </c>
      <c r="BJ344" s="26" t="s">
        <v>86</v>
      </c>
      <c r="BK344" s="248">
        <f>ROUND(I344*H344,2)</f>
        <v>0</v>
      </c>
      <c r="BL344" s="26" t="s">
        <v>204</v>
      </c>
      <c r="BM344" s="26" t="s">
        <v>1583</v>
      </c>
    </row>
    <row r="345" spans="2:51" s="13" customFormat="1" ht="13.5">
      <c r="B345" s="266"/>
      <c r="C345" s="267"/>
      <c r="D345" s="253" t="s">
        <v>244</v>
      </c>
      <c r="E345" s="268" t="s">
        <v>34</v>
      </c>
      <c r="F345" s="269" t="s">
        <v>3356</v>
      </c>
      <c r="G345" s="267"/>
      <c r="H345" s="270">
        <v>5.075</v>
      </c>
      <c r="I345" s="271"/>
      <c r="J345" s="267"/>
      <c r="K345" s="267"/>
      <c r="L345" s="272"/>
      <c r="M345" s="273"/>
      <c r="N345" s="274"/>
      <c r="O345" s="274"/>
      <c r="P345" s="274"/>
      <c r="Q345" s="274"/>
      <c r="R345" s="274"/>
      <c r="S345" s="274"/>
      <c r="T345" s="275"/>
      <c r="AT345" s="276" t="s">
        <v>244</v>
      </c>
      <c r="AU345" s="276" t="s">
        <v>88</v>
      </c>
      <c r="AV345" s="13" t="s">
        <v>88</v>
      </c>
      <c r="AW345" s="13" t="s">
        <v>41</v>
      </c>
      <c r="AX345" s="13" t="s">
        <v>78</v>
      </c>
      <c r="AY345" s="276" t="s">
        <v>187</v>
      </c>
    </row>
    <row r="346" spans="2:51" s="14" customFormat="1" ht="13.5">
      <c r="B346" s="277"/>
      <c r="C346" s="278"/>
      <c r="D346" s="253" t="s">
        <v>244</v>
      </c>
      <c r="E346" s="279" t="s">
        <v>34</v>
      </c>
      <c r="F346" s="280" t="s">
        <v>251</v>
      </c>
      <c r="G346" s="278"/>
      <c r="H346" s="281">
        <v>5.075</v>
      </c>
      <c r="I346" s="282"/>
      <c r="J346" s="278"/>
      <c r="K346" s="278"/>
      <c r="L346" s="283"/>
      <c r="M346" s="284"/>
      <c r="N346" s="285"/>
      <c r="O346" s="285"/>
      <c r="P346" s="285"/>
      <c r="Q346" s="285"/>
      <c r="R346" s="285"/>
      <c r="S346" s="285"/>
      <c r="T346" s="286"/>
      <c r="AT346" s="287" t="s">
        <v>244</v>
      </c>
      <c r="AU346" s="287" t="s">
        <v>88</v>
      </c>
      <c r="AV346" s="14" t="s">
        <v>204</v>
      </c>
      <c r="AW346" s="14" t="s">
        <v>41</v>
      </c>
      <c r="AX346" s="14" t="s">
        <v>86</v>
      </c>
      <c r="AY346" s="287" t="s">
        <v>187</v>
      </c>
    </row>
    <row r="347" spans="2:65" s="1" customFormat="1" ht="25.5" customHeight="1">
      <c r="B347" s="49"/>
      <c r="C347" s="237" t="s">
        <v>925</v>
      </c>
      <c r="D347" s="237" t="s">
        <v>190</v>
      </c>
      <c r="E347" s="238" t="s">
        <v>3357</v>
      </c>
      <c r="F347" s="239" t="s">
        <v>3358</v>
      </c>
      <c r="G347" s="240" t="s">
        <v>578</v>
      </c>
      <c r="H347" s="241">
        <v>1</v>
      </c>
      <c r="I347" s="242"/>
      <c r="J347" s="243">
        <f>ROUND(I347*H347,2)</f>
        <v>0</v>
      </c>
      <c r="K347" s="239" t="s">
        <v>194</v>
      </c>
      <c r="L347" s="75"/>
      <c r="M347" s="244" t="s">
        <v>34</v>
      </c>
      <c r="N347" s="245" t="s">
        <v>49</v>
      </c>
      <c r="O347" s="50"/>
      <c r="P347" s="246">
        <f>O347*H347</f>
        <v>0</v>
      </c>
      <c r="Q347" s="246">
        <v>0.0001</v>
      </c>
      <c r="R347" s="246">
        <f>Q347*H347</f>
        <v>0.0001</v>
      </c>
      <c r="S347" s="246">
        <v>0</v>
      </c>
      <c r="T347" s="247">
        <f>S347*H347</f>
        <v>0</v>
      </c>
      <c r="AR347" s="26" t="s">
        <v>204</v>
      </c>
      <c r="AT347" s="26" t="s">
        <v>190</v>
      </c>
      <c r="AU347" s="26" t="s">
        <v>88</v>
      </c>
      <c r="AY347" s="26" t="s">
        <v>187</v>
      </c>
      <c r="BE347" s="248">
        <f>IF(N347="základní",J347,0)</f>
        <v>0</v>
      </c>
      <c r="BF347" s="248">
        <f>IF(N347="snížená",J347,0)</f>
        <v>0</v>
      </c>
      <c r="BG347" s="248">
        <f>IF(N347="zákl. přenesená",J347,0)</f>
        <v>0</v>
      </c>
      <c r="BH347" s="248">
        <f>IF(N347="sníž. přenesená",J347,0)</f>
        <v>0</v>
      </c>
      <c r="BI347" s="248">
        <f>IF(N347="nulová",J347,0)</f>
        <v>0</v>
      </c>
      <c r="BJ347" s="26" t="s">
        <v>86</v>
      </c>
      <c r="BK347" s="248">
        <f>ROUND(I347*H347,2)</f>
        <v>0</v>
      </c>
      <c r="BL347" s="26" t="s">
        <v>204</v>
      </c>
      <c r="BM347" s="26" t="s">
        <v>1594</v>
      </c>
    </row>
    <row r="348" spans="2:47" s="1" customFormat="1" ht="13.5">
      <c r="B348" s="49"/>
      <c r="C348" s="77"/>
      <c r="D348" s="253" t="s">
        <v>237</v>
      </c>
      <c r="E348" s="77"/>
      <c r="F348" s="254" t="s">
        <v>3329</v>
      </c>
      <c r="G348" s="77"/>
      <c r="H348" s="77"/>
      <c r="I348" s="207"/>
      <c r="J348" s="77"/>
      <c r="K348" s="77"/>
      <c r="L348" s="75"/>
      <c r="M348" s="255"/>
      <c r="N348" s="50"/>
      <c r="O348" s="50"/>
      <c r="P348" s="50"/>
      <c r="Q348" s="50"/>
      <c r="R348" s="50"/>
      <c r="S348" s="50"/>
      <c r="T348" s="98"/>
      <c r="AT348" s="26" t="s">
        <v>237</v>
      </c>
      <c r="AU348" s="26" t="s">
        <v>88</v>
      </c>
    </row>
    <row r="349" spans="2:65" s="1" customFormat="1" ht="16.5" customHeight="1">
      <c r="B349" s="49"/>
      <c r="C349" s="294" t="s">
        <v>930</v>
      </c>
      <c r="D349" s="294" t="s">
        <v>531</v>
      </c>
      <c r="E349" s="295" t="s">
        <v>3359</v>
      </c>
      <c r="F349" s="296" t="s">
        <v>3360</v>
      </c>
      <c r="G349" s="297" t="s">
        <v>578</v>
      </c>
      <c r="H349" s="298">
        <v>1.015</v>
      </c>
      <c r="I349" s="299"/>
      <c r="J349" s="300">
        <f>ROUND(I349*H349,2)</f>
        <v>0</v>
      </c>
      <c r="K349" s="296" t="s">
        <v>194</v>
      </c>
      <c r="L349" s="301"/>
      <c r="M349" s="302" t="s">
        <v>34</v>
      </c>
      <c r="N349" s="303" t="s">
        <v>49</v>
      </c>
      <c r="O349" s="50"/>
      <c r="P349" s="246">
        <f>O349*H349</f>
        <v>0</v>
      </c>
      <c r="Q349" s="246">
        <v>0.00088</v>
      </c>
      <c r="R349" s="246">
        <f>Q349*H349</f>
        <v>0.0008931999999999999</v>
      </c>
      <c r="S349" s="246">
        <v>0</v>
      </c>
      <c r="T349" s="247">
        <f>S349*H349</f>
        <v>0</v>
      </c>
      <c r="AR349" s="26" t="s">
        <v>295</v>
      </c>
      <c r="AT349" s="26" t="s">
        <v>531</v>
      </c>
      <c r="AU349" s="26" t="s">
        <v>88</v>
      </c>
      <c r="AY349" s="26" t="s">
        <v>187</v>
      </c>
      <c r="BE349" s="248">
        <f>IF(N349="základní",J349,0)</f>
        <v>0</v>
      </c>
      <c r="BF349" s="248">
        <f>IF(N349="snížená",J349,0)</f>
        <v>0</v>
      </c>
      <c r="BG349" s="248">
        <f>IF(N349="zákl. přenesená",J349,0)</f>
        <v>0</v>
      </c>
      <c r="BH349" s="248">
        <f>IF(N349="sníž. přenesená",J349,0)</f>
        <v>0</v>
      </c>
      <c r="BI349" s="248">
        <f>IF(N349="nulová",J349,0)</f>
        <v>0</v>
      </c>
      <c r="BJ349" s="26" t="s">
        <v>86</v>
      </c>
      <c r="BK349" s="248">
        <f>ROUND(I349*H349,2)</f>
        <v>0</v>
      </c>
      <c r="BL349" s="26" t="s">
        <v>204</v>
      </c>
      <c r="BM349" s="26" t="s">
        <v>1606</v>
      </c>
    </row>
    <row r="350" spans="2:51" s="13" customFormat="1" ht="13.5">
      <c r="B350" s="266"/>
      <c r="C350" s="267"/>
      <c r="D350" s="253" t="s">
        <v>244</v>
      </c>
      <c r="E350" s="268" t="s">
        <v>34</v>
      </c>
      <c r="F350" s="269" t="s">
        <v>3361</v>
      </c>
      <c r="G350" s="267"/>
      <c r="H350" s="270">
        <v>1.015</v>
      </c>
      <c r="I350" s="271"/>
      <c r="J350" s="267"/>
      <c r="K350" s="267"/>
      <c r="L350" s="272"/>
      <c r="M350" s="273"/>
      <c r="N350" s="274"/>
      <c r="O350" s="274"/>
      <c r="P350" s="274"/>
      <c r="Q350" s="274"/>
      <c r="R350" s="274"/>
      <c r="S350" s="274"/>
      <c r="T350" s="275"/>
      <c r="AT350" s="276" t="s">
        <v>244</v>
      </c>
      <c r="AU350" s="276" t="s">
        <v>88</v>
      </c>
      <c r="AV350" s="13" t="s">
        <v>88</v>
      </c>
      <c r="AW350" s="13" t="s">
        <v>41</v>
      </c>
      <c r="AX350" s="13" t="s">
        <v>78</v>
      </c>
      <c r="AY350" s="276" t="s">
        <v>187</v>
      </c>
    </row>
    <row r="351" spans="2:51" s="14" customFormat="1" ht="13.5">
      <c r="B351" s="277"/>
      <c r="C351" s="278"/>
      <c r="D351" s="253" t="s">
        <v>244</v>
      </c>
      <c r="E351" s="279" t="s">
        <v>34</v>
      </c>
      <c r="F351" s="280" t="s">
        <v>251</v>
      </c>
      <c r="G351" s="278"/>
      <c r="H351" s="281">
        <v>1.015</v>
      </c>
      <c r="I351" s="282"/>
      <c r="J351" s="278"/>
      <c r="K351" s="278"/>
      <c r="L351" s="283"/>
      <c r="M351" s="284"/>
      <c r="N351" s="285"/>
      <c r="O351" s="285"/>
      <c r="P351" s="285"/>
      <c r="Q351" s="285"/>
      <c r="R351" s="285"/>
      <c r="S351" s="285"/>
      <c r="T351" s="286"/>
      <c r="AT351" s="287" t="s">
        <v>244</v>
      </c>
      <c r="AU351" s="287" t="s">
        <v>88</v>
      </c>
      <c r="AV351" s="14" t="s">
        <v>204</v>
      </c>
      <c r="AW351" s="14" t="s">
        <v>41</v>
      </c>
      <c r="AX351" s="14" t="s">
        <v>86</v>
      </c>
      <c r="AY351" s="287" t="s">
        <v>187</v>
      </c>
    </row>
    <row r="352" spans="2:65" s="1" customFormat="1" ht="16.5" customHeight="1">
      <c r="B352" s="49"/>
      <c r="C352" s="237" t="s">
        <v>935</v>
      </c>
      <c r="D352" s="237" t="s">
        <v>190</v>
      </c>
      <c r="E352" s="238" t="s">
        <v>3362</v>
      </c>
      <c r="F352" s="239" t="s">
        <v>3363</v>
      </c>
      <c r="G352" s="240" t="s">
        <v>393</v>
      </c>
      <c r="H352" s="241">
        <v>47.2</v>
      </c>
      <c r="I352" s="242"/>
      <c r="J352" s="243">
        <f>ROUND(I352*H352,2)</f>
        <v>0</v>
      </c>
      <c r="K352" s="239" t="s">
        <v>194</v>
      </c>
      <c r="L352" s="75"/>
      <c r="M352" s="244" t="s">
        <v>34</v>
      </c>
      <c r="N352" s="245" t="s">
        <v>49</v>
      </c>
      <c r="O352" s="50"/>
      <c r="P352" s="246">
        <f>O352*H352</f>
        <v>0</v>
      </c>
      <c r="Q352" s="246">
        <v>0</v>
      </c>
      <c r="R352" s="246">
        <f>Q352*H352</f>
        <v>0</v>
      </c>
      <c r="S352" s="246">
        <v>0</v>
      </c>
      <c r="T352" s="247">
        <f>S352*H352</f>
        <v>0</v>
      </c>
      <c r="AR352" s="26" t="s">
        <v>204</v>
      </c>
      <c r="AT352" s="26" t="s">
        <v>190</v>
      </c>
      <c r="AU352" s="26" t="s">
        <v>88</v>
      </c>
      <c r="AY352" s="26" t="s">
        <v>187</v>
      </c>
      <c r="BE352" s="248">
        <f>IF(N352="základní",J352,0)</f>
        <v>0</v>
      </c>
      <c r="BF352" s="248">
        <f>IF(N352="snížená",J352,0)</f>
        <v>0</v>
      </c>
      <c r="BG352" s="248">
        <f>IF(N352="zákl. přenesená",J352,0)</f>
        <v>0</v>
      </c>
      <c r="BH352" s="248">
        <f>IF(N352="sníž. přenesená",J352,0)</f>
        <v>0</v>
      </c>
      <c r="BI352" s="248">
        <f>IF(N352="nulová",J352,0)</f>
        <v>0</v>
      </c>
      <c r="BJ352" s="26" t="s">
        <v>86</v>
      </c>
      <c r="BK352" s="248">
        <f>ROUND(I352*H352,2)</f>
        <v>0</v>
      </c>
      <c r="BL352" s="26" t="s">
        <v>204</v>
      </c>
      <c r="BM352" s="26" t="s">
        <v>1618</v>
      </c>
    </row>
    <row r="353" spans="2:47" s="1" customFormat="1" ht="13.5">
      <c r="B353" s="49"/>
      <c r="C353" s="77"/>
      <c r="D353" s="253" t="s">
        <v>237</v>
      </c>
      <c r="E353" s="77"/>
      <c r="F353" s="254" t="s">
        <v>3364</v>
      </c>
      <c r="G353" s="77"/>
      <c r="H353" s="77"/>
      <c r="I353" s="207"/>
      <c r="J353" s="77"/>
      <c r="K353" s="77"/>
      <c r="L353" s="75"/>
      <c r="M353" s="255"/>
      <c r="N353" s="50"/>
      <c r="O353" s="50"/>
      <c r="P353" s="50"/>
      <c r="Q353" s="50"/>
      <c r="R353" s="50"/>
      <c r="S353" s="50"/>
      <c r="T353" s="98"/>
      <c r="AT353" s="26" t="s">
        <v>237</v>
      </c>
      <c r="AU353" s="26" t="s">
        <v>88</v>
      </c>
    </row>
    <row r="354" spans="2:65" s="1" customFormat="1" ht="16.5" customHeight="1">
      <c r="B354" s="49"/>
      <c r="C354" s="237" t="s">
        <v>940</v>
      </c>
      <c r="D354" s="237" t="s">
        <v>190</v>
      </c>
      <c r="E354" s="238" t="s">
        <v>3365</v>
      </c>
      <c r="F354" s="239" t="s">
        <v>3366</v>
      </c>
      <c r="G354" s="240" t="s">
        <v>393</v>
      </c>
      <c r="H354" s="241">
        <v>45.6</v>
      </c>
      <c r="I354" s="242"/>
      <c r="J354" s="243">
        <f>ROUND(I354*H354,2)</f>
        <v>0</v>
      </c>
      <c r="K354" s="239" t="s">
        <v>194</v>
      </c>
      <c r="L354" s="75"/>
      <c r="M354" s="244" t="s">
        <v>34</v>
      </c>
      <c r="N354" s="245" t="s">
        <v>49</v>
      </c>
      <c r="O354" s="50"/>
      <c r="P354" s="246">
        <f>O354*H354</f>
        <v>0</v>
      </c>
      <c r="Q354" s="246">
        <v>0</v>
      </c>
      <c r="R354" s="246">
        <f>Q354*H354</f>
        <v>0</v>
      </c>
      <c r="S354" s="246">
        <v>0</v>
      </c>
      <c r="T354" s="247">
        <f>S354*H354</f>
        <v>0</v>
      </c>
      <c r="AR354" s="26" t="s">
        <v>204</v>
      </c>
      <c r="AT354" s="26" t="s">
        <v>190</v>
      </c>
      <c r="AU354" s="26" t="s">
        <v>88</v>
      </c>
      <c r="AY354" s="26" t="s">
        <v>187</v>
      </c>
      <c r="BE354" s="248">
        <f>IF(N354="základní",J354,0)</f>
        <v>0</v>
      </c>
      <c r="BF354" s="248">
        <f>IF(N354="snížená",J354,0)</f>
        <v>0</v>
      </c>
      <c r="BG354" s="248">
        <f>IF(N354="zákl. přenesená",J354,0)</f>
        <v>0</v>
      </c>
      <c r="BH354" s="248">
        <f>IF(N354="sníž. přenesená",J354,0)</f>
        <v>0</v>
      </c>
      <c r="BI354" s="248">
        <f>IF(N354="nulová",J354,0)</f>
        <v>0</v>
      </c>
      <c r="BJ354" s="26" t="s">
        <v>86</v>
      </c>
      <c r="BK354" s="248">
        <f>ROUND(I354*H354,2)</f>
        <v>0</v>
      </c>
      <c r="BL354" s="26" t="s">
        <v>204</v>
      </c>
      <c r="BM354" s="26" t="s">
        <v>1629</v>
      </c>
    </row>
    <row r="355" spans="2:47" s="1" customFormat="1" ht="13.5">
      <c r="B355" s="49"/>
      <c r="C355" s="77"/>
      <c r="D355" s="253" t="s">
        <v>237</v>
      </c>
      <c r="E355" s="77"/>
      <c r="F355" s="254" t="s">
        <v>3364</v>
      </c>
      <c r="G355" s="77"/>
      <c r="H355" s="77"/>
      <c r="I355" s="207"/>
      <c r="J355" s="77"/>
      <c r="K355" s="77"/>
      <c r="L355" s="75"/>
      <c r="M355" s="255"/>
      <c r="N355" s="50"/>
      <c r="O355" s="50"/>
      <c r="P355" s="50"/>
      <c r="Q355" s="50"/>
      <c r="R355" s="50"/>
      <c r="S355" s="50"/>
      <c r="T355" s="98"/>
      <c r="AT355" s="26" t="s">
        <v>237</v>
      </c>
      <c r="AU355" s="26" t="s">
        <v>88</v>
      </c>
    </row>
    <row r="356" spans="2:65" s="1" customFormat="1" ht="25.5" customHeight="1">
      <c r="B356" s="49"/>
      <c r="C356" s="237" t="s">
        <v>945</v>
      </c>
      <c r="D356" s="237" t="s">
        <v>190</v>
      </c>
      <c r="E356" s="238" t="s">
        <v>3367</v>
      </c>
      <c r="F356" s="239" t="s">
        <v>3368</v>
      </c>
      <c r="G356" s="240" t="s">
        <v>578</v>
      </c>
      <c r="H356" s="241">
        <v>9</v>
      </c>
      <c r="I356" s="242"/>
      <c r="J356" s="243">
        <f>ROUND(I356*H356,2)</f>
        <v>0</v>
      </c>
      <c r="K356" s="239" t="s">
        <v>194</v>
      </c>
      <c r="L356" s="75"/>
      <c r="M356" s="244" t="s">
        <v>34</v>
      </c>
      <c r="N356" s="245" t="s">
        <v>49</v>
      </c>
      <c r="O356" s="50"/>
      <c r="P356" s="246">
        <f>O356*H356</f>
        <v>0</v>
      </c>
      <c r="Q356" s="246">
        <v>0.46009</v>
      </c>
      <c r="R356" s="246">
        <f>Q356*H356</f>
        <v>4.14081</v>
      </c>
      <c r="S356" s="246">
        <v>0</v>
      </c>
      <c r="T356" s="247">
        <f>S356*H356</f>
        <v>0</v>
      </c>
      <c r="AR356" s="26" t="s">
        <v>204</v>
      </c>
      <c r="AT356" s="26" t="s">
        <v>190</v>
      </c>
      <c r="AU356" s="26" t="s">
        <v>88</v>
      </c>
      <c r="AY356" s="26" t="s">
        <v>187</v>
      </c>
      <c r="BE356" s="248">
        <f>IF(N356="základní",J356,0)</f>
        <v>0</v>
      </c>
      <c r="BF356" s="248">
        <f>IF(N356="snížená",J356,0)</f>
        <v>0</v>
      </c>
      <c r="BG356" s="248">
        <f>IF(N356="zákl. přenesená",J356,0)</f>
        <v>0</v>
      </c>
      <c r="BH356" s="248">
        <f>IF(N356="sníž. přenesená",J356,0)</f>
        <v>0</v>
      </c>
      <c r="BI356" s="248">
        <f>IF(N356="nulová",J356,0)</f>
        <v>0</v>
      </c>
      <c r="BJ356" s="26" t="s">
        <v>86</v>
      </c>
      <c r="BK356" s="248">
        <f>ROUND(I356*H356,2)</f>
        <v>0</v>
      </c>
      <c r="BL356" s="26" t="s">
        <v>204</v>
      </c>
      <c r="BM356" s="26" t="s">
        <v>1641</v>
      </c>
    </row>
    <row r="357" spans="2:47" s="1" customFormat="1" ht="13.5">
      <c r="B357" s="49"/>
      <c r="C357" s="77"/>
      <c r="D357" s="253" t="s">
        <v>237</v>
      </c>
      <c r="E357" s="77"/>
      <c r="F357" s="254" t="s">
        <v>3364</v>
      </c>
      <c r="G357" s="77"/>
      <c r="H357" s="77"/>
      <c r="I357" s="207"/>
      <c r="J357" s="77"/>
      <c r="K357" s="77"/>
      <c r="L357" s="75"/>
      <c r="M357" s="255"/>
      <c r="N357" s="50"/>
      <c r="O357" s="50"/>
      <c r="P357" s="50"/>
      <c r="Q357" s="50"/>
      <c r="R357" s="50"/>
      <c r="S357" s="50"/>
      <c r="T357" s="98"/>
      <c r="AT357" s="26" t="s">
        <v>237</v>
      </c>
      <c r="AU357" s="26" t="s">
        <v>88</v>
      </c>
    </row>
    <row r="358" spans="2:65" s="1" customFormat="1" ht="16.5" customHeight="1">
      <c r="B358" s="49"/>
      <c r="C358" s="294" t="s">
        <v>951</v>
      </c>
      <c r="D358" s="294" t="s">
        <v>531</v>
      </c>
      <c r="E358" s="295" t="s">
        <v>3369</v>
      </c>
      <c r="F358" s="296" t="s">
        <v>3370</v>
      </c>
      <c r="G358" s="297" t="s">
        <v>578</v>
      </c>
      <c r="H358" s="298">
        <v>1</v>
      </c>
      <c r="I358" s="299"/>
      <c r="J358" s="300">
        <f>ROUND(I358*H358,2)</f>
        <v>0</v>
      </c>
      <c r="K358" s="296" t="s">
        <v>34</v>
      </c>
      <c r="L358" s="301"/>
      <c r="M358" s="302" t="s">
        <v>34</v>
      </c>
      <c r="N358" s="303" t="s">
        <v>49</v>
      </c>
      <c r="O358" s="50"/>
      <c r="P358" s="246">
        <f>O358*H358</f>
        <v>0</v>
      </c>
      <c r="Q358" s="246">
        <v>0</v>
      </c>
      <c r="R358" s="246">
        <f>Q358*H358</f>
        <v>0</v>
      </c>
      <c r="S358" s="246">
        <v>0</v>
      </c>
      <c r="T358" s="247">
        <f>S358*H358</f>
        <v>0</v>
      </c>
      <c r="AR358" s="26" t="s">
        <v>295</v>
      </c>
      <c r="AT358" s="26" t="s">
        <v>531</v>
      </c>
      <c r="AU358" s="26" t="s">
        <v>88</v>
      </c>
      <c r="AY358" s="26" t="s">
        <v>187</v>
      </c>
      <c r="BE358" s="248">
        <f>IF(N358="základní",J358,0)</f>
        <v>0</v>
      </c>
      <c r="BF358" s="248">
        <f>IF(N358="snížená",J358,0)</f>
        <v>0</v>
      </c>
      <c r="BG358" s="248">
        <f>IF(N358="zákl. přenesená",J358,0)</f>
        <v>0</v>
      </c>
      <c r="BH358" s="248">
        <f>IF(N358="sníž. přenesená",J358,0)</f>
        <v>0</v>
      </c>
      <c r="BI358" s="248">
        <f>IF(N358="nulová",J358,0)</f>
        <v>0</v>
      </c>
      <c r="BJ358" s="26" t="s">
        <v>86</v>
      </c>
      <c r="BK358" s="248">
        <f>ROUND(I358*H358,2)</f>
        <v>0</v>
      </c>
      <c r="BL358" s="26" t="s">
        <v>204</v>
      </c>
      <c r="BM358" s="26" t="s">
        <v>1651</v>
      </c>
    </row>
    <row r="359" spans="2:51" s="13" customFormat="1" ht="13.5">
      <c r="B359" s="266"/>
      <c r="C359" s="267"/>
      <c r="D359" s="253" t="s">
        <v>244</v>
      </c>
      <c r="E359" s="268" t="s">
        <v>34</v>
      </c>
      <c r="F359" s="269" t="s">
        <v>3371</v>
      </c>
      <c r="G359" s="267"/>
      <c r="H359" s="270">
        <v>1</v>
      </c>
      <c r="I359" s="271"/>
      <c r="J359" s="267"/>
      <c r="K359" s="267"/>
      <c r="L359" s="272"/>
      <c r="M359" s="273"/>
      <c r="N359" s="274"/>
      <c r="O359" s="274"/>
      <c r="P359" s="274"/>
      <c r="Q359" s="274"/>
      <c r="R359" s="274"/>
      <c r="S359" s="274"/>
      <c r="T359" s="275"/>
      <c r="AT359" s="276" t="s">
        <v>244</v>
      </c>
      <c r="AU359" s="276" t="s">
        <v>88</v>
      </c>
      <c r="AV359" s="13" t="s">
        <v>88</v>
      </c>
      <c r="AW359" s="13" t="s">
        <v>41</v>
      </c>
      <c r="AX359" s="13" t="s">
        <v>78</v>
      </c>
      <c r="AY359" s="276" t="s">
        <v>187</v>
      </c>
    </row>
    <row r="360" spans="2:51" s="14" customFormat="1" ht="13.5">
      <c r="B360" s="277"/>
      <c r="C360" s="278"/>
      <c r="D360" s="253" t="s">
        <v>244</v>
      </c>
      <c r="E360" s="279" t="s">
        <v>34</v>
      </c>
      <c r="F360" s="280" t="s">
        <v>251</v>
      </c>
      <c r="G360" s="278"/>
      <c r="H360" s="281">
        <v>1</v>
      </c>
      <c r="I360" s="282"/>
      <c r="J360" s="278"/>
      <c r="K360" s="278"/>
      <c r="L360" s="283"/>
      <c r="M360" s="284"/>
      <c r="N360" s="285"/>
      <c r="O360" s="285"/>
      <c r="P360" s="285"/>
      <c r="Q360" s="285"/>
      <c r="R360" s="285"/>
      <c r="S360" s="285"/>
      <c r="T360" s="286"/>
      <c r="AT360" s="287" t="s">
        <v>244</v>
      </c>
      <c r="AU360" s="287" t="s">
        <v>88</v>
      </c>
      <c r="AV360" s="14" t="s">
        <v>204</v>
      </c>
      <c r="AW360" s="14" t="s">
        <v>41</v>
      </c>
      <c r="AX360" s="14" t="s">
        <v>86</v>
      </c>
      <c r="AY360" s="287" t="s">
        <v>187</v>
      </c>
    </row>
    <row r="361" spans="2:65" s="1" customFormat="1" ht="16.5" customHeight="1">
      <c r="B361" s="49"/>
      <c r="C361" s="237" t="s">
        <v>964</v>
      </c>
      <c r="D361" s="237" t="s">
        <v>190</v>
      </c>
      <c r="E361" s="238" t="s">
        <v>3372</v>
      </c>
      <c r="F361" s="239" t="s">
        <v>3373</v>
      </c>
      <c r="G361" s="240" t="s">
        <v>578</v>
      </c>
      <c r="H361" s="241">
        <v>2</v>
      </c>
      <c r="I361" s="242"/>
      <c r="J361" s="243">
        <f>ROUND(I361*H361,2)</f>
        <v>0</v>
      </c>
      <c r="K361" s="239" t="s">
        <v>34</v>
      </c>
      <c r="L361" s="75"/>
      <c r="M361" s="244" t="s">
        <v>34</v>
      </c>
      <c r="N361" s="245" t="s">
        <v>49</v>
      </c>
      <c r="O361" s="50"/>
      <c r="P361" s="246">
        <f>O361*H361</f>
        <v>0</v>
      </c>
      <c r="Q361" s="246">
        <v>0</v>
      </c>
      <c r="R361" s="246">
        <f>Q361*H361</f>
        <v>0</v>
      </c>
      <c r="S361" s="246">
        <v>0</v>
      </c>
      <c r="T361" s="247">
        <f>S361*H361</f>
        <v>0</v>
      </c>
      <c r="AR361" s="26" t="s">
        <v>204</v>
      </c>
      <c r="AT361" s="26" t="s">
        <v>190</v>
      </c>
      <c r="AU361" s="26" t="s">
        <v>88</v>
      </c>
      <c r="AY361" s="26" t="s">
        <v>187</v>
      </c>
      <c r="BE361" s="248">
        <f>IF(N361="základní",J361,0)</f>
        <v>0</v>
      </c>
      <c r="BF361" s="248">
        <f>IF(N361="snížená",J361,0)</f>
        <v>0</v>
      </c>
      <c r="BG361" s="248">
        <f>IF(N361="zákl. přenesená",J361,0)</f>
        <v>0</v>
      </c>
      <c r="BH361" s="248">
        <f>IF(N361="sníž. přenesená",J361,0)</f>
        <v>0</v>
      </c>
      <c r="BI361" s="248">
        <f>IF(N361="nulová",J361,0)</f>
        <v>0</v>
      </c>
      <c r="BJ361" s="26" t="s">
        <v>86</v>
      </c>
      <c r="BK361" s="248">
        <f>ROUND(I361*H361,2)</f>
        <v>0</v>
      </c>
      <c r="BL361" s="26" t="s">
        <v>204</v>
      </c>
      <c r="BM361" s="26" t="s">
        <v>1661</v>
      </c>
    </row>
    <row r="362" spans="2:65" s="1" customFormat="1" ht="16.5" customHeight="1">
      <c r="B362" s="49"/>
      <c r="C362" s="294" t="s">
        <v>970</v>
      </c>
      <c r="D362" s="294" t="s">
        <v>531</v>
      </c>
      <c r="E362" s="295" t="s">
        <v>3374</v>
      </c>
      <c r="F362" s="296" t="s">
        <v>3375</v>
      </c>
      <c r="G362" s="297" t="s">
        <v>578</v>
      </c>
      <c r="H362" s="298">
        <v>1</v>
      </c>
      <c r="I362" s="299"/>
      <c r="J362" s="300">
        <f>ROUND(I362*H362,2)</f>
        <v>0</v>
      </c>
      <c r="K362" s="296" t="s">
        <v>194</v>
      </c>
      <c r="L362" s="301"/>
      <c r="M362" s="302" t="s">
        <v>34</v>
      </c>
      <c r="N362" s="303" t="s">
        <v>49</v>
      </c>
      <c r="O362" s="50"/>
      <c r="P362" s="246">
        <f>O362*H362</f>
        <v>0</v>
      </c>
      <c r="Q362" s="246">
        <v>0.00985</v>
      </c>
      <c r="R362" s="246">
        <f>Q362*H362</f>
        <v>0.00985</v>
      </c>
      <c r="S362" s="246">
        <v>0</v>
      </c>
      <c r="T362" s="247">
        <f>S362*H362</f>
        <v>0</v>
      </c>
      <c r="AR362" s="26" t="s">
        <v>295</v>
      </c>
      <c r="AT362" s="26" t="s">
        <v>531</v>
      </c>
      <c r="AU362" s="26" t="s">
        <v>88</v>
      </c>
      <c r="AY362" s="26" t="s">
        <v>187</v>
      </c>
      <c r="BE362" s="248">
        <f>IF(N362="základní",J362,0)</f>
        <v>0</v>
      </c>
      <c r="BF362" s="248">
        <f>IF(N362="snížená",J362,0)</f>
        <v>0</v>
      </c>
      <c r="BG362" s="248">
        <f>IF(N362="zákl. přenesená",J362,0)</f>
        <v>0</v>
      </c>
      <c r="BH362" s="248">
        <f>IF(N362="sníž. přenesená",J362,0)</f>
        <v>0</v>
      </c>
      <c r="BI362" s="248">
        <f>IF(N362="nulová",J362,0)</f>
        <v>0</v>
      </c>
      <c r="BJ362" s="26" t="s">
        <v>86</v>
      </c>
      <c r="BK362" s="248">
        <f>ROUND(I362*H362,2)</f>
        <v>0</v>
      </c>
      <c r="BL362" s="26" t="s">
        <v>204</v>
      </c>
      <c r="BM362" s="26" t="s">
        <v>1670</v>
      </c>
    </row>
    <row r="363" spans="2:65" s="1" customFormat="1" ht="25.5" customHeight="1">
      <c r="B363" s="49"/>
      <c r="C363" s="294" t="s">
        <v>979</v>
      </c>
      <c r="D363" s="294" t="s">
        <v>531</v>
      </c>
      <c r="E363" s="295" t="s">
        <v>3376</v>
      </c>
      <c r="F363" s="296" t="s">
        <v>3377</v>
      </c>
      <c r="G363" s="297" t="s">
        <v>578</v>
      </c>
      <c r="H363" s="298">
        <v>1</v>
      </c>
      <c r="I363" s="299"/>
      <c r="J363" s="300">
        <f>ROUND(I363*H363,2)</f>
        <v>0</v>
      </c>
      <c r="K363" s="296" t="s">
        <v>194</v>
      </c>
      <c r="L363" s="301"/>
      <c r="M363" s="302" t="s">
        <v>34</v>
      </c>
      <c r="N363" s="303" t="s">
        <v>49</v>
      </c>
      <c r="O363" s="50"/>
      <c r="P363" s="246">
        <f>O363*H363</f>
        <v>0</v>
      </c>
      <c r="Q363" s="246">
        <v>0.00966</v>
      </c>
      <c r="R363" s="246">
        <f>Q363*H363</f>
        <v>0.00966</v>
      </c>
      <c r="S363" s="246">
        <v>0</v>
      </c>
      <c r="T363" s="247">
        <f>S363*H363</f>
        <v>0</v>
      </c>
      <c r="AR363" s="26" t="s">
        <v>295</v>
      </c>
      <c r="AT363" s="26" t="s">
        <v>531</v>
      </c>
      <c r="AU363" s="26" t="s">
        <v>88</v>
      </c>
      <c r="AY363" s="26" t="s">
        <v>187</v>
      </c>
      <c r="BE363" s="248">
        <f>IF(N363="základní",J363,0)</f>
        <v>0</v>
      </c>
      <c r="BF363" s="248">
        <f>IF(N363="snížená",J363,0)</f>
        <v>0</v>
      </c>
      <c r="BG363" s="248">
        <f>IF(N363="zákl. přenesená",J363,0)</f>
        <v>0</v>
      </c>
      <c r="BH363" s="248">
        <f>IF(N363="sníž. přenesená",J363,0)</f>
        <v>0</v>
      </c>
      <c r="BI363" s="248">
        <f>IF(N363="nulová",J363,0)</f>
        <v>0</v>
      </c>
      <c r="BJ363" s="26" t="s">
        <v>86</v>
      </c>
      <c r="BK363" s="248">
        <f>ROUND(I363*H363,2)</f>
        <v>0</v>
      </c>
      <c r="BL363" s="26" t="s">
        <v>204</v>
      </c>
      <c r="BM363" s="26" t="s">
        <v>1687</v>
      </c>
    </row>
    <row r="364" spans="2:65" s="1" customFormat="1" ht="16.5" customHeight="1">
      <c r="B364" s="49"/>
      <c r="C364" s="294" t="s">
        <v>1012</v>
      </c>
      <c r="D364" s="294" t="s">
        <v>531</v>
      </c>
      <c r="E364" s="295" t="s">
        <v>3378</v>
      </c>
      <c r="F364" s="296" t="s">
        <v>3379</v>
      </c>
      <c r="G364" s="297" t="s">
        <v>578</v>
      </c>
      <c r="H364" s="298">
        <v>2</v>
      </c>
      <c r="I364" s="299"/>
      <c r="J364" s="300">
        <f>ROUND(I364*H364,2)</f>
        <v>0</v>
      </c>
      <c r="K364" s="296" t="s">
        <v>194</v>
      </c>
      <c r="L364" s="301"/>
      <c r="M364" s="302" t="s">
        <v>34</v>
      </c>
      <c r="N364" s="303" t="s">
        <v>49</v>
      </c>
      <c r="O364" s="50"/>
      <c r="P364" s="246">
        <f>O364*H364</f>
        <v>0</v>
      </c>
      <c r="Q364" s="246">
        <v>0.035</v>
      </c>
      <c r="R364" s="246">
        <f>Q364*H364</f>
        <v>0.07</v>
      </c>
      <c r="S364" s="246">
        <v>0</v>
      </c>
      <c r="T364" s="247">
        <f>S364*H364</f>
        <v>0</v>
      </c>
      <c r="AR364" s="26" t="s">
        <v>295</v>
      </c>
      <c r="AT364" s="26" t="s">
        <v>531</v>
      </c>
      <c r="AU364" s="26" t="s">
        <v>88</v>
      </c>
      <c r="AY364" s="26" t="s">
        <v>187</v>
      </c>
      <c r="BE364" s="248">
        <f>IF(N364="základní",J364,0)</f>
        <v>0</v>
      </c>
      <c r="BF364" s="248">
        <f>IF(N364="snížená",J364,0)</f>
        <v>0</v>
      </c>
      <c r="BG364" s="248">
        <f>IF(N364="zákl. přenesená",J364,0)</f>
        <v>0</v>
      </c>
      <c r="BH364" s="248">
        <f>IF(N364="sníž. přenesená",J364,0)</f>
        <v>0</v>
      </c>
      <c r="BI364" s="248">
        <f>IF(N364="nulová",J364,0)</f>
        <v>0</v>
      </c>
      <c r="BJ364" s="26" t="s">
        <v>86</v>
      </c>
      <c r="BK364" s="248">
        <f>ROUND(I364*H364,2)</f>
        <v>0</v>
      </c>
      <c r="BL364" s="26" t="s">
        <v>204</v>
      </c>
      <c r="BM364" s="26" t="s">
        <v>1699</v>
      </c>
    </row>
    <row r="365" spans="2:65" s="1" customFormat="1" ht="16.5" customHeight="1">
      <c r="B365" s="49"/>
      <c r="C365" s="294" t="s">
        <v>1040</v>
      </c>
      <c r="D365" s="294" t="s">
        <v>531</v>
      </c>
      <c r="E365" s="295" t="s">
        <v>3380</v>
      </c>
      <c r="F365" s="296" t="s">
        <v>3381</v>
      </c>
      <c r="G365" s="297" t="s">
        <v>578</v>
      </c>
      <c r="H365" s="298">
        <v>2</v>
      </c>
      <c r="I365" s="299"/>
      <c r="J365" s="300">
        <f>ROUND(I365*H365,2)</f>
        <v>0</v>
      </c>
      <c r="K365" s="296" t="s">
        <v>194</v>
      </c>
      <c r="L365" s="301"/>
      <c r="M365" s="302" t="s">
        <v>34</v>
      </c>
      <c r="N365" s="303" t="s">
        <v>49</v>
      </c>
      <c r="O365" s="50"/>
      <c r="P365" s="246">
        <f>O365*H365</f>
        <v>0</v>
      </c>
      <c r="Q365" s="246">
        <v>0.00614</v>
      </c>
      <c r="R365" s="246">
        <f>Q365*H365</f>
        <v>0.01228</v>
      </c>
      <c r="S365" s="246">
        <v>0</v>
      </c>
      <c r="T365" s="247">
        <f>S365*H365</f>
        <v>0</v>
      </c>
      <c r="AR365" s="26" t="s">
        <v>295</v>
      </c>
      <c r="AT365" s="26" t="s">
        <v>531</v>
      </c>
      <c r="AU365" s="26" t="s">
        <v>88</v>
      </c>
      <c r="AY365" s="26" t="s">
        <v>187</v>
      </c>
      <c r="BE365" s="248">
        <f>IF(N365="základní",J365,0)</f>
        <v>0</v>
      </c>
      <c r="BF365" s="248">
        <f>IF(N365="snížená",J365,0)</f>
        <v>0</v>
      </c>
      <c r="BG365" s="248">
        <f>IF(N365="zákl. přenesená",J365,0)</f>
        <v>0</v>
      </c>
      <c r="BH365" s="248">
        <f>IF(N365="sníž. přenesená",J365,0)</f>
        <v>0</v>
      </c>
      <c r="BI365" s="248">
        <f>IF(N365="nulová",J365,0)</f>
        <v>0</v>
      </c>
      <c r="BJ365" s="26" t="s">
        <v>86</v>
      </c>
      <c r="BK365" s="248">
        <f>ROUND(I365*H365,2)</f>
        <v>0</v>
      </c>
      <c r="BL365" s="26" t="s">
        <v>204</v>
      </c>
      <c r="BM365" s="26" t="s">
        <v>1710</v>
      </c>
    </row>
    <row r="366" spans="2:65" s="1" customFormat="1" ht="16.5" customHeight="1">
      <c r="B366" s="49"/>
      <c r="C366" s="294" t="s">
        <v>1045</v>
      </c>
      <c r="D366" s="294" t="s">
        <v>531</v>
      </c>
      <c r="E366" s="295" t="s">
        <v>3382</v>
      </c>
      <c r="F366" s="296" t="s">
        <v>3383</v>
      </c>
      <c r="G366" s="297" t="s">
        <v>578</v>
      </c>
      <c r="H366" s="298">
        <v>2</v>
      </c>
      <c r="I366" s="299"/>
      <c r="J366" s="300">
        <f>ROUND(I366*H366,2)</f>
        <v>0</v>
      </c>
      <c r="K366" s="296" t="s">
        <v>34</v>
      </c>
      <c r="L366" s="301"/>
      <c r="M366" s="302" t="s">
        <v>34</v>
      </c>
      <c r="N366" s="303" t="s">
        <v>49</v>
      </c>
      <c r="O366" s="50"/>
      <c r="P366" s="246">
        <f>O366*H366</f>
        <v>0</v>
      </c>
      <c r="Q366" s="246">
        <v>0</v>
      </c>
      <c r="R366" s="246">
        <f>Q366*H366</f>
        <v>0</v>
      </c>
      <c r="S366" s="246">
        <v>0</v>
      </c>
      <c r="T366" s="247">
        <f>S366*H366</f>
        <v>0</v>
      </c>
      <c r="AR366" s="26" t="s">
        <v>295</v>
      </c>
      <c r="AT366" s="26" t="s">
        <v>531</v>
      </c>
      <c r="AU366" s="26" t="s">
        <v>88</v>
      </c>
      <c r="AY366" s="26" t="s">
        <v>187</v>
      </c>
      <c r="BE366" s="248">
        <f>IF(N366="základní",J366,0)</f>
        <v>0</v>
      </c>
      <c r="BF366" s="248">
        <f>IF(N366="snížená",J366,0)</f>
        <v>0</v>
      </c>
      <c r="BG366" s="248">
        <f>IF(N366="zákl. přenesená",J366,0)</f>
        <v>0</v>
      </c>
      <c r="BH366" s="248">
        <f>IF(N366="sníž. přenesená",J366,0)</f>
        <v>0</v>
      </c>
      <c r="BI366" s="248">
        <f>IF(N366="nulová",J366,0)</f>
        <v>0</v>
      </c>
      <c r="BJ366" s="26" t="s">
        <v>86</v>
      </c>
      <c r="BK366" s="248">
        <f>ROUND(I366*H366,2)</f>
        <v>0</v>
      </c>
      <c r="BL366" s="26" t="s">
        <v>204</v>
      </c>
      <c r="BM366" s="26" t="s">
        <v>670</v>
      </c>
    </row>
    <row r="367" spans="2:65" s="1" customFormat="1" ht="16.5" customHeight="1">
      <c r="B367" s="49"/>
      <c r="C367" s="237" t="s">
        <v>1049</v>
      </c>
      <c r="D367" s="237" t="s">
        <v>190</v>
      </c>
      <c r="E367" s="238" t="s">
        <v>3384</v>
      </c>
      <c r="F367" s="239" t="s">
        <v>3385</v>
      </c>
      <c r="G367" s="240" t="s">
        <v>578</v>
      </c>
      <c r="H367" s="241">
        <v>2</v>
      </c>
      <c r="I367" s="242"/>
      <c r="J367" s="243">
        <f>ROUND(I367*H367,2)</f>
        <v>0</v>
      </c>
      <c r="K367" s="239" t="s">
        <v>34</v>
      </c>
      <c r="L367" s="75"/>
      <c r="M367" s="244" t="s">
        <v>34</v>
      </c>
      <c r="N367" s="245" t="s">
        <v>49</v>
      </c>
      <c r="O367" s="50"/>
      <c r="P367" s="246">
        <f>O367*H367</f>
        <v>0</v>
      </c>
      <c r="Q367" s="246">
        <v>0</v>
      </c>
      <c r="R367" s="246">
        <f>Q367*H367</f>
        <v>0</v>
      </c>
      <c r="S367" s="246">
        <v>0</v>
      </c>
      <c r="T367" s="247">
        <f>S367*H367</f>
        <v>0</v>
      </c>
      <c r="AR367" s="26" t="s">
        <v>204</v>
      </c>
      <c r="AT367" s="26" t="s">
        <v>190</v>
      </c>
      <c r="AU367" s="26" t="s">
        <v>88</v>
      </c>
      <c r="AY367" s="26" t="s">
        <v>187</v>
      </c>
      <c r="BE367" s="248">
        <f>IF(N367="základní",J367,0)</f>
        <v>0</v>
      </c>
      <c r="BF367" s="248">
        <f>IF(N367="snížená",J367,0)</f>
        <v>0</v>
      </c>
      <c r="BG367" s="248">
        <f>IF(N367="zákl. přenesená",J367,0)</f>
        <v>0</v>
      </c>
      <c r="BH367" s="248">
        <f>IF(N367="sníž. přenesená",J367,0)</f>
        <v>0</v>
      </c>
      <c r="BI367" s="248">
        <f>IF(N367="nulová",J367,0)</f>
        <v>0</v>
      </c>
      <c r="BJ367" s="26" t="s">
        <v>86</v>
      </c>
      <c r="BK367" s="248">
        <f>ROUND(I367*H367,2)</f>
        <v>0</v>
      </c>
      <c r="BL367" s="26" t="s">
        <v>204</v>
      </c>
      <c r="BM367" s="26" t="s">
        <v>1747</v>
      </c>
    </row>
    <row r="368" spans="2:65" s="1" customFormat="1" ht="16.5" customHeight="1">
      <c r="B368" s="49"/>
      <c r="C368" s="294" t="s">
        <v>1053</v>
      </c>
      <c r="D368" s="294" t="s">
        <v>531</v>
      </c>
      <c r="E368" s="295" t="s">
        <v>3386</v>
      </c>
      <c r="F368" s="296" t="s">
        <v>3387</v>
      </c>
      <c r="G368" s="297" t="s">
        <v>578</v>
      </c>
      <c r="H368" s="298">
        <v>2</v>
      </c>
      <c r="I368" s="299"/>
      <c r="J368" s="300">
        <f>ROUND(I368*H368,2)</f>
        <v>0</v>
      </c>
      <c r="K368" s="296" t="s">
        <v>194</v>
      </c>
      <c r="L368" s="301"/>
      <c r="M368" s="302" t="s">
        <v>34</v>
      </c>
      <c r="N368" s="303" t="s">
        <v>49</v>
      </c>
      <c r="O368" s="50"/>
      <c r="P368" s="246">
        <f>O368*H368</f>
        <v>0</v>
      </c>
      <c r="Q368" s="246">
        <v>0.024</v>
      </c>
      <c r="R368" s="246">
        <f>Q368*H368</f>
        <v>0.048</v>
      </c>
      <c r="S368" s="246">
        <v>0</v>
      </c>
      <c r="T368" s="247">
        <f>S368*H368</f>
        <v>0</v>
      </c>
      <c r="AR368" s="26" t="s">
        <v>295</v>
      </c>
      <c r="AT368" s="26" t="s">
        <v>531</v>
      </c>
      <c r="AU368" s="26" t="s">
        <v>88</v>
      </c>
      <c r="AY368" s="26" t="s">
        <v>187</v>
      </c>
      <c r="BE368" s="248">
        <f>IF(N368="základní",J368,0)</f>
        <v>0</v>
      </c>
      <c r="BF368" s="248">
        <f>IF(N368="snížená",J368,0)</f>
        <v>0</v>
      </c>
      <c r="BG368" s="248">
        <f>IF(N368="zákl. přenesená",J368,0)</f>
        <v>0</v>
      </c>
      <c r="BH368" s="248">
        <f>IF(N368="sníž. přenesená",J368,0)</f>
        <v>0</v>
      </c>
      <c r="BI368" s="248">
        <f>IF(N368="nulová",J368,0)</f>
        <v>0</v>
      </c>
      <c r="BJ368" s="26" t="s">
        <v>86</v>
      </c>
      <c r="BK368" s="248">
        <f>ROUND(I368*H368,2)</f>
        <v>0</v>
      </c>
      <c r="BL368" s="26" t="s">
        <v>204</v>
      </c>
      <c r="BM368" s="26" t="s">
        <v>1761</v>
      </c>
    </row>
    <row r="369" spans="2:65" s="1" customFormat="1" ht="16.5" customHeight="1">
      <c r="B369" s="49"/>
      <c r="C369" s="294" t="s">
        <v>1057</v>
      </c>
      <c r="D369" s="294" t="s">
        <v>531</v>
      </c>
      <c r="E369" s="295" t="s">
        <v>3388</v>
      </c>
      <c r="F369" s="296" t="s">
        <v>3389</v>
      </c>
      <c r="G369" s="297" t="s">
        <v>578</v>
      </c>
      <c r="H369" s="298">
        <v>1</v>
      </c>
      <c r="I369" s="299"/>
      <c r="J369" s="300">
        <f>ROUND(I369*H369,2)</f>
        <v>0</v>
      </c>
      <c r="K369" s="296" t="s">
        <v>34</v>
      </c>
      <c r="L369" s="301"/>
      <c r="M369" s="302" t="s">
        <v>34</v>
      </c>
      <c r="N369" s="303" t="s">
        <v>49</v>
      </c>
      <c r="O369" s="50"/>
      <c r="P369" s="246">
        <f>O369*H369</f>
        <v>0</v>
      </c>
      <c r="Q369" s="246">
        <v>0</v>
      </c>
      <c r="R369" s="246">
        <f>Q369*H369</f>
        <v>0</v>
      </c>
      <c r="S369" s="246">
        <v>0</v>
      </c>
      <c r="T369" s="247">
        <f>S369*H369</f>
        <v>0</v>
      </c>
      <c r="AR369" s="26" t="s">
        <v>295</v>
      </c>
      <c r="AT369" s="26" t="s">
        <v>531</v>
      </c>
      <c r="AU369" s="26" t="s">
        <v>88</v>
      </c>
      <c r="AY369" s="26" t="s">
        <v>187</v>
      </c>
      <c r="BE369" s="248">
        <f>IF(N369="základní",J369,0)</f>
        <v>0</v>
      </c>
      <c r="BF369" s="248">
        <f>IF(N369="snížená",J369,0)</f>
        <v>0</v>
      </c>
      <c r="BG369" s="248">
        <f>IF(N369="zákl. přenesená",J369,0)</f>
        <v>0</v>
      </c>
      <c r="BH369" s="248">
        <f>IF(N369="sníž. přenesená",J369,0)</f>
        <v>0</v>
      </c>
      <c r="BI369" s="248">
        <f>IF(N369="nulová",J369,0)</f>
        <v>0</v>
      </c>
      <c r="BJ369" s="26" t="s">
        <v>86</v>
      </c>
      <c r="BK369" s="248">
        <f>ROUND(I369*H369,2)</f>
        <v>0</v>
      </c>
      <c r="BL369" s="26" t="s">
        <v>204</v>
      </c>
      <c r="BM369" s="26" t="s">
        <v>1771</v>
      </c>
    </row>
    <row r="370" spans="2:65" s="1" customFormat="1" ht="16.5" customHeight="1">
      <c r="B370" s="49"/>
      <c r="C370" s="294" t="s">
        <v>1063</v>
      </c>
      <c r="D370" s="294" t="s">
        <v>531</v>
      </c>
      <c r="E370" s="295" t="s">
        <v>3390</v>
      </c>
      <c r="F370" s="296" t="s">
        <v>3391</v>
      </c>
      <c r="G370" s="297" t="s">
        <v>578</v>
      </c>
      <c r="H370" s="298">
        <v>1</v>
      </c>
      <c r="I370" s="299"/>
      <c r="J370" s="300">
        <f>ROUND(I370*H370,2)</f>
        <v>0</v>
      </c>
      <c r="K370" s="296" t="s">
        <v>34</v>
      </c>
      <c r="L370" s="301"/>
      <c r="M370" s="302" t="s">
        <v>34</v>
      </c>
      <c r="N370" s="303" t="s">
        <v>49</v>
      </c>
      <c r="O370" s="50"/>
      <c r="P370" s="246">
        <f>O370*H370</f>
        <v>0</v>
      </c>
      <c r="Q370" s="246">
        <v>0</v>
      </c>
      <c r="R370" s="246">
        <f>Q370*H370</f>
        <v>0</v>
      </c>
      <c r="S370" s="246">
        <v>0</v>
      </c>
      <c r="T370" s="247">
        <f>S370*H370</f>
        <v>0</v>
      </c>
      <c r="AR370" s="26" t="s">
        <v>295</v>
      </c>
      <c r="AT370" s="26" t="s">
        <v>531</v>
      </c>
      <c r="AU370" s="26" t="s">
        <v>88</v>
      </c>
      <c r="AY370" s="26" t="s">
        <v>187</v>
      </c>
      <c r="BE370" s="248">
        <f>IF(N370="základní",J370,0)</f>
        <v>0</v>
      </c>
      <c r="BF370" s="248">
        <f>IF(N370="snížená",J370,0)</f>
        <v>0</v>
      </c>
      <c r="BG370" s="248">
        <f>IF(N370="zákl. přenesená",J370,0)</f>
        <v>0</v>
      </c>
      <c r="BH370" s="248">
        <f>IF(N370="sníž. přenesená",J370,0)</f>
        <v>0</v>
      </c>
      <c r="BI370" s="248">
        <f>IF(N370="nulová",J370,0)</f>
        <v>0</v>
      </c>
      <c r="BJ370" s="26" t="s">
        <v>86</v>
      </c>
      <c r="BK370" s="248">
        <f>ROUND(I370*H370,2)</f>
        <v>0</v>
      </c>
      <c r="BL370" s="26" t="s">
        <v>204</v>
      </c>
      <c r="BM370" s="26" t="s">
        <v>1781</v>
      </c>
    </row>
    <row r="371" spans="2:65" s="1" customFormat="1" ht="16.5" customHeight="1">
      <c r="B371" s="49"/>
      <c r="C371" s="294" t="s">
        <v>1070</v>
      </c>
      <c r="D371" s="294" t="s">
        <v>531</v>
      </c>
      <c r="E371" s="295" t="s">
        <v>3392</v>
      </c>
      <c r="F371" s="296" t="s">
        <v>3393</v>
      </c>
      <c r="G371" s="297" t="s">
        <v>578</v>
      </c>
      <c r="H371" s="298">
        <v>2</v>
      </c>
      <c r="I371" s="299"/>
      <c r="J371" s="300">
        <f>ROUND(I371*H371,2)</f>
        <v>0</v>
      </c>
      <c r="K371" s="296" t="s">
        <v>194</v>
      </c>
      <c r="L371" s="301"/>
      <c r="M371" s="302" t="s">
        <v>34</v>
      </c>
      <c r="N371" s="303" t="s">
        <v>49</v>
      </c>
      <c r="O371" s="50"/>
      <c r="P371" s="246">
        <f>O371*H371</f>
        <v>0</v>
      </c>
      <c r="Q371" s="246">
        <v>0.196</v>
      </c>
      <c r="R371" s="246">
        <f>Q371*H371</f>
        <v>0.392</v>
      </c>
      <c r="S371" s="246">
        <v>0</v>
      </c>
      <c r="T371" s="247">
        <f>S371*H371</f>
        <v>0</v>
      </c>
      <c r="AR371" s="26" t="s">
        <v>295</v>
      </c>
      <c r="AT371" s="26" t="s">
        <v>531</v>
      </c>
      <c r="AU371" s="26" t="s">
        <v>88</v>
      </c>
      <c r="AY371" s="26" t="s">
        <v>187</v>
      </c>
      <c r="BE371" s="248">
        <f>IF(N371="základní",J371,0)</f>
        <v>0</v>
      </c>
      <c r="BF371" s="248">
        <f>IF(N371="snížená",J371,0)</f>
        <v>0</v>
      </c>
      <c r="BG371" s="248">
        <f>IF(N371="zákl. přenesená",J371,0)</f>
        <v>0</v>
      </c>
      <c r="BH371" s="248">
        <f>IF(N371="sníž. přenesená",J371,0)</f>
        <v>0</v>
      </c>
      <c r="BI371" s="248">
        <f>IF(N371="nulová",J371,0)</f>
        <v>0</v>
      </c>
      <c r="BJ371" s="26" t="s">
        <v>86</v>
      </c>
      <c r="BK371" s="248">
        <f>ROUND(I371*H371,2)</f>
        <v>0</v>
      </c>
      <c r="BL371" s="26" t="s">
        <v>204</v>
      </c>
      <c r="BM371" s="26" t="s">
        <v>1790</v>
      </c>
    </row>
    <row r="372" spans="2:65" s="1" customFormat="1" ht="16.5" customHeight="1">
      <c r="B372" s="49"/>
      <c r="C372" s="294" t="s">
        <v>1078</v>
      </c>
      <c r="D372" s="294" t="s">
        <v>531</v>
      </c>
      <c r="E372" s="295" t="s">
        <v>3394</v>
      </c>
      <c r="F372" s="296" t="s">
        <v>3395</v>
      </c>
      <c r="G372" s="297" t="s">
        <v>578</v>
      </c>
      <c r="H372" s="298">
        <v>2</v>
      </c>
      <c r="I372" s="299"/>
      <c r="J372" s="300">
        <f>ROUND(I372*H372,2)</f>
        <v>0</v>
      </c>
      <c r="K372" s="296" t="s">
        <v>194</v>
      </c>
      <c r="L372" s="301"/>
      <c r="M372" s="302" t="s">
        <v>34</v>
      </c>
      <c r="N372" s="303" t="s">
        <v>49</v>
      </c>
      <c r="O372" s="50"/>
      <c r="P372" s="246">
        <f>O372*H372</f>
        <v>0</v>
      </c>
      <c r="Q372" s="246">
        <v>0.14</v>
      </c>
      <c r="R372" s="246">
        <f>Q372*H372</f>
        <v>0.28</v>
      </c>
      <c r="S372" s="246">
        <v>0</v>
      </c>
      <c r="T372" s="247">
        <f>S372*H372</f>
        <v>0</v>
      </c>
      <c r="AR372" s="26" t="s">
        <v>295</v>
      </c>
      <c r="AT372" s="26" t="s">
        <v>531</v>
      </c>
      <c r="AU372" s="26" t="s">
        <v>88</v>
      </c>
      <c r="AY372" s="26" t="s">
        <v>187</v>
      </c>
      <c r="BE372" s="248">
        <f>IF(N372="základní",J372,0)</f>
        <v>0</v>
      </c>
      <c r="BF372" s="248">
        <f>IF(N372="snížená",J372,0)</f>
        <v>0</v>
      </c>
      <c r="BG372" s="248">
        <f>IF(N372="zákl. přenesená",J372,0)</f>
        <v>0</v>
      </c>
      <c r="BH372" s="248">
        <f>IF(N372="sníž. přenesená",J372,0)</f>
        <v>0</v>
      </c>
      <c r="BI372" s="248">
        <f>IF(N372="nulová",J372,0)</f>
        <v>0</v>
      </c>
      <c r="BJ372" s="26" t="s">
        <v>86</v>
      </c>
      <c r="BK372" s="248">
        <f>ROUND(I372*H372,2)</f>
        <v>0</v>
      </c>
      <c r="BL372" s="26" t="s">
        <v>204</v>
      </c>
      <c r="BM372" s="26" t="s">
        <v>1798</v>
      </c>
    </row>
    <row r="373" spans="2:65" s="1" customFormat="1" ht="16.5" customHeight="1">
      <c r="B373" s="49"/>
      <c r="C373" s="294" t="s">
        <v>1110</v>
      </c>
      <c r="D373" s="294" t="s">
        <v>531</v>
      </c>
      <c r="E373" s="295" t="s">
        <v>3396</v>
      </c>
      <c r="F373" s="296" t="s">
        <v>3397</v>
      </c>
      <c r="G373" s="297" t="s">
        <v>578</v>
      </c>
      <c r="H373" s="298">
        <v>2</v>
      </c>
      <c r="I373" s="299"/>
      <c r="J373" s="300">
        <f>ROUND(I373*H373,2)</f>
        <v>0</v>
      </c>
      <c r="K373" s="296" t="s">
        <v>194</v>
      </c>
      <c r="L373" s="301"/>
      <c r="M373" s="302" t="s">
        <v>34</v>
      </c>
      <c r="N373" s="303" t="s">
        <v>49</v>
      </c>
      <c r="O373" s="50"/>
      <c r="P373" s="246">
        <f>O373*H373</f>
        <v>0</v>
      </c>
      <c r="Q373" s="246">
        <v>0.001</v>
      </c>
      <c r="R373" s="246">
        <f>Q373*H373</f>
        <v>0.002</v>
      </c>
      <c r="S373" s="246">
        <v>0</v>
      </c>
      <c r="T373" s="247">
        <f>S373*H373</f>
        <v>0</v>
      </c>
      <c r="AR373" s="26" t="s">
        <v>295</v>
      </c>
      <c r="AT373" s="26" t="s">
        <v>531</v>
      </c>
      <c r="AU373" s="26" t="s">
        <v>88</v>
      </c>
      <c r="AY373" s="26" t="s">
        <v>187</v>
      </c>
      <c r="BE373" s="248">
        <f>IF(N373="základní",J373,0)</f>
        <v>0</v>
      </c>
      <c r="BF373" s="248">
        <f>IF(N373="snížená",J373,0)</f>
        <v>0</v>
      </c>
      <c r="BG373" s="248">
        <f>IF(N373="zákl. přenesená",J373,0)</f>
        <v>0</v>
      </c>
      <c r="BH373" s="248">
        <f>IF(N373="sníž. přenesená",J373,0)</f>
        <v>0</v>
      </c>
      <c r="BI373" s="248">
        <f>IF(N373="nulová",J373,0)</f>
        <v>0</v>
      </c>
      <c r="BJ373" s="26" t="s">
        <v>86</v>
      </c>
      <c r="BK373" s="248">
        <f>ROUND(I373*H373,2)</f>
        <v>0</v>
      </c>
      <c r="BL373" s="26" t="s">
        <v>204</v>
      </c>
      <c r="BM373" s="26" t="s">
        <v>1806</v>
      </c>
    </row>
    <row r="374" spans="2:65" s="1" customFormat="1" ht="16.5" customHeight="1">
      <c r="B374" s="49"/>
      <c r="C374" s="294" t="s">
        <v>1115</v>
      </c>
      <c r="D374" s="294" t="s">
        <v>531</v>
      </c>
      <c r="E374" s="295" t="s">
        <v>3398</v>
      </c>
      <c r="F374" s="296" t="s">
        <v>3399</v>
      </c>
      <c r="G374" s="297" t="s">
        <v>578</v>
      </c>
      <c r="H374" s="298">
        <v>2</v>
      </c>
      <c r="I374" s="299"/>
      <c r="J374" s="300">
        <f>ROUND(I374*H374,2)</f>
        <v>0</v>
      </c>
      <c r="K374" s="296" t="s">
        <v>34</v>
      </c>
      <c r="L374" s="301"/>
      <c r="M374" s="302" t="s">
        <v>34</v>
      </c>
      <c r="N374" s="303" t="s">
        <v>49</v>
      </c>
      <c r="O374" s="50"/>
      <c r="P374" s="246">
        <f>O374*H374</f>
        <v>0</v>
      </c>
      <c r="Q374" s="246">
        <v>0</v>
      </c>
      <c r="R374" s="246">
        <f>Q374*H374</f>
        <v>0</v>
      </c>
      <c r="S374" s="246">
        <v>0</v>
      </c>
      <c r="T374" s="247">
        <f>S374*H374</f>
        <v>0</v>
      </c>
      <c r="AR374" s="26" t="s">
        <v>295</v>
      </c>
      <c r="AT374" s="26" t="s">
        <v>531</v>
      </c>
      <c r="AU374" s="26" t="s">
        <v>88</v>
      </c>
      <c r="AY374" s="26" t="s">
        <v>187</v>
      </c>
      <c r="BE374" s="248">
        <f>IF(N374="základní",J374,0)</f>
        <v>0</v>
      </c>
      <c r="BF374" s="248">
        <f>IF(N374="snížená",J374,0)</f>
        <v>0</v>
      </c>
      <c r="BG374" s="248">
        <f>IF(N374="zákl. přenesená",J374,0)</f>
        <v>0</v>
      </c>
      <c r="BH374" s="248">
        <f>IF(N374="sníž. přenesená",J374,0)</f>
        <v>0</v>
      </c>
      <c r="BI374" s="248">
        <f>IF(N374="nulová",J374,0)</f>
        <v>0</v>
      </c>
      <c r="BJ374" s="26" t="s">
        <v>86</v>
      </c>
      <c r="BK374" s="248">
        <f>ROUND(I374*H374,2)</f>
        <v>0</v>
      </c>
      <c r="BL374" s="26" t="s">
        <v>204</v>
      </c>
      <c r="BM374" s="26" t="s">
        <v>1816</v>
      </c>
    </row>
    <row r="375" spans="2:63" s="11" customFormat="1" ht="29.85" customHeight="1">
      <c r="B375" s="221"/>
      <c r="C375" s="222"/>
      <c r="D375" s="223" t="s">
        <v>77</v>
      </c>
      <c r="E375" s="235" t="s">
        <v>229</v>
      </c>
      <c r="F375" s="235" t="s">
        <v>3400</v>
      </c>
      <c r="G375" s="222"/>
      <c r="H375" s="222"/>
      <c r="I375" s="225"/>
      <c r="J375" s="236">
        <f>BK375</f>
        <v>0</v>
      </c>
      <c r="K375" s="222"/>
      <c r="L375" s="227"/>
      <c r="M375" s="228"/>
      <c r="N375" s="229"/>
      <c r="O375" s="229"/>
      <c r="P375" s="230">
        <f>P376+SUM(P377:P380)</f>
        <v>0</v>
      </c>
      <c r="Q375" s="229"/>
      <c r="R375" s="230">
        <f>R376+SUM(R377:R380)</f>
        <v>0.001392</v>
      </c>
      <c r="S375" s="229"/>
      <c r="T375" s="231">
        <f>T376+SUM(T377:T380)</f>
        <v>0</v>
      </c>
      <c r="AR375" s="232" t="s">
        <v>86</v>
      </c>
      <c r="AT375" s="233" t="s">
        <v>77</v>
      </c>
      <c r="AU375" s="233" t="s">
        <v>86</v>
      </c>
      <c r="AY375" s="232" t="s">
        <v>187</v>
      </c>
      <c r="BK375" s="234">
        <f>BK376+SUM(BK377:BK380)</f>
        <v>0</v>
      </c>
    </row>
    <row r="376" spans="2:65" s="1" customFormat="1" ht="38.25" customHeight="1">
      <c r="B376" s="49"/>
      <c r="C376" s="237" t="s">
        <v>1126</v>
      </c>
      <c r="D376" s="237" t="s">
        <v>190</v>
      </c>
      <c r="E376" s="238" t="s">
        <v>3401</v>
      </c>
      <c r="F376" s="239" t="s">
        <v>3402</v>
      </c>
      <c r="G376" s="240" t="s">
        <v>393</v>
      </c>
      <c r="H376" s="241">
        <v>23.2</v>
      </c>
      <c r="I376" s="242"/>
      <c r="J376" s="243">
        <f>ROUND(I376*H376,2)</f>
        <v>0</v>
      </c>
      <c r="K376" s="239" t="s">
        <v>194</v>
      </c>
      <c r="L376" s="75"/>
      <c r="M376" s="244" t="s">
        <v>34</v>
      </c>
      <c r="N376" s="245" t="s">
        <v>49</v>
      </c>
      <c r="O376" s="50"/>
      <c r="P376" s="246">
        <f>O376*H376</f>
        <v>0</v>
      </c>
      <c r="Q376" s="246">
        <v>6E-05</v>
      </c>
      <c r="R376" s="246">
        <f>Q376*H376</f>
        <v>0.001392</v>
      </c>
      <c r="S376" s="246">
        <v>0</v>
      </c>
      <c r="T376" s="247">
        <f>S376*H376</f>
        <v>0</v>
      </c>
      <c r="AR376" s="26" t="s">
        <v>204</v>
      </c>
      <c r="AT376" s="26" t="s">
        <v>190</v>
      </c>
      <c r="AU376" s="26" t="s">
        <v>88</v>
      </c>
      <c r="AY376" s="26" t="s">
        <v>187</v>
      </c>
      <c r="BE376" s="248">
        <f>IF(N376="základní",J376,0)</f>
        <v>0</v>
      </c>
      <c r="BF376" s="248">
        <f>IF(N376="snížená",J376,0)</f>
        <v>0</v>
      </c>
      <c r="BG376" s="248">
        <f>IF(N376="zákl. přenesená",J376,0)</f>
        <v>0</v>
      </c>
      <c r="BH376" s="248">
        <f>IF(N376="sníž. přenesená",J376,0)</f>
        <v>0</v>
      </c>
      <c r="BI376" s="248">
        <f>IF(N376="nulová",J376,0)</f>
        <v>0</v>
      </c>
      <c r="BJ376" s="26" t="s">
        <v>86</v>
      </c>
      <c r="BK376" s="248">
        <f>ROUND(I376*H376,2)</f>
        <v>0</v>
      </c>
      <c r="BL376" s="26" t="s">
        <v>204</v>
      </c>
      <c r="BM376" s="26" t="s">
        <v>1828</v>
      </c>
    </row>
    <row r="377" spans="2:47" s="1" customFormat="1" ht="13.5">
      <c r="B377" s="49"/>
      <c r="C377" s="77"/>
      <c r="D377" s="253" t="s">
        <v>237</v>
      </c>
      <c r="E377" s="77"/>
      <c r="F377" s="254" t="s">
        <v>3403</v>
      </c>
      <c r="G377" s="77"/>
      <c r="H377" s="77"/>
      <c r="I377" s="207"/>
      <c r="J377" s="77"/>
      <c r="K377" s="77"/>
      <c r="L377" s="75"/>
      <c r="M377" s="255"/>
      <c r="N377" s="50"/>
      <c r="O377" s="50"/>
      <c r="P377" s="50"/>
      <c r="Q377" s="50"/>
      <c r="R377" s="50"/>
      <c r="S377" s="50"/>
      <c r="T377" s="98"/>
      <c r="AT377" s="26" t="s">
        <v>237</v>
      </c>
      <c r="AU377" s="26" t="s">
        <v>88</v>
      </c>
    </row>
    <row r="378" spans="2:65" s="1" customFormat="1" ht="25.5" customHeight="1">
      <c r="B378" s="49"/>
      <c r="C378" s="237" t="s">
        <v>1154</v>
      </c>
      <c r="D378" s="237" t="s">
        <v>190</v>
      </c>
      <c r="E378" s="238" t="s">
        <v>3404</v>
      </c>
      <c r="F378" s="239" t="s">
        <v>3405</v>
      </c>
      <c r="G378" s="240" t="s">
        <v>393</v>
      </c>
      <c r="H378" s="241">
        <v>23.2</v>
      </c>
      <c r="I378" s="242"/>
      <c r="J378" s="243">
        <f>ROUND(I378*H378,2)</f>
        <v>0</v>
      </c>
      <c r="K378" s="239" t="s">
        <v>194</v>
      </c>
      <c r="L378" s="75"/>
      <c r="M378" s="244" t="s">
        <v>34</v>
      </c>
      <c r="N378" s="245" t="s">
        <v>49</v>
      </c>
      <c r="O378" s="50"/>
      <c r="P378" s="246">
        <f>O378*H378</f>
        <v>0</v>
      </c>
      <c r="Q378" s="246">
        <v>0</v>
      </c>
      <c r="R378" s="246">
        <f>Q378*H378</f>
        <v>0</v>
      </c>
      <c r="S378" s="246">
        <v>0</v>
      </c>
      <c r="T378" s="247">
        <f>S378*H378</f>
        <v>0</v>
      </c>
      <c r="AR378" s="26" t="s">
        <v>204</v>
      </c>
      <c r="AT378" s="26" t="s">
        <v>190</v>
      </c>
      <c r="AU378" s="26" t="s">
        <v>88</v>
      </c>
      <c r="AY378" s="26" t="s">
        <v>187</v>
      </c>
      <c r="BE378" s="248">
        <f>IF(N378="základní",J378,0)</f>
        <v>0</v>
      </c>
      <c r="BF378" s="248">
        <f>IF(N378="snížená",J378,0)</f>
        <v>0</v>
      </c>
      <c r="BG378" s="248">
        <f>IF(N378="zákl. přenesená",J378,0)</f>
        <v>0</v>
      </c>
      <c r="BH378" s="248">
        <f>IF(N378="sníž. přenesená",J378,0)</f>
        <v>0</v>
      </c>
      <c r="BI378" s="248">
        <f>IF(N378="nulová",J378,0)</f>
        <v>0</v>
      </c>
      <c r="BJ378" s="26" t="s">
        <v>86</v>
      </c>
      <c r="BK378" s="248">
        <f>ROUND(I378*H378,2)</f>
        <v>0</v>
      </c>
      <c r="BL378" s="26" t="s">
        <v>204</v>
      </c>
      <c r="BM378" s="26" t="s">
        <v>1837</v>
      </c>
    </row>
    <row r="379" spans="2:47" s="1" customFormat="1" ht="13.5">
      <c r="B379" s="49"/>
      <c r="C379" s="77"/>
      <c r="D379" s="253" t="s">
        <v>237</v>
      </c>
      <c r="E379" s="77"/>
      <c r="F379" s="254" t="s">
        <v>3406</v>
      </c>
      <c r="G379" s="77"/>
      <c r="H379" s="77"/>
      <c r="I379" s="207"/>
      <c r="J379" s="77"/>
      <c r="K379" s="77"/>
      <c r="L379" s="75"/>
      <c r="M379" s="255"/>
      <c r="N379" s="50"/>
      <c r="O379" s="50"/>
      <c r="P379" s="50"/>
      <c r="Q379" s="50"/>
      <c r="R379" s="50"/>
      <c r="S379" s="50"/>
      <c r="T379" s="98"/>
      <c r="AT379" s="26" t="s">
        <v>237</v>
      </c>
      <c r="AU379" s="26" t="s">
        <v>88</v>
      </c>
    </row>
    <row r="380" spans="2:63" s="11" customFormat="1" ht="22.3" customHeight="1">
      <c r="B380" s="221"/>
      <c r="C380" s="222"/>
      <c r="D380" s="223" t="s">
        <v>77</v>
      </c>
      <c r="E380" s="235" t="s">
        <v>1304</v>
      </c>
      <c r="F380" s="235" t="s">
        <v>1257</v>
      </c>
      <c r="G380" s="222"/>
      <c r="H380" s="222"/>
      <c r="I380" s="225"/>
      <c r="J380" s="236">
        <f>BK380</f>
        <v>0</v>
      </c>
      <c r="K380" s="222"/>
      <c r="L380" s="227"/>
      <c r="M380" s="228"/>
      <c r="N380" s="229"/>
      <c r="O380" s="229"/>
      <c r="P380" s="230">
        <f>SUM(P381:P382)</f>
        <v>0</v>
      </c>
      <c r="Q380" s="229"/>
      <c r="R380" s="230">
        <f>SUM(R381:R382)</f>
        <v>0</v>
      </c>
      <c r="S380" s="229"/>
      <c r="T380" s="231">
        <f>SUM(T381:T382)</f>
        <v>0</v>
      </c>
      <c r="AR380" s="232" t="s">
        <v>86</v>
      </c>
      <c r="AT380" s="233" t="s">
        <v>77</v>
      </c>
      <c r="AU380" s="233" t="s">
        <v>88</v>
      </c>
      <c r="AY380" s="232" t="s">
        <v>187</v>
      </c>
      <c r="BK380" s="234">
        <f>SUM(BK381:BK382)</f>
        <v>0</v>
      </c>
    </row>
    <row r="381" spans="2:65" s="1" customFormat="1" ht="38.25" customHeight="1">
      <c r="B381" s="49"/>
      <c r="C381" s="237" t="s">
        <v>1160</v>
      </c>
      <c r="D381" s="237" t="s">
        <v>190</v>
      </c>
      <c r="E381" s="238" t="s">
        <v>3407</v>
      </c>
      <c r="F381" s="239" t="s">
        <v>3408</v>
      </c>
      <c r="G381" s="240" t="s">
        <v>326</v>
      </c>
      <c r="H381" s="241">
        <v>120.003</v>
      </c>
      <c r="I381" s="242"/>
      <c r="J381" s="243">
        <f>ROUND(I381*H381,2)</f>
        <v>0</v>
      </c>
      <c r="K381" s="239" t="s">
        <v>194</v>
      </c>
      <c r="L381" s="75"/>
      <c r="M381" s="244" t="s">
        <v>34</v>
      </c>
      <c r="N381" s="245" t="s">
        <v>49</v>
      </c>
      <c r="O381" s="50"/>
      <c r="P381" s="246">
        <f>O381*H381</f>
        <v>0</v>
      </c>
      <c r="Q381" s="246">
        <v>0</v>
      </c>
      <c r="R381" s="246">
        <f>Q381*H381</f>
        <v>0</v>
      </c>
      <c r="S381" s="246">
        <v>0</v>
      </c>
      <c r="T381" s="247">
        <f>S381*H381</f>
        <v>0</v>
      </c>
      <c r="AR381" s="26" t="s">
        <v>204</v>
      </c>
      <c r="AT381" s="26" t="s">
        <v>190</v>
      </c>
      <c r="AU381" s="26" t="s">
        <v>113</v>
      </c>
      <c r="AY381" s="26" t="s">
        <v>187</v>
      </c>
      <c r="BE381" s="248">
        <f>IF(N381="základní",J381,0)</f>
        <v>0</v>
      </c>
      <c r="BF381" s="248">
        <f>IF(N381="snížená",J381,0)</f>
        <v>0</v>
      </c>
      <c r="BG381" s="248">
        <f>IF(N381="zákl. přenesená",J381,0)</f>
        <v>0</v>
      </c>
      <c r="BH381" s="248">
        <f>IF(N381="sníž. přenesená",J381,0)</f>
        <v>0</v>
      </c>
      <c r="BI381" s="248">
        <f>IF(N381="nulová",J381,0)</f>
        <v>0</v>
      </c>
      <c r="BJ381" s="26" t="s">
        <v>86</v>
      </c>
      <c r="BK381" s="248">
        <f>ROUND(I381*H381,2)</f>
        <v>0</v>
      </c>
      <c r="BL381" s="26" t="s">
        <v>204</v>
      </c>
      <c r="BM381" s="26" t="s">
        <v>1846</v>
      </c>
    </row>
    <row r="382" spans="2:47" s="1" customFormat="1" ht="13.5">
      <c r="B382" s="49"/>
      <c r="C382" s="77"/>
      <c r="D382" s="253" t="s">
        <v>237</v>
      </c>
      <c r="E382" s="77"/>
      <c r="F382" s="254" t="s">
        <v>3409</v>
      </c>
      <c r="G382" s="77"/>
      <c r="H382" s="77"/>
      <c r="I382" s="207"/>
      <c r="J382" s="77"/>
      <c r="K382" s="77"/>
      <c r="L382" s="75"/>
      <c r="M382" s="255"/>
      <c r="N382" s="50"/>
      <c r="O382" s="50"/>
      <c r="P382" s="50"/>
      <c r="Q382" s="50"/>
      <c r="R382" s="50"/>
      <c r="S382" s="50"/>
      <c r="T382" s="98"/>
      <c r="AT382" s="26" t="s">
        <v>237</v>
      </c>
      <c r="AU382" s="26" t="s">
        <v>113</v>
      </c>
    </row>
    <row r="383" spans="2:63" s="11" customFormat="1" ht="29.85" customHeight="1">
      <c r="B383" s="221"/>
      <c r="C383" s="222"/>
      <c r="D383" s="223" t="s">
        <v>77</v>
      </c>
      <c r="E383" s="235" t="s">
        <v>321</v>
      </c>
      <c r="F383" s="235" t="s">
        <v>322</v>
      </c>
      <c r="G383" s="222"/>
      <c r="H383" s="222"/>
      <c r="I383" s="225"/>
      <c r="J383" s="236">
        <f>BK383</f>
        <v>0</v>
      </c>
      <c r="K383" s="222"/>
      <c r="L383" s="227"/>
      <c r="M383" s="228"/>
      <c r="N383" s="229"/>
      <c r="O383" s="229"/>
      <c r="P383" s="230">
        <f>SUM(P384:P395)</f>
        <v>0</v>
      </c>
      <c r="Q383" s="229"/>
      <c r="R383" s="230">
        <f>SUM(R384:R395)</f>
        <v>0</v>
      </c>
      <c r="S383" s="229"/>
      <c r="T383" s="231">
        <f>SUM(T384:T395)</f>
        <v>0</v>
      </c>
      <c r="AR383" s="232" t="s">
        <v>86</v>
      </c>
      <c r="AT383" s="233" t="s">
        <v>77</v>
      </c>
      <c r="AU383" s="233" t="s">
        <v>86</v>
      </c>
      <c r="AY383" s="232" t="s">
        <v>187</v>
      </c>
      <c r="BK383" s="234">
        <f>SUM(BK384:BK395)</f>
        <v>0</v>
      </c>
    </row>
    <row r="384" spans="2:65" s="1" customFormat="1" ht="25.5" customHeight="1">
      <c r="B384" s="49"/>
      <c r="C384" s="237" t="s">
        <v>1258</v>
      </c>
      <c r="D384" s="237" t="s">
        <v>190</v>
      </c>
      <c r="E384" s="238" t="s">
        <v>3410</v>
      </c>
      <c r="F384" s="239" t="s">
        <v>3411</v>
      </c>
      <c r="G384" s="240" t="s">
        <v>326</v>
      </c>
      <c r="H384" s="241">
        <v>75.735</v>
      </c>
      <c r="I384" s="242"/>
      <c r="J384" s="243">
        <f>ROUND(I384*H384,2)</f>
        <v>0</v>
      </c>
      <c r="K384" s="239" t="s">
        <v>194</v>
      </c>
      <c r="L384" s="75"/>
      <c r="M384" s="244" t="s">
        <v>34</v>
      </c>
      <c r="N384" s="245" t="s">
        <v>49</v>
      </c>
      <c r="O384" s="50"/>
      <c r="P384" s="246">
        <f>O384*H384</f>
        <v>0</v>
      </c>
      <c r="Q384" s="246">
        <v>0</v>
      </c>
      <c r="R384" s="246">
        <f>Q384*H384</f>
        <v>0</v>
      </c>
      <c r="S384" s="246">
        <v>0</v>
      </c>
      <c r="T384" s="247">
        <f>S384*H384</f>
        <v>0</v>
      </c>
      <c r="AR384" s="26" t="s">
        <v>204</v>
      </c>
      <c r="AT384" s="26" t="s">
        <v>190</v>
      </c>
      <c r="AU384" s="26" t="s">
        <v>88</v>
      </c>
      <c r="AY384" s="26" t="s">
        <v>187</v>
      </c>
      <c r="BE384" s="248">
        <f>IF(N384="základní",J384,0)</f>
        <v>0</v>
      </c>
      <c r="BF384" s="248">
        <f>IF(N384="snížená",J384,0)</f>
        <v>0</v>
      </c>
      <c r="BG384" s="248">
        <f>IF(N384="zákl. přenesená",J384,0)</f>
        <v>0</v>
      </c>
      <c r="BH384" s="248">
        <f>IF(N384="sníž. přenesená",J384,0)</f>
        <v>0</v>
      </c>
      <c r="BI384" s="248">
        <f>IF(N384="nulová",J384,0)</f>
        <v>0</v>
      </c>
      <c r="BJ384" s="26" t="s">
        <v>86</v>
      </c>
      <c r="BK384" s="248">
        <f>ROUND(I384*H384,2)</f>
        <v>0</v>
      </c>
      <c r="BL384" s="26" t="s">
        <v>204</v>
      </c>
      <c r="BM384" s="26" t="s">
        <v>1854</v>
      </c>
    </row>
    <row r="385" spans="2:47" s="1" customFormat="1" ht="13.5">
      <c r="B385" s="49"/>
      <c r="C385" s="77"/>
      <c r="D385" s="253" t="s">
        <v>237</v>
      </c>
      <c r="E385" s="77"/>
      <c r="F385" s="254" t="s">
        <v>3412</v>
      </c>
      <c r="G385" s="77"/>
      <c r="H385" s="77"/>
      <c r="I385" s="207"/>
      <c r="J385" s="77"/>
      <c r="K385" s="77"/>
      <c r="L385" s="75"/>
      <c r="M385" s="255"/>
      <c r="N385" s="50"/>
      <c r="O385" s="50"/>
      <c r="P385" s="50"/>
      <c r="Q385" s="50"/>
      <c r="R385" s="50"/>
      <c r="S385" s="50"/>
      <c r="T385" s="98"/>
      <c r="AT385" s="26" t="s">
        <v>237</v>
      </c>
      <c r="AU385" s="26" t="s">
        <v>88</v>
      </c>
    </row>
    <row r="386" spans="2:65" s="1" customFormat="1" ht="25.5" customHeight="1">
      <c r="B386" s="49"/>
      <c r="C386" s="237" t="s">
        <v>1265</v>
      </c>
      <c r="D386" s="237" t="s">
        <v>190</v>
      </c>
      <c r="E386" s="238" t="s">
        <v>3413</v>
      </c>
      <c r="F386" s="239" t="s">
        <v>3414</v>
      </c>
      <c r="G386" s="240" t="s">
        <v>326</v>
      </c>
      <c r="H386" s="241">
        <v>1438.965</v>
      </c>
      <c r="I386" s="242"/>
      <c r="J386" s="243">
        <f>ROUND(I386*H386,2)</f>
        <v>0</v>
      </c>
      <c r="K386" s="239" t="s">
        <v>194</v>
      </c>
      <c r="L386" s="75"/>
      <c r="M386" s="244" t="s">
        <v>34</v>
      </c>
      <c r="N386" s="245" t="s">
        <v>49</v>
      </c>
      <c r="O386" s="50"/>
      <c r="P386" s="246">
        <f>O386*H386</f>
        <v>0</v>
      </c>
      <c r="Q386" s="246">
        <v>0</v>
      </c>
      <c r="R386" s="246">
        <f>Q386*H386</f>
        <v>0</v>
      </c>
      <c r="S386" s="246">
        <v>0</v>
      </c>
      <c r="T386" s="247">
        <f>S386*H386</f>
        <v>0</v>
      </c>
      <c r="AR386" s="26" t="s">
        <v>204</v>
      </c>
      <c r="AT386" s="26" t="s">
        <v>190</v>
      </c>
      <c r="AU386" s="26" t="s">
        <v>88</v>
      </c>
      <c r="AY386" s="26" t="s">
        <v>187</v>
      </c>
      <c r="BE386" s="248">
        <f>IF(N386="základní",J386,0)</f>
        <v>0</v>
      </c>
      <c r="BF386" s="248">
        <f>IF(N386="snížená",J386,0)</f>
        <v>0</v>
      </c>
      <c r="BG386" s="248">
        <f>IF(N386="zákl. přenesená",J386,0)</f>
        <v>0</v>
      </c>
      <c r="BH386" s="248">
        <f>IF(N386="sníž. přenesená",J386,0)</f>
        <v>0</v>
      </c>
      <c r="BI386" s="248">
        <f>IF(N386="nulová",J386,0)</f>
        <v>0</v>
      </c>
      <c r="BJ386" s="26" t="s">
        <v>86</v>
      </c>
      <c r="BK386" s="248">
        <f>ROUND(I386*H386,2)</f>
        <v>0</v>
      </c>
      <c r="BL386" s="26" t="s">
        <v>204</v>
      </c>
      <c r="BM386" s="26" t="s">
        <v>1862</v>
      </c>
    </row>
    <row r="387" spans="2:47" s="1" customFormat="1" ht="13.5">
      <c r="B387" s="49"/>
      <c r="C387" s="77"/>
      <c r="D387" s="253" t="s">
        <v>237</v>
      </c>
      <c r="E387" s="77"/>
      <c r="F387" s="254" t="s">
        <v>3412</v>
      </c>
      <c r="G387" s="77"/>
      <c r="H387" s="77"/>
      <c r="I387" s="207"/>
      <c r="J387" s="77"/>
      <c r="K387" s="77"/>
      <c r="L387" s="75"/>
      <c r="M387" s="255"/>
      <c r="N387" s="50"/>
      <c r="O387" s="50"/>
      <c r="P387" s="50"/>
      <c r="Q387" s="50"/>
      <c r="R387" s="50"/>
      <c r="S387" s="50"/>
      <c r="T387" s="98"/>
      <c r="AT387" s="26" t="s">
        <v>237</v>
      </c>
      <c r="AU387" s="26" t="s">
        <v>88</v>
      </c>
    </row>
    <row r="388" spans="2:51" s="13" customFormat="1" ht="13.5">
      <c r="B388" s="266"/>
      <c r="C388" s="267"/>
      <c r="D388" s="253" t="s">
        <v>244</v>
      </c>
      <c r="E388" s="268" t="s">
        <v>34</v>
      </c>
      <c r="F388" s="269" t="s">
        <v>3415</v>
      </c>
      <c r="G388" s="267"/>
      <c r="H388" s="270">
        <v>1438.965</v>
      </c>
      <c r="I388" s="271"/>
      <c r="J388" s="267"/>
      <c r="K388" s="267"/>
      <c r="L388" s="272"/>
      <c r="M388" s="273"/>
      <c r="N388" s="274"/>
      <c r="O388" s="274"/>
      <c r="P388" s="274"/>
      <c r="Q388" s="274"/>
      <c r="R388" s="274"/>
      <c r="S388" s="274"/>
      <c r="T388" s="275"/>
      <c r="AT388" s="276" t="s">
        <v>244</v>
      </c>
      <c r="AU388" s="276" t="s">
        <v>88</v>
      </c>
      <c r="AV388" s="13" t="s">
        <v>88</v>
      </c>
      <c r="AW388" s="13" t="s">
        <v>41</v>
      </c>
      <c r="AX388" s="13" t="s">
        <v>78</v>
      </c>
      <c r="AY388" s="276" t="s">
        <v>187</v>
      </c>
    </row>
    <row r="389" spans="2:51" s="14" customFormat="1" ht="13.5">
      <c r="B389" s="277"/>
      <c r="C389" s="278"/>
      <c r="D389" s="253" t="s">
        <v>244</v>
      </c>
      <c r="E389" s="279" t="s">
        <v>34</v>
      </c>
      <c r="F389" s="280" t="s">
        <v>251</v>
      </c>
      <c r="G389" s="278"/>
      <c r="H389" s="281">
        <v>1438.965</v>
      </c>
      <c r="I389" s="282"/>
      <c r="J389" s="278"/>
      <c r="K389" s="278"/>
      <c r="L389" s="283"/>
      <c r="M389" s="284"/>
      <c r="N389" s="285"/>
      <c r="O389" s="285"/>
      <c r="P389" s="285"/>
      <c r="Q389" s="285"/>
      <c r="R389" s="285"/>
      <c r="S389" s="285"/>
      <c r="T389" s="286"/>
      <c r="AT389" s="287" t="s">
        <v>244</v>
      </c>
      <c r="AU389" s="287" t="s">
        <v>88</v>
      </c>
      <c r="AV389" s="14" t="s">
        <v>204</v>
      </c>
      <c r="AW389" s="14" t="s">
        <v>41</v>
      </c>
      <c r="AX389" s="14" t="s">
        <v>86</v>
      </c>
      <c r="AY389" s="287" t="s">
        <v>187</v>
      </c>
    </row>
    <row r="390" spans="2:65" s="1" customFormat="1" ht="25.5" customHeight="1">
      <c r="B390" s="49"/>
      <c r="C390" s="237" t="s">
        <v>231</v>
      </c>
      <c r="D390" s="237" t="s">
        <v>190</v>
      </c>
      <c r="E390" s="238" t="s">
        <v>3416</v>
      </c>
      <c r="F390" s="239" t="s">
        <v>345</v>
      </c>
      <c r="G390" s="240" t="s">
        <v>326</v>
      </c>
      <c r="H390" s="241">
        <v>32.008</v>
      </c>
      <c r="I390" s="242"/>
      <c r="J390" s="243">
        <f>ROUND(I390*H390,2)</f>
        <v>0</v>
      </c>
      <c r="K390" s="239" t="s">
        <v>194</v>
      </c>
      <c r="L390" s="75"/>
      <c r="M390" s="244" t="s">
        <v>34</v>
      </c>
      <c r="N390" s="245" t="s">
        <v>49</v>
      </c>
      <c r="O390" s="50"/>
      <c r="P390" s="246">
        <f>O390*H390</f>
        <v>0</v>
      </c>
      <c r="Q390" s="246">
        <v>0</v>
      </c>
      <c r="R390" s="246">
        <f>Q390*H390</f>
        <v>0</v>
      </c>
      <c r="S390" s="246">
        <v>0</v>
      </c>
      <c r="T390" s="247">
        <f>S390*H390</f>
        <v>0</v>
      </c>
      <c r="AR390" s="26" t="s">
        <v>204</v>
      </c>
      <c r="AT390" s="26" t="s">
        <v>190</v>
      </c>
      <c r="AU390" s="26" t="s">
        <v>88</v>
      </c>
      <c r="AY390" s="26" t="s">
        <v>187</v>
      </c>
      <c r="BE390" s="248">
        <f>IF(N390="základní",J390,0)</f>
        <v>0</v>
      </c>
      <c r="BF390" s="248">
        <f>IF(N390="snížená",J390,0)</f>
        <v>0</v>
      </c>
      <c r="BG390" s="248">
        <f>IF(N390="zákl. přenesená",J390,0)</f>
        <v>0</v>
      </c>
      <c r="BH390" s="248">
        <f>IF(N390="sníž. přenesená",J390,0)</f>
        <v>0</v>
      </c>
      <c r="BI390" s="248">
        <f>IF(N390="nulová",J390,0)</f>
        <v>0</v>
      </c>
      <c r="BJ390" s="26" t="s">
        <v>86</v>
      </c>
      <c r="BK390" s="248">
        <f>ROUND(I390*H390,2)</f>
        <v>0</v>
      </c>
      <c r="BL390" s="26" t="s">
        <v>204</v>
      </c>
      <c r="BM390" s="26" t="s">
        <v>1873</v>
      </c>
    </row>
    <row r="391" spans="2:47" s="1" customFormat="1" ht="13.5">
      <c r="B391" s="49"/>
      <c r="C391" s="77"/>
      <c r="D391" s="253" t="s">
        <v>237</v>
      </c>
      <c r="E391" s="77"/>
      <c r="F391" s="254" t="s">
        <v>3417</v>
      </c>
      <c r="G391" s="77"/>
      <c r="H391" s="77"/>
      <c r="I391" s="207"/>
      <c r="J391" s="77"/>
      <c r="K391" s="77"/>
      <c r="L391" s="75"/>
      <c r="M391" s="255"/>
      <c r="N391" s="50"/>
      <c r="O391" s="50"/>
      <c r="P391" s="50"/>
      <c r="Q391" s="50"/>
      <c r="R391" s="50"/>
      <c r="S391" s="50"/>
      <c r="T391" s="98"/>
      <c r="AT391" s="26" t="s">
        <v>237</v>
      </c>
      <c r="AU391" s="26" t="s">
        <v>88</v>
      </c>
    </row>
    <row r="392" spans="2:65" s="1" customFormat="1" ht="25.5" customHeight="1">
      <c r="B392" s="49"/>
      <c r="C392" s="237" t="s">
        <v>1158</v>
      </c>
      <c r="D392" s="237" t="s">
        <v>190</v>
      </c>
      <c r="E392" s="238" t="s">
        <v>3418</v>
      </c>
      <c r="F392" s="239" t="s">
        <v>3419</v>
      </c>
      <c r="G392" s="240" t="s">
        <v>326</v>
      </c>
      <c r="H392" s="241">
        <v>5.108</v>
      </c>
      <c r="I392" s="242"/>
      <c r="J392" s="243">
        <f>ROUND(I392*H392,2)</f>
        <v>0</v>
      </c>
      <c r="K392" s="239" t="s">
        <v>194</v>
      </c>
      <c r="L392" s="75"/>
      <c r="M392" s="244" t="s">
        <v>34</v>
      </c>
      <c r="N392" s="245" t="s">
        <v>49</v>
      </c>
      <c r="O392" s="50"/>
      <c r="P392" s="246">
        <f>O392*H392</f>
        <v>0</v>
      </c>
      <c r="Q392" s="246">
        <v>0</v>
      </c>
      <c r="R392" s="246">
        <f>Q392*H392</f>
        <v>0</v>
      </c>
      <c r="S392" s="246">
        <v>0</v>
      </c>
      <c r="T392" s="247">
        <f>S392*H392</f>
        <v>0</v>
      </c>
      <c r="AR392" s="26" t="s">
        <v>204</v>
      </c>
      <c r="AT392" s="26" t="s">
        <v>190</v>
      </c>
      <c r="AU392" s="26" t="s">
        <v>88</v>
      </c>
      <c r="AY392" s="26" t="s">
        <v>187</v>
      </c>
      <c r="BE392" s="248">
        <f>IF(N392="základní",J392,0)</f>
        <v>0</v>
      </c>
      <c r="BF392" s="248">
        <f>IF(N392="snížená",J392,0)</f>
        <v>0</v>
      </c>
      <c r="BG392" s="248">
        <f>IF(N392="zákl. přenesená",J392,0)</f>
        <v>0</v>
      </c>
      <c r="BH392" s="248">
        <f>IF(N392="sníž. přenesená",J392,0)</f>
        <v>0</v>
      </c>
      <c r="BI392" s="248">
        <f>IF(N392="nulová",J392,0)</f>
        <v>0</v>
      </c>
      <c r="BJ392" s="26" t="s">
        <v>86</v>
      </c>
      <c r="BK392" s="248">
        <f>ROUND(I392*H392,2)</f>
        <v>0</v>
      </c>
      <c r="BL392" s="26" t="s">
        <v>204</v>
      </c>
      <c r="BM392" s="26" t="s">
        <v>1881</v>
      </c>
    </row>
    <row r="393" spans="2:47" s="1" customFormat="1" ht="13.5">
      <c r="B393" s="49"/>
      <c r="C393" s="77"/>
      <c r="D393" s="253" t="s">
        <v>237</v>
      </c>
      <c r="E393" s="77"/>
      <c r="F393" s="254" t="s">
        <v>3417</v>
      </c>
      <c r="G393" s="77"/>
      <c r="H393" s="77"/>
      <c r="I393" s="207"/>
      <c r="J393" s="77"/>
      <c r="K393" s="77"/>
      <c r="L393" s="75"/>
      <c r="M393" s="255"/>
      <c r="N393" s="50"/>
      <c r="O393" s="50"/>
      <c r="P393" s="50"/>
      <c r="Q393" s="50"/>
      <c r="R393" s="50"/>
      <c r="S393" s="50"/>
      <c r="T393" s="98"/>
      <c r="AT393" s="26" t="s">
        <v>237</v>
      </c>
      <c r="AU393" s="26" t="s">
        <v>88</v>
      </c>
    </row>
    <row r="394" spans="2:65" s="1" customFormat="1" ht="25.5" customHeight="1">
      <c r="B394" s="49"/>
      <c r="C394" s="237" t="s">
        <v>239</v>
      </c>
      <c r="D394" s="237" t="s">
        <v>190</v>
      </c>
      <c r="E394" s="238" t="s">
        <v>3420</v>
      </c>
      <c r="F394" s="239" t="s">
        <v>505</v>
      </c>
      <c r="G394" s="240" t="s">
        <v>326</v>
      </c>
      <c r="H394" s="241">
        <v>38.619</v>
      </c>
      <c r="I394" s="242"/>
      <c r="J394" s="243">
        <f>ROUND(I394*H394,2)</f>
        <v>0</v>
      </c>
      <c r="K394" s="239" t="s">
        <v>194</v>
      </c>
      <c r="L394" s="75"/>
      <c r="M394" s="244" t="s">
        <v>34</v>
      </c>
      <c r="N394" s="245" t="s">
        <v>49</v>
      </c>
      <c r="O394" s="50"/>
      <c r="P394" s="246">
        <f>O394*H394</f>
        <v>0</v>
      </c>
      <c r="Q394" s="246">
        <v>0</v>
      </c>
      <c r="R394" s="246">
        <f>Q394*H394</f>
        <v>0</v>
      </c>
      <c r="S394" s="246">
        <v>0</v>
      </c>
      <c r="T394" s="247">
        <f>S394*H394</f>
        <v>0</v>
      </c>
      <c r="AR394" s="26" t="s">
        <v>204</v>
      </c>
      <c r="AT394" s="26" t="s">
        <v>190</v>
      </c>
      <c r="AU394" s="26" t="s">
        <v>88</v>
      </c>
      <c r="AY394" s="26" t="s">
        <v>187</v>
      </c>
      <c r="BE394" s="248">
        <f>IF(N394="základní",J394,0)</f>
        <v>0</v>
      </c>
      <c r="BF394" s="248">
        <f>IF(N394="snížená",J394,0)</f>
        <v>0</v>
      </c>
      <c r="BG394" s="248">
        <f>IF(N394="zákl. přenesená",J394,0)</f>
        <v>0</v>
      </c>
      <c r="BH394" s="248">
        <f>IF(N394="sníž. přenesená",J394,0)</f>
        <v>0</v>
      </c>
      <c r="BI394" s="248">
        <f>IF(N394="nulová",J394,0)</f>
        <v>0</v>
      </c>
      <c r="BJ394" s="26" t="s">
        <v>86</v>
      </c>
      <c r="BK394" s="248">
        <f>ROUND(I394*H394,2)</f>
        <v>0</v>
      </c>
      <c r="BL394" s="26" t="s">
        <v>204</v>
      </c>
      <c r="BM394" s="26" t="s">
        <v>1889</v>
      </c>
    </row>
    <row r="395" spans="2:47" s="1" customFormat="1" ht="13.5">
      <c r="B395" s="49"/>
      <c r="C395" s="77"/>
      <c r="D395" s="253" t="s">
        <v>237</v>
      </c>
      <c r="E395" s="77"/>
      <c r="F395" s="254" t="s">
        <v>3417</v>
      </c>
      <c r="G395" s="77"/>
      <c r="H395" s="77"/>
      <c r="I395" s="207"/>
      <c r="J395" s="77"/>
      <c r="K395" s="77"/>
      <c r="L395" s="75"/>
      <c r="M395" s="255"/>
      <c r="N395" s="50"/>
      <c r="O395" s="50"/>
      <c r="P395" s="50"/>
      <c r="Q395" s="50"/>
      <c r="R395" s="50"/>
      <c r="S395" s="50"/>
      <c r="T395" s="98"/>
      <c r="AT395" s="26" t="s">
        <v>237</v>
      </c>
      <c r="AU395" s="26" t="s">
        <v>88</v>
      </c>
    </row>
    <row r="396" spans="2:63" s="11" customFormat="1" ht="37.4" customHeight="1">
      <c r="B396" s="221"/>
      <c r="C396" s="222"/>
      <c r="D396" s="223" t="s">
        <v>77</v>
      </c>
      <c r="E396" s="224" t="s">
        <v>360</v>
      </c>
      <c r="F396" s="224" t="s">
        <v>361</v>
      </c>
      <c r="G396" s="222"/>
      <c r="H396" s="222"/>
      <c r="I396" s="225"/>
      <c r="J396" s="226">
        <f>BK396</f>
        <v>0</v>
      </c>
      <c r="K396" s="222"/>
      <c r="L396" s="227"/>
      <c r="M396" s="228"/>
      <c r="N396" s="229"/>
      <c r="O396" s="229"/>
      <c r="P396" s="230">
        <f>P397</f>
        <v>0</v>
      </c>
      <c r="Q396" s="229"/>
      <c r="R396" s="230">
        <f>R397</f>
        <v>0.026010000000000002</v>
      </c>
      <c r="S396" s="229"/>
      <c r="T396" s="231">
        <f>T397</f>
        <v>0</v>
      </c>
      <c r="AR396" s="232" t="s">
        <v>88</v>
      </c>
      <c r="AT396" s="233" t="s">
        <v>77</v>
      </c>
      <c r="AU396" s="233" t="s">
        <v>78</v>
      </c>
      <c r="AY396" s="232" t="s">
        <v>187</v>
      </c>
      <c r="BK396" s="234">
        <f>BK397</f>
        <v>0</v>
      </c>
    </row>
    <row r="397" spans="2:63" s="11" customFormat="1" ht="19.9" customHeight="1">
      <c r="B397" s="221"/>
      <c r="C397" s="222"/>
      <c r="D397" s="223" t="s">
        <v>77</v>
      </c>
      <c r="E397" s="235" t="s">
        <v>3030</v>
      </c>
      <c r="F397" s="235" t="s">
        <v>3421</v>
      </c>
      <c r="G397" s="222"/>
      <c r="H397" s="222"/>
      <c r="I397" s="225"/>
      <c r="J397" s="236">
        <f>BK397</f>
        <v>0</v>
      </c>
      <c r="K397" s="222"/>
      <c r="L397" s="227"/>
      <c r="M397" s="228"/>
      <c r="N397" s="229"/>
      <c r="O397" s="229"/>
      <c r="P397" s="230">
        <f>SUM(P398:P404)</f>
        <v>0</v>
      </c>
      <c r="Q397" s="229"/>
      <c r="R397" s="230">
        <f>SUM(R398:R404)</f>
        <v>0.026010000000000002</v>
      </c>
      <c r="S397" s="229"/>
      <c r="T397" s="231">
        <f>SUM(T398:T404)</f>
        <v>0</v>
      </c>
      <c r="AR397" s="232" t="s">
        <v>88</v>
      </c>
      <c r="AT397" s="233" t="s">
        <v>77</v>
      </c>
      <c r="AU397" s="233" t="s">
        <v>86</v>
      </c>
      <c r="AY397" s="232" t="s">
        <v>187</v>
      </c>
      <c r="BK397" s="234">
        <f>SUM(BK398:BK404)</f>
        <v>0</v>
      </c>
    </row>
    <row r="398" spans="2:65" s="1" customFormat="1" ht="16.5" customHeight="1">
      <c r="B398" s="49"/>
      <c r="C398" s="237" t="s">
        <v>305</v>
      </c>
      <c r="D398" s="237" t="s">
        <v>190</v>
      </c>
      <c r="E398" s="238" t="s">
        <v>3422</v>
      </c>
      <c r="F398" s="239" t="s">
        <v>3423</v>
      </c>
      <c r="G398" s="240" t="s">
        <v>393</v>
      </c>
      <c r="H398" s="241">
        <v>9</v>
      </c>
      <c r="I398" s="242"/>
      <c r="J398" s="243">
        <f>ROUND(I398*H398,2)</f>
        <v>0</v>
      </c>
      <c r="K398" s="239" t="s">
        <v>194</v>
      </c>
      <c r="L398" s="75"/>
      <c r="M398" s="244" t="s">
        <v>34</v>
      </c>
      <c r="N398" s="245" t="s">
        <v>49</v>
      </c>
      <c r="O398" s="50"/>
      <c r="P398" s="246">
        <f>O398*H398</f>
        <v>0</v>
      </c>
      <c r="Q398" s="246">
        <v>0.00189</v>
      </c>
      <c r="R398" s="246">
        <f>Q398*H398</f>
        <v>0.01701</v>
      </c>
      <c r="S398" s="246">
        <v>0</v>
      </c>
      <c r="T398" s="247">
        <f>S398*H398</f>
        <v>0</v>
      </c>
      <c r="AR398" s="26" t="s">
        <v>338</v>
      </c>
      <c r="AT398" s="26" t="s">
        <v>190</v>
      </c>
      <c r="AU398" s="26" t="s">
        <v>88</v>
      </c>
      <c r="AY398" s="26" t="s">
        <v>187</v>
      </c>
      <c r="BE398" s="248">
        <f>IF(N398="základní",J398,0)</f>
        <v>0</v>
      </c>
      <c r="BF398" s="248">
        <f>IF(N398="snížená",J398,0)</f>
        <v>0</v>
      </c>
      <c r="BG398" s="248">
        <f>IF(N398="zákl. přenesená",J398,0)</f>
        <v>0</v>
      </c>
      <c r="BH398" s="248">
        <f>IF(N398="sníž. přenesená",J398,0)</f>
        <v>0</v>
      </c>
      <c r="BI398" s="248">
        <f>IF(N398="nulová",J398,0)</f>
        <v>0</v>
      </c>
      <c r="BJ398" s="26" t="s">
        <v>86</v>
      </c>
      <c r="BK398" s="248">
        <f>ROUND(I398*H398,2)</f>
        <v>0</v>
      </c>
      <c r="BL398" s="26" t="s">
        <v>338</v>
      </c>
      <c r="BM398" s="26" t="s">
        <v>1899</v>
      </c>
    </row>
    <row r="399" spans="2:47" s="1" customFormat="1" ht="13.5">
      <c r="B399" s="49"/>
      <c r="C399" s="77"/>
      <c r="D399" s="253" t="s">
        <v>237</v>
      </c>
      <c r="E399" s="77"/>
      <c r="F399" s="254" t="s">
        <v>3424</v>
      </c>
      <c r="G399" s="77"/>
      <c r="H399" s="77"/>
      <c r="I399" s="207"/>
      <c r="J399" s="77"/>
      <c r="K399" s="77"/>
      <c r="L399" s="75"/>
      <c r="M399" s="255"/>
      <c r="N399" s="50"/>
      <c r="O399" s="50"/>
      <c r="P399" s="50"/>
      <c r="Q399" s="50"/>
      <c r="R399" s="50"/>
      <c r="S399" s="50"/>
      <c r="T399" s="98"/>
      <c r="AT399" s="26" t="s">
        <v>237</v>
      </c>
      <c r="AU399" s="26" t="s">
        <v>88</v>
      </c>
    </row>
    <row r="400" spans="2:51" s="13" customFormat="1" ht="13.5">
      <c r="B400" s="266"/>
      <c r="C400" s="267"/>
      <c r="D400" s="253" t="s">
        <v>244</v>
      </c>
      <c r="E400" s="268" t="s">
        <v>34</v>
      </c>
      <c r="F400" s="269" t="s">
        <v>3425</v>
      </c>
      <c r="G400" s="267"/>
      <c r="H400" s="270">
        <v>9</v>
      </c>
      <c r="I400" s="271"/>
      <c r="J400" s="267"/>
      <c r="K400" s="267"/>
      <c r="L400" s="272"/>
      <c r="M400" s="273"/>
      <c r="N400" s="274"/>
      <c r="O400" s="274"/>
      <c r="P400" s="274"/>
      <c r="Q400" s="274"/>
      <c r="R400" s="274"/>
      <c r="S400" s="274"/>
      <c r="T400" s="275"/>
      <c r="AT400" s="276" t="s">
        <v>244</v>
      </c>
      <c r="AU400" s="276" t="s">
        <v>88</v>
      </c>
      <c r="AV400" s="13" t="s">
        <v>88</v>
      </c>
      <c r="AW400" s="13" t="s">
        <v>41</v>
      </c>
      <c r="AX400" s="13" t="s">
        <v>78</v>
      </c>
      <c r="AY400" s="276" t="s">
        <v>187</v>
      </c>
    </row>
    <row r="401" spans="2:51" s="14" customFormat="1" ht="13.5">
      <c r="B401" s="277"/>
      <c r="C401" s="278"/>
      <c r="D401" s="253" t="s">
        <v>244</v>
      </c>
      <c r="E401" s="279" t="s">
        <v>34</v>
      </c>
      <c r="F401" s="280" t="s">
        <v>251</v>
      </c>
      <c r="G401" s="278"/>
      <c r="H401" s="281">
        <v>9</v>
      </c>
      <c r="I401" s="282"/>
      <c r="J401" s="278"/>
      <c r="K401" s="278"/>
      <c r="L401" s="283"/>
      <c r="M401" s="284"/>
      <c r="N401" s="285"/>
      <c r="O401" s="285"/>
      <c r="P401" s="285"/>
      <c r="Q401" s="285"/>
      <c r="R401" s="285"/>
      <c r="S401" s="285"/>
      <c r="T401" s="286"/>
      <c r="AT401" s="287" t="s">
        <v>244</v>
      </c>
      <c r="AU401" s="287" t="s">
        <v>88</v>
      </c>
      <c r="AV401" s="14" t="s">
        <v>204</v>
      </c>
      <c r="AW401" s="14" t="s">
        <v>41</v>
      </c>
      <c r="AX401" s="14" t="s">
        <v>86</v>
      </c>
      <c r="AY401" s="287" t="s">
        <v>187</v>
      </c>
    </row>
    <row r="402" spans="2:65" s="1" customFormat="1" ht="25.5" customHeight="1">
      <c r="B402" s="49"/>
      <c r="C402" s="237" t="s">
        <v>1287</v>
      </c>
      <c r="D402" s="237" t="s">
        <v>190</v>
      </c>
      <c r="E402" s="238" t="s">
        <v>3426</v>
      </c>
      <c r="F402" s="239" t="s">
        <v>3427</v>
      </c>
      <c r="G402" s="240" t="s">
        <v>578</v>
      </c>
      <c r="H402" s="241">
        <v>6</v>
      </c>
      <c r="I402" s="242"/>
      <c r="J402" s="243">
        <f>ROUND(I402*H402,2)</f>
        <v>0</v>
      </c>
      <c r="K402" s="239" t="s">
        <v>194</v>
      </c>
      <c r="L402" s="75"/>
      <c r="M402" s="244" t="s">
        <v>34</v>
      </c>
      <c r="N402" s="245" t="s">
        <v>49</v>
      </c>
      <c r="O402" s="50"/>
      <c r="P402" s="246">
        <f>O402*H402</f>
        <v>0</v>
      </c>
      <c r="Q402" s="246">
        <v>0.0015</v>
      </c>
      <c r="R402" s="246">
        <f>Q402*H402</f>
        <v>0.009000000000000001</v>
      </c>
      <c r="S402" s="246">
        <v>0</v>
      </c>
      <c r="T402" s="247">
        <f>S402*H402</f>
        <v>0</v>
      </c>
      <c r="AR402" s="26" t="s">
        <v>338</v>
      </c>
      <c r="AT402" s="26" t="s">
        <v>190</v>
      </c>
      <c r="AU402" s="26" t="s">
        <v>88</v>
      </c>
      <c r="AY402" s="26" t="s">
        <v>187</v>
      </c>
      <c r="BE402" s="248">
        <f>IF(N402="základní",J402,0)</f>
        <v>0</v>
      </c>
      <c r="BF402" s="248">
        <f>IF(N402="snížená",J402,0)</f>
        <v>0</v>
      </c>
      <c r="BG402" s="248">
        <f>IF(N402="zákl. přenesená",J402,0)</f>
        <v>0</v>
      </c>
      <c r="BH402" s="248">
        <f>IF(N402="sníž. přenesená",J402,0)</f>
        <v>0</v>
      </c>
      <c r="BI402" s="248">
        <f>IF(N402="nulová",J402,0)</f>
        <v>0</v>
      </c>
      <c r="BJ402" s="26" t="s">
        <v>86</v>
      </c>
      <c r="BK402" s="248">
        <f>ROUND(I402*H402,2)</f>
        <v>0</v>
      </c>
      <c r="BL402" s="26" t="s">
        <v>338</v>
      </c>
      <c r="BM402" s="26" t="s">
        <v>1907</v>
      </c>
    </row>
    <row r="403" spans="2:65" s="1" customFormat="1" ht="38.25" customHeight="1">
      <c r="B403" s="49"/>
      <c r="C403" s="237" t="s">
        <v>1304</v>
      </c>
      <c r="D403" s="237" t="s">
        <v>190</v>
      </c>
      <c r="E403" s="238" t="s">
        <v>3428</v>
      </c>
      <c r="F403" s="239" t="s">
        <v>3429</v>
      </c>
      <c r="G403" s="240" t="s">
        <v>326</v>
      </c>
      <c r="H403" s="241">
        <v>0.026</v>
      </c>
      <c r="I403" s="242"/>
      <c r="J403" s="243">
        <f>ROUND(I403*H403,2)</f>
        <v>0</v>
      </c>
      <c r="K403" s="239" t="s">
        <v>194</v>
      </c>
      <c r="L403" s="75"/>
      <c r="M403" s="244" t="s">
        <v>34</v>
      </c>
      <c r="N403" s="245" t="s">
        <v>49</v>
      </c>
      <c r="O403" s="50"/>
      <c r="P403" s="246">
        <f>O403*H403</f>
        <v>0</v>
      </c>
      <c r="Q403" s="246">
        <v>0</v>
      </c>
      <c r="R403" s="246">
        <f>Q403*H403</f>
        <v>0</v>
      </c>
      <c r="S403" s="246">
        <v>0</v>
      </c>
      <c r="T403" s="247">
        <f>S403*H403</f>
        <v>0</v>
      </c>
      <c r="AR403" s="26" t="s">
        <v>338</v>
      </c>
      <c r="AT403" s="26" t="s">
        <v>190</v>
      </c>
      <c r="AU403" s="26" t="s">
        <v>88</v>
      </c>
      <c r="AY403" s="26" t="s">
        <v>187</v>
      </c>
      <c r="BE403" s="248">
        <f>IF(N403="základní",J403,0)</f>
        <v>0</v>
      </c>
      <c r="BF403" s="248">
        <f>IF(N403="snížená",J403,0)</f>
        <v>0</v>
      </c>
      <c r="BG403" s="248">
        <f>IF(N403="zákl. přenesená",J403,0)</f>
        <v>0</v>
      </c>
      <c r="BH403" s="248">
        <f>IF(N403="sníž. přenesená",J403,0)</f>
        <v>0</v>
      </c>
      <c r="BI403" s="248">
        <f>IF(N403="nulová",J403,0)</f>
        <v>0</v>
      </c>
      <c r="BJ403" s="26" t="s">
        <v>86</v>
      </c>
      <c r="BK403" s="248">
        <f>ROUND(I403*H403,2)</f>
        <v>0</v>
      </c>
      <c r="BL403" s="26" t="s">
        <v>338</v>
      </c>
      <c r="BM403" s="26" t="s">
        <v>1915</v>
      </c>
    </row>
    <row r="404" spans="2:47" s="1" customFormat="1" ht="13.5">
      <c r="B404" s="49"/>
      <c r="C404" s="77"/>
      <c r="D404" s="253" t="s">
        <v>237</v>
      </c>
      <c r="E404" s="77"/>
      <c r="F404" s="254" t="s">
        <v>1308</v>
      </c>
      <c r="G404" s="77"/>
      <c r="H404" s="77"/>
      <c r="I404" s="207"/>
      <c r="J404" s="77"/>
      <c r="K404" s="77"/>
      <c r="L404" s="75"/>
      <c r="M404" s="255"/>
      <c r="N404" s="50"/>
      <c r="O404" s="50"/>
      <c r="P404" s="50"/>
      <c r="Q404" s="50"/>
      <c r="R404" s="50"/>
      <c r="S404" s="50"/>
      <c r="T404" s="98"/>
      <c r="AT404" s="26" t="s">
        <v>237</v>
      </c>
      <c r="AU404" s="26" t="s">
        <v>88</v>
      </c>
    </row>
    <row r="405" spans="2:63" s="11" customFormat="1" ht="37.4" customHeight="1">
      <c r="B405" s="221"/>
      <c r="C405" s="222"/>
      <c r="D405" s="223" t="s">
        <v>77</v>
      </c>
      <c r="E405" s="224" t="s">
        <v>2145</v>
      </c>
      <c r="F405" s="224" t="s">
        <v>2146</v>
      </c>
      <c r="G405" s="222"/>
      <c r="H405" s="222"/>
      <c r="I405" s="225"/>
      <c r="J405" s="226">
        <f>BK405</f>
        <v>0</v>
      </c>
      <c r="K405" s="222"/>
      <c r="L405" s="227"/>
      <c r="M405" s="228"/>
      <c r="N405" s="229"/>
      <c r="O405" s="229"/>
      <c r="P405" s="230">
        <f>SUM(P406:P408)</f>
        <v>0</v>
      </c>
      <c r="Q405" s="229"/>
      <c r="R405" s="230">
        <f>SUM(R406:R408)</f>
        <v>0</v>
      </c>
      <c r="S405" s="229"/>
      <c r="T405" s="231">
        <f>SUM(T406:T408)</f>
        <v>0</v>
      </c>
      <c r="AR405" s="232" t="s">
        <v>204</v>
      </c>
      <c r="AT405" s="233" t="s">
        <v>77</v>
      </c>
      <c r="AU405" s="233" t="s">
        <v>78</v>
      </c>
      <c r="AY405" s="232" t="s">
        <v>187</v>
      </c>
      <c r="BK405" s="234">
        <f>SUM(BK406:BK408)</f>
        <v>0</v>
      </c>
    </row>
    <row r="406" spans="2:65" s="1" customFormat="1" ht="16.5" customHeight="1">
      <c r="B406" s="49"/>
      <c r="C406" s="237" t="s">
        <v>1311</v>
      </c>
      <c r="D406" s="237" t="s">
        <v>190</v>
      </c>
      <c r="E406" s="238" t="s">
        <v>3430</v>
      </c>
      <c r="F406" s="239" t="s">
        <v>3431</v>
      </c>
      <c r="G406" s="240" t="s">
        <v>3432</v>
      </c>
      <c r="H406" s="241">
        <v>0.1</v>
      </c>
      <c r="I406" s="242"/>
      <c r="J406" s="243">
        <f>ROUND(I406*H406,2)</f>
        <v>0</v>
      </c>
      <c r="K406" s="239" t="s">
        <v>34</v>
      </c>
      <c r="L406" s="75"/>
      <c r="M406" s="244" t="s">
        <v>34</v>
      </c>
      <c r="N406" s="245" t="s">
        <v>49</v>
      </c>
      <c r="O406" s="50"/>
      <c r="P406" s="246">
        <f>O406*H406</f>
        <v>0</v>
      </c>
      <c r="Q406" s="246">
        <v>0</v>
      </c>
      <c r="R406" s="246">
        <f>Q406*H406</f>
        <v>0</v>
      </c>
      <c r="S406" s="246">
        <v>0</v>
      </c>
      <c r="T406" s="247">
        <f>S406*H406</f>
        <v>0</v>
      </c>
      <c r="AR406" s="26" t="s">
        <v>3433</v>
      </c>
      <c r="AT406" s="26" t="s">
        <v>190</v>
      </c>
      <c r="AU406" s="26" t="s">
        <v>86</v>
      </c>
      <c r="AY406" s="26" t="s">
        <v>187</v>
      </c>
      <c r="BE406" s="248">
        <f>IF(N406="základní",J406,0)</f>
        <v>0</v>
      </c>
      <c r="BF406" s="248">
        <f>IF(N406="snížená",J406,0)</f>
        <v>0</v>
      </c>
      <c r="BG406" s="248">
        <f>IF(N406="zákl. přenesená",J406,0)</f>
        <v>0</v>
      </c>
      <c r="BH406" s="248">
        <f>IF(N406="sníž. přenesená",J406,0)</f>
        <v>0</v>
      </c>
      <c r="BI406" s="248">
        <f>IF(N406="nulová",J406,0)</f>
        <v>0</v>
      </c>
      <c r="BJ406" s="26" t="s">
        <v>86</v>
      </c>
      <c r="BK406" s="248">
        <f>ROUND(I406*H406,2)</f>
        <v>0</v>
      </c>
      <c r="BL406" s="26" t="s">
        <v>3433</v>
      </c>
      <c r="BM406" s="26" t="s">
        <v>1923</v>
      </c>
    </row>
    <row r="407" spans="2:65" s="1" customFormat="1" ht="16.5" customHeight="1">
      <c r="B407" s="49"/>
      <c r="C407" s="237" t="s">
        <v>1318</v>
      </c>
      <c r="D407" s="237" t="s">
        <v>190</v>
      </c>
      <c r="E407" s="238" t="s">
        <v>3434</v>
      </c>
      <c r="F407" s="239" t="s">
        <v>3435</v>
      </c>
      <c r="G407" s="240" t="s">
        <v>2216</v>
      </c>
      <c r="H407" s="241">
        <v>1</v>
      </c>
      <c r="I407" s="242"/>
      <c r="J407" s="243">
        <f>ROUND(I407*H407,2)</f>
        <v>0</v>
      </c>
      <c r="K407" s="239" t="s">
        <v>34</v>
      </c>
      <c r="L407" s="75"/>
      <c r="M407" s="244" t="s">
        <v>34</v>
      </c>
      <c r="N407" s="245" t="s">
        <v>49</v>
      </c>
      <c r="O407" s="50"/>
      <c r="P407" s="246">
        <f>O407*H407</f>
        <v>0</v>
      </c>
      <c r="Q407" s="246">
        <v>0</v>
      </c>
      <c r="R407" s="246">
        <f>Q407*H407</f>
        <v>0</v>
      </c>
      <c r="S407" s="246">
        <v>0</v>
      </c>
      <c r="T407" s="247">
        <f>S407*H407</f>
        <v>0</v>
      </c>
      <c r="AR407" s="26" t="s">
        <v>3433</v>
      </c>
      <c r="AT407" s="26" t="s">
        <v>190</v>
      </c>
      <c r="AU407" s="26" t="s">
        <v>86</v>
      </c>
      <c r="AY407" s="26" t="s">
        <v>187</v>
      </c>
      <c r="BE407" s="248">
        <f>IF(N407="základní",J407,0)</f>
        <v>0</v>
      </c>
      <c r="BF407" s="248">
        <f>IF(N407="snížená",J407,0)</f>
        <v>0</v>
      </c>
      <c r="BG407" s="248">
        <f>IF(N407="zákl. přenesená",J407,0)</f>
        <v>0</v>
      </c>
      <c r="BH407" s="248">
        <f>IF(N407="sníž. přenesená",J407,0)</f>
        <v>0</v>
      </c>
      <c r="BI407" s="248">
        <f>IF(N407="nulová",J407,0)</f>
        <v>0</v>
      </c>
      <c r="BJ407" s="26" t="s">
        <v>86</v>
      </c>
      <c r="BK407" s="248">
        <f>ROUND(I407*H407,2)</f>
        <v>0</v>
      </c>
      <c r="BL407" s="26" t="s">
        <v>3433</v>
      </c>
      <c r="BM407" s="26" t="s">
        <v>1931</v>
      </c>
    </row>
    <row r="408" spans="2:65" s="1" customFormat="1" ht="16.5" customHeight="1">
      <c r="B408" s="49"/>
      <c r="C408" s="237" t="s">
        <v>1323</v>
      </c>
      <c r="D408" s="237" t="s">
        <v>190</v>
      </c>
      <c r="E408" s="238" t="s">
        <v>3436</v>
      </c>
      <c r="F408" s="239" t="s">
        <v>3437</v>
      </c>
      <c r="G408" s="240" t="s">
        <v>2216</v>
      </c>
      <c r="H408" s="241">
        <v>1</v>
      </c>
      <c r="I408" s="242"/>
      <c r="J408" s="243">
        <f>ROUND(I408*H408,2)</f>
        <v>0</v>
      </c>
      <c r="K408" s="239" t="s">
        <v>34</v>
      </c>
      <c r="L408" s="75"/>
      <c r="M408" s="244" t="s">
        <v>34</v>
      </c>
      <c r="N408" s="249" t="s">
        <v>49</v>
      </c>
      <c r="O408" s="250"/>
      <c r="P408" s="251">
        <f>O408*H408</f>
        <v>0</v>
      </c>
      <c r="Q408" s="251">
        <v>0</v>
      </c>
      <c r="R408" s="251">
        <f>Q408*H408</f>
        <v>0</v>
      </c>
      <c r="S408" s="251">
        <v>0</v>
      </c>
      <c r="T408" s="252">
        <f>S408*H408</f>
        <v>0</v>
      </c>
      <c r="AR408" s="26" t="s">
        <v>3433</v>
      </c>
      <c r="AT408" s="26" t="s">
        <v>190</v>
      </c>
      <c r="AU408" s="26" t="s">
        <v>86</v>
      </c>
      <c r="AY408" s="26" t="s">
        <v>187</v>
      </c>
      <c r="BE408" s="248">
        <f>IF(N408="základní",J408,0)</f>
        <v>0</v>
      </c>
      <c r="BF408" s="248">
        <f>IF(N408="snížená",J408,0)</f>
        <v>0</v>
      </c>
      <c r="BG408" s="248">
        <f>IF(N408="zákl. přenesená",J408,0)</f>
        <v>0</v>
      </c>
      <c r="BH408" s="248">
        <f>IF(N408="sníž. přenesená",J408,0)</f>
        <v>0</v>
      </c>
      <c r="BI408" s="248">
        <f>IF(N408="nulová",J408,0)</f>
        <v>0</v>
      </c>
      <c r="BJ408" s="26" t="s">
        <v>86</v>
      </c>
      <c r="BK408" s="248">
        <f>ROUND(I408*H408,2)</f>
        <v>0</v>
      </c>
      <c r="BL408" s="26" t="s">
        <v>3433</v>
      </c>
      <c r="BM408" s="26" t="s">
        <v>1939</v>
      </c>
    </row>
    <row r="409" spans="2:12" s="1" customFormat="1" ht="6.95" customHeight="1">
      <c r="B409" s="70"/>
      <c r="C409" s="71"/>
      <c r="D409" s="71"/>
      <c r="E409" s="71"/>
      <c r="F409" s="71"/>
      <c r="G409" s="71"/>
      <c r="H409" s="71"/>
      <c r="I409" s="182"/>
      <c r="J409" s="71"/>
      <c r="K409" s="71"/>
      <c r="L409" s="75"/>
    </row>
  </sheetData>
  <sheetProtection password="CC35" sheet="1" objects="1" scenarios="1" formatColumns="0" formatRows="0" autoFilter="0"/>
  <autoFilter ref="C99:K408"/>
  <mergeCells count="16">
    <mergeCell ref="E7:H7"/>
    <mergeCell ref="E11:H11"/>
    <mergeCell ref="E9:H9"/>
    <mergeCell ref="E13:H13"/>
    <mergeCell ref="E28:H28"/>
    <mergeCell ref="E49:H49"/>
    <mergeCell ref="E53:H53"/>
    <mergeCell ref="E51:H51"/>
    <mergeCell ref="E55:H55"/>
    <mergeCell ref="J59:J60"/>
    <mergeCell ref="E86:H86"/>
    <mergeCell ref="E90:H90"/>
    <mergeCell ref="E88:H88"/>
    <mergeCell ref="E92:H92"/>
    <mergeCell ref="G1:H1"/>
    <mergeCell ref="L2:V2"/>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1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117</v>
      </c>
    </row>
    <row r="3" spans="2:46" ht="6.95" customHeight="1">
      <c r="B3" s="27"/>
      <c r="C3" s="28"/>
      <c r="D3" s="28"/>
      <c r="E3" s="28"/>
      <c r="F3" s="28"/>
      <c r="G3" s="28"/>
      <c r="H3" s="28"/>
      <c r="I3" s="157"/>
      <c r="J3" s="28"/>
      <c r="K3" s="29"/>
      <c r="AT3" s="26" t="s">
        <v>88</v>
      </c>
    </row>
    <row r="4" spans="2:46" ht="36.95" customHeight="1">
      <c r="B4" s="30"/>
      <c r="C4" s="31"/>
      <c r="D4" s="32" t="s">
        <v>159</v>
      </c>
      <c r="E4" s="31"/>
      <c r="F4" s="31"/>
      <c r="G4" s="31"/>
      <c r="H4" s="31"/>
      <c r="I4" s="158"/>
      <c r="J4" s="31"/>
      <c r="K4" s="33"/>
      <c r="M4" s="34" t="s">
        <v>12</v>
      </c>
      <c r="AT4" s="26" t="s">
        <v>6</v>
      </c>
    </row>
    <row r="5" spans="2:11" ht="6.95" customHeight="1">
      <c r="B5" s="30"/>
      <c r="C5" s="31"/>
      <c r="D5" s="31"/>
      <c r="E5" s="31"/>
      <c r="F5" s="31"/>
      <c r="G5" s="31"/>
      <c r="H5" s="31"/>
      <c r="I5" s="158"/>
      <c r="J5" s="31"/>
      <c r="K5" s="33"/>
    </row>
    <row r="6" spans="2:11" ht="13.5">
      <c r="B6" s="30"/>
      <c r="C6" s="31"/>
      <c r="D6" s="42" t="s">
        <v>18</v>
      </c>
      <c r="E6" s="31"/>
      <c r="F6" s="31"/>
      <c r="G6" s="31"/>
      <c r="H6" s="31"/>
      <c r="I6" s="158"/>
      <c r="J6" s="31"/>
      <c r="K6" s="33"/>
    </row>
    <row r="7" spans="2:11" ht="16.5" customHeight="1">
      <c r="B7" s="30"/>
      <c r="C7" s="31"/>
      <c r="D7" s="31"/>
      <c r="E7" s="159" t="str">
        <f>'Rekapitulace stavby'!K6</f>
        <v>Městská knihovna</v>
      </c>
      <c r="F7" s="42"/>
      <c r="G7" s="42"/>
      <c r="H7" s="42"/>
      <c r="I7" s="158"/>
      <c r="J7" s="31"/>
      <c r="K7" s="33"/>
    </row>
    <row r="8" spans="2:11" ht="13.5">
      <c r="B8" s="30"/>
      <c r="C8" s="31"/>
      <c r="D8" s="42" t="s">
        <v>160</v>
      </c>
      <c r="E8" s="31"/>
      <c r="F8" s="31"/>
      <c r="G8" s="31"/>
      <c r="H8" s="31"/>
      <c r="I8" s="158"/>
      <c r="J8" s="31"/>
      <c r="K8" s="33"/>
    </row>
    <row r="9" spans="2:11" ht="16.5" customHeight="1">
      <c r="B9" s="30"/>
      <c r="C9" s="31"/>
      <c r="D9" s="31"/>
      <c r="E9" s="159" t="s">
        <v>436</v>
      </c>
      <c r="F9" s="31"/>
      <c r="G9" s="31"/>
      <c r="H9" s="31"/>
      <c r="I9" s="158"/>
      <c r="J9" s="31"/>
      <c r="K9" s="33"/>
    </row>
    <row r="10" spans="2:11" ht="13.5">
      <c r="B10" s="30"/>
      <c r="C10" s="31"/>
      <c r="D10" s="42" t="s">
        <v>437</v>
      </c>
      <c r="E10" s="31"/>
      <c r="F10" s="31"/>
      <c r="G10" s="31"/>
      <c r="H10" s="31"/>
      <c r="I10" s="158"/>
      <c r="J10" s="31"/>
      <c r="K10" s="33"/>
    </row>
    <row r="11" spans="2:11" s="1" customFormat="1" ht="16.5" customHeight="1">
      <c r="B11" s="49"/>
      <c r="C11" s="50"/>
      <c r="D11" s="50"/>
      <c r="E11" s="58" t="s">
        <v>3127</v>
      </c>
      <c r="F11" s="50"/>
      <c r="G11" s="50"/>
      <c r="H11" s="50"/>
      <c r="I11" s="160"/>
      <c r="J11" s="50"/>
      <c r="K11" s="54"/>
    </row>
    <row r="12" spans="2:11" s="1" customFormat="1" ht="13.5">
      <c r="B12" s="49"/>
      <c r="C12" s="50"/>
      <c r="D12" s="42" t="s">
        <v>3128</v>
      </c>
      <c r="E12" s="50"/>
      <c r="F12" s="50"/>
      <c r="G12" s="50"/>
      <c r="H12" s="50"/>
      <c r="I12" s="160"/>
      <c r="J12" s="50"/>
      <c r="K12" s="54"/>
    </row>
    <row r="13" spans="2:11" s="1" customFormat="1" ht="36.95" customHeight="1">
      <c r="B13" s="49"/>
      <c r="C13" s="50"/>
      <c r="D13" s="50"/>
      <c r="E13" s="161" t="s">
        <v>3438</v>
      </c>
      <c r="F13" s="50"/>
      <c r="G13" s="50"/>
      <c r="H13" s="50"/>
      <c r="I13" s="160"/>
      <c r="J13" s="50"/>
      <c r="K13" s="54"/>
    </row>
    <row r="14" spans="2:11" s="1" customFormat="1" ht="13.5">
      <c r="B14" s="49"/>
      <c r="C14" s="50"/>
      <c r="D14" s="50"/>
      <c r="E14" s="50"/>
      <c r="F14" s="50"/>
      <c r="G14" s="50"/>
      <c r="H14" s="50"/>
      <c r="I14" s="160"/>
      <c r="J14" s="50"/>
      <c r="K14" s="54"/>
    </row>
    <row r="15" spans="2:11" s="1" customFormat="1" ht="14.4" customHeight="1">
      <c r="B15" s="49"/>
      <c r="C15" s="50"/>
      <c r="D15" s="42" t="s">
        <v>20</v>
      </c>
      <c r="E15" s="50"/>
      <c r="F15" s="37" t="s">
        <v>34</v>
      </c>
      <c r="G15" s="50"/>
      <c r="H15" s="50"/>
      <c r="I15" s="162" t="s">
        <v>22</v>
      </c>
      <c r="J15" s="37" t="s">
        <v>34</v>
      </c>
      <c r="K15" s="54"/>
    </row>
    <row r="16" spans="2:11" s="1" customFormat="1" ht="14.4" customHeight="1">
      <c r="B16" s="49"/>
      <c r="C16" s="50"/>
      <c r="D16" s="42" t="s">
        <v>24</v>
      </c>
      <c r="E16" s="50"/>
      <c r="F16" s="37" t="s">
        <v>25</v>
      </c>
      <c r="G16" s="50"/>
      <c r="H16" s="50"/>
      <c r="I16" s="162" t="s">
        <v>26</v>
      </c>
      <c r="J16" s="163" t="str">
        <f>'Rekapitulace stavby'!AN8</f>
        <v>14. 9. 2018</v>
      </c>
      <c r="K16" s="54"/>
    </row>
    <row r="17" spans="2:11" s="1" customFormat="1" ht="10.8" customHeight="1">
      <c r="B17" s="49"/>
      <c r="C17" s="50"/>
      <c r="D17" s="50"/>
      <c r="E17" s="50"/>
      <c r="F17" s="50"/>
      <c r="G17" s="50"/>
      <c r="H17" s="50"/>
      <c r="I17" s="160"/>
      <c r="J17" s="50"/>
      <c r="K17" s="54"/>
    </row>
    <row r="18" spans="2:11" s="1" customFormat="1" ht="14.4" customHeight="1">
      <c r="B18" s="49"/>
      <c r="C18" s="50"/>
      <c r="D18" s="42" t="s">
        <v>32</v>
      </c>
      <c r="E18" s="50"/>
      <c r="F18" s="50"/>
      <c r="G18" s="50"/>
      <c r="H18" s="50"/>
      <c r="I18" s="162" t="s">
        <v>33</v>
      </c>
      <c r="J18" s="37" t="s">
        <v>34</v>
      </c>
      <c r="K18" s="54"/>
    </row>
    <row r="19" spans="2:11" s="1" customFormat="1" ht="18" customHeight="1">
      <c r="B19" s="49"/>
      <c r="C19" s="50"/>
      <c r="D19" s="50"/>
      <c r="E19" s="37" t="s">
        <v>35</v>
      </c>
      <c r="F19" s="50"/>
      <c r="G19" s="50"/>
      <c r="H19" s="50"/>
      <c r="I19" s="162" t="s">
        <v>36</v>
      </c>
      <c r="J19" s="37" t="s">
        <v>34</v>
      </c>
      <c r="K19" s="54"/>
    </row>
    <row r="20" spans="2:11" s="1" customFormat="1" ht="6.95" customHeight="1">
      <c r="B20" s="49"/>
      <c r="C20" s="50"/>
      <c r="D20" s="50"/>
      <c r="E20" s="50"/>
      <c r="F20" s="50"/>
      <c r="G20" s="50"/>
      <c r="H20" s="50"/>
      <c r="I20" s="160"/>
      <c r="J20" s="50"/>
      <c r="K20" s="54"/>
    </row>
    <row r="21" spans="2:1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pans="2:11"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pans="2:11" s="1" customFormat="1" ht="6.95" customHeight="1">
      <c r="B23" s="49"/>
      <c r="C23" s="50"/>
      <c r="D23" s="50"/>
      <c r="E23" s="50"/>
      <c r="F23" s="50"/>
      <c r="G23" s="50"/>
      <c r="H23" s="50"/>
      <c r="I23" s="160"/>
      <c r="J23" s="50"/>
      <c r="K23" s="54"/>
    </row>
    <row r="24" spans="2:11" s="1" customFormat="1" ht="14.4" customHeight="1">
      <c r="B24" s="49"/>
      <c r="C24" s="50"/>
      <c r="D24" s="42" t="s">
        <v>39</v>
      </c>
      <c r="E24" s="50"/>
      <c r="F24" s="50"/>
      <c r="G24" s="50"/>
      <c r="H24" s="50"/>
      <c r="I24" s="162" t="s">
        <v>33</v>
      </c>
      <c r="J24" s="37" t="s">
        <v>34</v>
      </c>
      <c r="K24" s="54"/>
    </row>
    <row r="25" spans="2:11" s="1" customFormat="1" ht="18" customHeight="1">
      <c r="B25" s="49"/>
      <c r="C25" s="50"/>
      <c r="D25" s="50"/>
      <c r="E25" s="37" t="s">
        <v>40</v>
      </c>
      <c r="F25" s="50"/>
      <c r="G25" s="50"/>
      <c r="H25" s="50"/>
      <c r="I25" s="162" t="s">
        <v>36</v>
      </c>
      <c r="J25" s="37" t="s">
        <v>34</v>
      </c>
      <c r="K25" s="54"/>
    </row>
    <row r="26" spans="2:11" s="1" customFormat="1" ht="6.95" customHeight="1">
      <c r="B26" s="49"/>
      <c r="C26" s="50"/>
      <c r="D26" s="50"/>
      <c r="E26" s="50"/>
      <c r="F26" s="50"/>
      <c r="G26" s="50"/>
      <c r="H26" s="50"/>
      <c r="I26" s="160"/>
      <c r="J26" s="50"/>
      <c r="K26" s="54"/>
    </row>
    <row r="27" spans="2:11" s="1" customFormat="1" ht="14.4" customHeight="1">
      <c r="B27" s="49"/>
      <c r="C27" s="50"/>
      <c r="D27" s="42" t="s">
        <v>42</v>
      </c>
      <c r="E27" s="50"/>
      <c r="F27" s="50"/>
      <c r="G27" s="50"/>
      <c r="H27" s="50"/>
      <c r="I27" s="160"/>
      <c r="J27" s="50"/>
      <c r="K27" s="54"/>
    </row>
    <row r="28" spans="2:11" s="7" customFormat="1" ht="71.25" customHeight="1">
      <c r="B28" s="164"/>
      <c r="C28" s="165"/>
      <c r="D28" s="165"/>
      <c r="E28" s="47" t="s">
        <v>43</v>
      </c>
      <c r="F28" s="47"/>
      <c r="G28" s="47"/>
      <c r="H28" s="47"/>
      <c r="I28" s="166"/>
      <c r="J28" s="165"/>
      <c r="K28" s="167"/>
    </row>
    <row r="29" spans="2:11" s="1" customFormat="1" ht="6.95" customHeight="1">
      <c r="B29" s="49"/>
      <c r="C29" s="50"/>
      <c r="D29" s="50"/>
      <c r="E29" s="50"/>
      <c r="F29" s="50"/>
      <c r="G29" s="50"/>
      <c r="H29" s="50"/>
      <c r="I29" s="160"/>
      <c r="J29" s="50"/>
      <c r="K29" s="54"/>
    </row>
    <row r="30" spans="2:11" s="1" customFormat="1" ht="6.95" customHeight="1">
      <c r="B30" s="49"/>
      <c r="C30" s="50"/>
      <c r="D30" s="109"/>
      <c r="E30" s="109"/>
      <c r="F30" s="109"/>
      <c r="G30" s="109"/>
      <c r="H30" s="109"/>
      <c r="I30" s="168"/>
      <c r="J30" s="109"/>
      <c r="K30" s="169"/>
    </row>
    <row r="31" spans="2:11" s="1" customFormat="1" ht="25.4" customHeight="1">
      <c r="B31" s="49"/>
      <c r="C31" s="50"/>
      <c r="D31" s="170" t="s">
        <v>44</v>
      </c>
      <c r="E31" s="50"/>
      <c r="F31" s="50"/>
      <c r="G31" s="50"/>
      <c r="H31" s="50"/>
      <c r="I31" s="160"/>
      <c r="J31" s="171">
        <f>ROUND(J98,2)</f>
        <v>0</v>
      </c>
      <c r="K31" s="54"/>
    </row>
    <row r="32" spans="2:11" s="1" customFormat="1" ht="6.95" customHeight="1">
      <c r="B32" s="49"/>
      <c r="C32" s="50"/>
      <c r="D32" s="109"/>
      <c r="E32" s="109"/>
      <c r="F32" s="109"/>
      <c r="G32" s="109"/>
      <c r="H32" s="109"/>
      <c r="I32" s="168"/>
      <c r="J32" s="109"/>
      <c r="K32" s="169"/>
    </row>
    <row r="33" spans="2:11" s="1" customFormat="1" ht="14.4" customHeight="1">
      <c r="B33" s="49"/>
      <c r="C33" s="50"/>
      <c r="D33" s="50"/>
      <c r="E33" s="50"/>
      <c r="F33" s="55" t="s">
        <v>46</v>
      </c>
      <c r="G33" s="50"/>
      <c r="H33" s="50"/>
      <c r="I33" s="172" t="s">
        <v>45</v>
      </c>
      <c r="J33" s="55" t="s">
        <v>47</v>
      </c>
      <c r="K33" s="54"/>
    </row>
    <row r="34" spans="2:11" s="1" customFormat="1" ht="14.4" customHeight="1">
      <c r="B34" s="49"/>
      <c r="C34" s="50"/>
      <c r="D34" s="58" t="s">
        <v>48</v>
      </c>
      <c r="E34" s="58" t="s">
        <v>49</v>
      </c>
      <c r="F34" s="173">
        <f>ROUND(SUM(BE98:BE218),2)</f>
        <v>0</v>
      </c>
      <c r="G34" s="50"/>
      <c r="H34" s="50"/>
      <c r="I34" s="174">
        <v>0.21</v>
      </c>
      <c r="J34" s="173">
        <f>ROUND(ROUND((SUM(BE98:BE218)),2)*I34,2)</f>
        <v>0</v>
      </c>
      <c r="K34" s="54"/>
    </row>
    <row r="35" spans="2:11" s="1" customFormat="1" ht="14.4" customHeight="1">
      <c r="B35" s="49"/>
      <c r="C35" s="50"/>
      <c r="D35" s="50"/>
      <c r="E35" s="58" t="s">
        <v>50</v>
      </c>
      <c r="F35" s="173">
        <f>ROUND(SUM(BF98:BF218),2)</f>
        <v>0</v>
      </c>
      <c r="G35" s="50"/>
      <c r="H35" s="50"/>
      <c r="I35" s="174">
        <v>0.15</v>
      </c>
      <c r="J35" s="173">
        <f>ROUND(ROUND((SUM(BF98:BF218)),2)*I35,2)</f>
        <v>0</v>
      </c>
      <c r="K35" s="54"/>
    </row>
    <row r="36" spans="2:11" s="1" customFormat="1" ht="14.4" customHeight="1" hidden="1">
      <c r="B36" s="49"/>
      <c r="C36" s="50"/>
      <c r="D36" s="50"/>
      <c r="E36" s="58" t="s">
        <v>51</v>
      </c>
      <c r="F36" s="173">
        <f>ROUND(SUM(BG98:BG218),2)</f>
        <v>0</v>
      </c>
      <c r="G36" s="50"/>
      <c r="H36" s="50"/>
      <c r="I36" s="174">
        <v>0.21</v>
      </c>
      <c r="J36" s="173">
        <v>0</v>
      </c>
      <c r="K36" s="54"/>
    </row>
    <row r="37" spans="2:11" s="1" customFormat="1" ht="14.4" customHeight="1" hidden="1">
      <c r="B37" s="49"/>
      <c r="C37" s="50"/>
      <c r="D37" s="50"/>
      <c r="E37" s="58" t="s">
        <v>52</v>
      </c>
      <c r="F37" s="173">
        <f>ROUND(SUM(BH98:BH218),2)</f>
        <v>0</v>
      </c>
      <c r="G37" s="50"/>
      <c r="H37" s="50"/>
      <c r="I37" s="174">
        <v>0.15</v>
      </c>
      <c r="J37" s="173">
        <v>0</v>
      </c>
      <c r="K37" s="54"/>
    </row>
    <row r="38" spans="2:11" s="1" customFormat="1" ht="14.4" customHeight="1" hidden="1">
      <c r="B38" s="49"/>
      <c r="C38" s="50"/>
      <c r="D38" s="50"/>
      <c r="E38" s="58" t="s">
        <v>53</v>
      </c>
      <c r="F38" s="173">
        <f>ROUND(SUM(BI98:BI218),2)</f>
        <v>0</v>
      </c>
      <c r="G38" s="50"/>
      <c r="H38" s="50"/>
      <c r="I38" s="174">
        <v>0</v>
      </c>
      <c r="J38" s="173">
        <v>0</v>
      </c>
      <c r="K38" s="54"/>
    </row>
    <row r="39" spans="2:11" s="1" customFormat="1" ht="6.95" customHeight="1">
      <c r="B39" s="49"/>
      <c r="C39" s="50"/>
      <c r="D39" s="50"/>
      <c r="E39" s="50"/>
      <c r="F39" s="50"/>
      <c r="G39" s="50"/>
      <c r="H39" s="50"/>
      <c r="I39" s="160"/>
      <c r="J39" s="50"/>
      <c r="K39" s="54"/>
    </row>
    <row r="40" spans="2:11" s="1" customFormat="1" ht="25.4" customHeight="1">
      <c r="B40" s="49"/>
      <c r="C40" s="175"/>
      <c r="D40" s="176" t="s">
        <v>54</v>
      </c>
      <c r="E40" s="101"/>
      <c r="F40" s="101"/>
      <c r="G40" s="177" t="s">
        <v>55</v>
      </c>
      <c r="H40" s="178" t="s">
        <v>56</v>
      </c>
      <c r="I40" s="179"/>
      <c r="J40" s="180">
        <f>SUM(J31:J38)</f>
        <v>0</v>
      </c>
      <c r="K40" s="181"/>
    </row>
    <row r="41" spans="2:11" s="1" customFormat="1" ht="14.4" customHeight="1">
      <c r="B41" s="70"/>
      <c r="C41" s="71"/>
      <c r="D41" s="71"/>
      <c r="E41" s="71"/>
      <c r="F41" s="71"/>
      <c r="G41" s="71"/>
      <c r="H41" s="71"/>
      <c r="I41" s="182"/>
      <c r="J41" s="71"/>
      <c r="K41" s="72"/>
    </row>
    <row r="45" spans="2:11" s="1" customFormat="1" ht="6.95" customHeight="1">
      <c r="B45" s="183"/>
      <c r="C45" s="184"/>
      <c r="D45" s="184"/>
      <c r="E45" s="184"/>
      <c r="F45" s="184"/>
      <c r="G45" s="184"/>
      <c r="H45" s="184"/>
      <c r="I45" s="185"/>
      <c r="J45" s="184"/>
      <c r="K45" s="186"/>
    </row>
    <row r="46" spans="2:11" s="1" customFormat="1" ht="36.95" customHeight="1">
      <c r="B46" s="49"/>
      <c r="C46" s="32" t="s">
        <v>162</v>
      </c>
      <c r="D46" s="50"/>
      <c r="E46" s="50"/>
      <c r="F46" s="50"/>
      <c r="G46" s="50"/>
      <c r="H46" s="50"/>
      <c r="I46" s="160"/>
      <c r="J46" s="50"/>
      <c r="K46" s="54"/>
    </row>
    <row r="47" spans="2:11" s="1" customFormat="1" ht="6.95" customHeight="1">
      <c r="B47" s="49"/>
      <c r="C47" s="50"/>
      <c r="D47" s="50"/>
      <c r="E47" s="50"/>
      <c r="F47" s="50"/>
      <c r="G47" s="50"/>
      <c r="H47" s="50"/>
      <c r="I47" s="160"/>
      <c r="J47" s="50"/>
      <c r="K47" s="54"/>
    </row>
    <row r="48" spans="2:11" s="1" customFormat="1" ht="14.4" customHeight="1">
      <c r="B48" s="49"/>
      <c r="C48" s="42" t="s">
        <v>18</v>
      </c>
      <c r="D48" s="50"/>
      <c r="E48" s="50"/>
      <c r="F48" s="50"/>
      <c r="G48" s="50"/>
      <c r="H48" s="50"/>
      <c r="I48" s="160"/>
      <c r="J48" s="50"/>
      <c r="K48" s="54"/>
    </row>
    <row r="49" spans="2:11" s="1" customFormat="1" ht="16.5" customHeight="1">
      <c r="B49" s="49"/>
      <c r="C49" s="50"/>
      <c r="D49" s="50"/>
      <c r="E49" s="159" t="str">
        <f>E7</f>
        <v>Městská knihovna</v>
      </c>
      <c r="F49" s="42"/>
      <c r="G49" s="42"/>
      <c r="H49" s="42"/>
      <c r="I49" s="160"/>
      <c r="J49" s="50"/>
      <c r="K49" s="54"/>
    </row>
    <row r="50" spans="2:11" ht="13.5">
      <c r="B50" s="30"/>
      <c r="C50" s="42" t="s">
        <v>160</v>
      </c>
      <c r="D50" s="31"/>
      <c r="E50" s="31"/>
      <c r="F50" s="31"/>
      <c r="G50" s="31"/>
      <c r="H50" s="31"/>
      <c r="I50" s="158"/>
      <c r="J50" s="31"/>
      <c r="K50" s="33"/>
    </row>
    <row r="51" spans="2:11" ht="16.5" customHeight="1">
      <c r="B51" s="30"/>
      <c r="C51" s="31"/>
      <c r="D51" s="31"/>
      <c r="E51" s="159" t="s">
        <v>436</v>
      </c>
      <c r="F51" s="31"/>
      <c r="G51" s="31"/>
      <c r="H51" s="31"/>
      <c r="I51" s="158"/>
      <c r="J51" s="31"/>
      <c r="K51" s="33"/>
    </row>
    <row r="52" spans="2:11" ht="13.5">
      <c r="B52" s="30"/>
      <c r="C52" s="42" t="s">
        <v>437</v>
      </c>
      <c r="D52" s="31"/>
      <c r="E52" s="31"/>
      <c r="F52" s="31"/>
      <c r="G52" s="31"/>
      <c r="H52" s="31"/>
      <c r="I52" s="158"/>
      <c r="J52" s="31"/>
      <c r="K52" s="33"/>
    </row>
    <row r="53" spans="2:11" s="1" customFormat="1" ht="16.5" customHeight="1">
      <c r="B53" s="49"/>
      <c r="C53" s="50"/>
      <c r="D53" s="50"/>
      <c r="E53" s="58" t="s">
        <v>3127</v>
      </c>
      <c r="F53" s="50"/>
      <c r="G53" s="50"/>
      <c r="H53" s="50"/>
      <c r="I53" s="160"/>
      <c r="J53" s="50"/>
      <c r="K53" s="54"/>
    </row>
    <row r="54" spans="2:11" s="1" customFormat="1" ht="14.4" customHeight="1">
      <c r="B54" s="49"/>
      <c r="C54" s="42" t="s">
        <v>3128</v>
      </c>
      <c r="D54" s="50"/>
      <c r="E54" s="50"/>
      <c r="F54" s="50"/>
      <c r="G54" s="50"/>
      <c r="H54" s="50"/>
      <c r="I54" s="160"/>
      <c r="J54" s="50"/>
      <c r="K54" s="54"/>
    </row>
    <row r="55" spans="2:11" s="1" customFormat="1" ht="17.25" customHeight="1">
      <c r="B55" s="49"/>
      <c r="C55" s="50"/>
      <c r="D55" s="50"/>
      <c r="E55" s="161" t="str">
        <f>E13</f>
        <v>03.05.2 - D.1.4.f - Splašková kanalizace</v>
      </c>
      <c r="F55" s="50"/>
      <c r="G55" s="50"/>
      <c r="H55" s="50"/>
      <c r="I55" s="160"/>
      <c r="J55" s="50"/>
      <c r="K55" s="54"/>
    </row>
    <row r="56" spans="2:11" s="1" customFormat="1" ht="6.95" customHeight="1">
      <c r="B56" s="49"/>
      <c r="C56" s="50"/>
      <c r="D56" s="50"/>
      <c r="E56" s="50"/>
      <c r="F56" s="50"/>
      <c r="G56" s="50"/>
      <c r="H56" s="50"/>
      <c r="I56" s="160"/>
      <c r="J56" s="50"/>
      <c r="K56" s="54"/>
    </row>
    <row r="57" spans="2:11" s="1" customFormat="1" ht="18" customHeight="1">
      <c r="B57" s="49"/>
      <c r="C57" s="42" t="s">
        <v>24</v>
      </c>
      <c r="D57" s="50"/>
      <c r="E57" s="50"/>
      <c r="F57" s="37" t="str">
        <f>F16</f>
        <v>Staré nám. 134 a 135, Sokolov</v>
      </c>
      <c r="G57" s="50"/>
      <c r="H57" s="50"/>
      <c r="I57" s="162" t="s">
        <v>26</v>
      </c>
      <c r="J57" s="163" t="str">
        <f>IF(J16="","",J16)</f>
        <v>14. 9. 2018</v>
      </c>
      <c r="K57" s="54"/>
    </row>
    <row r="58" spans="2:11" s="1" customFormat="1" ht="6.95" customHeight="1">
      <c r="B58" s="49"/>
      <c r="C58" s="50"/>
      <c r="D58" s="50"/>
      <c r="E58" s="50"/>
      <c r="F58" s="50"/>
      <c r="G58" s="50"/>
      <c r="H58" s="50"/>
      <c r="I58" s="160"/>
      <c r="J58" s="50"/>
      <c r="K58" s="54"/>
    </row>
    <row r="59" spans="2:11" s="1" customFormat="1" ht="13.5">
      <c r="B59" s="49"/>
      <c r="C59" s="42" t="s">
        <v>32</v>
      </c>
      <c r="D59" s="50"/>
      <c r="E59" s="50"/>
      <c r="F59" s="37" t="str">
        <f>E19</f>
        <v>Město Sokolov</v>
      </c>
      <c r="G59" s="50"/>
      <c r="H59" s="50"/>
      <c r="I59" s="162" t="s">
        <v>39</v>
      </c>
      <c r="J59" s="47" t="str">
        <f>E25</f>
        <v>Ing. Arch Olga Růžičková</v>
      </c>
      <c r="K59" s="54"/>
    </row>
    <row r="60" spans="2:11" s="1" customFormat="1" ht="14.4" customHeight="1">
      <c r="B60" s="49"/>
      <c r="C60" s="42" t="s">
        <v>37</v>
      </c>
      <c r="D60" s="50"/>
      <c r="E60" s="50"/>
      <c r="F60" s="37" t="str">
        <f>IF(E22="","",E22)</f>
        <v/>
      </c>
      <c r="G60" s="50"/>
      <c r="H60" s="50"/>
      <c r="I60" s="160"/>
      <c r="J60" s="187"/>
      <c r="K60" s="54"/>
    </row>
    <row r="61" spans="2:11" s="1" customFormat="1" ht="10.3" customHeight="1">
      <c r="B61" s="49"/>
      <c r="C61" s="50"/>
      <c r="D61" s="50"/>
      <c r="E61" s="50"/>
      <c r="F61" s="50"/>
      <c r="G61" s="50"/>
      <c r="H61" s="50"/>
      <c r="I61" s="160"/>
      <c r="J61" s="50"/>
      <c r="K61" s="54"/>
    </row>
    <row r="62" spans="2:11" s="1" customFormat="1" ht="29.25" customHeight="1">
      <c r="B62" s="49"/>
      <c r="C62" s="188" t="s">
        <v>163</v>
      </c>
      <c r="D62" s="175"/>
      <c r="E62" s="175"/>
      <c r="F62" s="175"/>
      <c r="G62" s="175"/>
      <c r="H62" s="175"/>
      <c r="I62" s="189"/>
      <c r="J62" s="190" t="s">
        <v>164</v>
      </c>
      <c r="K62" s="191"/>
    </row>
    <row r="63" spans="2:11" s="1" customFormat="1" ht="10.3" customHeight="1">
      <c r="B63" s="49"/>
      <c r="C63" s="50"/>
      <c r="D63" s="50"/>
      <c r="E63" s="50"/>
      <c r="F63" s="50"/>
      <c r="G63" s="50"/>
      <c r="H63" s="50"/>
      <c r="I63" s="160"/>
      <c r="J63" s="50"/>
      <c r="K63" s="54"/>
    </row>
    <row r="64" spans="2:47" s="1" customFormat="1" ht="29.25" customHeight="1">
      <c r="B64" s="49"/>
      <c r="C64" s="192" t="s">
        <v>165</v>
      </c>
      <c r="D64" s="50"/>
      <c r="E64" s="50"/>
      <c r="F64" s="50"/>
      <c r="G64" s="50"/>
      <c r="H64" s="50"/>
      <c r="I64" s="160"/>
      <c r="J64" s="171">
        <f>J98</f>
        <v>0</v>
      </c>
      <c r="K64" s="54"/>
      <c r="AU64" s="26" t="s">
        <v>166</v>
      </c>
    </row>
    <row r="65" spans="2:11" s="8" customFormat="1" ht="24.95" customHeight="1">
      <c r="B65" s="193"/>
      <c r="C65" s="194"/>
      <c r="D65" s="195" t="s">
        <v>214</v>
      </c>
      <c r="E65" s="196"/>
      <c r="F65" s="196"/>
      <c r="G65" s="196"/>
      <c r="H65" s="196"/>
      <c r="I65" s="197"/>
      <c r="J65" s="198">
        <f>J99</f>
        <v>0</v>
      </c>
      <c r="K65" s="199"/>
    </row>
    <row r="66" spans="2:11" s="9" customFormat="1" ht="19.9" customHeight="1">
      <c r="B66" s="200"/>
      <c r="C66" s="201"/>
      <c r="D66" s="202" t="s">
        <v>439</v>
      </c>
      <c r="E66" s="203"/>
      <c r="F66" s="203"/>
      <c r="G66" s="203"/>
      <c r="H66" s="203"/>
      <c r="I66" s="204"/>
      <c r="J66" s="205">
        <f>J100</f>
        <v>0</v>
      </c>
      <c r="K66" s="206"/>
    </row>
    <row r="67" spans="2:11" s="9" customFormat="1" ht="19.9" customHeight="1">
      <c r="B67" s="200"/>
      <c r="C67" s="201"/>
      <c r="D67" s="202" t="s">
        <v>447</v>
      </c>
      <c r="E67" s="203"/>
      <c r="F67" s="203"/>
      <c r="G67" s="203"/>
      <c r="H67" s="203"/>
      <c r="I67" s="204"/>
      <c r="J67" s="205">
        <f>J167</f>
        <v>0</v>
      </c>
      <c r="K67" s="206"/>
    </row>
    <row r="68" spans="2:11" s="9" customFormat="1" ht="19.9" customHeight="1">
      <c r="B68" s="200"/>
      <c r="C68" s="201"/>
      <c r="D68" s="202" t="s">
        <v>450</v>
      </c>
      <c r="E68" s="203"/>
      <c r="F68" s="203"/>
      <c r="G68" s="203"/>
      <c r="H68" s="203"/>
      <c r="I68" s="204"/>
      <c r="J68" s="205">
        <f>J172</f>
        <v>0</v>
      </c>
      <c r="K68" s="206"/>
    </row>
    <row r="69" spans="2:11" s="9" customFormat="1" ht="19.9" customHeight="1">
      <c r="B69" s="200"/>
      <c r="C69" s="201"/>
      <c r="D69" s="202" t="s">
        <v>3130</v>
      </c>
      <c r="E69" s="203"/>
      <c r="F69" s="203"/>
      <c r="G69" s="203"/>
      <c r="H69" s="203"/>
      <c r="I69" s="204"/>
      <c r="J69" s="205">
        <f>J177</f>
        <v>0</v>
      </c>
      <c r="K69" s="206"/>
    </row>
    <row r="70" spans="2:11" s="9" customFormat="1" ht="19.9" customHeight="1">
      <c r="B70" s="200"/>
      <c r="C70" s="201"/>
      <c r="D70" s="202" t="s">
        <v>3131</v>
      </c>
      <c r="E70" s="203"/>
      <c r="F70" s="203"/>
      <c r="G70" s="203"/>
      <c r="H70" s="203"/>
      <c r="I70" s="204"/>
      <c r="J70" s="205">
        <f>J188</f>
        <v>0</v>
      </c>
      <c r="K70" s="206"/>
    </row>
    <row r="71" spans="2:11" s="9" customFormat="1" ht="19.9" customHeight="1">
      <c r="B71" s="200"/>
      <c r="C71" s="201"/>
      <c r="D71" s="202" t="s">
        <v>3132</v>
      </c>
      <c r="E71" s="203"/>
      <c r="F71" s="203"/>
      <c r="G71" s="203"/>
      <c r="H71" s="203"/>
      <c r="I71" s="204"/>
      <c r="J71" s="205">
        <f>J199</f>
        <v>0</v>
      </c>
      <c r="K71" s="206"/>
    </row>
    <row r="72" spans="2:11" s="9" customFormat="1" ht="14.85" customHeight="1">
      <c r="B72" s="200"/>
      <c r="C72" s="201"/>
      <c r="D72" s="202" t="s">
        <v>3133</v>
      </c>
      <c r="E72" s="203"/>
      <c r="F72" s="203"/>
      <c r="G72" s="203"/>
      <c r="H72" s="203"/>
      <c r="I72" s="204"/>
      <c r="J72" s="205">
        <f>J201</f>
        <v>0</v>
      </c>
      <c r="K72" s="206"/>
    </row>
    <row r="73" spans="2:11" s="9" customFormat="1" ht="19.9" customHeight="1">
      <c r="B73" s="200"/>
      <c r="C73" s="201"/>
      <c r="D73" s="202" t="s">
        <v>219</v>
      </c>
      <c r="E73" s="203"/>
      <c r="F73" s="203"/>
      <c r="G73" s="203"/>
      <c r="H73" s="203"/>
      <c r="I73" s="204"/>
      <c r="J73" s="205">
        <f>J204</f>
        <v>0</v>
      </c>
      <c r="K73" s="206"/>
    </row>
    <row r="74" spans="2:11" s="8" customFormat="1" ht="24.95" customHeight="1">
      <c r="B74" s="193"/>
      <c r="C74" s="194"/>
      <c r="D74" s="195" t="s">
        <v>470</v>
      </c>
      <c r="E74" s="196"/>
      <c r="F74" s="196"/>
      <c r="G74" s="196"/>
      <c r="H74" s="196"/>
      <c r="I74" s="197"/>
      <c r="J74" s="198">
        <f>J215</f>
        <v>0</v>
      </c>
      <c r="K74" s="199"/>
    </row>
    <row r="75" spans="2:11" s="1" customFormat="1" ht="21.8" customHeight="1">
      <c r="B75" s="49"/>
      <c r="C75" s="50"/>
      <c r="D75" s="50"/>
      <c r="E75" s="50"/>
      <c r="F75" s="50"/>
      <c r="G75" s="50"/>
      <c r="H75" s="50"/>
      <c r="I75" s="160"/>
      <c r="J75" s="50"/>
      <c r="K75" s="54"/>
    </row>
    <row r="76" spans="2:11" s="1" customFormat="1" ht="6.95" customHeight="1">
      <c r="B76" s="70"/>
      <c r="C76" s="71"/>
      <c r="D76" s="71"/>
      <c r="E76" s="71"/>
      <c r="F76" s="71"/>
      <c r="G76" s="71"/>
      <c r="H76" s="71"/>
      <c r="I76" s="182"/>
      <c r="J76" s="71"/>
      <c r="K76" s="72"/>
    </row>
    <row r="80" spans="2:12" s="1" customFormat="1" ht="6.95" customHeight="1">
      <c r="B80" s="73"/>
      <c r="C80" s="74"/>
      <c r="D80" s="74"/>
      <c r="E80" s="74"/>
      <c r="F80" s="74"/>
      <c r="G80" s="74"/>
      <c r="H80" s="74"/>
      <c r="I80" s="185"/>
      <c r="J80" s="74"/>
      <c r="K80" s="74"/>
      <c r="L80" s="75"/>
    </row>
    <row r="81" spans="2:12" s="1" customFormat="1" ht="36.95" customHeight="1">
      <c r="B81" s="49"/>
      <c r="C81" s="76" t="s">
        <v>171</v>
      </c>
      <c r="D81" s="77"/>
      <c r="E81" s="77"/>
      <c r="F81" s="77"/>
      <c r="G81" s="77"/>
      <c r="H81" s="77"/>
      <c r="I81" s="207"/>
      <c r="J81" s="77"/>
      <c r="K81" s="77"/>
      <c r="L81" s="75"/>
    </row>
    <row r="82" spans="2:12" s="1" customFormat="1" ht="6.95" customHeight="1">
      <c r="B82" s="49"/>
      <c r="C82" s="77"/>
      <c r="D82" s="77"/>
      <c r="E82" s="77"/>
      <c r="F82" s="77"/>
      <c r="G82" s="77"/>
      <c r="H82" s="77"/>
      <c r="I82" s="207"/>
      <c r="J82" s="77"/>
      <c r="K82" s="77"/>
      <c r="L82" s="75"/>
    </row>
    <row r="83" spans="2:12" s="1" customFormat="1" ht="14.4" customHeight="1">
      <c r="B83" s="49"/>
      <c r="C83" s="79" t="s">
        <v>18</v>
      </c>
      <c r="D83" s="77"/>
      <c r="E83" s="77"/>
      <c r="F83" s="77"/>
      <c r="G83" s="77"/>
      <c r="H83" s="77"/>
      <c r="I83" s="207"/>
      <c r="J83" s="77"/>
      <c r="K83" s="77"/>
      <c r="L83" s="75"/>
    </row>
    <row r="84" spans="2:12" s="1" customFormat="1" ht="16.5" customHeight="1">
      <c r="B84" s="49"/>
      <c r="C84" s="77"/>
      <c r="D84" s="77"/>
      <c r="E84" s="208" t="str">
        <f>E7</f>
        <v>Městská knihovna</v>
      </c>
      <c r="F84" s="79"/>
      <c r="G84" s="79"/>
      <c r="H84" s="79"/>
      <c r="I84" s="207"/>
      <c r="J84" s="77"/>
      <c r="K84" s="77"/>
      <c r="L84" s="75"/>
    </row>
    <row r="85" spans="2:12" ht="13.5">
      <c r="B85" s="30"/>
      <c r="C85" s="79" t="s">
        <v>160</v>
      </c>
      <c r="D85" s="291"/>
      <c r="E85" s="291"/>
      <c r="F85" s="291"/>
      <c r="G85" s="291"/>
      <c r="H85" s="291"/>
      <c r="I85" s="152"/>
      <c r="J85" s="291"/>
      <c r="K85" s="291"/>
      <c r="L85" s="292"/>
    </row>
    <row r="86" spans="2:12" ht="16.5" customHeight="1">
      <c r="B86" s="30"/>
      <c r="C86" s="291"/>
      <c r="D86" s="291"/>
      <c r="E86" s="208" t="s">
        <v>436</v>
      </c>
      <c r="F86" s="291"/>
      <c r="G86" s="291"/>
      <c r="H86" s="291"/>
      <c r="I86" s="152"/>
      <c r="J86" s="291"/>
      <c r="K86" s="291"/>
      <c r="L86" s="292"/>
    </row>
    <row r="87" spans="2:12" ht="13.5">
      <c r="B87" s="30"/>
      <c r="C87" s="79" t="s">
        <v>437</v>
      </c>
      <c r="D87" s="291"/>
      <c r="E87" s="291"/>
      <c r="F87" s="291"/>
      <c r="G87" s="291"/>
      <c r="H87" s="291"/>
      <c r="I87" s="152"/>
      <c r="J87" s="291"/>
      <c r="K87" s="291"/>
      <c r="L87" s="292"/>
    </row>
    <row r="88" spans="2:12" s="1" customFormat="1" ht="16.5" customHeight="1">
      <c r="B88" s="49"/>
      <c r="C88" s="77"/>
      <c r="D88" s="77"/>
      <c r="E88" s="316" t="s">
        <v>3127</v>
      </c>
      <c r="F88" s="77"/>
      <c r="G88" s="77"/>
      <c r="H88" s="77"/>
      <c r="I88" s="207"/>
      <c r="J88" s="77"/>
      <c r="K88" s="77"/>
      <c r="L88" s="75"/>
    </row>
    <row r="89" spans="2:12" s="1" customFormat="1" ht="14.4" customHeight="1">
      <c r="B89" s="49"/>
      <c r="C89" s="79" t="s">
        <v>3128</v>
      </c>
      <c r="D89" s="77"/>
      <c r="E89" s="77"/>
      <c r="F89" s="77"/>
      <c r="G89" s="77"/>
      <c r="H89" s="77"/>
      <c r="I89" s="207"/>
      <c r="J89" s="77"/>
      <c r="K89" s="77"/>
      <c r="L89" s="75"/>
    </row>
    <row r="90" spans="2:12" s="1" customFormat="1" ht="17.25" customHeight="1">
      <c r="B90" s="49"/>
      <c r="C90" s="77"/>
      <c r="D90" s="77"/>
      <c r="E90" s="85" t="str">
        <f>E13</f>
        <v>03.05.2 - D.1.4.f - Splašková kanalizace</v>
      </c>
      <c r="F90" s="77"/>
      <c r="G90" s="77"/>
      <c r="H90" s="77"/>
      <c r="I90" s="207"/>
      <c r="J90" s="77"/>
      <c r="K90" s="77"/>
      <c r="L90" s="75"/>
    </row>
    <row r="91" spans="2:12" s="1" customFormat="1" ht="6.95" customHeight="1">
      <c r="B91" s="49"/>
      <c r="C91" s="77"/>
      <c r="D91" s="77"/>
      <c r="E91" s="77"/>
      <c r="F91" s="77"/>
      <c r="G91" s="77"/>
      <c r="H91" s="77"/>
      <c r="I91" s="207"/>
      <c r="J91" s="77"/>
      <c r="K91" s="77"/>
      <c r="L91" s="75"/>
    </row>
    <row r="92" spans="2:12" s="1" customFormat="1" ht="18" customHeight="1">
      <c r="B92" s="49"/>
      <c r="C92" s="79" t="s">
        <v>24</v>
      </c>
      <c r="D92" s="77"/>
      <c r="E92" s="77"/>
      <c r="F92" s="209" t="str">
        <f>F16</f>
        <v>Staré nám. 134 a 135, Sokolov</v>
      </c>
      <c r="G92" s="77"/>
      <c r="H92" s="77"/>
      <c r="I92" s="210" t="s">
        <v>26</v>
      </c>
      <c r="J92" s="88" t="str">
        <f>IF(J16="","",J16)</f>
        <v>14. 9. 2018</v>
      </c>
      <c r="K92" s="77"/>
      <c r="L92" s="75"/>
    </row>
    <row r="93" spans="2:12" s="1" customFormat="1" ht="6.95" customHeight="1">
      <c r="B93" s="49"/>
      <c r="C93" s="77"/>
      <c r="D93" s="77"/>
      <c r="E93" s="77"/>
      <c r="F93" s="77"/>
      <c r="G93" s="77"/>
      <c r="H93" s="77"/>
      <c r="I93" s="207"/>
      <c r="J93" s="77"/>
      <c r="K93" s="77"/>
      <c r="L93" s="75"/>
    </row>
    <row r="94" spans="2:12" s="1" customFormat="1" ht="13.5">
      <c r="B94" s="49"/>
      <c r="C94" s="79" t="s">
        <v>32</v>
      </c>
      <c r="D94" s="77"/>
      <c r="E94" s="77"/>
      <c r="F94" s="209" t="str">
        <f>E19</f>
        <v>Město Sokolov</v>
      </c>
      <c r="G94" s="77"/>
      <c r="H94" s="77"/>
      <c r="I94" s="210" t="s">
        <v>39</v>
      </c>
      <c r="J94" s="209" t="str">
        <f>E25</f>
        <v>Ing. Arch Olga Růžičková</v>
      </c>
      <c r="K94" s="77"/>
      <c r="L94" s="75"/>
    </row>
    <row r="95" spans="2:12" s="1" customFormat="1" ht="14.4" customHeight="1">
      <c r="B95" s="49"/>
      <c r="C95" s="79" t="s">
        <v>37</v>
      </c>
      <c r="D95" s="77"/>
      <c r="E95" s="77"/>
      <c r="F95" s="209" t="str">
        <f>IF(E22="","",E22)</f>
        <v/>
      </c>
      <c r="G95" s="77"/>
      <c r="H95" s="77"/>
      <c r="I95" s="207"/>
      <c r="J95" s="77"/>
      <c r="K95" s="77"/>
      <c r="L95" s="75"/>
    </row>
    <row r="96" spans="2:12" s="1" customFormat="1" ht="10.3" customHeight="1">
      <c r="B96" s="49"/>
      <c r="C96" s="77"/>
      <c r="D96" s="77"/>
      <c r="E96" s="77"/>
      <c r="F96" s="77"/>
      <c r="G96" s="77"/>
      <c r="H96" s="77"/>
      <c r="I96" s="207"/>
      <c r="J96" s="77"/>
      <c r="K96" s="77"/>
      <c r="L96" s="75"/>
    </row>
    <row r="97" spans="2:20" s="10" customFormat="1" ht="29.25" customHeight="1">
      <c r="B97" s="211"/>
      <c r="C97" s="212" t="s">
        <v>172</v>
      </c>
      <c r="D97" s="213" t="s">
        <v>63</v>
      </c>
      <c r="E97" s="213" t="s">
        <v>59</v>
      </c>
      <c r="F97" s="213" t="s">
        <v>173</v>
      </c>
      <c r="G97" s="213" t="s">
        <v>174</v>
      </c>
      <c r="H97" s="213" t="s">
        <v>175</v>
      </c>
      <c r="I97" s="214" t="s">
        <v>176</v>
      </c>
      <c r="J97" s="213" t="s">
        <v>164</v>
      </c>
      <c r="K97" s="215" t="s">
        <v>177</v>
      </c>
      <c r="L97" s="216"/>
      <c r="M97" s="105" t="s">
        <v>178</v>
      </c>
      <c r="N97" s="106" t="s">
        <v>48</v>
      </c>
      <c r="O97" s="106" t="s">
        <v>179</v>
      </c>
      <c r="P97" s="106" t="s">
        <v>180</v>
      </c>
      <c r="Q97" s="106" t="s">
        <v>181</v>
      </c>
      <c r="R97" s="106" t="s">
        <v>182</v>
      </c>
      <c r="S97" s="106" t="s">
        <v>183</v>
      </c>
      <c r="T97" s="107" t="s">
        <v>184</v>
      </c>
    </row>
    <row r="98" spans="2:63" s="1" customFormat="1" ht="29.25" customHeight="1">
      <c r="B98" s="49"/>
      <c r="C98" s="111" t="s">
        <v>165</v>
      </c>
      <c r="D98" s="77"/>
      <c r="E98" s="77"/>
      <c r="F98" s="77"/>
      <c r="G98" s="77"/>
      <c r="H98" s="77"/>
      <c r="I98" s="207"/>
      <c r="J98" s="217">
        <f>BK98</f>
        <v>0</v>
      </c>
      <c r="K98" s="77"/>
      <c r="L98" s="75"/>
      <c r="M98" s="108"/>
      <c r="N98" s="109"/>
      <c r="O98" s="109"/>
      <c r="P98" s="218">
        <f>P99+P215</f>
        <v>0</v>
      </c>
      <c r="Q98" s="109"/>
      <c r="R98" s="218">
        <f>R99+R215</f>
        <v>5.36632439</v>
      </c>
      <c r="S98" s="109"/>
      <c r="T98" s="219">
        <f>T99+T215</f>
        <v>4.410299999999999</v>
      </c>
      <c r="AT98" s="26" t="s">
        <v>77</v>
      </c>
      <c r="AU98" s="26" t="s">
        <v>166</v>
      </c>
      <c r="BK98" s="220">
        <f>BK99+BK215</f>
        <v>0</v>
      </c>
    </row>
    <row r="99" spans="2:63" s="11" customFormat="1" ht="37.4" customHeight="1">
      <c r="B99" s="221"/>
      <c r="C99" s="222"/>
      <c r="D99" s="223" t="s">
        <v>77</v>
      </c>
      <c r="E99" s="224" t="s">
        <v>227</v>
      </c>
      <c r="F99" s="224" t="s">
        <v>228</v>
      </c>
      <c r="G99" s="222"/>
      <c r="H99" s="222"/>
      <c r="I99" s="225"/>
      <c r="J99" s="226">
        <f>BK99</f>
        <v>0</v>
      </c>
      <c r="K99" s="222"/>
      <c r="L99" s="227"/>
      <c r="M99" s="228"/>
      <c r="N99" s="229"/>
      <c r="O99" s="229"/>
      <c r="P99" s="230">
        <f>P100+P167+P172+P177+P188+P199+P204</f>
        <v>0</v>
      </c>
      <c r="Q99" s="229"/>
      <c r="R99" s="230">
        <f>R100+R167+R172+R177+R188+R199+R204</f>
        <v>5.36632439</v>
      </c>
      <c r="S99" s="229"/>
      <c r="T99" s="231">
        <f>T100+T167+T172+T177+T188+T199+T204</f>
        <v>4.410299999999999</v>
      </c>
      <c r="AR99" s="232" t="s">
        <v>86</v>
      </c>
      <c r="AT99" s="233" t="s">
        <v>77</v>
      </c>
      <c r="AU99" s="233" t="s">
        <v>78</v>
      </c>
      <c r="AY99" s="232" t="s">
        <v>187</v>
      </c>
      <c r="BK99" s="234">
        <f>BK100+BK167+BK172+BK177+BK188+BK199+BK204</f>
        <v>0</v>
      </c>
    </row>
    <row r="100" spans="2:63" s="11" customFormat="1" ht="19.9" customHeight="1">
      <c r="B100" s="221"/>
      <c r="C100" s="222"/>
      <c r="D100" s="223" t="s">
        <v>77</v>
      </c>
      <c r="E100" s="235" t="s">
        <v>86</v>
      </c>
      <c r="F100" s="235" t="s">
        <v>471</v>
      </c>
      <c r="G100" s="222"/>
      <c r="H100" s="222"/>
      <c r="I100" s="225"/>
      <c r="J100" s="236">
        <f>BK100</f>
        <v>0</v>
      </c>
      <c r="K100" s="222"/>
      <c r="L100" s="227"/>
      <c r="M100" s="228"/>
      <c r="N100" s="229"/>
      <c r="O100" s="229"/>
      <c r="P100" s="230">
        <f>SUM(P101:P166)</f>
        <v>0</v>
      </c>
      <c r="Q100" s="229"/>
      <c r="R100" s="230">
        <f>SUM(R101:R166)</f>
        <v>0.40351694999999993</v>
      </c>
      <c r="S100" s="229"/>
      <c r="T100" s="231">
        <f>SUM(T101:T166)</f>
        <v>4.026</v>
      </c>
      <c r="AR100" s="232" t="s">
        <v>86</v>
      </c>
      <c r="AT100" s="233" t="s">
        <v>77</v>
      </c>
      <c r="AU100" s="233" t="s">
        <v>86</v>
      </c>
      <c r="AY100" s="232" t="s">
        <v>187</v>
      </c>
      <c r="BK100" s="234">
        <f>SUM(BK101:BK166)</f>
        <v>0</v>
      </c>
    </row>
    <row r="101" spans="2:65" s="1" customFormat="1" ht="38.25" customHeight="1">
      <c r="B101" s="49"/>
      <c r="C101" s="237" t="s">
        <v>86</v>
      </c>
      <c r="D101" s="237" t="s">
        <v>190</v>
      </c>
      <c r="E101" s="238" t="s">
        <v>3140</v>
      </c>
      <c r="F101" s="239" t="s">
        <v>3141</v>
      </c>
      <c r="G101" s="240" t="s">
        <v>235</v>
      </c>
      <c r="H101" s="241">
        <v>7.32</v>
      </c>
      <c r="I101" s="242"/>
      <c r="J101" s="243">
        <f>ROUND(I101*H101,2)</f>
        <v>0</v>
      </c>
      <c r="K101" s="239" t="s">
        <v>194</v>
      </c>
      <c r="L101" s="75"/>
      <c r="M101" s="244" t="s">
        <v>34</v>
      </c>
      <c r="N101" s="245" t="s">
        <v>49</v>
      </c>
      <c r="O101" s="50"/>
      <c r="P101" s="246">
        <f>O101*H101</f>
        <v>0</v>
      </c>
      <c r="Q101" s="246">
        <v>0</v>
      </c>
      <c r="R101" s="246">
        <f>Q101*H101</f>
        <v>0</v>
      </c>
      <c r="S101" s="246">
        <v>0.26</v>
      </c>
      <c r="T101" s="247">
        <f>S101*H101</f>
        <v>1.9032000000000002</v>
      </c>
      <c r="AR101" s="26" t="s">
        <v>204</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204</v>
      </c>
      <c r="BM101" s="26" t="s">
        <v>88</v>
      </c>
    </row>
    <row r="102" spans="2:47" s="1" customFormat="1" ht="13.5">
      <c r="B102" s="49"/>
      <c r="C102" s="77"/>
      <c r="D102" s="253" t="s">
        <v>237</v>
      </c>
      <c r="E102" s="77"/>
      <c r="F102" s="254" t="s">
        <v>3142</v>
      </c>
      <c r="G102" s="77"/>
      <c r="H102" s="77"/>
      <c r="I102" s="207"/>
      <c r="J102" s="77"/>
      <c r="K102" s="77"/>
      <c r="L102" s="75"/>
      <c r="M102" s="255"/>
      <c r="N102" s="50"/>
      <c r="O102" s="50"/>
      <c r="P102" s="50"/>
      <c r="Q102" s="50"/>
      <c r="R102" s="50"/>
      <c r="S102" s="50"/>
      <c r="T102" s="98"/>
      <c r="AT102" s="26" t="s">
        <v>237</v>
      </c>
      <c r="AU102" s="26" t="s">
        <v>88</v>
      </c>
    </row>
    <row r="103" spans="2:51" s="13" customFormat="1" ht="13.5">
      <c r="B103" s="266"/>
      <c r="C103" s="267"/>
      <c r="D103" s="253" t="s">
        <v>244</v>
      </c>
      <c r="E103" s="268" t="s">
        <v>34</v>
      </c>
      <c r="F103" s="269" t="s">
        <v>3439</v>
      </c>
      <c r="G103" s="267"/>
      <c r="H103" s="270">
        <v>7.32</v>
      </c>
      <c r="I103" s="271"/>
      <c r="J103" s="267"/>
      <c r="K103" s="267"/>
      <c r="L103" s="272"/>
      <c r="M103" s="273"/>
      <c r="N103" s="274"/>
      <c r="O103" s="274"/>
      <c r="P103" s="274"/>
      <c r="Q103" s="274"/>
      <c r="R103" s="274"/>
      <c r="S103" s="274"/>
      <c r="T103" s="275"/>
      <c r="AT103" s="276" t="s">
        <v>244</v>
      </c>
      <c r="AU103" s="276" t="s">
        <v>88</v>
      </c>
      <c r="AV103" s="13" t="s">
        <v>88</v>
      </c>
      <c r="AW103" s="13" t="s">
        <v>41</v>
      </c>
      <c r="AX103" s="13" t="s">
        <v>78</v>
      </c>
      <c r="AY103" s="276" t="s">
        <v>187</v>
      </c>
    </row>
    <row r="104" spans="2:51" s="14" customFormat="1" ht="13.5">
      <c r="B104" s="277"/>
      <c r="C104" s="278"/>
      <c r="D104" s="253" t="s">
        <v>244</v>
      </c>
      <c r="E104" s="279" t="s">
        <v>34</v>
      </c>
      <c r="F104" s="280" t="s">
        <v>251</v>
      </c>
      <c r="G104" s="278"/>
      <c r="H104" s="281">
        <v>7.32</v>
      </c>
      <c r="I104" s="282"/>
      <c r="J104" s="278"/>
      <c r="K104" s="278"/>
      <c r="L104" s="283"/>
      <c r="M104" s="284"/>
      <c r="N104" s="285"/>
      <c r="O104" s="285"/>
      <c r="P104" s="285"/>
      <c r="Q104" s="285"/>
      <c r="R104" s="285"/>
      <c r="S104" s="285"/>
      <c r="T104" s="286"/>
      <c r="AT104" s="287" t="s">
        <v>244</v>
      </c>
      <c r="AU104" s="287" t="s">
        <v>88</v>
      </c>
      <c r="AV104" s="14" t="s">
        <v>204</v>
      </c>
      <c r="AW104" s="14" t="s">
        <v>41</v>
      </c>
      <c r="AX104" s="14" t="s">
        <v>86</v>
      </c>
      <c r="AY104" s="287" t="s">
        <v>187</v>
      </c>
    </row>
    <row r="105" spans="2:65" s="1" customFormat="1" ht="38.25" customHeight="1">
      <c r="B105" s="49"/>
      <c r="C105" s="237" t="s">
        <v>88</v>
      </c>
      <c r="D105" s="237" t="s">
        <v>190</v>
      </c>
      <c r="E105" s="238" t="s">
        <v>3440</v>
      </c>
      <c r="F105" s="239" t="s">
        <v>3441</v>
      </c>
      <c r="G105" s="240" t="s">
        <v>235</v>
      </c>
      <c r="H105" s="241">
        <v>7.32</v>
      </c>
      <c r="I105" s="242"/>
      <c r="J105" s="243">
        <f>ROUND(I105*H105,2)</f>
        <v>0</v>
      </c>
      <c r="K105" s="239" t="s">
        <v>194</v>
      </c>
      <c r="L105" s="75"/>
      <c r="M105" s="244" t="s">
        <v>34</v>
      </c>
      <c r="N105" s="245" t="s">
        <v>49</v>
      </c>
      <c r="O105" s="50"/>
      <c r="P105" s="246">
        <f>O105*H105</f>
        <v>0</v>
      </c>
      <c r="Q105" s="246">
        <v>0</v>
      </c>
      <c r="R105" s="246">
        <f>Q105*H105</f>
        <v>0</v>
      </c>
      <c r="S105" s="246">
        <v>0.29</v>
      </c>
      <c r="T105" s="247">
        <f>S105*H105</f>
        <v>2.1228</v>
      </c>
      <c r="AR105" s="26" t="s">
        <v>204</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204</v>
      </c>
      <c r="BM105" s="26" t="s">
        <v>204</v>
      </c>
    </row>
    <row r="106" spans="2:47" s="1" customFormat="1" ht="13.5">
      <c r="B106" s="49"/>
      <c r="C106" s="77"/>
      <c r="D106" s="253" t="s">
        <v>237</v>
      </c>
      <c r="E106" s="77"/>
      <c r="F106" s="254" t="s">
        <v>3150</v>
      </c>
      <c r="G106" s="77"/>
      <c r="H106" s="77"/>
      <c r="I106" s="207"/>
      <c r="J106" s="77"/>
      <c r="K106" s="77"/>
      <c r="L106" s="75"/>
      <c r="M106" s="255"/>
      <c r="N106" s="50"/>
      <c r="O106" s="50"/>
      <c r="P106" s="50"/>
      <c r="Q106" s="50"/>
      <c r="R106" s="50"/>
      <c r="S106" s="50"/>
      <c r="T106" s="98"/>
      <c r="AT106" s="26" t="s">
        <v>237</v>
      </c>
      <c r="AU106" s="26" t="s">
        <v>88</v>
      </c>
    </row>
    <row r="107" spans="2:51" s="13" customFormat="1" ht="13.5">
      <c r="B107" s="266"/>
      <c r="C107" s="267"/>
      <c r="D107" s="253" t="s">
        <v>244</v>
      </c>
      <c r="E107" s="268" t="s">
        <v>34</v>
      </c>
      <c r="F107" s="269" t="s">
        <v>3442</v>
      </c>
      <c r="G107" s="267"/>
      <c r="H107" s="270">
        <v>7.32</v>
      </c>
      <c r="I107" s="271"/>
      <c r="J107" s="267"/>
      <c r="K107" s="267"/>
      <c r="L107" s="272"/>
      <c r="M107" s="273"/>
      <c r="N107" s="274"/>
      <c r="O107" s="274"/>
      <c r="P107" s="274"/>
      <c r="Q107" s="274"/>
      <c r="R107" s="274"/>
      <c r="S107" s="274"/>
      <c r="T107" s="275"/>
      <c r="AT107" s="276" t="s">
        <v>244</v>
      </c>
      <c r="AU107" s="276" t="s">
        <v>88</v>
      </c>
      <c r="AV107" s="13" t="s">
        <v>88</v>
      </c>
      <c r="AW107" s="13" t="s">
        <v>41</v>
      </c>
      <c r="AX107" s="13" t="s">
        <v>78</v>
      </c>
      <c r="AY107" s="276" t="s">
        <v>187</v>
      </c>
    </row>
    <row r="108" spans="2:51" s="14" customFormat="1" ht="13.5">
      <c r="B108" s="277"/>
      <c r="C108" s="278"/>
      <c r="D108" s="253" t="s">
        <v>244</v>
      </c>
      <c r="E108" s="279" t="s">
        <v>34</v>
      </c>
      <c r="F108" s="280" t="s">
        <v>251</v>
      </c>
      <c r="G108" s="278"/>
      <c r="H108" s="281">
        <v>7.32</v>
      </c>
      <c r="I108" s="282"/>
      <c r="J108" s="278"/>
      <c r="K108" s="278"/>
      <c r="L108" s="283"/>
      <c r="M108" s="284"/>
      <c r="N108" s="285"/>
      <c r="O108" s="285"/>
      <c r="P108" s="285"/>
      <c r="Q108" s="285"/>
      <c r="R108" s="285"/>
      <c r="S108" s="285"/>
      <c r="T108" s="286"/>
      <c r="AT108" s="287" t="s">
        <v>244</v>
      </c>
      <c r="AU108" s="287" t="s">
        <v>88</v>
      </c>
      <c r="AV108" s="14" t="s">
        <v>204</v>
      </c>
      <c r="AW108" s="14" t="s">
        <v>41</v>
      </c>
      <c r="AX108" s="14" t="s">
        <v>86</v>
      </c>
      <c r="AY108" s="287" t="s">
        <v>187</v>
      </c>
    </row>
    <row r="109" spans="2:65" s="1" customFormat="1" ht="16.5" customHeight="1">
      <c r="B109" s="49"/>
      <c r="C109" s="237" t="s">
        <v>113</v>
      </c>
      <c r="D109" s="237" t="s">
        <v>190</v>
      </c>
      <c r="E109" s="238" t="s">
        <v>3161</v>
      </c>
      <c r="F109" s="239" t="s">
        <v>3162</v>
      </c>
      <c r="G109" s="240" t="s">
        <v>393</v>
      </c>
      <c r="H109" s="241">
        <v>20</v>
      </c>
      <c r="I109" s="242"/>
      <c r="J109" s="243">
        <f>ROUND(I109*H109,2)</f>
        <v>0</v>
      </c>
      <c r="K109" s="239" t="s">
        <v>194</v>
      </c>
      <c r="L109" s="75"/>
      <c r="M109" s="244" t="s">
        <v>34</v>
      </c>
      <c r="N109" s="245" t="s">
        <v>49</v>
      </c>
      <c r="O109" s="50"/>
      <c r="P109" s="246">
        <f>O109*H109</f>
        <v>0</v>
      </c>
      <c r="Q109" s="246">
        <v>0.01559</v>
      </c>
      <c r="R109" s="246">
        <f>Q109*H109</f>
        <v>0.31179999999999997</v>
      </c>
      <c r="S109" s="246">
        <v>0</v>
      </c>
      <c r="T109" s="247">
        <f>S109*H109</f>
        <v>0</v>
      </c>
      <c r="AR109" s="26" t="s">
        <v>204</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204</v>
      </c>
      <c r="BM109" s="26" t="s">
        <v>282</v>
      </c>
    </row>
    <row r="110" spans="2:47" s="1" customFormat="1" ht="13.5">
      <c r="B110" s="49"/>
      <c r="C110" s="77"/>
      <c r="D110" s="253" t="s">
        <v>237</v>
      </c>
      <c r="E110" s="77"/>
      <c r="F110" s="254" t="s">
        <v>3163</v>
      </c>
      <c r="G110" s="77"/>
      <c r="H110" s="77"/>
      <c r="I110" s="207"/>
      <c r="J110" s="77"/>
      <c r="K110" s="77"/>
      <c r="L110" s="75"/>
      <c r="M110" s="255"/>
      <c r="N110" s="50"/>
      <c r="O110" s="50"/>
      <c r="P110" s="50"/>
      <c r="Q110" s="50"/>
      <c r="R110" s="50"/>
      <c r="S110" s="50"/>
      <c r="T110" s="98"/>
      <c r="AT110" s="26" t="s">
        <v>237</v>
      </c>
      <c r="AU110" s="26" t="s">
        <v>88</v>
      </c>
    </row>
    <row r="111" spans="2:65" s="1" customFormat="1" ht="25.5" customHeight="1">
      <c r="B111" s="49"/>
      <c r="C111" s="237" t="s">
        <v>204</v>
      </c>
      <c r="D111" s="237" t="s">
        <v>190</v>
      </c>
      <c r="E111" s="238" t="s">
        <v>3164</v>
      </c>
      <c r="F111" s="239" t="s">
        <v>3165</v>
      </c>
      <c r="G111" s="240" t="s">
        <v>2150</v>
      </c>
      <c r="H111" s="241">
        <v>24</v>
      </c>
      <c r="I111" s="242"/>
      <c r="J111" s="243">
        <f>ROUND(I111*H111,2)</f>
        <v>0</v>
      </c>
      <c r="K111" s="239" t="s">
        <v>194</v>
      </c>
      <c r="L111" s="75"/>
      <c r="M111" s="244" t="s">
        <v>34</v>
      </c>
      <c r="N111" s="245" t="s">
        <v>49</v>
      </c>
      <c r="O111" s="50"/>
      <c r="P111" s="246">
        <f>O111*H111</f>
        <v>0</v>
      </c>
      <c r="Q111" s="246">
        <v>0</v>
      </c>
      <c r="R111" s="246">
        <f>Q111*H111</f>
        <v>0</v>
      </c>
      <c r="S111" s="246">
        <v>0</v>
      </c>
      <c r="T111" s="247">
        <f>S111*H111</f>
        <v>0</v>
      </c>
      <c r="AR111" s="26" t="s">
        <v>204</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295</v>
      </c>
    </row>
    <row r="112" spans="2:47" s="1" customFormat="1" ht="13.5">
      <c r="B112" s="49"/>
      <c r="C112" s="77"/>
      <c r="D112" s="253" t="s">
        <v>237</v>
      </c>
      <c r="E112" s="77"/>
      <c r="F112" s="254" t="s">
        <v>3166</v>
      </c>
      <c r="G112" s="77"/>
      <c r="H112" s="77"/>
      <c r="I112" s="207"/>
      <c r="J112" s="77"/>
      <c r="K112" s="77"/>
      <c r="L112" s="75"/>
      <c r="M112" s="255"/>
      <c r="N112" s="50"/>
      <c r="O112" s="50"/>
      <c r="P112" s="50"/>
      <c r="Q112" s="50"/>
      <c r="R112" s="50"/>
      <c r="S112" s="50"/>
      <c r="T112" s="98"/>
      <c r="AT112" s="26" t="s">
        <v>237</v>
      </c>
      <c r="AU112" s="26" t="s">
        <v>88</v>
      </c>
    </row>
    <row r="113" spans="2:65" s="1" customFormat="1" ht="25.5" customHeight="1">
      <c r="B113" s="49"/>
      <c r="C113" s="237" t="s">
        <v>186</v>
      </c>
      <c r="D113" s="237" t="s">
        <v>190</v>
      </c>
      <c r="E113" s="238" t="s">
        <v>3167</v>
      </c>
      <c r="F113" s="239" t="s">
        <v>3168</v>
      </c>
      <c r="G113" s="240" t="s">
        <v>3169</v>
      </c>
      <c r="H113" s="241">
        <v>3</v>
      </c>
      <c r="I113" s="242"/>
      <c r="J113" s="243">
        <f>ROUND(I113*H113,2)</f>
        <v>0</v>
      </c>
      <c r="K113" s="239" t="s">
        <v>194</v>
      </c>
      <c r="L113" s="75"/>
      <c r="M113" s="244" t="s">
        <v>34</v>
      </c>
      <c r="N113" s="245" t="s">
        <v>49</v>
      </c>
      <c r="O113" s="50"/>
      <c r="P113" s="246">
        <f>O113*H113</f>
        <v>0</v>
      </c>
      <c r="Q113" s="246">
        <v>0</v>
      </c>
      <c r="R113" s="246">
        <f>Q113*H113</f>
        <v>0</v>
      </c>
      <c r="S113" s="246">
        <v>0</v>
      </c>
      <c r="T113" s="247">
        <f>S113*H113</f>
        <v>0</v>
      </c>
      <c r="AR113" s="26" t="s">
        <v>204</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204</v>
      </c>
      <c r="BM113" s="26" t="s">
        <v>307</v>
      </c>
    </row>
    <row r="114" spans="2:47" s="1" customFormat="1" ht="13.5">
      <c r="B114" s="49"/>
      <c r="C114" s="77"/>
      <c r="D114" s="253" t="s">
        <v>237</v>
      </c>
      <c r="E114" s="77"/>
      <c r="F114" s="254" t="s">
        <v>3170</v>
      </c>
      <c r="G114" s="77"/>
      <c r="H114" s="77"/>
      <c r="I114" s="207"/>
      <c r="J114" s="77"/>
      <c r="K114" s="77"/>
      <c r="L114" s="75"/>
      <c r="M114" s="255"/>
      <c r="N114" s="50"/>
      <c r="O114" s="50"/>
      <c r="P114" s="50"/>
      <c r="Q114" s="50"/>
      <c r="R114" s="50"/>
      <c r="S114" s="50"/>
      <c r="T114" s="98"/>
      <c r="AT114" s="26" t="s">
        <v>237</v>
      </c>
      <c r="AU114" s="26" t="s">
        <v>88</v>
      </c>
    </row>
    <row r="115" spans="2:65" s="1" customFormat="1" ht="63.75" customHeight="1">
      <c r="B115" s="49"/>
      <c r="C115" s="237" t="s">
        <v>282</v>
      </c>
      <c r="D115" s="237" t="s">
        <v>190</v>
      </c>
      <c r="E115" s="238" t="s">
        <v>3171</v>
      </c>
      <c r="F115" s="239" t="s">
        <v>3172</v>
      </c>
      <c r="G115" s="240" t="s">
        <v>393</v>
      </c>
      <c r="H115" s="241">
        <v>1.5</v>
      </c>
      <c r="I115" s="242"/>
      <c r="J115" s="243">
        <f>ROUND(I115*H115,2)</f>
        <v>0</v>
      </c>
      <c r="K115" s="239" t="s">
        <v>194</v>
      </c>
      <c r="L115" s="75"/>
      <c r="M115" s="244" t="s">
        <v>34</v>
      </c>
      <c r="N115" s="245" t="s">
        <v>49</v>
      </c>
      <c r="O115" s="50"/>
      <c r="P115" s="246">
        <f>O115*H115</f>
        <v>0</v>
      </c>
      <c r="Q115" s="246">
        <v>0.00868</v>
      </c>
      <c r="R115" s="246">
        <f>Q115*H115</f>
        <v>0.01302</v>
      </c>
      <c r="S115" s="246">
        <v>0</v>
      </c>
      <c r="T115" s="247">
        <f>S115*H115</f>
        <v>0</v>
      </c>
      <c r="AR115" s="26" t="s">
        <v>204</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317</v>
      </c>
    </row>
    <row r="116" spans="2:47" s="1" customFormat="1" ht="13.5">
      <c r="B116" s="49"/>
      <c r="C116" s="77"/>
      <c r="D116" s="253" t="s">
        <v>237</v>
      </c>
      <c r="E116" s="77"/>
      <c r="F116" s="254" t="s">
        <v>3173</v>
      </c>
      <c r="G116" s="77"/>
      <c r="H116" s="77"/>
      <c r="I116" s="207"/>
      <c r="J116" s="77"/>
      <c r="K116" s="77"/>
      <c r="L116" s="75"/>
      <c r="M116" s="255"/>
      <c r="N116" s="50"/>
      <c r="O116" s="50"/>
      <c r="P116" s="50"/>
      <c r="Q116" s="50"/>
      <c r="R116" s="50"/>
      <c r="S116" s="50"/>
      <c r="T116" s="98"/>
      <c r="AT116" s="26" t="s">
        <v>237</v>
      </c>
      <c r="AU116" s="26" t="s">
        <v>88</v>
      </c>
    </row>
    <row r="117" spans="2:65" s="1" customFormat="1" ht="63.75" customHeight="1">
      <c r="B117" s="49"/>
      <c r="C117" s="237" t="s">
        <v>287</v>
      </c>
      <c r="D117" s="237" t="s">
        <v>190</v>
      </c>
      <c r="E117" s="238" t="s">
        <v>3175</v>
      </c>
      <c r="F117" s="239" t="s">
        <v>3176</v>
      </c>
      <c r="G117" s="240" t="s">
        <v>393</v>
      </c>
      <c r="H117" s="241">
        <v>1.5</v>
      </c>
      <c r="I117" s="242"/>
      <c r="J117" s="243">
        <f>ROUND(I117*H117,2)</f>
        <v>0</v>
      </c>
      <c r="K117" s="239" t="s">
        <v>194</v>
      </c>
      <c r="L117" s="75"/>
      <c r="M117" s="244" t="s">
        <v>34</v>
      </c>
      <c r="N117" s="245" t="s">
        <v>49</v>
      </c>
      <c r="O117" s="50"/>
      <c r="P117" s="246">
        <f>O117*H117</f>
        <v>0</v>
      </c>
      <c r="Q117" s="246">
        <v>0.0369</v>
      </c>
      <c r="R117" s="246">
        <f>Q117*H117</f>
        <v>0.05535</v>
      </c>
      <c r="S117" s="246">
        <v>0</v>
      </c>
      <c r="T117" s="247">
        <f>S117*H117</f>
        <v>0</v>
      </c>
      <c r="AR117" s="26" t="s">
        <v>204</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204</v>
      </c>
      <c r="BM117" s="26" t="s">
        <v>329</v>
      </c>
    </row>
    <row r="118" spans="2:47" s="1" customFormat="1" ht="13.5">
      <c r="B118" s="49"/>
      <c r="C118" s="77"/>
      <c r="D118" s="253" t="s">
        <v>237</v>
      </c>
      <c r="E118" s="77"/>
      <c r="F118" s="254" t="s">
        <v>3173</v>
      </c>
      <c r="G118" s="77"/>
      <c r="H118" s="77"/>
      <c r="I118" s="207"/>
      <c r="J118" s="77"/>
      <c r="K118" s="77"/>
      <c r="L118" s="75"/>
      <c r="M118" s="255"/>
      <c r="N118" s="50"/>
      <c r="O118" s="50"/>
      <c r="P118" s="50"/>
      <c r="Q118" s="50"/>
      <c r="R118" s="50"/>
      <c r="S118" s="50"/>
      <c r="T118" s="98"/>
      <c r="AT118" s="26" t="s">
        <v>237</v>
      </c>
      <c r="AU118" s="26" t="s">
        <v>88</v>
      </c>
    </row>
    <row r="119" spans="2:65" s="1" customFormat="1" ht="25.5" customHeight="1">
      <c r="B119" s="49"/>
      <c r="C119" s="237" t="s">
        <v>295</v>
      </c>
      <c r="D119" s="237" t="s">
        <v>190</v>
      </c>
      <c r="E119" s="238" t="s">
        <v>3182</v>
      </c>
      <c r="F119" s="239" t="s">
        <v>3183</v>
      </c>
      <c r="G119" s="240" t="s">
        <v>254</v>
      </c>
      <c r="H119" s="241">
        <v>4.5</v>
      </c>
      <c r="I119" s="242"/>
      <c r="J119" s="243">
        <f>ROUND(I119*H119,2)</f>
        <v>0</v>
      </c>
      <c r="K119" s="239" t="s">
        <v>194</v>
      </c>
      <c r="L119" s="75"/>
      <c r="M119" s="244" t="s">
        <v>34</v>
      </c>
      <c r="N119" s="245" t="s">
        <v>49</v>
      </c>
      <c r="O119" s="50"/>
      <c r="P119" s="246">
        <f>O119*H119</f>
        <v>0</v>
      </c>
      <c r="Q119" s="246">
        <v>0</v>
      </c>
      <c r="R119" s="246">
        <f>Q119*H119</f>
        <v>0</v>
      </c>
      <c r="S119" s="246">
        <v>0</v>
      </c>
      <c r="T119" s="247">
        <f>S119*H119</f>
        <v>0</v>
      </c>
      <c r="AR119" s="26" t="s">
        <v>204</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204</v>
      </c>
      <c r="BM119" s="26" t="s">
        <v>338</v>
      </c>
    </row>
    <row r="120" spans="2:47" s="1" customFormat="1" ht="13.5">
      <c r="B120" s="49"/>
      <c r="C120" s="77"/>
      <c r="D120" s="253" t="s">
        <v>237</v>
      </c>
      <c r="E120" s="77"/>
      <c r="F120" s="254" t="s">
        <v>3184</v>
      </c>
      <c r="G120" s="77"/>
      <c r="H120" s="77"/>
      <c r="I120" s="207"/>
      <c r="J120" s="77"/>
      <c r="K120" s="77"/>
      <c r="L120" s="75"/>
      <c r="M120" s="255"/>
      <c r="N120" s="50"/>
      <c r="O120" s="50"/>
      <c r="P120" s="50"/>
      <c r="Q120" s="50"/>
      <c r="R120" s="50"/>
      <c r="S120" s="50"/>
      <c r="T120" s="98"/>
      <c r="AT120" s="26" t="s">
        <v>237</v>
      </c>
      <c r="AU120" s="26" t="s">
        <v>88</v>
      </c>
    </row>
    <row r="121" spans="2:51" s="13" customFormat="1" ht="13.5">
      <c r="B121" s="266"/>
      <c r="C121" s="267"/>
      <c r="D121" s="253" t="s">
        <v>244</v>
      </c>
      <c r="E121" s="268" t="s">
        <v>34</v>
      </c>
      <c r="F121" s="269" t="s">
        <v>3443</v>
      </c>
      <c r="G121" s="267"/>
      <c r="H121" s="270">
        <v>4.5</v>
      </c>
      <c r="I121" s="271"/>
      <c r="J121" s="267"/>
      <c r="K121" s="267"/>
      <c r="L121" s="272"/>
      <c r="M121" s="273"/>
      <c r="N121" s="274"/>
      <c r="O121" s="274"/>
      <c r="P121" s="274"/>
      <c r="Q121" s="274"/>
      <c r="R121" s="274"/>
      <c r="S121" s="274"/>
      <c r="T121" s="275"/>
      <c r="AT121" s="276" t="s">
        <v>244</v>
      </c>
      <c r="AU121" s="276" t="s">
        <v>88</v>
      </c>
      <c r="AV121" s="13" t="s">
        <v>88</v>
      </c>
      <c r="AW121" s="13" t="s">
        <v>41</v>
      </c>
      <c r="AX121" s="13" t="s">
        <v>78</v>
      </c>
      <c r="AY121" s="276" t="s">
        <v>187</v>
      </c>
    </row>
    <row r="122" spans="2:51" s="14" customFormat="1" ht="13.5">
      <c r="B122" s="277"/>
      <c r="C122" s="278"/>
      <c r="D122" s="253" t="s">
        <v>244</v>
      </c>
      <c r="E122" s="279" t="s">
        <v>34</v>
      </c>
      <c r="F122" s="280" t="s">
        <v>251</v>
      </c>
      <c r="G122" s="278"/>
      <c r="H122" s="281">
        <v>4.5</v>
      </c>
      <c r="I122" s="282"/>
      <c r="J122" s="278"/>
      <c r="K122" s="278"/>
      <c r="L122" s="283"/>
      <c r="M122" s="284"/>
      <c r="N122" s="285"/>
      <c r="O122" s="285"/>
      <c r="P122" s="285"/>
      <c r="Q122" s="285"/>
      <c r="R122" s="285"/>
      <c r="S122" s="285"/>
      <c r="T122" s="286"/>
      <c r="AT122" s="287" t="s">
        <v>244</v>
      </c>
      <c r="AU122" s="287" t="s">
        <v>88</v>
      </c>
      <c r="AV122" s="14" t="s">
        <v>204</v>
      </c>
      <c r="AW122" s="14" t="s">
        <v>41</v>
      </c>
      <c r="AX122" s="14" t="s">
        <v>86</v>
      </c>
      <c r="AY122" s="287" t="s">
        <v>187</v>
      </c>
    </row>
    <row r="123" spans="2:65" s="1" customFormat="1" ht="25.5" customHeight="1">
      <c r="B123" s="49"/>
      <c r="C123" s="237" t="s">
        <v>229</v>
      </c>
      <c r="D123" s="237" t="s">
        <v>190</v>
      </c>
      <c r="E123" s="238" t="s">
        <v>3444</v>
      </c>
      <c r="F123" s="239" t="s">
        <v>3445</v>
      </c>
      <c r="G123" s="240" t="s">
        <v>254</v>
      </c>
      <c r="H123" s="241">
        <v>8.834</v>
      </c>
      <c r="I123" s="242"/>
      <c r="J123" s="243">
        <f>ROUND(I123*H123,2)</f>
        <v>0</v>
      </c>
      <c r="K123" s="239" t="s">
        <v>194</v>
      </c>
      <c r="L123" s="75"/>
      <c r="M123" s="244" t="s">
        <v>34</v>
      </c>
      <c r="N123" s="245" t="s">
        <v>49</v>
      </c>
      <c r="O123" s="50"/>
      <c r="P123" s="246">
        <f>O123*H123</f>
        <v>0</v>
      </c>
      <c r="Q123" s="246">
        <v>0</v>
      </c>
      <c r="R123" s="246">
        <f>Q123*H123</f>
        <v>0</v>
      </c>
      <c r="S123" s="246">
        <v>0</v>
      </c>
      <c r="T123" s="247">
        <f>S123*H123</f>
        <v>0</v>
      </c>
      <c r="AR123" s="26" t="s">
        <v>204</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204</v>
      </c>
      <c r="BM123" s="26" t="s">
        <v>348</v>
      </c>
    </row>
    <row r="124" spans="2:47" s="1" customFormat="1" ht="13.5">
      <c r="B124" s="49"/>
      <c r="C124" s="77"/>
      <c r="D124" s="253" t="s">
        <v>237</v>
      </c>
      <c r="E124" s="77"/>
      <c r="F124" s="254" t="s">
        <v>3188</v>
      </c>
      <c r="G124" s="77"/>
      <c r="H124" s="77"/>
      <c r="I124" s="207"/>
      <c r="J124" s="77"/>
      <c r="K124" s="77"/>
      <c r="L124" s="75"/>
      <c r="M124" s="255"/>
      <c r="N124" s="50"/>
      <c r="O124" s="50"/>
      <c r="P124" s="50"/>
      <c r="Q124" s="50"/>
      <c r="R124" s="50"/>
      <c r="S124" s="50"/>
      <c r="T124" s="98"/>
      <c r="AT124" s="26" t="s">
        <v>237</v>
      </c>
      <c r="AU124" s="26" t="s">
        <v>88</v>
      </c>
    </row>
    <row r="125" spans="2:65" s="1" customFormat="1" ht="38.25" customHeight="1">
      <c r="B125" s="49"/>
      <c r="C125" s="237" t="s">
        <v>307</v>
      </c>
      <c r="D125" s="237" t="s">
        <v>190</v>
      </c>
      <c r="E125" s="238" t="s">
        <v>3189</v>
      </c>
      <c r="F125" s="239" t="s">
        <v>3190</v>
      </c>
      <c r="G125" s="240" t="s">
        <v>254</v>
      </c>
      <c r="H125" s="241">
        <v>8.834</v>
      </c>
      <c r="I125" s="242"/>
      <c r="J125" s="243">
        <f>ROUND(I125*H125,2)</f>
        <v>0</v>
      </c>
      <c r="K125" s="239" t="s">
        <v>194</v>
      </c>
      <c r="L125" s="75"/>
      <c r="M125" s="244" t="s">
        <v>34</v>
      </c>
      <c r="N125" s="245" t="s">
        <v>49</v>
      </c>
      <c r="O125" s="50"/>
      <c r="P125" s="246">
        <f>O125*H125</f>
        <v>0</v>
      </c>
      <c r="Q125" s="246">
        <v>0</v>
      </c>
      <c r="R125" s="246">
        <f>Q125*H125</f>
        <v>0</v>
      </c>
      <c r="S125" s="246">
        <v>0</v>
      </c>
      <c r="T125" s="247">
        <f>S125*H125</f>
        <v>0</v>
      </c>
      <c r="AR125" s="26" t="s">
        <v>204</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204</v>
      </c>
      <c r="BM125" s="26" t="s">
        <v>356</v>
      </c>
    </row>
    <row r="126" spans="2:47" s="1" customFormat="1" ht="13.5">
      <c r="B126" s="49"/>
      <c r="C126" s="77"/>
      <c r="D126" s="253" t="s">
        <v>237</v>
      </c>
      <c r="E126" s="77"/>
      <c r="F126" s="254" t="s">
        <v>3188</v>
      </c>
      <c r="G126" s="77"/>
      <c r="H126" s="77"/>
      <c r="I126" s="207"/>
      <c r="J126" s="77"/>
      <c r="K126" s="77"/>
      <c r="L126" s="75"/>
      <c r="M126" s="255"/>
      <c r="N126" s="50"/>
      <c r="O126" s="50"/>
      <c r="P126" s="50"/>
      <c r="Q126" s="50"/>
      <c r="R126" s="50"/>
      <c r="S126" s="50"/>
      <c r="T126" s="98"/>
      <c r="AT126" s="26" t="s">
        <v>237</v>
      </c>
      <c r="AU126" s="26" t="s">
        <v>88</v>
      </c>
    </row>
    <row r="127" spans="2:65" s="1" customFormat="1" ht="25.5" customHeight="1">
      <c r="B127" s="49"/>
      <c r="C127" s="237" t="s">
        <v>312</v>
      </c>
      <c r="D127" s="237" t="s">
        <v>190</v>
      </c>
      <c r="E127" s="238" t="s">
        <v>3446</v>
      </c>
      <c r="F127" s="239" t="s">
        <v>3447</v>
      </c>
      <c r="G127" s="240" t="s">
        <v>254</v>
      </c>
      <c r="H127" s="241">
        <v>5.889</v>
      </c>
      <c r="I127" s="242"/>
      <c r="J127" s="243">
        <f>ROUND(I127*H127,2)</f>
        <v>0</v>
      </c>
      <c r="K127" s="239" t="s">
        <v>194</v>
      </c>
      <c r="L127" s="75"/>
      <c r="M127" s="244" t="s">
        <v>34</v>
      </c>
      <c r="N127" s="245" t="s">
        <v>49</v>
      </c>
      <c r="O127" s="50"/>
      <c r="P127" s="246">
        <f>O127*H127</f>
        <v>0</v>
      </c>
      <c r="Q127" s="246">
        <v>0</v>
      </c>
      <c r="R127" s="246">
        <f>Q127*H127</f>
        <v>0</v>
      </c>
      <c r="S127" s="246">
        <v>0</v>
      </c>
      <c r="T127" s="247">
        <f>S127*H127</f>
        <v>0</v>
      </c>
      <c r="AR127" s="26" t="s">
        <v>204</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204</v>
      </c>
      <c r="BM127" s="26" t="s">
        <v>371</v>
      </c>
    </row>
    <row r="128" spans="2:47" s="1" customFormat="1" ht="13.5">
      <c r="B128" s="49"/>
      <c r="C128" s="77"/>
      <c r="D128" s="253" t="s">
        <v>237</v>
      </c>
      <c r="E128" s="77"/>
      <c r="F128" s="254" t="s">
        <v>3188</v>
      </c>
      <c r="G128" s="77"/>
      <c r="H128" s="77"/>
      <c r="I128" s="207"/>
      <c r="J128" s="77"/>
      <c r="K128" s="77"/>
      <c r="L128" s="75"/>
      <c r="M128" s="255"/>
      <c r="N128" s="50"/>
      <c r="O128" s="50"/>
      <c r="P128" s="50"/>
      <c r="Q128" s="50"/>
      <c r="R128" s="50"/>
      <c r="S128" s="50"/>
      <c r="T128" s="98"/>
      <c r="AT128" s="26" t="s">
        <v>237</v>
      </c>
      <c r="AU128" s="26" t="s">
        <v>88</v>
      </c>
    </row>
    <row r="129" spans="2:51" s="13" customFormat="1" ht="13.5">
      <c r="B129" s="266"/>
      <c r="C129" s="267"/>
      <c r="D129" s="253" t="s">
        <v>244</v>
      </c>
      <c r="E129" s="268" t="s">
        <v>34</v>
      </c>
      <c r="F129" s="269" t="s">
        <v>3448</v>
      </c>
      <c r="G129" s="267"/>
      <c r="H129" s="270">
        <v>5.889</v>
      </c>
      <c r="I129" s="271"/>
      <c r="J129" s="267"/>
      <c r="K129" s="267"/>
      <c r="L129" s="272"/>
      <c r="M129" s="273"/>
      <c r="N129" s="274"/>
      <c r="O129" s="274"/>
      <c r="P129" s="274"/>
      <c r="Q129" s="274"/>
      <c r="R129" s="274"/>
      <c r="S129" s="274"/>
      <c r="T129" s="275"/>
      <c r="AT129" s="276" t="s">
        <v>244</v>
      </c>
      <c r="AU129" s="276" t="s">
        <v>88</v>
      </c>
      <c r="AV129" s="13" t="s">
        <v>88</v>
      </c>
      <c r="AW129" s="13" t="s">
        <v>41</v>
      </c>
      <c r="AX129" s="13" t="s">
        <v>78</v>
      </c>
      <c r="AY129" s="276" t="s">
        <v>187</v>
      </c>
    </row>
    <row r="130" spans="2:51" s="14" customFormat="1" ht="13.5">
      <c r="B130" s="277"/>
      <c r="C130" s="278"/>
      <c r="D130" s="253" t="s">
        <v>244</v>
      </c>
      <c r="E130" s="279" t="s">
        <v>34</v>
      </c>
      <c r="F130" s="280" t="s">
        <v>251</v>
      </c>
      <c r="G130" s="278"/>
      <c r="H130" s="281">
        <v>5.889</v>
      </c>
      <c r="I130" s="282"/>
      <c r="J130" s="278"/>
      <c r="K130" s="278"/>
      <c r="L130" s="283"/>
      <c r="M130" s="284"/>
      <c r="N130" s="285"/>
      <c r="O130" s="285"/>
      <c r="P130" s="285"/>
      <c r="Q130" s="285"/>
      <c r="R130" s="285"/>
      <c r="S130" s="285"/>
      <c r="T130" s="286"/>
      <c r="AT130" s="287" t="s">
        <v>244</v>
      </c>
      <c r="AU130" s="287" t="s">
        <v>88</v>
      </c>
      <c r="AV130" s="14" t="s">
        <v>204</v>
      </c>
      <c r="AW130" s="14" t="s">
        <v>41</v>
      </c>
      <c r="AX130" s="14" t="s">
        <v>86</v>
      </c>
      <c r="AY130" s="287" t="s">
        <v>187</v>
      </c>
    </row>
    <row r="131" spans="2:65" s="1" customFormat="1" ht="38.25" customHeight="1">
      <c r="B131" s="49"/>
      <c r="C131" s="237" t="s">
        <v>317</v>
      </c>
      <c r="D131" s="237" t="s">
        <v>190</v>
      </c>
      <c r="E131" s="238" t="s">
        <v>3194</v>
      </c>
      <c r="F131" s="239" t="s">
        <v>3195</v>
      </c>
      <c r="G131" s="240" t="s">
        <v>254</v>
      </c>
      <c r="H131" s="241">
        <v>5.889</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384</v>
      </c>
    </row>
    <row r="132" spans="2:47" s="1" customFormat="1" ht="13.5">
      <c r="B132" s="49"/>
      <c r="C132" s="77"/>
      <c r="D132" s="253" t="s">
        <v>237</v>
      </c>
      <c r="E132" s="77"/>
      <c r="F132" s="254" t="s">
        <v>3188</v>
      </c>
      <c r="G132" s="77"/>
      <c r="H132" s="77"/>
      <c r="I132" s="207"/>
      <c r="J132" s="77"/>
      <c r="K132" s="77"/>
      <c r="L132" s="75"/>
      <c r="M132" s="255"/>
      <c r="N132" s="50"/>
      <c r="O132" s="50"/>
      <c r="P132" s="50"/>
      <c r="Q132" s="50"/>
      <c r="R132" s="50"/>
      <c r="S132" s="50"/>
      <c r="T132" s="98"/>
      <c r="AT132" s="26" t="s">
        <v>237</v>
      </c>
      <c r="AU132" s="26" t="s">
        <v>88</v>
      </c>
    </row>
    <row r="133" spans="2:65" s="1" customFormat="1" ht="25.5" customHeight="1">
      <c r="B133" s="49"/>
      <c r="C133" s="237" t="s">
        <v>323</v>
      </c>
      <c r="D133" s="237" t="s">
        <v>190</v>
      </c>
      <c r="E133" s="238" t="s">
        <v>3449</v>
      </c>
      <c r="F133" s="239" t="s">
        <v>3450</v>
      </c>
      <c r="G133" s="240" t="s">
        <v>235</v>
      </c>
      <c r="H133" s="241">
        <v>27.467</v>
      </c>
      <c r="I133" s="242"/>
      <c r="J133" s="243">
        <f>ROUND(I133*H133,2)</f>
        <v>0</v>
      </c>
      <c r="K133" s="239" t="s">
        <v>194</v>
      </c>
      <c r="L133" s="75"/>
      <c r="M133" s="244" t="s">
        <v>34</v>
      </c>
      <c r="N133" s="245" t="s">
        <v>49</v>
      </c>
      <c r="O133" s="50"/>
      <c r="P133" s="246">
        <f>O133*H133</f>
        <v>0</v>
      </c>
      <c r="Q133" s="246">
        <v>0.00085</v>
      </c>
      <c r="R133" s="246">
        <f>Q133*H133</f>
        <v>0.023346949999999998</v>
      </c>
      <c r="S133" s="246">
        <v>0</v>
      </c>
      <c r="T133" s="247">
        <f>S133*H133</f>
        <v>0</v>
      </c>
      <c r="AR133" s="26" t="s">
        <v>204</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204</v>
      </c>
      <c r="BM133" s="26" t="s">
        <v>396</v>
      </c>
    </row>
    <row r="134" spans="2:47" s="1" customFormat="1" ht="13.5">
      <c r="B134" s="49"/>
      <c r="C134" s="77"/>
      <c r="D134" s="253" t="s">
        <v>237</v>
      </c>
      <c r="E134" s="77"/>
      <c r="F134" s="254" t="s">
        <v>490</v>
      </c>
      <c r="G134" s="77"/>
      <c r="H134" s="77"/>
      <c r="I134" s="207"/>
      <c r="J134" s="77"/>
      <c r="K134" s="77"/>
      <c r="L134" s="75"/>
      <c r="M134" s="255"/>
      <c r="N134" s="50"/>
      <c r="O134" s="50"/>
      <c r="P134" s="50"/>
      <c r="Q134" s="50"/>
      <c r="R134" s="50"/>
      <c r="S134" s="50"/>
      <c r="T134" s="98"/>
      <c r="AT134" s="26" t="s">
        <v>237</v>
      </c>
      <c r="AU134" s="26" t="s">
        <v>88</v>
      </c>
    </row>
    <row r="135" spans="2:51" s="13" customFormat="1" ht="13.5">
      <c r="B135" s="266"/>
      <c r="C135" s="267"/>
      <c r="D135" s="253" t="s">
        <v>244</v>
      </c>
      <c r="E135" s="268" t="s">
        <v>34</v>
      </c>
      <c r="F135" s="269" t="s">
        <v>3451</v>
      </c>
      <c r="G135" s="267"/>
      <c r="H135" s="270">
        <v>27.467</v>
      </c>
      <c r="I135" s="271"/>
      <c r="J135" s="267"/>
      <c r="K135" s="267"/>
      <c r="L135" s="272"/>
      <c r="M135" s="273"/>
      <c r="N135" s="274"/>
      <c r="O135" s="274"/>
      <c r="P135" s="274"/>
      <c r="Q135" s="274"/>
      <c r="R135" s="274"/>
      <c r="S135" s="274"/>
      <c r="T135" s="275"/>
      <c r="AT135" s="276" t="s">
        <v>244</v>
      </c>
      <c r="AU135" s="276" t="s">
        <v>88</v>
      </c>
      <c r="AV135" s="13" t="s">
        <v>88</v>
      </c>
      <c r="AW135" s="13" t="s">
        <v>41</v>
      </c>
      <c r="AX135" s="13" t="s">
        <v>78</v>
      </c>
      <c r="AY135" s="276" t="s">
        <v>187</v>
      </c>
    </row>
    <row r="136" spans="2:51" s="14" customFormat="1" ht="13.5">
      <c r="B136" s="277"/>
      <c r="C136" s="278"/>
      <c r="D136" s="253" t="s">
        <v>244</v>
      </c>
      <c r="E136" s="279" t="s">
        <v>34</v>
      </c>
      <c r="F136" s="280" t="s">
        <v>251</v>
      </c>
      <c r="G136" s="278"/>
      <c r="H136" s="281">
        <v>27.467</v>
      </c>
      <c r="I136" s="282"/>
      <c r="J136" s="278"/>
      <c r="K136" s="278"/>
      <c r="L136" s="283"/>
      <c r="M136" s="284"/>
      <c r="N136" s="285"/>
      <c r="O136" s="285"/>
      <c r="P136" s="285"/>
      <c r="Q136" s="285"/>
      <c r="R136" s="285"/>
      <c r="S136" s="285"/>
      <c r="T136" s="286"/>
      <c r="AT136" s="287" t="s">
        <v>244</v>
      </c>
      <c r="AU136" s="287" t="s">
        <v>88</v>
      </c>
      <c r="AV136" s="14" t="s">
        <v>204</v>
      </c>
      <c r="AW136" s="14" t="s">
        <v>41</v>
      </c>
      <c r="AX136" s="14" t="s">
        <v>86</v>
      </c>
      <c r="AY136" s="287" t="s">
        <v>187</v>
      </c>
    </row>
    <row r="137" spans="2:65" s="1" customFormat="1" ht="38.25" customHeight="1">
      <c r="B137" s="49"/>
      <c r="C137" s="237" t="s">
        <v>329</v>
      </c>
      <c r="D137" s="237" t="s">
        <v>190</v>
      </c>
      <c r="E137" s="238" t="s">
        <v>3452</v>
      </c>
      <c r="F137" s="239" t="s">
        <v>3453</v>
      </c>
      <c r="G137" s="240" t="s">
        <v>235</v>
      </c>
      <c r="H137" s="241">
        <v>27.467</v>
      </c>
      <c r="I137" s="242"/>
      <c r="J137" s="243">
        <f>ROUND(I137*H137,2)</f>
        <v>0</v>
      </c>
      <c r="K137" s="239" t="s">
        <v>194</v>
      </c>
      <c r="L137" s="75"/>
      <c r="M137" s="244" t="s">
        <v>34</v>
      </c>
      <c r="N137" s="245" t="s">
        <v>49</v>
      </c>
      <c r="O137" s="50"/>
      <c r="P137" s="246">
        <f>O137*H137</f>
        <v>0</v>
      </c>
      <c r="Q137" s="246">
        <v>0</v>
      </c>
      <c r="R137" s="246">
        <f>Q137*H137</f>
        <v>0</v>
      </c>
      <c r="S137" s="246">
        <v>0</v>
      </c>
      <c r="T137" s="247">
        <f>S137*H137</f>
        <v>0</v>
      </c>
      <c r="AR137" s="26" t="s">
        <v>204</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204</v>
      </c>
      <c r="BM137" s="26" t="s">
        <v>407</v>
      </c>
    </row>
    <row r="138" spans="2:65" s="1" customFormat="1" ht="38.25" customHeight="1">
      <c r="B138" s="49"/>
      <c r="C138" s="237" t="s">
        <v>10</v>
      </c>
      <c r="D138" s="237" t="s">
        <v>190</v>
      </c>
      <c r="E138" s="238" t="s">
        <v>3204</v>
      </c>
      <c r="F138" s="239" t="s">
        <v>3205</v>
      </c>
      <c r="G138" s="240" t="s">
        <v>254</v>
      </c>
      <c r="H138" s="241">
        <v>14.723</v>
      </c>
      <c r="I138" s="242"/>
      <c r="J138" s="243">
        <f>ROUND(I138*H138,2)</f>
        <v>0</v>
      </c>
      <c r="K138" s="239" t="s">
        <v>194</v>
      </c>
      <c r="L138" s="75"/>
      <c r="M138" s="244" t="s">
        <v>34</v>
      </c>
      <c r="N138" s="245" t="s">
        <v>49</v>
      </c>
      <c r="O138" s="50"/>
      <c r="P138" s="246">
        <f>O138*H138</f>
        <v>0</v>
      </c>
      <c r="Q138" s="246">
        <v>0</v>
      </c>
      <c r="R138" s="246">
        <f>Q138*H138</f>
        <v>0</v>
      </c>
      <c r="S138" s="246">
        <v>0</v>
      </c>
      <c r="T138" s="247">
        <f>S138*H138</f>
        <v>0</v>
      </c>
      <c r="AR138" s="26" t="s">
        <v>204</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204</v>
      </c>
      <c r="BM138" s="26" t="s">
        <v>419</v>
      </c>
    </row>
    <row r="139" spans="2:47" s="1" customFormat="1" ht="13.5">
      <c r="B139" s="49"/>
      <c r="C139" s="77"/>
      <c r="D139" s="253" t="s">
        <v>237</v>
      </c>
      <c r="E139" s="77"/>
      <c r="F139" s="254" t="s">
        <v>3206</v>
      </c>
      <c r="G139" s="77"/>
      <c r="H139" s="77"/>
      <c r="I139" s="207"/>
      <c r="J139" s="77"/>
      <c r="K139" s="77"/>
      <c r="L139" s="75"/>
      <c r="M139" s="255"/>
      <c r="N139" s="50"/>
      <c r="O139" s="50"/>
      <c r="P139" s="50"/>
      <c r="Q139" s="50"/>
      <c r="R139" s="50"/>
      <c r="S139" s="50"/>
      <c r="T139" s="98"/>
      <c r="AT139" s="26" t="s">
        <v>237</v>
      </c>
      <c r="AU139" s="26" t="s">
        <v>88</v>
      </c>
    </row>
    <row r="140" spans="2:65" s="1" customFormat="1" ht="38.25" customHeight="1">
      <c r="B140" s="49"/>
      <c r="C140" s="237" t="s">
        <v>338</v>
      </c>
      <c r="D140" s="237" t="s">
        <v>190</v>
      </c>
      <c r="E140" s="238" t="s">
        <v>497</v>
      </c>
      <c r="F140" s="239" t="s">
        <v>498</v>
      </c>
      <c r="G140" s="240" t="s">
        <v>254</v>
      </c>
      <c r="H140" s="241">
        <v>14.723</v>
      </c>
      <c r="I140" s="242"/>
      <c r="J140" s="243">
        <f>ROUND(I140*H140,2)</f>
        <v>0</v>
      </c>
      <c r="K140" s="239" t="s">
        <v>194</v>
      </c>
      <c r="L140" s="75"/>
      <c r="M140" s="244" t="s">
        <v>34</v>
      </c>
      <c r="N140" s="245" t="s">
        <v>49</v>
      </c>
      <c r="O140" s="50"/>
      <c r="P140" s="246">
        <f>O140*H140</f>
        <v>0</v>
      </c>
      <c r="Q140" s="246">
        <v>0</v>
      </c>
      <c r="R140" s="246">
        <f>Q140*H140</f>
        <v>0</v>
      </c>
      <c r="S140" s="246">
        <v>0</v>
      </c>
      <c r="T140" s="247">
        <f>S140*H140</f>
        <v>0</v>
      </c>
      <c r="AR140" s="26" t="s">
        <v>204</v>
      </c>
      <c r="AT140" s="26" t="s">
        <v>190</v>
      </c>
      <c r="AU140" s="26" t="s">
        <v>88</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204</v>
      </c>
      <c r="BM140" s="26" t="s">
        <v>426</v>
      </c>
    </row>
    <row r="141" spans="2:47" s="1" customFormat="1" ht="13.5">
      <c r="B141" s="49"/>
      <c r="C141" s="77"/>
      <c r="D141" s="253" t="s">
        <v>237</v>
      </c>
      <c r="E141" s="77"/>
      <c r="F141" s="254" t="s">
        <v>500</v>
      </c>
      <c r="G141" s="77"/>
      <c r="H141" s="77"/>
      <c r="I141" s="207"/>
      <c r="J141" s="77"/>
      <c r="K141" s="77"/>
      <c r="L141" s="75"/>
      <c r="M141" s="255"/>
      <c r="N141" s="50"/>
      <c r="O141" s="50"/>
      <c r="P141" s="50"/>
      <c r="Q141" s="50"/>
      <c r="R141" s="50"/>
      <c r="S141" s="50"/>
      <c r="T141" s="98"/>
      <c r="AT141" s="26" t="s">
        <v>237</v>
      </c>
      <c r="AU141" s="26" t="s">
        <v>88</v>
      </c>
    </row>
    <row r="142" spans="2:65" s="1" customFormat="1" ht="51" customHeight="1">
      <c r="B142" s="49"/>
      <c r="C142" s="237" t="s">
        <v>343</v>
      </c>
      <c r="D142" s="237" t="s">
        <v>190</v>
      </c>
      <c r="E142" s="238" t="s">
        <v>3214</v>
      </c>
      <c r="F142" s="239" t="s">
        <v>3215</v>
      </c>
      <c r="G142" s="240" t="s">
        <v>254</v>
      </c>
      <c r="H142" s="241">
        <v>147.23</v>
      </c>
      <c r="I142" s="242"/>
      <c r="J142" s="243">
        <f>ROUND(I142*H142,2)</f>
        <v>0</v>
      </c>
      <c r="K142" s="239" t="s">
        <v>194</v>
      </c>
      <c r="L142" s="75"/>
      <c r="M142" s="244" t="s">
        <v>34</v>
      </c>
      <c r="N142" s="245" t="s">
        <v>49</v>
      </c>
      <c r="O142" s="50"/>
      <c r="P142" s="246">
        <f>O142*H142</f>
        <v>0</v>
      </c>
      <c r="Q142" s="246">
        <v>0</v>
      </c>
      <c r="R142" s="246">
        <f>Q142*H142</f>
        <v>0</v>
      </c>
      <c r="S142" s="246">
        <v>0</v>
      </c>
      <c r="T142" s="247">
        <f>S142*H142</f>
        <v>0</v>
      </c>
      <c r="AR142" s="26" t="s">
        <v>204</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204</v>
      </c>
      <c r="BM142" s="26" t="s">
        <v>604</v>
      </c>
    </row>
    <row r="143" spans="2:47" s="1" customFormat="1" ht="13.5">
      <c r="B143" s="49"/>
      <c r="C143" s="77"/>
      <c r="D143" s="253" t="s">
        <v>237</v>
      </c>
      <c r="E143" s="77"/>
      <c r="F143" s="254" t="s">
        <v>500</v>
      </c>
      <c r="G143" s="77"/>
      <c r="H143" s="77"/>
      <c r="I143" s="207"/>
      <c r="J143" s="77"/>
      <c r="K143" s="77"/>
      <c r="L143" s="75"/>
      <c r="M143" s="255"/>
      <c r="N143" s="50"/>
      <c r="O143" s="50"/>
      <c r="P143" s="50"/>
      <c r="Q143" s="50"/>
      <c r="R143" s="50"/>
      <c r="S143" s="50"/>
      <c r="T143" s="98"/>
      <c r="AT143" s="26" t="s">
        <v>237</v>
      </c>
      <c r="AU143" s="26" t="s">
        <v>88</v>
      </c>
    </row>
    <row r="144" spans="2:51" s="13" customFormat="1" ht="13.5">
      <c r="B144" s="266"/>
      <c r="C144" s="267"/>
      <c r="D144" s="253" t="s">
        <v>244</v>
      </c>
      <c r="E144" s="268" t="s">
        <v>34</v>
      </c>
      <c r="F144" s="269" t="s">
        <v>3454</v>
      </c>
      <c r="G144" s="267"/>
      <c r="H144" s="270">
        <v>147.23</v>
      </c>
      <c r="I144" s="271"/>
      <c r="J144" s="267"/>
      <c r="K144" s="267"/>
      <c r="L144" s="272"/>
      <c r="M144" s="273"/>
      <c r="N144" s="274"/>
      <c r="O144" s="274"/>
      <c r="P144" s="274"/>
      <c r="Q144" s="274"/>
      <c r="R144" s="274"/>
      <c r="S144" s="274"/>
      <c r="T144" s="275"/>
      <c r="AT144" s="276" t="s">
        <v>244</v>
      </c>
      <c r="AU144" s="276" t="s">
        <v>88</v>
      </c>
      <c r="AV144" s="13" t="s">
        <v>88</v>
      </c>
      <c r="AW144" s="13" t="s">
        <v>41</v>
      </c>
      <c r="AX144" s="13" t="s">
        <v>78</v>
      </c>
      <c r="AY144" s="276" t="s">
        <v>187</v>
      </c>
    </row>
    <row r="145" spans="2:51" s="14" customFormat="1" ht="13.5">
      <c r="B145" s="277"/>
      <c r="C145" s="278"/>
      <c r="D145" s="253" t="s">
        <v>244</v>
      </c>
      <c r="E145" s="279" t="s">
        <v>34</v>
      </c>
      <c r="F145" s="280" t="s">
        <v>251</v>
      </c>
      <c r="G145" s="278"/>
      <c r="H145" s="281">
        <v>147.23</v>
      </c>
      <c r="I145" s="282"/>
      <c r="J145" s="278"/>
      <c r="K145" s="278"/>
      <c r="L145" s="283"/>
      <c r="M145" s="284"/>
      <c r="N145" s="285"/>
      <c r="O145" s="285"/>
      <c r="P145" s="285"/>
      <c r="Q145" s="285"/>
      <c r="R145" s="285"/>
      <c r="S145" s="285"/>
      <c r="T145" s="286"/>
      <c r="AT145" s="287" t="s">
        <v>244</v>
      </c>
      <c r="AU145" s="287" t="s">
        <v>88</v>
      </c>
      <c r="AV145" s="14" t="s">
        <v>204</v>
      </c>
      <c r="AW145" s="14" t="s">
        <v>41</v>
      </c>
      <c r="AX145" s="14" t="s">
        <v>86</v>
      </c>
      <c r="AY145" s="287" t="s">
        <v>187</v>
      </c>
    </row>
    <row r="146" spans="2:65" s="1" customFormat="1" ht="16.5" customHeight="1">
      <c r="B146" s="49"/>
      <c r="C146" s="237" t="s">
        <v>348</v>
      </c>
      <c r="D146" s="237" t="s">
        <v>190</v>
      </c>
      <c r="E146" s="238" t="s">
        <v>3225</v>
      </c>
      <c r="F146" s="239" t="s">
        <v>3226</v>
      </c>
      <c r="G146" s="240" t="s">
        <v>254</v>
      </c>
      <c r="H146" s="241">
        <v>14.723</v>
      </c>
      <c r="I146" s="242"/>
      <c r="J146" s="243">
        <f>ROUND(I146*H146,2)</f>
        <v>0</v>
      </c>
      <c r="K146" s="239" t="s">
        <v>194</v>
      </c>
      <c r="L146" s="75"/>
      <c r="M146" s="244" t="s">
        <v>34</v>
      </c>
      <c r="N146" s="245" t="s">
        <v>49</v>
      </c>
      <c r="O146" s="50"/>
      <c r="P146" s="246">
        <f>O146*H146</f>
        <v>0</v>
      </c>
      <c r="Q146" s="246">
        <v>0</v>
      </c>
      <c r="R146" s="246">
        <f>Q146*H146</f>
        <v>0</v>
      </c>
      <c r="S146" s="246">
        <v>0</v>
      </c>
      <c r="T146" s="247">
        <f>S146*H146</f>
        <v>0</v>
      </c>
      <c r="AR146" s="26" t="s">
        <v>204</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204</v>
      </c>
      <c r="BM146" s="26" t="s">
        <v>733</v>
      </c>
    </row>
    <row r="147" spans="2:47" s="1" customFormat="1" ht="13.5">
      <c r="B147" s="49"/>
      <c r="C147" s="77"/>
      <c r="D147" s="253" t="s">
        <v>237</v>
      </c>
      <c r="E147" s="77"/>
      <c r="F147" s="254" t="s">
        <v>3227</v>
      </c>
      <c r="G147" s="77"/>
      <c r="H147" s="77"/>
      <c r="I147" s="207"/>
      <c r="J147" s="77"/>
      <c r="K147" s="77"/>
      <c r="L147" s="75"/>
      <c r="M147" s="255"/>
      <c r="N147" s="50"/>
      <c r="O147" s="50"/>
      <c r="P147" s="50"/>
      <c r="Q147" s="50"/>
      <c r="R147" s="50"/>
      <c r="S147" s="50"/>
      <c r="T147" s="98"/>
      <c r="AT147" s="26" t="s">
        <v>237</v>
      </c>
      <c r="AU147" s="26" t="s">
        <v>88</v>
      </c>
    </row>
    <row r="148" spans="2:65" s="1" customFormat="1" ht="25.5" customHeight="1">
      <c r="B148" s="49"/>
      <c r="C148" s="237" t="s">
        <v>352</v>
      </c>
      <c r="D148" s="237" t="s">
        <v>190</v>
      </c>
      <c r="E148" s="238" t="s">
        <v>504</v>
      </c>
      <c r="F148" s="239" t="s">
        <v>505</v>
      </c>
      <c r="G148" s="240" t="s">
        <v>326</v>
      </c>
      <c r="H148" s="241">
        <v>27.974</v>
      </c>
      <c r="I148" s="242"/>
      <c r="J148" s="243">
        <f>ROUND(I148*H148,2)</f>
        <v>0</v>
      </c>
      <c r="K148" s="239" t="s">
        <v>194</v>
      </c>
      <c r="L148" s="75"/>
      <c r="M148" s="244" t="s">
        <v>34</v>
      </c>
      <c r="N148" s="245" t="s">
        <v>49</v>
      </c>
      <c r="O148" s="50"/>
      <c r="P148" s="246">
        <f>O148*H148</f>
        <v>0</v>
      </c>
      <c r="Q148" s="246">
        <v>0</v>
      </c>
      <c r="R148" s="246">
        <f>Q148*H148</f>
        <v>0</v>
      </c>
      <c r="S148" s="246">
        <v>0</v>
      </c>
      <c r="T148" s="247">
        <f>S148*H148</f>
        <v>0</v>
      </c>
      <c r="AR148" s="26" t="s">
        <v>204</v>
      </c>
      <c r="AT148" s="26" t="s">
        <v>190</v>
      </c>
      <c r="AU148" s="26" t="s">
        <v>88</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204</v>
      </c>
      <c r="BM148" s="26" t="s">
        <v>741</v>
      </c>
    </row>
    <row r="149" spans="2:47" s="1" customFormat="1" ht="13.5">
      <c r="B149" s="49"/>
      <c r="C149" s="77"/>
      <c r="D149" s="253" t="s">
        <v>237</v>
      </c>
      <c r="E149" s="77"/>
      <c r="F149" s="254" t="s">
        <v>507</v>
      </c>
      <c r="G149" s="77"/>
      <c r="H149" s="77"/>
      <c r="I149" s="207"/>
      <c r="J149" s="77"/>
      <c r="K149" s="77"/>
      <c r="L149" s="75"/>
      <c r="M149" s="255"/>
      <c r="N149" s="50"/>
      <c r="O149" s="50"/>
      <c r="P149" s="50"/>
      <c r="Q149" s="50"/>
      <c r="R149" s="50"/>
      <c r="S149" s="50"/>
      <c r="T149" s="98"/>
      <c r="AT149" s="26" t="s">
        <v>237</v>
      </c>
      <c r="AU149" s="26" t="s">
        <v>88</v>
      </c>
    </row>
    <row r="150" spans="2:51" s="13" customFormat="1" ht="13.5">
      <c r="B150" s="266"/>
      <c r="C150" s="267"/>
      <c r="D150" s="253" t="s">
        <v>244</v>
      </c>
      <c r="E150" s="268" t="s">
        <v>34</v>
      </c>
      <c r="F150" s="269" t="s">
        <v>3455</v>
      </c>
      <c r="G150" s="267"/>
      <c r="H150" s="270">
        <v>27.974</v>
      </c>
      <c r="I150" s="271"/>
      <c r="J150" s="267"/>
      <c r="K150" s="267"/>
      <c r="L150" s="272"/>
      <c r="M150" s="273"/>
      <c r="N150" s="274"/>
      <c r="O150" s="274"/>
      <c r="P150" s="274"/>
      <c r="Q150" s="274"/>
      <c r="R150" s="274"/>
      <c r="S150" s="274"/>
      <c r="T150" s="275"/>
      <c r="AT150" s="276" t="s">
        <v>244</v>
      </c>
      <c r="AU150" s="276" t="s">
        <v>88</v>
      </c>
      <c r="AV150" s="13" t="s">
        <v>88</v>
      </c>
      <c r="AW150" s="13" t="s">
        <v>41</v>
      </c>
      <c r="AX150" s="13" t="s">
        <v>78</v>
      </c>
      <c r="AY150" s="276" t="s">
        <v>187</v>
      </c>
    </row>
    <row r="151" spans="2:51" s="14" customFormat="1" ht="13.5">
      <c r="B151" s="277"/>
      <c r="C151" s="278"/>
      <c r="D151" s="253" t="s">
        <v>244</v>
      </c>
      <c r="E151" s="279" t="s">
        <v>34</v>
      </c>
      <c r="F151" s="280" t="s">
        <v>251</v>
      </c>
      <c r="G151" s="278"/>
      <c r="H151" s="281">
        <v>27.974</v>
      </c>
      <c r="I151" s="282"/>
      <c r="J151" s="278"/>
      <c r="K151" s="278"/>
      <c r="L151" s="283"/>
      <c r="M151" s="284"/>
      <c r="N151" s="285"/>
      <c r="O151" s="285"/>
      <c r="P151" s="285"/>
      <c r="Q151" s="285"/>
      <c r="R151" s="285"/>
      <c r="S151" s="285"/>
      <c r="T151" s="286"/>
      <c r="AT151" s="287" t="s">
        <v>244</v>
      </c>
      <c r="AU151" s="287" t="s">
        <v>88</v>
      </c>
      <c r="AV151" s="14" t="s">
        <v>204</v>
      </c>
      <c r="AW151" s="14" t="s">
        <v>41</v>
      </c>
      <c r="AX151" s="14" t="s">
        <v>86</v>
      </c>
      <c r="AY151" s="287" t="s">
        <v>187</v>
      </c>
    </row>
    <row r="152" spans="2:65" s="1" customFormat="1" ht="25.5" customHeight="1">
      <c r="B152" s="49"/>
      <c r="C152" s="237" t="s">
        <v>356</v>
      </c>
      <c r="D152" s="237" t="s">
        <v>190</v>
      </c>
      <c r="E152" s="238" t="s">
        <v>509</v>
      </c>
      <c r="F152" s="239" t="s">
        <v>510</v>
      </c>
      <c r="G152" s="240" t="s">
        <v>254</v>
      </c>
      <c r="H152" s="241">
        <v>10.331</v>
      </c>
      <c r="I152" s="242"/>
      <c r="J152" s="243">
        <f>ROUND(I152*H152,2)</f>
        <v>0</v>
      </c>
      <c r="K152" s="239" t="s">
        <v>194</v>
      </c>
      <c r="L152" s="75"/>
      <c r="M152" s="244" t="s">
        <v>34</v>
      </c>
      <c r="N152" s="245" t="s">
        <v>49</v>
      </c>
      <c r="O152" s="50"/>
      <c r="P152" s="246">
        <f>O152*H152</f>
        <v>0</v>
      </c>
      <c r="Q152" s="246">
        <v>0</v>
      </c>
      <c r="R152" s="246">
        <f>Q152*H152</f>
        <v>0</v>
      </c>
      <c r="S152" s="246">
        <v>0</v>
      </c>
      <c r="T152" s="247">
        <f>S152*H152</f>
        <v>0</v>
      </c>
      <c r="AR152" s="26" t="s">
        <v>204</v>
      </c>
      <c r="AT152" s="26" t="s">
        <v>190</v>
      </c>
      <c r="AU152" s="26" t="s">
        <v>88</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204</v>
      </c>
      <c r="BM152" s="26" t="s">
        <v>751</v>
      </c>
    </row>
    <row r="153" spans="2:47" s="1" customFormat="1" ht="13.5">
      <c r="B153" s="49"/>
      <c r="C153" s="77"/>
      <c r="D153" s="253" t="s">
        <v>237</v>
      </c>
      <c r="E153" s="77"/>
      <c r="F153" s="293" t="s">
        <v>512</v>
      </c>
      <c r="G153" s="77"/>
      <c r="H153" s="77"/>
      <c r="I153" s="207"/>
      <c r="J153" s="77"/>
      <c r="K153" s="77"/>
      <c r="L153" s="75"/>
      <c r="M153" s="255"/>
      <c r="N153" s="50"/>
      <c r="O153" s="50"/>
      <c r="P153" s="50"/>
      <c r="Q153" s="50"/>
      <c r="R153" s="50"/>
      <c r="S153" s="50"/>
      <c r="T153" s="98"/>
      <c r="AT153" s="26" t="s">
        <v>237</v>
      </c>
      <c r="AU153" s="26" t="s">
        <v>88</v>
      </c>
    </row>
    <row r="154" spans="2:51" s="13" customFormat="1" ht="13.5">
      <c r="B154" s="266"/>
      <c r="C154" s="267"/>
      <c r="D154" s="253" t="s">
        <v>244</v>
      </c>
      <c r="E154" s="268" t="s">
        <v>34</v>
      </c>
      <c r="F154" s="269" t="s">
        <v>3456</v>
      </c>
      <c r="G154" s="267"/>
      <c r="H154" s="270">
        <v>14.723</v>
      </c>
      <c r="I154" s="271"/>
      <c r="J154" s="267"/>
      <c r="K154" s="267"/>
      <c r="L154" s="272"/>
      <c r="M154" s="273"/>
      <c r="N154" s="274"/>
      <c r="O154" s="274"/>
      <c r="P154" s="274"/>
      <c r="Q154" s="274"/>
      <c r="R154" s="274"/>
      <c r="S154" s="274"/>
      <c r="T154" s="275"/>
      <c r="AT154" s="276" t="s">
        <v>244</v>
      </c>
      <c r="AU154" s="276" t="s">
        <v>88</v>
      </c>
      <c r="AV154" s="13" t="s">
        <v>88</v>
      </c>
      <c r="AW154" s="13" t="s">
        <v>41</v>
      </c>
      <c r="AX154" s="13" t="s">
        <v>78</v>
      </c>
      <c r="AY154" s="276" t="s">
        <v>187</v>
      </c>
    </row>
    <row r="155" spans="2:51" s="13" customFormat="1" ht="13.5">
      <c r="B155" s="266"/>
      <c r="C155" s="267"/>
      <c r="D155" s="253" t="s">
        <v>244</v>
      </c>
      <c r="E155" s="268" t="s">
        <v>34</v>
      </c>
      <c r="F155" s="269" t="s">
        <v>3457</v>
      </c>
      <c r="G155" s="267"/>
      <c r="H155" s="270">
        <v>-4.392</v>
      </c>
      <c r="I155" s="271"/>
      <c r="J155" s="267"/>
      <c r="K155" s="267"/>
      <c r="L155" s="272"/>
      <c r="M155" s="273"/>
      <c r="N155" s="274"/>
      <c r="O155" s="274"/>
      <c r="P155" s="274"/>
      <c r="Q155" s="274"/>
      <c r="R155" s="274"/>
      <c r="S155" s="274"/>
      <c r="T155" s="275"/>
      <c r="AT155" s="276" t="s">
        <v>244</v>
      </c>
      <c r="AU155" s="276" t="s">
        <v>88</v>
      </c>
      <c r="AV155" s="13" t="s">
        <v>88</v>
      </c>
      <c r="AW155" s="13" t="s">
        <v>41</v>
      </c>
      <c r="AX155" s="13" t="s">
        <v>78</v>
      </c>
      <c r="AY155" s="276" t="s">
        <v>187</v>
      </c>
    </row>
    <row r="156" spans="2:51" s="14" customFormat="1" ht="13.5">
      <c r="B156" s="277"/>
      <c r="C156" s="278"/>
      <c r="D156" s="253" t="s">
        <v>244</v>
      </c>
      <c r="E156" s="279" t="s">
        <v>34</v>
      </c>
      <c r="F156" s="280" t="s">
        <v>251</v>
      </c>
      <c r="G156" s="278"/>
      <c r="H156" s="281">
        <v>10.331</v>
      </c>
      <c r="I156" s="282"/>
      <c r="J156" s="278"/>
      <c r="K156" s="278"/>
      <c r="L156" s="283"/>
      <c r="M156" s="284"/>
      <c r="N156" s="285"/>
      <c r="O156" s="285"/>
      <c r="P156" s="285"/>
      <c r="Q156" s="285"/>
      <c r="R156" s="285"/>
      <c r="S156" s="285"/>
      <c r="T156" s="286"/>
      <c r="AT156" s="287" t="s">
        <v>244</v>
      </c>
      <c r="AU156" s="287" t="s">
        <v>88</v>
      </c>
      <c r="AV156" s="14" t="s">
        <v>204</v>
      </c>
      <c r="AW156" s="14" t="s">
        <v>41</v>
      </c>
      <c r="AX156" s="14" t="s">
        <v>86</v>
      </c>
      <c r="AY156" s="287" t="s">
        <v>187</v>
      </c>
    </row>
    <row r="157" spans="2:65" s="1" customFormat="1" ht="16.5" customHeight="1">
      <c r="B157" s="49"/>
      <c r="C157" s="294" t="s">
        <v>9</v>
      </c>
      <c r="D157" s="294" t="s">
        <v>531</v>
      </c>
      <c r="E157" s="295" t="s">
        <v>3458</v>
      </c>
      <c r="F157" s="296" t="s">
        <v>3459</v>
      </c>
      <c r="G157" s="297" t="s">
        <v>254</v>
      </c>
      <c r="H157" s="298">
        <v>10.331</v>
      </c>
      <c r="I157" s="299"/>
      <c r="J157" s="300">
        <f>ROUND(I157*H157,2)</f>
        <v>0</v>
      </c>
      <c r="K157" s="296" t="s">
        <v>34</v>
      </c>
      <c r="L157" s="301"/>
      <c r="M157" s="302" t="s">
        <v>34</v>
      </c>
      <c r="N157" s="303" t="s">
        <v>49</v>
      </c>
      <c r="O157" s="50"/>
      <c r="P157" s="246">
        <f>O157*H157</f>
        <v>0</v>
      </c>
      <c r="Q157" s="246">
        <v>0</v>
      </c>
      <c r="R157" s="246">
        <f>Q157*H157</f>
        <v>0</v>
      </c>
      <c r="S157" s="246">
        <v>0</v>
      </c>
      <c r="T157" s="247">
        <f>S157*H157</f>
        <v>0</v>
      </c>
      <c r="AR157" s="26" t="s">
        <v>295</v>
      </c>
      <c r="AT157" s="26" t="s">
        <v>531</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204</v>
      </c>
      <c r="BM157" s="26" t="s">
        <v>760</v>
      </c>
    </row>
    <row r="158" spans="2:51" s="13" customFormat="1" ht="13.5">
      <c r="B158" s="266"/>
      <c r="C158" s="267"/>
      <c r="D158" s="253" t="s">
        <v>244</v>
      </c>
      <c r="E158" s="268" t="s">
        <v>34</v>
      </c>
      <c r="F158" s="269" t="s">
        <v>3460</v>
      </c>
      <c r="G158" s="267"/>
      <c r="H158" s="270">
        <v>10.331</v>
      </c>
      <c r="I158" s="271"/>
      <c r="J158" s="267"/>
      <c r="K158" s="267"/>
      <c r="L158" s="272"/>
      <c r="M158" s="273"/>
      <c r="N158" s="274"/>
      <c r="O158" s="274"/>
      <c r="P158" s="274"/>
      <c r="Q158" s="274"/>
      <c r="R158" s="274"/>
      <c r="S158" s="274"/>
      <c r="T158" s="275"/>
      <c r="AT158" s="276" t="s">
        <v>244</v>
      </c>
      <c r="AU158" s="276" t="s">
        <v>88</v>
      </c>
      <c r="AV158" s="13" t="s">
        <v>88</v>
      </c>
      <c r="AW158" s="13" t="s">
        <v>41</v>
      </c>
      <c r="AX158" s="13" t="s">
        <v>78</v>
      </c>
      <c r="AY158" s="276" t="s">
        <v>187</v>
      </c>
    </row>
    <row r="159" spans="2:51" s="14" customFormat="1" ht="13.5">
      <c r="B159" s="277"/>
      <c r="C159" s="278"/>
      <c r="D159" s="253" t="s">
        <v>244</v>
      </c>
      <c r="E159" s="279" t="s">
        <v>34</v>
      </c>
      <c r="F159" s="280" t="s">
        <v>251</v>
      </c>
      <c r="G159" s="278"/>
      <c r="H159" s="281">
        <v>10.331</v>
      </c>
      <c r="I159" s="282"/>
      <c r="J159" s="278"/>
      <c r="K159" s="278"/>
      <c r="L159" s="283"/>
      <c r="M159" s="284"/>
      <c r="N159" s="285"/>
      <c r="O159" s="285"/>
      <c r="P159" s="285"/>
      <c r="Q159" s="285"/>
      <c r="R159" s="285"/>
      <c r="S159" s="285"/>
      <c r="T159" s="286"/>
      <c r="AT159" s="287" t="s">
        <v>244</v>
      </c>
      <c r="AU159" s="287" t="s">
        <v>88</v>
      </c>
      <c r="AV159" s="14" t="s">
        <v>204</v>
      </c>
      <c r="AW159" s="14" t="s">
        <v>41</v>
      </c>
      <c r="AX159" s="14" t="s">
        <v>86</v>
      </c>
      <c r="AY159" s="287" t="s">
        <v>187</v>
      </c>
    </row>
    <row r="160" spans="2:65" s="1" customFormat="1" ht="25.5" customHeight="1">
      <c r="B160" s="49"/>
      <c r="C160" s="237" t="s">
        <v>371</v>
      </c>
      <c r="D160" s="237" t="s">
        <v>190</v>
      </c>
      <c r="E160" s="238" t="s">
        <v>3237</v>
      </c>
      <c r="F160" s="239" t="s">
        <v>3238</v>
      </c>
      <c r="G160" s="240" t="s">
        <v>254</v>
      </c>
      <c r="H160" s="241">
        <v>3.468</v>
      </c>
      <c r="I160" s="242"/>
      <c r="J160" s="243">
        <f>ROUND(I160*H160,2)</f>
        <v>0</v>
      </c>
      <c r="K160" s="239" t="s">
        <v>34</v>
      </c>
      <c r="L160" s="75"/>
      <c r="M160" s="244" t="s">
        <v>34</v>
      </c>
      <c r="N160" s="245" t="s">
        <v>49</v>
      </c>
      <c r="O160" s="50"/>
      <c r="P160" s="246">
        <f>O160*H160</f>
        <v>0</v>
      </c>
      <c r="Q160" s="246">
        <v>0</v>
      </c>
      <c r="R160" s="246">
        <f>Q160*H160</f>
        <v>0</v>
      </c>
      <c r="S160" s="246">
        <v>0</v>
      </c>
      <c r="T160" s="247">
        <f>S160*H160</f>
        <v>0</v>
      </c>
      <c r="AR160" s="26" t="s">
        <v>204</v>
      </c>
      <c r="AT160" s="26" t="s">
        <v>190</v>
      </c>
      <c r="AU160" s="26" t="s">
        <v>88</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204</v>
      </c>
      <c r="BM160" s="26" t="s">
        <v>770</v>
      </c>
    </row>
    <row r="161" spans="2:51" s="13" customFormat="1" ht="13.5">
      <c r="B161" s="266"/>
      <c r="C161" s="267"/>
      <c r="D161" s="253" t="s">
        <v>244</v>
      </c>
      <c r="E161" s="268" t="s">
        <v>34</v>
      </c>
      <c r="F161" s="269" t="s">
        <v>3461</v>
      </c>
      <c r="G161" s="267"/>
      <c r="H161" s="270">
        <v>3.66</v>
      </c>
      <c r="I161" s="271"/>
      <c r="J161" s="267"/>
      <c r="K161" s="267"/>
      <c r="L161" s="272"/>
      <c r="M161" s="273"/>
      <c r="N161" s="274"/>
      <c r="O161" s="274"/>
      <c r="P161" s="274"/>
      <c r="Q161" s="274"/>
      <c r="R161" s="274"/>
      <c r="S161" s="274"/>
      <c r="T161" s="275"/>
      <c r="AT161" s="276" t="s">
        <v>244</v>
      </c>
      <c r="AU161" s="276" t="s">
        <v>88</v>
      </c>
      <c r="AV161" s="13" t="s">
        <v>88</v>
      </c>
      <c r="AW161" s="13" t="s">
        <v>41</v>
      </c>
      <c r="AX161" s="13" t="s">
        <v>78</v>
      </c>
      <c r="AY161" s="276" t="s">
        <v>187</v>
      </c>
    </row>
    <row r="162" spans="2:51" s="13" customFormat="1" ht="13.5">
      <c r="B162" s="266"/>
      <c r="C162" s="267"/>
      <c r="D162" s="253" t="s">
        <v>244</v>
      </c>
      <c r="E162" s="268" t="s">
        <v>34</v>
      </c>
      <c r="F162" s="269" t="s">
        <v>3462</v>
      </c>
      <c r="G162" s="267"/>
      <c r="H162" s="270">
        <v>-0.192</v>
      </c>
      <c r="I162" s="271"/>
      <c r="J162" s="267"/>
      <c r="K162" s="267"/>
      <c r="L162" s="272"/>
      <c r="M162" s="273"/>
      <c r="N162" s="274"/>
      <c r="O162" s="274"/>
      <c r="P162" s="274"/>
      <c r="Q162" s="274"/>
      <c r="R162" s="274"/>
      <c r="S162" s="274"/>
      <c r="T162" s="275"/>
      <c r="AT162" s="276" t="s">
        <v>244</v>
      </c>
      <c r="AU162" s="276" t="s">
        <v>88</v>
      </c>
      <c r="AV162" s="13" t="s">
        <v>88</v>
      </c>
      <c r="AW162" s="13" t="s">
        <v>41</v>
      </c>
      <c r="AX162" s="13" t="s">
        <v>78</v>
      </c>
      <c r="AY162" s="276" t="s">
        <v>187</v>
      </c>
    </row>
    <row r="163" spans="2:51" s="14" customFormat="1" ht="13.5">
      <c r="B163" s="277"/>
      <c r="C163" s="278"/>
      <c r="D163" s="253" t="s">
        <v>244</v>
      </c>
      <c r="E163" s="279" t="s">
        <v>34</v>
      </c>
      <c r="F163" s="280" t="s">
        <v>251</v>
      </c>
      <c r="G163" s="278"/>
      <c r="H163" s="281">
        <v>3.468</v>
      </c>
      <c r="I163" s="282"/>
      <c r="J163" s="278"/>
      <c r="K163" s="278"/>
      <c r="L163" s="283"/>
      <c r="M163" s="284"/>
      <c r="N163" s="285"/>
      <c r="O163" s="285"/>
      <c r="P163" s="285"/>
      <c r="Q163" s="285"/>
      <c r="R163" s="285"/>
      <c r="S163" s="285"/>
      <c r="T163" s="286"/>
      <c r="AT163" s="287" t="s">
        <v>244</v>
      </c>
      <c r="AU163" s="287" t="s">
        <v>88</v>
      </c>
      <c r="AV163" s="14" t="s">
        <v>204</v>
      </c>
      <c r="AW163" s="14" t="s">
        <v>41</v>
      </c>
      <c r="AX163" s="14" t="s">
        <v>86</v>
      </c>
      <c r="AY163" s="287" t="s">
        <v>187</v>
      </c>
    </row>
    <row r="164" spans="2:65" s="1" customFormat="1" ht="16.5" customHeight="1">
      <c r="B164" s="49"/>
      <c r="C164" s="294" t="s">
        <v>376</v>
      </c>
      <c r="D164" s="294" t="s">
        <v>531</v>
      </c>
      <c r="E164" s="295" t="s">
        <v>3247</v>
      </c>
      <c r="F164" s="296" t="s">
        <v>3248</v>
      </c>
      <c r="G164" s="297" t="s">
        <v>254</v>
      </c>
      <c r="H164" s="298">
        <v>3.853</v>
      </c>
      <c r="I164" s="299"/>
      <c r="J164" s="300">
        <f>ROUND(I164*H164,2)</f>
        <v>0</v>
      </c>
      <c r="K164" s="296" t="s">
        <v>34</v>
      </c>
      <c r="L164" s="301"/>
      <c r="M164" s="302" t="s">
        <v>34</v>
      </c>
      <c r="N164" s="303" t="s">
        <v>49</v>
      </c>
      <c r="O164" s="50"/>
      <c r="P164" s="246">
        <f>O164*H164</f>
        <v>0</v>
      </c>
      <c r="Q164" s="246">
        <v>0</v>
      </c>
      <c r="R164" s="246">
        <f>Q164*H164</f>
        <v>0</v>
      </c>
      <c r="S164" s="246">
        <v>0</v>
      </c>
      <c r="T164" s="247">
        <f>S164*H164</f>
        <v>0</v>
      </c>
      <c r="AR164" s="26" t="s">
        <v>295</v>
      </c>
      <c r="AT164" s="26" t="s">
        <v>531</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204</v>
      </c>
      <c r="BM164" s="26" t="s">
        <v>780</v>
      </c>
    </row>
    <row r="165" spans="2:51" s="13" customFormat="1" ht="13.5">
      <c r="B165" s="266"/>
      <c r="C165" s="267"/>
      <c r="D165" s="253" t="s">
        <v>244</v>
      </c>
      <c r="E165" s="268" t="s">
        <v>34</v>
      </c>
      <c r="F165" s="269" t="s">
        <v>3463</v>
      </c>
      <c r="G165" s="267"/>
      <c r="H165" s="270">
        <v>3.853</v>
      </c>
      <c r="I165" s="271"/>
      <c r="J165" s="267"/>
      <c r="K165" s="267"/>
      <c r="L165" s="272"/>
      <c r="M165" s="273"/>
      <c r="N165" s="274"/>
      <c r="O165" s="274"/>
      <c r="P165" s="274"/>
      <c r="Q165" s="274"/>
      <c r="R165" s="274"/>
      <c r="S165" s="274"/>
      <c r="T165" s="275"/>
      <c r="AT165" s="276" t="s">
        <v>244</v>
      </c>
      <c r="AU165" s="276" t="s">
        <v>88</v>
      </c>
      <c r="AV165" s="13" t="s">
        <v>88</v>
      </c>
      <c r="AW165" s="13" t="s">
        <v>41</v>
      </c>
      <c r="AX165" s="13" t="s">
        <v>78</v>
      </c>
      <c r="AY165" s="276" t="s">
        <v>187</v>
      </c>
    </row>
    <row r="166" spans="2:51" s="14" customFormat="1" ht="13.5">
      <c r="B166" s="277"/>
      <c r="C166" s="278"/>
      <c r="D166" s="253" t="s">
        <v>244</v>
      </c>
      <c r="E166" s="279" t="s">
        <v>34</v>
      </c>
      <c r="F166" s="280" t="s">
        <v>251</v>
      </c>
      <c r="G166" s="278"/>
      <c r="H166" s="281">
        <v>3.853</v>
      </c>
      <c r="I166" s="282"/>
      <c r="J166" s="278"/>
      <c r="K166" s="278"/>
      <c r="L166" s="283"/>
      <c r="M166" s="284"/>
      <c r="N166" s="285"/>
      <c r="O166" s="285"/>
      <c r="P166" s="285"/>
      <c r="Q166" s="285"/>
      <c r="R166" s="285"/>
      <c r="S166" s="285"/>
      <c r="T166" s="286"/>
      <c r="AT166" s="287" t="s">
        <v>244</v>
      </c>
      <c r="AU166" s="287" t="s">
        <v>88</v>
      </c>
      <c r="AV166" s="14" t="s">
        <v>204</v>
      </c>
      <c r="AW166" s="14" t="s">
        <v>41</v>
      </c>
      <c r="AX166" s="14" t="s">
        <v>86</v>
      </c>
      <c r="AY166" s="287" t="s">
        <v>187</v>
      </c>
    </row>
    <row r="167" spans="2:63" s="11" customFormat="1" ht="29.85" customHeight="1">
      <c r="B167" s="221"/>
      <c r="C167" s="222"/>
      <c r="D167" s="223" t="s">
        <v>77</v>
      </c>
      <c r="E167" s="235" t="s">
        <v>113</v>
      </c>
      <c r="F167" s="235" t="s">
        <v>554</v>
      </c>
      <c r="G167" s="222"/>
      <c r="H167" s="222"/>
      <c r="I167" s="225"/>
      <c r="J167" s="236">
        <f>BK167</f>
        <v>0</v>
      </c>
      <c r="K167" s="222"/>
      <c r="L167" s="227"/>
      <c r="M167" s="228"/>
      <c r="N167" s="229"/>
      <c r="O167" s="229"/>
      <c r="P167" s="230">
        <f>SUM(P168:P171)</f>
        <v>0</v>
      </c>
      <c r="Q167" s="229"/>
      <c r="R167" s="230">
        <f>SUM(R168:R171)</f>
        <v>0</v>
      </c>
      <c r="S167" s="229"/>
      <c r="T167" s="231">
        <f>SUM(T168:T171)</f>
        <v>0</v>
      </c>
      <c r="AR167" s="232" t="s">
        <v>86</v>
      </c>
      <c r="AT167" s="233" t="s">
        <v>77</v>
      </c>
      <c r="AU167" s="233" t="s">
        <v>86</v>
      </c>
      <c r="AY167" s="232" t="s">
        <v>187</v>
      </c>
      <c r="BK167" s="234">
        <f>SUM(BK168:BK171)</f>
        <v>0</v>
      </c>
    </row>
    <row r="168" spans="2:65" s="1" customFormat="1" ht="16.5" customHeight="1">
      <c r="B168" s="49"/>
      <c r="C168" s="237" t="s">
        <v>384</v>
      </c>
      <c r="D168" s="237" t="s">
        <v>190</v>
      </c>
      <c r="E168" s="238" t="s">
        <v>3260</v>
      </c>
      <c r="F168" s="239" t="s">
        <v>3261</v>
      </c>
      <c r="G168" s="240" t="s">
        <v>393</v>
      </c>
      <c r="H168" s="241">
        <v>6.1</v>
      </c>
      <c r="I168" s="242"/>
      <c r="J168" s="243">
        <f>ROUND(I168*H168,2)</f>
        <v>0</v>
      </c>
      <c r="K168" s="239" t="s">
        <v>194</v>
      </c>
      <c r="L168" s="75"/>
      <c r="M168" s="244" t="s">
        <v>34</v>
      </c>
      <c r="N168" s="245" t="s">
        <v>49</v>
      </c>
      <c r="O168" s="50"/>
      <c r="P168" s="246">
        <f>O168*H168</f>
        <v>0</v>
      </c>
      <c r="Q168" s="246">
        <v>0</v>
      </c>
      <c r="R168" s="246">
        <f>Q168*H168</f>
        <v>0</v>
      </c>
      <c r="S168" s="246">
        <v>0</v>
      </c>
      <c r="T168" s="247">
        <f>S168*H168</f>
        <v>0</v>
      </c>
      <c r="AR168" s="26" t="s">
        <v>204</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204</v>
      </c>
      <c r="BM168" s="26" t="s">
        <v>790</v>
      </c>
    </row>
    <row r="169" spans="2:47" s="1" customFormat="1" ht="13.5">
      <c r="B169" s="49"/>
      <c r="C169" s="77"/>
      <c r="D169" s="253" t="s">
        <v>237</v>
      </c>
      <c r="E169" s="77"/>
      <c r="F169" s="254" t="s">
        <v>3262</v>
      </c>
      <c r="G169" s="77"/>
      <c r="H169" s="77"/>
      <c r="I169" s="207"/>
      <c r="J169" s="77"/>
      <c r="K169" s="77"/>
      <c r="L169" s="75"/>
      <c r="M169" s="255"/>
      <c r="N169" s="50"/>
      <c r="O169" s="50"/>
      <c r="P169" s="50"/>
      <c r="Q169" s="50"/>
      <c r="R169" s="50"/>
      <c r="S169" s="50"/>
      <c r="T169" s="98"/>
      <c r="AT169" s="26" t="s">
        <v>237</v>
      </c>
      <c r="AU169" s="26" t="s">
        <v>88</v>
      </c>
    </row>
    <row r="170" spans="2:65" s="1" customFormat="1" ht="16.5" customHeight="1">
      <c r="B170" s="49"/>
      <c r="C170" s="237" t="s">
        <v>390</v>
      </c>
      <c r="D170" s="237" t="s">
        <v>190</v>
      </c>
      <c r="E170" s="238" t="s">
        <v>3264</v>
      </c>
      <c r="F170" s="239" t="s">
        <v>3265</v>
      </c>
      <c r="G170" s="240" t="s">
        <v>393</v>
      </c>
      <c r="H170" s="241">
        <v>6.1</v>
      </c>
      <c r="I170" s="242"/>
      <c r="J170" s="243">
        <f>ROUND(I170*H170,2)</f>
        <v>0</v>
      </c>
      <c r="K170" s="239" t="s">
        <v>194</v>
      </c>
      <c r="L170" s="75"/>
      <c r="M170" s="244" t="s">
        <v>34</v>
      </c>
      <c r="N170" s="245" t="s">
        <v>49</v>
      </c>
      <c r="O170" s="50"/>
      <c r="P170" s="246">
        <f>O170*H170</f>
        <v>0</v>
      </c>
      <c r="Q170" s="246">
        <v>0</v>
      </c>
      <c r="R170" s="246">
        <f>Q170*H170</f>
        <v>0</v>
      </c>
      <c r="S170" s="246">
        <v>0</v>
      </c>
      <c r="T170" s="247">
        <f>S170*H170</f>
        <v>0</v>
      </c>
      <c r="AR170" s="26" t="s">
        <v>204</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204</v>
      </c>
      <c r="BM170" s="26" t="s">
        <v>800</v>
      </c>
    </row>
    <row r="171" spans="2:47" s="1" customFormat="1" ht="13.5">
      <c r="B171" s="49"/>
      <c r="C171" s="77"/>
      <c r="D171" s="253" t="s">
        <v>237</v>
      </c>
      <c r="E171" s="77"/>
      <c r="F171" s="254" t="s">
        <v>3266</v>
      </c>
      <c r="G171" s="77"/>
      <c r="H171" s="77"/>
      <c r="I171" s="207"/>
      <c r="J171" s="77"/>
      <c r="K171" s="77"/>
      <c r="L171" s="75"/>
      <c r="M171" s="255"/>
      <c r="N171" s="50"/>
      <c r="O171" s="50"/>
      <c r="P171" s="50"/>
      <c r="Q171" s="50"/>
      <c r="R171" s="50"/>
      <c r="S171" s="50"/>
      <c r="T171" s="98"/>
      <c r="AT171" s="26" t="s">
        <v>237</v>
      </c>
      <c r="AU171" s="26" t="s">
        <v>88</v>
      </c>
    </row>
    <row r="172" spans="2:63" s="11" customFormat="1" ht="29.85" customHeight="1">
      <c r="B172" s="221"/>
      <c r="C172" s="222"/>
      <c r="D172" s="223" t="s">
        <v>77</v>
      </c>
      <c r="E172" s="235" t="s">
        <v>204</v>
      </c>
      <c r="F172" s="235" t="s">
        <v>634</v>
      </c>
      <c r="G172" s="222"/>
      <c r="H172" s="222"/>
      <c r="I172" s="225"/>
      <c r="J172" s="236">
        <f>BK172</f>
        <v>0</v>
      </c>
      <c r="K172" s="222"/>
      <c r="L172" s="227"/>
      <c r="M172" s="228"/>
      <c r="N172" s="229"/>
      <c r="O172" s="229"/>
      <c r="P172" s="230">
        <f>SUM(P173:P176)</f>
        <v>0</v>
      </c>
      <c r="Q172" s="229"/>
      <c r="R172" s="230">
        <f>SUM(R173:R176)</f>
        <v>1.38404364</v>
      </c>
      <c r="S172" s="229"/>
      <c r="T172" s="231">
        <f>SUM(T173:T176)</f>
        <v>0</v>
      </c>
      <c r="AR172" s="232" t="s">
        <v>86</v>
      </c>
      <c r="AT172" s="233" t="s">
        <v>77</v>
      </c>
      <c r="AU172" s="233" t="s">
        <v>86</v>
      </c>
      <c r="AY172" s="232" t="s">
        <v>187</v>
      </c>
      <c r="BK172" s="234">
        <f>SUM(BK173:BK176)</f>
        <v>0</v>
      </c>
    </row>
    <row r="173" spans="2:65" s="1" customFormat="1" ht="25.5" customHeight="1">
      <c r="B173" s="49"/>
      <c r="C173" s="237" t="s">
        <v>396</v>
      </c>
      <c r="D173" s="237" t="s">
        <v>190</v>
      </c>
      <c r="E173" s="238" t="s">
        <v>3267</v>
      </c>
      <c r="F173" s="239" t="s">
        <v>3268</v>
      </c>
      <c r="G173" s="240" t="s">
        <v>254</v>
      </c>
      <c r="H173" s="241">
        <v>0.732</v>
      </c>
      <c r="I173" s="242"/>
      <c r="J173" s="243">
        <f>ROUND(I173*H173,2)</f>
        <v>0</v>
      </c>
      <c r="K173" s="239" t="s">
        <v>194</v>
      </c>
      <c r="L173" s="75"/>
      <c r="M173" s="244" t="s">
        <v>34</v>
      </c>
      <c r="N173" s="245" t="s">
        <v>49</v>
      </c>
      <c r="O173" s="50"/>
      <c r="P173" s="246">
        <f>O173*H173</f>
        <v>0</v>
      </c>
      <c r="Q173" s="246">
        <v>1.89077</v>
      </c>
      <c r="R173" s="246">
        <f>Q173*H173</f>
        <v>1.38404364</v>
      </c>
      <c r="S173" s="246">
        <v>0</v>
      </c>
      <c r="T173" s="247">
        <f>S173*H173</f>
        <v>0</v>
      </c>
      <c r="AR173" s="26" t="s">
        <v>204</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204</v>
      </c>
      <c r="BM173" s="26" t="s">
        <v>810</v>
      </c>
    </row>
    <row r="174" spans="2:47" s="1" customFormat="1" ht="13.5">
      <c r="B174" s="49"/>
      <c r="C174" s="77"/>
      <c r="D174" s="253" t="s">
        <v>237</v>
      </c>
      <c r="E174" s="77"/>
      <c r="F174" s="254" t="s">
        <v>3269</v>
      </c>
      <c r="G174" s="77"/>
      <c r="H174" s="77"/>
      <c r="I174" s="207"/>
      <c r="J174" s="77"/>
      <c r="K174" s="77"/>
      <c r="L174" s="75"/>
      <c r="M174" s="255"/>
      <c r="N174" s="50"/>
      <c r="O174" s="50"/>
      <c r="P174" s="50"/>
      <c r="Q174" s="50"/>
      <c r="R174" s="50"/>
      <c r="S174" s="50"/>
      <c r="T174" s="98"/>
      <c r="AT174" s="26" t="s">
        <v>237</v>
      </c>
      <c r="AU174" s="26" t="s">
        <v>88</v>
      </c>
    </row>
    <row r="175" spans="2:51" s="13" customFormat="1" ht="13.5">
      <c r="B175" s="266"/>
      <c r="C175" s="267"/>
      <c r="D175" s="253" t="s">
        <v>244</v>
      </c>
      <c r="E175" s="268" t="s">
        <v>34</v>
      </c>
      <c r="F175" s="269" t="s">
        <v>3464</v>
      </c>
      <c r="G175" s="267"/>
      <c r="H175" s="270">
        <v>0.732</v>
      </c>
      <c r="I175" s="271"/>
      <c r="J175" s="267"/>
      <c r="K175" s="267"/>
      <c r="L175" s="272"/>
      <c r="M175" s="273"/>
      <c r="N175" s="274"/>
      <c r="O175" s="274"/>
      <c r="P175" s="274"/>
      <c r="Q175" s="274"/>
      <c r="R175" s="274"/>
      <c r="S175" s="274"/>
      <c r="T175" s="275"/>
      <c r="AT175" s="276" t="s">
        <v>244</v>
      </c>
      <c r="AU175" s="276" t="s">
        <v>88</v>
      </c>
      <c r="AV175" s="13" t="s">
        <v>88</v>
      </c>
      <c r="AW175" s="13" t="s">
        <v>41</v>
      </c>
      <c r="AX175" s="13" t="s">
        <v>78</v>
      </c>
      <c r="AY175" s="276" t="s">
        <v>187</v>
      </c>
    </row>
    <row r="176" spans="2:51" s="14" customFormat="1" ht="13.5">
      <c r="B176" s="277"/>
      <c r="C176" s="278"/>
      <c r="D176" s="253" t="s">
        <v>244</v>
      </c>
      <c r="E176" s="279" t="s">
        <v>34</v>
      </c>
      <c r="F176" s="280" t="s">
        <v>251</v>
      </c>
      <c r="G176" s="278"/>
      <c r="H176" s="281">
        <v>0.732</v>
      </c>
      <c r="I176" s="282"/>
      <c r="J176" s="278"/>
      <c r="K176" s="278"/>
      <c r="L176" s="283"/>
      <c r="M176" s="284"/>
      <c r="N176" s="285"/>
      <c r="O176" s="285"/>
      <c r="P176" s="285"/>
      <c r="Q176" s="285"/>
      <c r="R176" s="285"/>
      <c r="S176" s="285"/>
      <c r="T176" s="286"/>
      <c r="AT176" s="287" t="s">
        <v>244</v>
      </c>
      <c r="AU176" s="287" t="s">
        <v>88</v>
      </c>
      <c r="AV176" s="14" t="s">
        <v>204</v>
      </c>
      <c r="AW176" s="14" t="s">
        <v>41</v>
      </c>
      <c r="AX176" s="14" t="s">
        <v>86</v>
      </c>
      <c r="AY176" s="287" t="s">
        <v>187</v>
      </c>
    </row>
    <row r="177" spans="2:63" s="11" customFormat="1" ht="29.85" customHeight="1">
      <c r="B177" s="221"/>
      <c r="C177" s="222"/>
      <c r="D177" s="223" t="s">
        <v>77</v>
      </c>
      <c r="E177" s="235" t="s">
        <v>186</v>
      </c>
      <c r="F177" s="235" t="s">
        <v>3274</v>
      </c>
      <c r="G177" s="222"/>
      <c r="H177" s="222"/>
      <c r="I177" s="225"/>
      <c r="J177" s="236">
        <f>BK177</f>
        <v>0</v>
      </c>
      <c r="K177" s="222"/>
      <c r="L177" s="227"/>
      <c r="M177" s="228"/>
      <c r="N177" s="229"/>
      <c r="O177" s="229"/>
      <c r="P177" s="230">
        <f>SUM(P178:P187)</f>
        <v>0</v>
      </c>
      <c r="Q177" s="229"/>
      <c r="R177" s="230">
        <f>SUM(R178:R187)</f>
        <v>3.1186128</v>
      </c>
      <c r="S177" s="229"/>
      <c r="T177" s="231">
        <f>SUM(T178:T187)</f>
        <v>0</v>
      </c>
      <c r="AR177" s="232" t="s">
        <v>86</v>
      </c>
      <c r="AT177" s="233" t="s">
        <v>77</v>
      </c>
      <c r="AU177" s="233" t="s">
        <v>86</v>
      </c>
      <c r="AY177" s="232" t="s">
        <v>187</v>
      </c>
      <c r="BK177" s="234">
        <f>SUM(BK178:BK187)</f>
        <v>0</v>
      </c>
    </row>
    <row r="178" spans="2:65" s="1" customFormat="1" ht="25.5" customHeight="1">
      <c r="B178" s="49"/>
      <c r="C178" s="237" t="s">
        <v>402</v>
      </c>
      <c r="D178" s="237" t="s">
        <v>190</v>
      </c>
      <c r="E178" s="238" t="s">
        <v>3275</v>
      </c>
      <c r="F178" s="239" t="s">
        <v>3276</v>
      </c>
      <c r="G178" s="240" t="s">
        <v>235</v>
      </c>
      <c r="H178" s="241">
        <v>7.32</v>
      </c>
      <c r="I178" s="242"/>
      <c r="J178" s="243">
        <f>ROUND(I178*H178,2)</f>
        <v>0</v>
      </c>
      <c r="K178" s="239" t="s">
        <v>194</v>
      </c>
      <c r="L178" s="75"/>
      <c r="M178" s="244" t="s">
        <v>34</v>
      </c>
      <c r="N178" s="245" t="s">
        <v>49</v>
      </c>
      <c r="O178" s="50"/>
      <c r="P178" s="246">
        <f>O178*H178</f>
        <v>0</v>
      </c>
      <c r="Q178" s="246">
        <v>0.06185</v>
      </c>
      <c r="R178" s="246">
        <f>Q178*H178</f>
        <v>0.45274200000000003</v>
      </c>
      <c r="S178" s="246">
        <v>0</v>
      </c>
      <c r="T178" s="247">
        <f>S178*H178</f>
        <v>0</v>
      </c>
      <c r="AR178" s="26" t="s">
        <v>204</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204</v>
      </c>
      <c r="BM178" s="26" t="s">
        <v>820</v>
      </c>
    </row>
    <row r="179" spans="2:51" s="13" customFormat="1" ht="13.5">
      <c r="B179" s="266"/>
      <c r="C179" s="267"/>
      <c r="D179" s="253" t="s">
        <v>244</v>
      </c>
      <c r="E179" s="268" t="s">
        <v>34</v>
      </c>
      <c r="F179" s="269" t="s">
        <v>3442</v>
      </c>
      <c r="G179" s="267"/>
      <c r="H179" s="270">
        <v>7.32</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pans="2:51" s="14" customFormat="1" ht="13.5">
      <c r="B180" s="277"/>
      <c r="C180" s="278"/>
      <c r="D180" s="253" t="s">
        <v>244</v>
      </c>
      <c r="E180" s="279" t="s">
        <v>34</v>
      </c>
      <c r="F180" s="280" t="s">
        <v>251</v>
      </c>
      <c r="G180" s="278"/>
      <c r="H180" s="281">
        <v>7.32</v>
      </c>
      <c r="I180" s="282"/>
      <c r="J180" s="278"/>
      <c r="K180" s="278"/>
      <c r="L180" s="283"/>
      <c r="M180" s="284"/>
      <c r="N180" s="285"/>
      <c r="O180" s="285"/>
      <c r="P180" s="285"/>
      <c r="Q180" s="285"/>
      <c r="R180" s="285"/>
      <c r="S180" s="285"/>
      <c r="T180" s="286"/>
      <c r="AT180" s="287" t="s">
        <v>244</v>
      </c>
      <c r="AU180" s="287" t="s">
        <v>88</v>
      </c>
      <c r="AV180" s="14" t="s">
        <v>204</v>
      </c>
      <c r="AW180" s="14" t="s">
        <v>41</v>
      </c>
      <c r="AX180" s="14" t="s">
        <v>86</v>
      </c>
      <c r="AY180" s="287" t="s">
        <v>187</v>
      </c>
    </row>
    <row r="181" spans="2:65" s="1" customFormat="1" ht="25.5" customHeight="1">
      <c r="B181" s="49"/>
      <c r="C181" s="237" t="s">
        <v>407</v>
      </c>
      <c r="D181" s="237" t="s">
        <v>190</v>
      </c>
      <c r="E181" s="238" t="s">
        <v>3277</v>
      </c>
      <c r="F181" s="239" t="s">
        <v>3278</v>
      </c>
      <c r="G181" s="240" t="s">
        <v>235</v>
      </c>
      <c r="H181" s="241">
        <v>7.32</v>
      </c>
      <c r="I181" s="242"/>
      <c r="J181" s="243">
        <f>ROUND(I181*H181,2)</f>
        <v>0</v>
      </c>
      <c r="K181" s="239" t="s">
        <v>194</v>
      </c>
      <c r="L181" s="75"/>
      <c r="M181" s="244" t="s">
        <v>34</v>
      </c>
      <c r="N181" s="245" t="s">
        <v>49</v>
      </c>
      <c r="O181" s="50"/>
      <c r="P181" s="246">
        <f>O181*H181</f>
        <v>0</v>
      </c>
      <c r="Q181" s="246">
        <v>0.27994</v>
      </c>
      <c r="R181" s="246">
        <f>Q181*H181</f>
        <v>2.0491608</v>
      </c>
      <c r="S181" s="246">
        <v>0</v>
      </c>
      <c r="T181" s="247">
        <f>S181*H181</f>
        <v>0</v>
      </c>
      <c r="AR181" s="26" t="s">
        <v>204</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830</v>
      </c>
    </row>
    <row r="182" spans="2:51" s="13" customFormat="1" ht="13.5">
      <c r="B182" s="266"/>
      <c r="C182" s="267"/>
      <c r="D182" s="253" t="s">
        <v>244</v>
      </c>
      <c r="E182" s="268" t="s">
        <v>34</v>
      </c>
      <c r="F182" s="269" t="s">
        <v>3442</v>
      </c>
      <c r="G182" s="267"/>
      <c r="H182" s="270">
        <v>7.32</v>
      </c>
      <c r="I182" s="271"/>
      <c r="J182" s="267"/>
      <c r="K182" s="267"/>
      <c r="L182" s="272"/>
      <c r="M182" s="273"/>
      <c r="N182" s="274"/>
      <c r="O182" s="274"/>
      <c r="P182" s="274"/>
      <c r="Q182" s="274"/>
      <c r="R182" s="274"/>
      <c r="S182" s="274"/>
      <c r="T182" s="275"/>
      <c r="AT182" s="276" t="s">
        <v>244</v>
      </c>
      <c r="AU182" s="276" t="s">
        <v>88</v>
      </c>
      <c r="AV182" s="13" t="s">
        <v>88</v>
      </c>
      <c r="AW182" s="13" t="s">
        <v>41</v>
      </c>
      <c r="AX182" s="13" t="s">
        <v>78</v>
      </c>
      <c r="AY182" s="276" t="s">
        <v>187</v>
      </c>
    </row>
    <row r="183" spans="2:51" s="14" customFormat="1" ht="13.5">
      <c r="B183" s="277"/>
      <c r="C183" s="278"/>
      <c r="D183" s="253" t="s">
        <v>244</v>
      </c>
      <c r="E183" s="279" t="s">
        <v>34</v>
      </c>
      <c r="F183" s="280" t="s">
        <v>251</v>
      </c>
      <c r="G183" s="278"/>
      <c r="H183" s="281">
        <v>7.32</v>
      </c>
      <c r="I183" s="282"/>
      <c r="J183" s="278"/>
      <c r="K183" s="278"/>
      <c r="L183" s="283"/>
      <c r="M183" s="284"/>
      <c r="N183" s="285"/>
      <c r="O183" s="285"/>
      <c r="P183" s="285"/>
      <c r="Q183" s="285"/>
      <c r="R183" s="285"/>
      <c r="S183" s="285"/>
      <c r="T183" s="286"/>
      <c r="AT183" s="287" t="s">
        <v>244</v>
      </c>
      <c r="AU183" s="287" t="s">
        <v>88</v>
      </c>
      <c r="AV183" s="14" t="s">
        <v>204</v>
      </c>
      <c r="AW183" s="14" t="s">
        <v>41</v>
      </c>
      <c r="AX183" s="14" t="s">
        <v>86</v>
      </c>
      <c r="AY183" s="287" t="s">
        <v>187</v>
      </c>
    </row>
    <row r="184" spans="2:65" s="1" customFormat="1" ht="51" customHeight="1">
      <c r="B184" s="49"/>
      <c r="C184" s="237" t="s">
        <v>413</v>
      </c>
      <c r="D184" s="237" t="s">
        <v>190</v>
      </c>
      <c r="E184" s="238" t="s">
        <v>3299</v>
      </c>
      <c r="F184" s="239" t="s">
        <v>3300</v>
      </c>
      <c r="G184" s="240" t="s">
        <v>235</v>
      </c>
      <c r="H184" s="241">
        <v>7.32</v>
      </c>
      <c r="I184" s="242"/>
      <c r="J184" s="243">
        <f>ROUND(I184*H184,2)</f>
        <v>0</v>
      </c>
      <c r="K184" s="239" t="s">
        <v>194</v>
      </c>
      <c r="L184" s="75"/>
      <c r="M184" s="244" t="s">
        <v>34</v>
      </c>
      <c r="N184" s="245" t="s">
        <v>49</v>
      </c>
      <c r="O184" s="50"/>
      <c r="P184" s="246">
        <f>O184*H184</f>
        <v>0</v>
      </c>
      <c r="Q184" s="246">
        <v>0.08425</v>
      </c>
      <c r="R184" s="246">
        <f>Q184*H184</f>
        <v>0.6167100000000001</v>
      </c>
      <c r="S184" s="246">
        <v>0</v>
      </c>
      <c r="T184" s="247">
        <f>S184*H184</f>
        <v>0</v>
      </c>
      <c r="AR184" s="26" t="s">
        <v>204</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204</v>
      </c>
      <c r="BM184" s="26" t="s">
        <v>843</v>
      </c>
    </row>
    <row r="185" spans="2:47" s="1" customFormat="1" ht="13.5">
      <c r="B185" s="49"/>
      <c r="C185" s="77"/>
      <c r="D185" s="253" t="s">
        <v>237</v>
      </c>
      <c r="E185" s="77"/>
      <c r="F185" s="254" t="s">
        <v>3301</v>
      </c>
      <c r="G185" s="77"/>
      <c r="H185" s="77"/>
      <c r="I185" s="207"/>
      <c r="J185" s="77"/>
      <c r="K185" s="77"/>
      <c r="L185" s="75"/>
      <c r="M185" s="255"/>
      <c r="N185" s="50"/>
      <c r="O185" s="50"/>
      <c r="P185" s="50"/>
      <c r="Q185" s="50"/>
      <c r="R185" s="50"/>
      <c r="S185" s="50"/>
      <c r="T185" s="98"/>
      <c r="AT185" s="26" t="s">
        <v>237</v>
      </c>
      <c r="AU185" s="26" t="s">
        <v>88</v>
      </c>
    </row>
    <row r="186" spans="2:51" s="13" customFormat="1" ht="13.5">
      <c r="B186" s="266"/>
      <c r="C186" s="267"/>
      <c r="D186" s="253" t="s">
        <v>244</v>
      </c>
      <c r="E186" s="268" t="s">
        <v>34</v>
      </c>
      <c r="F186" s="269" t="s">
        <v>3465</v>
      </c>
      <c r="G186" s="267"/>
      <c r="H186" s="270">
        <v>7.32</v>
      </c>
      <c r="I186" s="271"/>
      <c r="J186" s="267"/>
      <c r="K186" s="267"/>
      <c r="L186" s="272"/>
      <c r="M186" s="273"/>
      <c r="N186" s="274"/>
      <c r="O186" s="274"/>
      <c r="P186" s="274"/>
      <c r="Q186" s="274"/>
      <c r="R186" s="274"/>
      <c r="S186" s="274"/>
      <c r="T186" s="275"/>
      <c r="AT186" s="276" t="s">
        <v>244</v>
      </c>
      <c r="AU186" s="276" t="s">
        <v>88</v>
      </c>
      <c r="AV186" s="13" t="s">
        <v>88</v>
      </c>
      <c r="AW186" s="13" t="s">
        <v>41</v>
      </c>
      <c r="AX186" s="13" t="s">
        <v>78</v>
      </c>
      <c r="AY186" s="276" t="s">
        <v>187</v>
      </c>
    </row>
    <row r="187" spans="2:51" s="14" customFormat="1" ht="13.5">
      <c r="B187" s="277"/>
      <c r="C187" s="278"/>
      <c r="D187" s="253" t="s">
        <v>244</v>
      </c>
      <c r="E187" s="279" t="s">
        <v>34</v>
      </c>
      <c r="F187" s="280" t="s">
        <v>251</v>
      </c>
      <c r="G187" s="278"/>
      <c r="H187" s="281">
        <v>7.32</v>
      </c>
      <c r="I187" s="282"/>
      <c r="J187" s="278"/>
      <c r="K187" s="278"/>
      <c r="L187" s="283"/>
      <c r="M187" s="284"/>
      <c r="N187" s="285"/>
      <c r="O187" s="285"/>
      <c r="P187" s="285"/>
      <c r="Q187" s="285"/>
      <c r="R187" s="285"/>
      <c r="S187" s="285"/>
      <c r="T187" s="286"/>
      <c r="AT187" s="287" t="s">
        <v>244</v>
      </c>
      <c r="AU187" s="287" t="s">
        <v>88</v>
      </c>
      <c r="AV187" s="14" t="s">
        <v>204</v>
      </c>
      <c r="AW187" s="14" t="s">
        <v>41</v>
      </c>
      <c r="AX187" s="14" t="s">
        <v>86</v>
      </c>
      <c r="AY187" s="287" t="s">
        <v>187</v>
      </c>
    </row>
    <row r="188" spans="2:63" s="11" customFormat="1" ht="29.85" customHeight="1">
      <c r="B188" s="221"/>
      <c r="C188" s="222"/>
      <c r="D188" s="223" t="s">
        <v>77</v>
      </c>
      <c r="E188" s="235" t="s">
        <v>295</v>
      </c>
      <c r="F188" s="235" t="s">
        <v>3307</v>
      </c>
      <c r="G188" s="222"/>
      <c r="H188" s="222"/>
      <c r="I188" s="225"/>
      <c r="J188" s="236">
        <f>BK188</f>
        <v>0</v>
      </c>
      <c r="K188" s="222"/>
      <c r="L188" s="227"/>
      <c r="M188" s="228"/>
      <c r="N188" s="229"/>
      <c r="O188" s="229"/>
      <c r="P188" s="230">
        <f>SUM(P189:P198)</f>
        <v>0</v>
      </c>
      <c r="Q188" s="229"/>
      <c r="R188" s="230">
        <f>SUM(R189:R198)</f>
        <v>0.460151</v>
      </c>
      <c r="S188" s="229"/>
      <c r="T188" s="231">
        <f>SUM(T189:T198)</f>
        <v>0</v>
      </c>
      <c r="AR188" s="232" t="s">
        <v>86</v>
      </c>
      <c r="AT188" s="233" t="s">
        <v>77</v>
      </c>
      <c r="AU188" s="233" t="s">
        <v>86</v>
      </c>
      <c r="AY188" s="232" t="s">
        <v>187</v>
      </c>
      <c r="BK188" s="234">
        <f>SUM(BK189:BK198)</f>
        <v>0</v>
      </c>
    </row>
    <row r="189" spans="2:65" s="1" customFormat="1" ht="16.5" customHeight="1">
      <c r="B189" s="49"/>
      <c r="C189" s="237" t="s">
        <v>419</v>
      </c>
      <c r="D189" s="237" t="s">
        <v>190</v>
      </c>
      <c r="E189" s="238" t="s">
        <v>3308</v>
      </c>
      <c r="F189" s="239" t="s">
        <v>3466</v>
      </c>
      <c r="G189" s="240" t="s">
        <v>578</v>
      </c>
      <c r="H189" s="241">
        <v>1</v>
      </c>
      <c r="I189" s="242"/>
      <c r="J189" s="243">
        <f>ROUND(I189*H189,2)</f>
        <v>0</v>
      </c>
      <c r="K189" s="239" t="s">
        <v>34</v>
      </c>
      <c r="L189" s="75"/>
      <c r="M189" s="244" t="s">
        <v>34</v>
      </c>
      <c r="N189" s="245" t="s">
        <v>49</v>
      </c>
      <c r="O189" s="50"/>
      <c r="P189" s="246">
        <f>O189*H189</f>
        <v>0</v>
      </c>
      <c r="Q189" s="246">
        <v>0</v>
      </c>
      <c r="R189" s="246">
        <f>Q189*H189</f>
        <v>0</v>
      </c>
      <c r="S189" s="246">
        <v>0</v>
      </c>
      <c r="T189" s="247">
        <f>S189*H189</f>
        <v>0</v>
      </c>
      <c r="AR189" s="26" t="s">
        <v>204</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204</v>
      </c>
      <c r="BM189" s="26" t="s">
        <v>861</v>
      </c>
    </row>
    <row r="190" spans="2:65" s="1" customFormat="1" ht="25.5" customHeight="1">
      <c r="B190" s="49"/>
      <c r="C190" s="237" t="s">
        <v>431</v>
      </c>
      <c r="D190" s="237" t="s">
        <v>190</v>
      </c>
      <c r="E190" s="238" t="s">
        <v>3317</v>
      </c>
      <c r="F190" s="239" t="s">
        <v>3318</v>
      </c>
      <c r="G190" s="240" t="s">
        <v>393</v>
      </c>
      <c r="H190" s="241">
        <v>6.1</v>
      </c>
      <c r="I190" s="242"/>
      <c r="J190" s="243">
        <f>ROUND(I190*H190,2)</f>
        <v>0</v>
      </c>
      <c r="K190" s="239" t="s">
        <v>194</v>
      </c>
      <c r="L190" s="75"/>
      <c r="M190" s="244" t="s">
        <v>34</v>
      </c>
      <c r="N190" s="245" t="s">
        <v>49</v>
      </c>
      <c r="O190" s="50"/>
      <c r="P190" s="246">
        <f>O190*H190</f>
        <v>0</v>
      </c>
      <c r="Q190" s="246">
        <v>1E-05</v>
      </c>
      <c r="R190" s="246">
        <f>Q190*H190</f>
        <v>6.1E-05</v>
      </c>
      <c r="S190" s="246">
        <v>0</v>
      </c>
      <c r="T190" s="247">
        <f>S190*H190</f>
        <v>0</v>
      </c>
      <c r="AR190" s="26" t="s">
        <v>204</v>
      </c>
      <c r="AT190" s="26" t="s">
        <v>190</v>
      </c>
      <c r="AU190" s="26" t="s">
        <v>88</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204</v>
      </c>
      <c r="BM190" s="26" t="s">
        <v>878</v>
      </c>
    </row>
    <row r="191" spans="2:47" s="1" customFormat="1" ht="13.5">
      <c r="B191" s="49"/>
      <c r="C191" s="77"/>
      <c r="D191" s="253" t="s">
        <v>237</v>
      </c>
      <c r="E191" s="77"/>
      <c r="F191" s="254" t="s">
        <v>3312</v>
      </c>
      <c r="G191" s="77"/>
      <c r="H191" s="77"/>
      <c r="I191" s="207"/>
      <c r="J191" s="77"/>
      <c r="K191" s="77"/>
      <c r="L191" s="75"/>
      <c r="M191" s="255"/>
      <c r="N191" s="50"/>
      <c r="O191" s="50"/>
      <c r="P191" s="50"/>
      <c r="Q191" s="50"/>
      <c r="R191" s="50"/>
      <c r="S191" s="50"/>
      <c r="T191" s="98"/>
      <c r="AT191" s="26" t="s">
        <v>237</v>
      </c>
      <c r="AU191" s="26" t="s">
        <v>88</v>
      </c>
    </row>
    <row r="192" spans="2:65" s="1" customFormat="1" ht="25.5" customHeight="1">
      <c r="B192" s="49"/>
      <c r="C192" s="294" t="s">
        <v>426</v>
      </c>
      <c r="D192" s="294" t="s">
        <v>531</v>
      </c>
      <c r="E192" s="295" t="s">
        <v>3324</v>
      </c>
      <c r="F192" s="296" t="s">
        <v>3325</v>
      </c>
      <c r="G192" s="297" t="s">
        <v>578</v>
      </c>
      <c r="H192" s="298">
        <v>1.333</v>
      </c>
      <c r="I192" s="299"/>
      <c r="J192" s="300">
        <f>ROUND(I192*H192,2)</f>
        <v>0</v>
      </c>
      <c r="K192" s="296" t="s">
        <v>34</v>
      </c>
      <c r="L192" s="301"/>
      <c r="M192" s="302" t="s">
        <v>34</v>
      </c>
      <c r="N192" s="303" t="s">
        <v>49</v>
      </c>
      <c r="O192" s="50"/>
      <c r="P192" s="246">
        <f>O192*H192</f>
        <v>0</v>
      </c>
      <c r="Q192" s="246">
        <v>0</v>
      </c>
      <c r="R192" s="246">
        <f>Q192*H192</f>
        <v>0</v>
      </c>
      <c r="S192" s="246">
        <v>0</v>
      </c>
      <c r="T192" s="247">
        <f>S192*H192</f>
        <v>0</v>
      </c>
      <c r="AR192" s="26" t="s">
        <v>295</v>
      </c>
      <c r="AT192" s="26" t="s">
        <v>531</v>
      </c>
      <c r="AU192" s="26" t="s">
        <v>88</v>
      </c>
      <c r="AY192" s="26" t="s">
        <v>187</v>
      </c>
      <c r="BE192" s="248">
        <f>IF(N192="základní",J192,0)</f>
        <v>0</v>
      </c>
      <c r="BF192" s="248">
        <f>IF(N192="snížená",J192,0)</f>
        <v>0</v>
      </c>
      <c r="BG192" s="248">
        <f>IF(N192="zákl. přenesená",J192,0)</f>
        <v>0</v>
      </c>
      <c r="BH192" s="248">
        <f>IF(N192="sníž. přenesená",J192,0)</f>
        <v>0</v>
      </c>
      <c r="BI192" s="248">
        <f>IF(N192="nulová",J192,0)</f>
        <v>0</v>
      </c>
      <c r="BJ192" s="26" t="s">
        <v>86</v>
      </c>
      <c r="BK192" s="248">
        <f>ROUND(I192*H192,2)</f>
        <v>0</v>
      </c>
      <c r="BL192" s="26" t="s">
        <v>204</v>
      </c>
      <c r="BM192" s="26" t="s">
        <v>891</v>
      </c>
    </row>
    <row r="193" spans="2:51" s="13" customFormat="1" ht="13.5">
      <c r="B193" s="266"/>
      <c r="C193" s="267"/>
      <c r="D193" s="253" t="s">
        <v>244</v>
      </c>
      <c r="E193" s="268" t="s">
        <v>34</v>
      </c>
      <c r="F193" s="269" t="s">
        <v>3467</v>
      </c>
      <c r="G193" s="267"/>
      <c r="H193" s="270">
        <v>1.333</v>
      </c>
      <c r="I193" s="271"/>
      <c r="J193" s="267"/>
      <c r="K193" s="267"/>
      <c r="L193" s="272"/>
      <c r="M193" s="273"/>
      <c r="N193" s="274"/>
      <c r="O193" s="274"/>
      <c r="P193" s="274"/>
      <c r="Q193" s="274"/>
      <c r="R193" s="274"/>
      <c r="S193" s="274"/>
      <c r="T193" s="275"/>
      <c r="AT193" s="276" t="s">
        <v>244</v>
      </c>
      <c r="AU193" s="276" t="s">
        <v>88</v>
      </c>
      <c r="AV193" s="13" t="s">
        <v>88</v>
      </c>
      <c r="AW193" s="13" t="s">
        <v>41</v>
      </c>
      <c r="AX193" s="13" t="s">
        <v>78</v>
      </c>
      <c r="AY193" s="276" t="s">
        <v>187</v>
      </c>
    </row>
    <row r="194" spans="2:51" s="14" customFormat="1" ht="13.5">
      <c r="B194" s="277"/>
      <c r="C194" s="278"/>
      <c r="D194" s="253" t="s">
        <v>244</v>
      </c>
      <c r="E194" s="279" t="s">
        <v>34</v>
      </c>
      <c r="F194" s="280" t="s">
        <v>251</v>
      </c>
      <c r="G194" s="278"/>
      <c r="H194" s="281">
        <v>1.333</v>
      </c>
      <c r="I194" s="282"/>
      <c r="J194" s="278"/>
      <c r="K194" s="278"/>
      <c r="L194" s="283"/>
      <c r="M194" s="284"/>
      <c r="N194" s="285"/>
      <c r="O194" s="285"/>
      <c r="P194" s="285"/>
      <c r="Q194" s="285"/>
      <c r="R194" s="285"/>
      <c r="S194" s="285"/>
      <c r="T194" s="286"/>
      <c r="AT194" s="287" t="s">
        <v>244</v>
      </c>
      <c r="AU194" s="287" t="s">
        <v>88</v>
      </c>
      <c r="AV194" s="14" t="s">
        <v>204</v>
      </c>
      <c r="AW194" s="14" t="s">
        <v>41</v>
      </c>
      <c r="AX194" s="14" t="s">
        <v>86</v>
      </c>
      <c r="AY194" s="287" t="s">
        <v>187</v>
      </c>
    </row>
    <row r="195" spans="2:65" s="1" customFormat="1" ht="16.5" customHeight="1">
      <c r="B195" s="49"/>
      <c r="C195" s="237" t="s">
        <v>685</v>
      </c>
      <c r="D195" s="237" t="s">
        <v>190</v>
      </c>
      <c r="E195" s="238" t="s">
        <v>3365</v>
      </c>
      <c r="F195" s="239" t="s">
        <v>3366</v>
      </c>
      <c r="G195" s="240" t="s">
        <v>393</v>
      </c>
      <c r="H195" s="241">
        <v>6.1</v>
      </c>
      <c r="I195" s="242"/>
      <c r="J195" s="243">
        <f>ROUND(I195*H195,2)</f>
        <v>0</v>
      </c>
      <c r="K195" s="239" t="s">
        <v>194</v>
      </c>
      <c r="L195" s="75"/>
      <c r="M195" s="244" t="s">
        <v>34</v>
      </c>
      <c r="N195" s="245" t="s">
        <v>49</v>
      </c>
      <c r="O195" s="50"/>
      <c r="P195" s="246">
        <f>O195*H195</f>
        <v>0</v>
      </c>
      <c r="Q195" s="246">
        <v>0</v>
      </c>
      <c r="R195" s="246">
        <f>Q195*H195</f>
        <v>0</v>
      </c>
      <c r="S195" s="246">
        <v>0</v>
      </c>
      <c r="T195" s="247">
        <f>S195*H195</f>
        <v>0</v>
      </c>
      <c r="AR195" s="26" t="s">
        <v>204</v>
      </c>
      <c r="AT195" s="26" t="s">
        <v>190</v>
      </c>
      <c r="AU195" s="26" t="s">
        <v>88</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204</v>
      </c>
      <c r="BM195" s="26" t="s">
        <v>905</v>
      </c>
    </row>
    <row r="196" spans="2:47" s="1" customFormat="1" ht="13.5">
      <c r="B196" s="49"/>
      <c r="C196" s="77"/>
      <c r="D196" s="253" t="s">
        <v>237</v>
      </c>
      <c r="E196" s="77"/>
      <c r="F196" s="254" t="s">
        <v>3364</v>
      </c>
      <c r="G196" s="77"/>
      <c r="H196" s="77"/>
      <c r="I196" s="207"/>
      <c r="J196" s="77"/>
      <c r="K196" s="77"/>
      <c r="L196" s="75"/>
      <c r="M196" s="255"/>
      <c r="N196" s="50"/>
      <c r="O196" s="50"/>
      <c r="P196" s="50"/>
      <c r="Q196" s="50"/>
      <c r="R196" s="50"/>
      <c r="S196" s="50"/>
      <c r="T196" s="98"/>
      <c r="AT196" s="26" t="s">
        <v>237</v>
      </c>
      <c r="AU196" s="26" t="s">
        <v>88</v>
      </c>
    </row>
    <row r="197" spans="2:65" s="1" customFormat="1" ht="25.5" customHeight="1">
      <c r="B197" s="49"/>
      <c r="C197" s="237" t="s">
        <v>604</v>
      </c>
      <c r="D197" s="237" t="s">
        <v>190</v>
      </c>
      <c r="E197" s="238" t="s">
        <v>3367</v>
      </c>
      <c r="F197" s="239" t="s">
        <v>3368</v>
      </c>
      <c r="G197" s="240" t="s">
        <v>578</v>
      </c>
      <c r="H197" s="241">
        <v>1</v>
      </c>
      <c r="I197" s="242"/>
      <c r="J197" s="243">
        <f>ROUND(I197*H197,2)</f>
        <v>0</v>
      </c>
      <c r="K197" s="239" t="s">
        <v>194</v>
      </c>
      <c r="L197" s="75"/>
      <c r="M197" s="244" t="s">
        <v>34</v>
      </c>
      <c r="N197" s="245" t="s">
        <v>49</v>
      </c>
      <c r="O197" s="50"/>
      <c r="P197" s="246">
        <f>O197*H197</f>
        <v>0</v>
      </c>
      <c r="Q197" s="246">
        <v>0.46009</v>
      </c>
      <c r="R197" s="246">
        <f>Q197*H197</f>
        <v>0.46009</v>
      </c>
      <c r="S197" s="246">
        <v>0</v>
      </c>
      <c r="T197" s="247">
        <f>S197*H197</f>
        <v>0</v>
      </c>
      <c r="AR197" s="26" t="s">
        <v>204</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204</v>
      </c>
      <c r="BM197" s="26" t="s">
        <v>920</v>
      </c>
    </row>
    <row r="198" spans="2:47" s="1" customFormat="1" ht="13.5">
      <c r="B198" s="49"/>
      <c r="C198" s="77"/>
      <c r="D198" s="253" t="s">
        <v>237</v>
      </c>
      <c r="E198" s="77"/>
      <c r="F198" s="254" t="s">
        <v>3364</v>
      </c>
      <c r="G198" s="77"/>
      <c r="H198" s="77"/>
      <c r="I198" s="207"/>
      <c r="J198" s="77"/>
      <c r="K198" s="77"/>
      <c r="L198" s="75"/>
      <c r="M198" s="255"/>
      <c r="N198" s="50"/>
      <c r="O198" s="50"/>
      <c r="P198" s="50"/>
      <c r="Q198" s="50"/>
      <c r="R198" s="50"/>
      <c r="S198" s="50"/>
      <c r="T198" s="98"/>
      <c r="AT198" s="26" t="s">
        <v>237</v>
      </c>
      <c r="AU198" s="26" t="s">
        <v>88</v>
      </c>
    </row>
    <row r="199" spans="2:63" s="11" customFormat="1" ht="29.85" customHeight="1">
      <c r="B199" s="221"/>
      <c r="C199" s="222"/>
      <c r="D199" s="223" t="s">
        <v>77</v>
      </c>
      <c r="E199" s="235" t="s">
        <v>229</v>
      </c>
      <c r="F199" s="235" t="s">
        <v>3400</v>
      </c>
      <c r="G199" s="222"/>
      <c r="H199" s="222"/>
      <c r="I199" s="225"/>
      <c r="J199" s="236">
        <f>BK199</f>
        <v>0</v>
      </c>
      <c r="K199" s="222"/>
      <c r="L199" s="227"/>
      <c r="M199" s="228"/>
      <c r="N199" s="229"/>
      <c r="O199" s="229"/>
      <c r="P199" s="230">
        <f>P200+P201</f>
        <v>0</v>
      </c>
      <c r="Q199" s="229"/>
      <c r="R199" s="230">
        <f>R200+R201</f>
        <v>0</v>
      </c>
      <c r="S199" s="229"/>
      <c r="T199" s="231">
        <f>T200+T201</f>
        <v>0.3843</v>
      </c>
      <c r="AR199" s="232" t="s">
        <v>86</v>
      </c>
      <c r="AT199" s="233" t="s">
        <v>77</v>
      </c>
      <c r="AU199" s="233" t="s">
        <v>86</v>
      </c>
      <c r="AY199" s="232" t="s">
        <v>187</v>
      </c>
      <c r="BK199" s="234">
        <f>BK200+BK201</f>
        <v>0</v>
      </c>
    </row>
    <row r="200" spans="2:65" s="1" customFormat="1" ht="16.5" customHeight="1">
      <c r="B200" s="49"/>
      <c r="C200" s="237" t="s">
        <v>728</v>
      </c>
      <c r="D200" s="237" t="s">
        <v>190</v>
      </c>
      <c r="E200" s="238" t="s">
        <v>3468</v>
      </c>
      <c r="F200" s="239" t="s">
        <v>3469</v>
      </c>
      <c r="G200" s="240" t="s">
        <v>393</v>
      </c>
      <c r="H200" s="241">
        <v>6.1</v>
      </c>
      <c r="I200" s="242"/>
      <c r="J200" s="243">
        <f>ROUND(I200*H200,2)</f>
        <v>0</v>
      </c>
      <c r="K200" s="239" t="s">
        <v>194</v>
      </c>
      <c r="L200" s="75"/>
      <c r="M200" s="244" t="s">
        <v>34</v>
      </c>
      <c r="N200" s="245" t="s">
        <v>49</v>
      </c>
      <c r="O200" s="50"/>
      <c r="P200" s="246">
        <f>O200*H200</f>
        <v>0</v>
      </c>
      <c r="Q200" s="246">
        <v>0</v>
      </c>
      <c r="R200" s="246">
        <f>Q200*H200</f>
        <v>0</v>
      </c>
      <c r="S200" s="246">
        <v>0.063</v>
      </c>
      <c r="T200" s="247">
        <f>S200*H200</f>
        <v>0.3843</v>
      </c>
      <c r="AR200" s="26" t="s">
        <v>204</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204</v>
      </c>
      <c r="BM200" s="26" t="s">
        <v>930</v>
      </c>
    </row>
    <row r="201" spans="2:63" s="11" customFormat="1" ht="22.3" customHeight="1">
      <c r="B201" s="221"/>
      <c r="C201" s="222"/>
      <c r="D201" s="223" t="s">
        <v>77</v>
      </c>
      <c r="E201" s="235" t="s">
        <v>1304</v>
      </c>
      <c r="F201" s="235" t="s">
        <v>1257</v>
      </c>
      <c r="G201" s="222"/>
      <c r="H201" s="222"/>
      <c r="I201" s="225"/>
      <c r="J201" s="236">
        <f>BK201</f>
        <v>0</v>
      </c>
      <c r="K201" s="222"/>
      <c r="L201" s="227"/>
      <c r="M201" s="228"/>
      <c r="N201" s="229"/>
      <c r="O201" s="229"/>
      <c r="P201" s="230">
        <f>SUM(P202:P203)</f>
        <v>0</v>
      </c>
      <c r="Q201" s="229"/>
      <c r="R201" s="230">
        <f>SUM(R202:R203)</f>
        <v>0</v>
      </c>
      <c r="S201" s="229"/>
      <c r="T201" s="231">
        <f>SUM(T202:T203)</f>
        <v>0</v>
      </c>
      <c r="AR201" s="232" t="s">
        <v>86</v>
      </c>
      <c r="AT201" s="233" t="s">
        <v>77</v>
      </c>
      <c r="AU201" s="233" t="s">
        <v>88</v>
      </c>
      <c r="AY201" s="232" t="s">
        <v>187</v>
      </c>
      <c r="BK201" s="234">
        <f>SUM(BK202:BK203)</f>
        <v>0</v>
      </c>
    </row>
    <row r="202" spans="2:65" s="1" customFormat="1" ht="38.25" customHeight="1">
      <c r="B202" s="49"/>
      <c r="C202" s="237" t="s">
        <v>733</v>
      </c>
      <c r="D202" s="237" t="s">
        <v>190</v>
      </c>
      <c r="E202" s="238" t="s">
        <v>3407</v>
      </c>
      <c r="F202" s="239" t="s">
        <v>3408</v>
      </c>
      <c r="G202" s="240" t="s">
        <v>326</v>
      </c>
      <c r="H202" s="241">
        <v>16.999</v>
      </c>
      <c r="I202" s="242"/>
      <c r="J202" s="243">
        <f>ROUND(I202*H202,2)</f>
        <v>0</v>
      </c>
      <c r="K202" s="239" t="s">
        <v>194</v>
      </c>
      <c r="L202" s="75"/>
      <c r="M202" s="244" t="s">
        <v>34</v>
      </c>
      <c r="N202" s="245" t="s">
        <v>49</v>
      </c>
      <c r="O202" s="50"/>
      <c r="P202" s="246">
        <f>O202*H202</f>
        <v>0</v>
      </c>
      <c r="Q202" s="246">
        <v>0</v>
      </c>
      <c r="R202" s="246">
        <f>Q202*H202</f>
        <v>0</v>
      </c>
      <c r="S202" s="246">
        <v>0</v>
      </c>
      <c r="T202" s="247">
        <f>S202*H202</f>
        <v>0</v>
      </c>
      <c r="AR202" s="26" t="s">
        <v>204</v>
      </c>
      <c r="AT202" s="26" t="s">
        <v>190</v>
      </c>
      <c r="AU202" s="26" t="s">
        <v>113</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204</v>
      </c>
      <c r="BM202" s="26" t="s">
        <v>940</v>
      </c>
    </row>
    <row r="203" spans="2:47" s="1" customFormat="1" ht="13.5">
      <c r="B203" s="49"/>
      <c r="C203" s="77"/>
      <c r="D203" s="253" t="s">
        <v>237</v>
      </c>
      <c r="E203" s="77"/>
      <c r="F203" s="254" t="s">
        <v>3409</v>
      </c>
      <c r="G203" s="77"/>
      <c r="H203" s="77"/>
      <c r="I203" s="207"/>
      <c r="J203" s="77"/>
      <c r="K203" s="77"/>
      <c r="L203" s="75"/>
      <c r="M203" s="255"/>
      <c r="N203" s="50"/>
      <c r="O203" s="50"/>
      <c r="P203" s="50"/>
      <c r="Q203" s="50"/>
      <c r="R203" s="50"/>
      <c r="S203" s="50"/>
      <c r="T203" s="98"/>
      <c r="AT203" s="26" t="s">
        <v>237</v>
      </c>
      <c r="AU203" s="26" t="s">
        <v>113</v>
      </c>
    </row>
    <row r="204" spans="2:63" s="11" customFormat="1" ht="29.85" customHeight="1">
      <c r="B204" s="221"/>
      <c r="C204" s="222"/>
      <c r="D204" s="223" t="s">
        <v>77</v>
      </c>
      <c r="E204" s="235" t="s">
        <v>321</v>
      </c>
      <c r="F204" s="235" t="s">
        <v>322</v>
      </c>
      <c r="G204" s="222"/>
      <c r="H204" s="222"/>
      <c r="I204" s="225"/>
      <c r="J204" s="236">
        <f>BK204</f>
        <v>0</v>
      </c>
      <c r="K204" s="222"/>
      <c r="L204" s="227"/>
      <c r="M204" s="228"/>
      <c r="N204" s="229"/>
      <c r="O204" s="229"/>
      <c r="P204" s="230">
        <f>SUM(P205:P214)</f>
        <v>0</v>
      </c>
      <c r="Q204" s="229"/>
      <c r="R204" s="230">
        <f>SUM(R205:R214)</f>
        <v>0</v>
      </c>
      <c r="S204" s="229"/>
      <c r="T204" s="231">
        <f>SUM(T205:T214)</f>
        <v>0</v>
      </c>
      <c r="AR204" s="232" t="s">
        <v>86</v>
      </c>
      <c r="AT204" s="233" t="s">
        <v>77</v>
      </c>
      <c r="AU204" s="233" t="s">
        <v>86</v>
      </c>
      <c r="AY204" s="232" t="s">
        <v>187</v>
      </c>
      <c r="BK204" s="234">
        <f>SUM(BK205:BK214)</f>
        <v>0</v>
      </c>
    </row>
    <row r="205" spans="2:65" s="1" customFormat="1" ht="25.5" customHeight="1">
      <c r="B205" s="49"/>
      <c r="C205" s="237" t="s">
        <v>737</v>
      </c>
      <c r="D205" s="237" t="s">
        <v>190</v>
      </c>
      <c r="E205" s="238" t="s">
        <v>3410</v>
      </c>
      <c r="F205" s="239" t="s">
        <v>3411</v>
      </c>
      <c r="G205" s="240" t="s">
        <v>326</v>
      </c>
      <c r="H205" s="241">
        <v>2.507</v>
      </c>
      <c r="I205" s="242"/>
      <c r="J205" s="243">
        <f>ROUND(I205*H205,2)</f>
        <v>0</v>
      </c>
      <c r="K205" s="239" t="s">
        <v>194</v>
      </c>
      <c r="L205" s="75"/>
      <c r="M205" s="244" t="s">
        <v>34</v>
      </c>
      <c r="N205" s="245" t="s">
        <v>49</v>
      </c>
      <c r="O205" s="50"/>
      <c r="P205" s="246">
        <f>O205*H205</f>
        <v>0</v>
      </c>
      <c r="Q205" s="246">
        <v>0</v>
      </c>
      <c r="R205" s="246">
        <f>Q205*H205</f>
        <v>0</v>
      </c>
      <c r="S205" s="246">
        <v>0</v>
      </c>
      <c r="T205" s="247">
        <f>S205*H205</f>
        <v>0</v>
      </c>
      <c r="AR205" s="26" t="s">
        <v>204</v>
      </c>
      <c r="AT205" s="26" t="s">
        <v>190</v>
      </c>
      <c r="AU205" s="26" t="s">
        <v>88</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204</v>
      </c>
      <c r="BM205" s="26" t="s">
        <v>951</v>
      </c>
    </row>
    <row r="206" spans="2:47" s="1" customFormat="1" ht="13.5">
      <c r="B206" s="49"/>
      <c r="C206" s="77"/>
      <c r="D206" s="253" t="s">
        <v>237</v>
      </c>
      <c r="E206" s="77"/>
      <c r="F206" s="254" t="s">
        <v>3412</v>
      </c>
      <c r="G206" s="77"/>
      <c r="H206" s="77"/>
      <c r="I206" s="207"/>
      <c r="J206" s="77"/>
      <c r="K206" s="77"/>
      <c r="L206" s="75"/>
      <c r="M206" s="255"/>
      <c r="N206" s="50"/>
      <c r="O206" s="50"/>
      <c r="P206" s="50"/>
      <c r="Q206" s="50"/>
      <c r="R206" s="50"/>
      <c r="S206" s="50"/>
      <c r="T206" s="98"/>
      <c r="AT206" s="26" t="s">
        <v>237</v>
      </c>
      <c r="AU206" s="26" t="s">
        <v>88</v>
      </c>
    </row>
    <row r="207" spans="2:65" s="1" customFormat="1" ht="25.5" customHeight="1">
      <c r="B207" s="49"/>
      <c r="C207" s="237" t="s">
        <v>741</v>
      </c>
      <c r="D207" s="237" t="s">
        <v>190</v>
      </c>
      <c r="E207" s="238" t="s">
        <v>3413</v>
      </c>
      <c r="F207" s="239" t="s">
        <v>3414</v>
      </c>
      <c r="G207" s="240" t="s">
        <v>326</v>
      </c>
      <c r="H207" s="241">
        <v>47.633</v>
      </c>
      <c r="I207" s="242"/>
      <c r="J207" s="243">
        <f>ROUND(I207*H207,2)</f>
        <v>0</v>
      </c>
      <c r="K207" s="239" t="s">
        <v>194</v>
      </c>
      <c r="L207" s="75"/>
      <c r="M207" s="244" t="s">
        <v>34</v>
      </c>
      <c r="N207" s="245" t="s">
        <v>49</v>
      </c>
      <c r="O207" s="50"/>
      <c r="P207" s="246">
        <f>O207*H207</f>
        <v>0</v>
      </c>
      <c r="Q207" s="246">
        <v>0</v>
      </c>
      <c r="R207" s="246">
        <f>Q207*H207</f>
        <v>0</v>
      </c>
      <c r="S207" s="246">
        <v>0</v>
      </c>
      <c r="T207" s="247">
        <f>S207*H207</f>
        <v>0</v>
      </c>
      <c r="AR207" s="26" t="s">
        <v>204</v>
      </c>
      <c r="AT207" s="26" t="s">
        <v>190</v>
      </c>
      <c r="AU207" s="26" t="s">
        <v>88</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204</v>
      </c>
      <c r="BM207" s="26" t="s">
        <v>970</v>
      </c>
    </row>
    <row r="208" spans="2:47" s="1" customFormat="1" ht="13.5">
      <c r="B208" s="49"/>
      <c r="C208" s="77"/>
      <c r="D208" s="253" t="s">
        <v>237</v>
      </c>
      <c r="E208" s="77"/>
      <c r="F208" s="254" t="s">
        <v>3412</v>
      </c>
      <c r="G208" s="77"/>
      <c r="H208" s="77"/>
      <c r="I208" s="207"/>
      <c r="J208" s="77"/>
      <c r="K208" s="77"/>
      <c r="L208" s="75"/>
      <c r="M208" s="255"/>
      <c r="N208" s="50"/>
      <c r="O208" s="50"/>
      <c r="P208" s="50"/>
      <c r="Q208" s="50"/>
      <c r="R208" s="50"/>
      <c r="S208" s="50"/>
      <c r="T208" s="98"/>
      <c r="AT208" s="26" t="s">
        <v>237</v>
      </c>
      <c r="AU208" s="26" t="s">
        <v>88</v>
      </c>
    </row>
    <row r="209" spans="2:51" s="13" customFormat="1" ht="13.5">
      <c r="B209" s="266"/>
      <c r="C209" s="267"/>
      <c r="D209" s="253" t="s">
        <v>244</v>
      </c>
      <c r="E209" s="268" t="s">
        <v>34</v>
      </c>
      <c r="F209" s="269" t="s">
        <v>3470</v>
      </c>
      <c r="G209" s="267"/>
      <c r="H209" s="270">
        <v>47.633</v>
      </c>
      <c r="I209" s="271"/>
      <c r="J209" s="267"/>
      <c r="K209" s="267"/>
      <c r="L209" s="272"/>
      <c r="M209" s="273"/>
      <c r="N209" s="274"/>
      <c r="O209" s="274"/>
      <c r="P209" s="274"/>
      <c r="Q209" s="274"/>
      <c r="R209" s="274"/>
      <c r="S209" s="274"/>
      <c r="T209" s="275"/>
      <c r="AT209" s="276" t="s">
        <v>244</v>
      </c>
      <c r="AU209" s="276" t="s">
        <v>88</v>
      </c>
      <c r="AV209" s="13" t="s">
        <v>88</v>
      </c>
      <c r="AW209" s="13" t="s">
        <v>41</v>
      </c>
      <c r="AX209" s="13" t="s">
        <v>78</v>
      </c>
      <c r="AY209" s="276" t="s">
        <v>187</v>
      </c>
    </row>
    <row r="210" spans="2:51" s="14" customFormat="1" ht="13.5">
      <c r="B210" s="277"/>
      <c r="C210" s="278"/>
      <c r="D210" s="253" t="s">
        <v>244</v>
      </c>
      <c r="E210" s="279" t="s">
        <v>34</v>
      </c>
      <c r="F210" s="280" t="s">
        <v>251</v>
      </c>
      <c r="G210" s="278"/>
      <c r="H210" s="281">
        <v>47.633</v>
      </c>
      <c r="I210" s="282"/>
      <c r="J210" s="278"/>
      <c r="K210" s="278"/>
      <c r="L210" s="283"/>
      <c r="M210" s="284"/>
      <c r="N210" s="285"/>
      <c r="O210" s="285"/>
      <c r="P210" s="285"/>
      <c r="Q210" s="285"/>
      <c r="R210" s="285"/>
      <c r="S210" s="285"/>
      <c r="T210" s="286"/>
      <c r="AT210" s="287" t="s">
        <v>244</v>
      </c>
      <c r="AU210" s="287" t="s">
        <v>88</v>
      </c>
      <c r="AV210" s="14" t="s">
        <v>204</v>
      </c>
      <c r="AW210" s="14" t="s">
        <v>41</v>
      </c>
      <c r="AX210" s="14" t="s">
        <v>86</v>
      </c>
      <c r="AY210" s="287" t="s">
        <v>187</v>
      </c>
    </row>
    <row r="211" spans="2:65" s="1" customFormat="1" ht="38.25" customHeight="1">
      <c r="B211" s="49"/>
      <c r="C211" s="237" t="s">
        <v>746</v>
      </c>
      <c r="D211" s="237" t="s">
        <v>190</v>
      </c>
      <c r="E211" s="238" t="s">
        <v>357</v>
      </c>
      <c r="F211" s="239" t="s">
        <v>358</v>
      </c>
      <c r="G211" s="240" t="s">
        <v>326</v>
      </c>
      <c r="H211" s="241">
        <v>0.384</v>
      </c>
      <c r="I211" s="242"/>
      <c r="J211" s="243">
        <f>ROUND(I211*H211,2)</f>
        <v>0</v>
      </c>
      <c r="K211" s="239" t="s">
        <v>194</v>
      </c>
      <c r="L211" s="75"/>
      <c r="M211" s="244" t="s">
        <v>34</v>
      </c>
      <c r="N211" s="245" t="s">
        <v>49</v>
      </c>
      <c r="O211" s="50"/>
      <c r="P211" s="246">
        <f>O211*H211</f>
        <v>0</v>
      </c>
      <c r="Q211" s="246">
        <v>0</v>
      </c>
      <c r="R211" s="246">
        <f>Q211*H211</f>
        <v>0</v>
      </c>
      <c r="S211" s="246">
        <v>0</v>
      </c>
      <c r="T211" s="247">
        <f>S211*H211</f>
        <v>0</v>
      </c>
      <c r="AR211" s="26" t="s">
        <v>204</v>
      </c>
      <c r="AT211" s="26" t="s">
        <v>190</v>
      </c>
      <c r="AU211" s="26" t="s">
        <v>88</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204</v>
      </c>
      <c r="BM211" s="26" t="s">
        <v>1012</v>
      </c>
    </row>
    <row r="212" spans="2:47" s="1" customFormat="1" ht="13.5">
      <c r="B212" s="49"/>
      <c r="C212" s="77"/>
      <c r="D212" s="253" t="s">
        <v>237</v>
      </c>
      <c r="E212" s="77"/>
      <c r="F212" s="254" t="s">
        <v>347</v>
      </c>
      <c r="G212" s="77"/>
      <c r="H212" s="77"/>
      <c r="I212" s="207"/>
      <c r="J212" s="77"/>
      <c r="K212" s="77"/>
      <c r="L212" s="75"/>
      <c r="M212" s="255"/>
      <c r="N212" s="50"/>
      <c r="O212" s="50"/>
      <c r="P212" s="50"/>
      <c r="Q212" s="50"/>
      <c r="R212" s="50"/>
      <c r="S212" s="50"/>
      <c r="T212" s="98"/>
      <c r="AT212" s="26" t="s">
        <v>237</v>
      </c>
      <c r="AU212" s="26" t="s">
        <v>88</v>
      </c>
    </row>
    <row r="213" spans="2:65" s="1" customFormat="1" ht="25.5" customHeight="1">
      <c r="B213" s="49"/>
      <c r="C213" s="237" t="s">
        <v>751</v>
      </c>
      <c r="D213" s="237" t="s">
        <v>190</v>
      </c>
      <c r="E213" s="238" t="s">
        <v>3420</v>
      </c>
      <c r="F213" s="239" t="s">
        <v>505</v>
      </c>
      <c r="G213" s="240" t="s">
        <v>326</v>
      </c>
      <c r="H213" s="241">
        <v>2.123</v>
      </c>
      <c r="I213" s="242"/>
      <c r="J213" s="243">
        <f>ROUND(I213*H213,2)</f>
        <v>0</v>
      </c>
      <c r="K213" s="239" t="s">
        <v>194</v>
      </c>
      <c r="L213" s="75"/>
      <c r="M213" s="244" t="s">
        <v>34</v>
      </c>
      <c r="N213" s="245" t="s">
        <v>49</v>
      </c>
      <c r="O213" s="50"/>
      <c r="P213" s="246">
        <f>O213*H213</f>
        <v>0</v>
      </c>
      <c r="Q213" s="246">
        <v>0</v>
      </c>
      <c r="R213" s="246">
        <f>Q213*H213</f>
        <v>0</v>
      </c>
      <c r="S213" s="246">
        <v>0</v>
      </c>
      <c r="T213" s="247">
        <f>S213*H213</f>
        <v>0</v>
      </c>
      <c r="AR213" s="26" t="s">
        <v>204</v>
      </c>
      <c r="AT213" s="26" t="s">
        <v>190</v>
      </c>
      <c r="AU213" s="26" t="s">
        <v>88</v>
      </c>
      <c r="AY213" s="26" t="s">
        <v>187</v>
      </c>
      <c r="BE213" s="248">
        <f>IF(N213="základní",J213,0)</f>
        <v>0</v>
      </c>
      <c r="BF213" s="248">
        <f>IF(N213="snížená",J213,0)</f>
        <v>0</v>
      </c>
      <c r="BG213" s="248">
        <f>IF(N213="zákl. přenesená",J213,0)</f>
        <v>0</v>
      </c>
      <c r="BH213" s="248">
        <f>IF(N213="sníž. přenesená",J213,0)</f>
        <v>0</v>
      </c>
      <c r="BI213" s="248">
        <f>IF(N213="nulová",J213,0)</f>
        <v>0</v>
      </c>
      <c r="BJ213" s="26" t="s">
        <v>86</v>
      </c>
      <c r="BK213" s="248">
        <f>ROUND(I213*H213,2)</f>
        <v>0</v>
      </c>
      <c r="BL213" s="26" t="s">
        <v>204</v>
      </c>
      <c r="BM213" s="26" t="s">
        <v>1045</v>
      </c>
    </row>
    <row r="214" spans="2:47" s="1" customFormat="1" ht="13.5">
      <c r="B214" s="49"/>
      <c r="C214" s="77"/>
      <c r="D214" s="253" t="s">
        <v>237</v>
      </c>
      <c r="E214" s="77"/>
      <c r="F214" s="254" t="s">
        <v>3417</v>
      </c>
      <c r="G214" s="77"/>
      <c r="H214" s="77"/>
      <c r="I214" s="207"/>
      <c r="J214" s="77"/>
      <c r="K214" s="77"/>
      <c r="L214" s="75"/>
      <c r="M214" s="255"/>
      <c r="N214" s="50"/>
      <c r="O214" s="50"/>
      <c r="P214" s="50"/>
      <c r="Q214" s="50"/>
      <c r="R214" s="50"/>
      <c r="S214" s="50"/>
      <c r="T214" s="98"/>
      <c r="AT214" s="26" t="s">
        <v>237</v>
      </c>
      <c r="AU214" s="26" t="s">
        <v>88</v>
      </c>
    </row>
    <row r="215" spans="2:63" s="11" customFormat="1" ht="37.4" customHeight="1">
      <c r="B215" s="221"/>
      <c r="C215" s="222"/>
      <c r="D215" s="223" t="s">
        <v>77</v>
      </c>
      <c r="E215" s="224" t="s">
        <v>2145</v>
      </c>
      <c r="F215" s="224" t="s">
        <v>2146</v>
      </c>
      <c r="G215" s="222"/>
      <c r="H215" s="222"/>
      <c r="I215" s="225"/>
      <c r="J215" s="226">
        <f>BK215</f>
        <v>0</v>
      </c>
      <c r="K215" s="222"/>
      <c r="L215" s="227"/>
      <c r="M215" s="228"/>
      <c r="N215" s="229"/>
      <c r="O215" s="229"/>
      <c r="P215" s="230">
        <f>SUM(P216:P218)</f>
        <v>0</v>
      </c>
      <c r="Q215" s="229"/>
      <c r="R215" s="230">
        <f>SUM(R216:R218)</f>
        <v>0</v>
      </c>
      <c r="S215" s="229"/>
      <c r="T215" s="231">
        <f>SUM(T216:T218)</f>
        <v>0</v>
      </c>
      <c r="AR215" s="232" t="s">
        <v>204</v>
      </c>
      <c r="AT215" s="233" t="s">
        <v>77</v>
      </c>
      <c r="AU215" s="233" t="s">
        <v>78</v>
      </c>
      <c r="AY215" s="232" t="s">
        <v>187</v>
      </c>
      <c r="BK215" s="234">
        <f>SUM(BK216:BK218)</f>
        <v>0</v>
      </c>
    </row>
    <row r="216" spans="2:65" s="1" customFormat="1" ht="16.5" customHeight="1">
      <c r="B216" s="49"/>
      <c r="C216" s="237" t="s">
        <v>635</v>
      </c>
      <c r="D216" s="237" t="s">
        <v>190</v>
      </c>
      <c r="E216" s="238" t="s">
        <v>3430</v>
      </c>
      <c r="F216" s="239" t="s">
        <v>3431</v>
      </c>
      <c r="G216" s="240" t="s">
        <v>3432</v>
      </c>
      <c r="H216" s="241">
        <v>0.05</v>
      </c>
      <c r="I216" s="242"/>
      <c r="J216" s="243">
        <f>ROUND(I216*H216,2)</f>
        <v>0</v>
      </c>
      <c r="K216" s="239" t="s">
        <v>34</v>
      </c>
      <c r="L216" s="75"/>
      <c r="M216" s="244" t="s">
        <v>34</v>
      </c>
      <c r="N216" s="245" t="s">
        <v>49</v>
      </c>
      <c r="O216" s="50"/>
      <c r="P216" s="246">
        <f>O216*H216</f>
        <v>0</v>
      </c>
      <c r="Q216" s="246">
        <v>0</v>
      </c>
      <c r="R216" s="246">
        <f>Q216*H216</f>
        <v>0</v>
      </c>
      <c r="S216" s="246">
        <v>0</v>
      </c>
      <c r="T216" s="247">
        <f>S216*H216</f>
        <v>0</v>
      </c>
      <c r="AR216" s="26" t="s">
        <v>3433</v>
      </c>
      <c r="AT216" s="26" t="s">
        <v>190</v>
      </c>
      <c r="AU216" s="26" t="s">
        <v>86</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3433</v>
      </c>
      <c r="BM216" s="26" t="s">
        <v>1053</v>
      </c>
    </row>
    <row r="217" spans="2:65" s="1" customFormat="1" ht="16.5" customHeight="1">
      <c r="B217" s="49"/>
      <c r="C217" s="237" t="s">
        <v>760</v>
      </c>
      <c r="D217" s="237" t="s">
        <v>190</v>
      </c>
      <c r="E217" s="238" t="s">
        <v>3434</v>
      </c>
      <c r="F217" s="239" t="s">
        <v>3435</v>
      </c>
      <c r="G217" s="240" t="s">
        <v>2216</v>
      </c>
      <c r="H217" s="241">
        <v>1</v>
      </c>
      <c r="I217" s="242"/>
      <c r="J217" s="243">
        <f>ROUND(I217*H217,2)</f>
        <v>0</v>
      </c>
      <c r="K217" s="239" t="s">
        <v>34</v>
      </c>
      <c r="L217" s="75"/>
      <c r="M217" s="244" t="s">
        <v>34</v>
      </c>
      <c r="N217" s="245" t="s">
        <v>49</v>
      </c>
      <c r="O217" s="50"/>
      <c r="P217" s="246">
        <f>O217*H217</f>
        <v>0</v>
      </c>
      <c r="Q217" s="246">
        <v>0</v>
      </c>
      <c r="R217" s="246">
        <f>Q217*H217</f>
        <v>0</v>
      </c>
      <c r="S217" s="246">
        <v>0</v>
      </c>
      <c r="T217" s="247">
        <f>S217*H217</f>
        <v>0</v>
      </c>
      <c r="AR217" s="26" t="s">
        <v>3433</v>
      </c>
      <c r="AT217" s="26" t="s">
        <v>190</v>
      </c>
      <c r="AU217" s="26" t="s">
        <v>86</v>
      </c>
      <c r="AY217" s="26" t="s">
        <v>187</v>
      </c>
      <c r="BE217" s="248">
        <f>IF(N217="základní",J217,0)</f>
        <v>0</v>
      </c>
      <c r="BF217" s="248">
        <f>IF(N217="snížená",J217,0)</f>
        <v>0</v>
      </c>
      <c r="BG217" s="248">
        <f>IF(N217="zákl. přenesená",J217,0)</f>
        <v>0</v>
      </c>
      <c r="BH217" s="248">
        <f>IF(N217="sníž. přenesená",J217,0)</f>
        <v>0</v>
      </c>
      <c r="BI217" s="248">
        <f>IF(N217="nulová",J217,0)</f>
        <v>0</v>
      </c>
      <c r="BJ217" s="26" t="s">
        <v>86</v>
      </c>
      <c r="BK217" s="248">
        <f>ROUND(I217*H217,2)</f>
        <v>0</v>
      </c>
      <c r="BL217" s="26" t="s">
        <v>3433</v>
      </c>
      <c r="BM217" s="26" t="s">
        <v>1063</v>
      </c>
    </row>
    <row r="218" spans="2:65" s="1" customFormat="1" ht="16.5" customHeight="1">
      <c r="B218" s="49"/>
      <c r="C218" s="237" t="s">
        <v>765</v>
      </c>
      <c r="D218" s="237" t="s">
        <v>190</v>
      </c>
      <c r="E218" s="238" t="s">
        <v>3436</v>
      </c>
      <c r="F218" s="239" t="s">
        <v>3437</v>
      </c>
      <c r="G218" s="240" t="s">
        <v>2216</v>
      </c>
      <c r="H218" s="241">
        <v>1</v>
      </c>
      <c r="I218" s="242"/>
      <c r="J218" s="243">
        <f>ROUND(I218*H218,2)</f>
        <v>0</v>
      </c>
      <c r="K218" s="239" t="s">
        <v>34</v>
      </c>
      <c r="L218" s="75"/>
      <c r="M218" s="244" t="s">
        <v>34</v>
      </c>
      <c r="N218" s="249" t="s">
        <v>49</v>
      </c>
      <c r="O218" s="250"/>
      <c r="P218" s="251">
        <f>O218*H218</f>
        <v>0</v>
      </c>
      <c r="Q218" s="251">
        <v>0</v>
      </c>
      <c r="R218" s="251">
        <f>Q218*H218</f>
        <v>0</v>
      </c>
      <c r="S218" s="251">
        <v>0</v>
      </c>
      <c r="T218" s="252">
        <f>S218*H218</f>
        <v>0</v>
      </c>
      <c r="AR218" s="26" t="s">
        <v>3433</v>
      </c>
      <c r="AT218" s="26" t="s">
        <v>190</v>
      </c>
      <c r="AU218" s="26" t="s">
        <v>86</v>
      </c>
      <c r="AY218" s="26" t="s">
        <v>187</v>
      </c>
      <c r="BE218" s="248">
        <f>IF(N218="základní",J218,0)</f>
        <v>0</v>
      </c>
      <c r="BF218" s="248">
        <f>IF(N218="snížená",J218,0)</f>
        <v>0</v>
      </c>
      <c r="BG218" s="248">
        <f>IF(N218="zákl. přenesená",J218,0)</f>
        <v>0</v>
      </c>
      <c r="BH218" s="248">
        <f>IF(N218="sníž. přenesená",J218,0)</f>
        <v>0</v>
      </c>
      <c r="BI218" s="248">
        <f>IF(N218="nulová",J218,0)</f>
        <v>0</v>
      </c>
      <c r="BJ218" s="26" t="s">
        <v>86</v>
      </c>
      <c r="BK218" s="248">
        <f>ROUND(I218*H218,2)</f>
        <v>0</v>
      </c>
      <c r="BL218" s="26" t="s">
        <v>3433</v>
      </c>
      <c r="BM218" s="26" t="s">
        <v>1078</v>
      </c>
    </row>
    <row r="219" spans="2:12" s="1" customFormat="1" ht="6.95" customHeight="1">
      <c r="B219" s="70"/>
      <c r="C219" s="71"/>
      <c r="D219" s="71"/>
      <c r="E219" s="71"/>
      <c r="F219" s="71"/>
      <c r="G219" s="71"/>
      <c r="H219" s="71"/>
      <c r="I219" s="182"/>
      <c r="J219" s="71"/>
      <c r="K219" s="71"/>
      <c r="L219" s="75"/>
    </row>
  </sheetData>
  <sheetProtection password="CC35" sheet="1" objects="1" scenarios="1" formatColumns="0" formatRows="0" autoFilter="0"/>
  <autoFilter ref="C97:K218"/>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2018-11-20T11:27:04Z</dcterms:created>
  <dcterms:modified xsi:type="dcterms:W3CDTF">2018-11-20T11:27:39Z</dcterms:modified>
  <cp:category/>
  <cp:version/>
  <cp:contentType/>
  <cp:contentStatus/>
</cp:coreProperties>
</file>