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2210"/>
  </bookViews>
  <sheets>
    <sheet name="Rekapitulace stavby" sheetId="1" r:id="rId1"/>
    <sheet name="2018-03-1-SP - Soupis pra..." sheetId="2" r:id="rId2"/>
    <sheet name="Pokyny pro vyplnění" sheetId="3" r:id="rId3"/>
  </sheets>
  <definedNames>
    <definedName name="_xlnm._FilterDatabase" localSheetId="1" hidden="1">'2018-03-1-SP - Soupis pra...'!$C$93:$K$246</definedName>
    <definedName name="_xlnm.Print_Titles" localSheetId="1">'2018-03-1-SP - Soupis pra...'!$93:$93</definedName>
    <definedName name="_xlnm.Print_Titles" localSheetId="0">'Rekapitulace stavby'!$49:$49</definedName>
    <definedName name="_xlnm.Print_Area" localSheetId="1">'2018-03-1-SP - Soupis pra...'!$C$4:$J$38,'2018-03-1-SP - Soupis pra...'!$C$44:$J$73,'2018-03-1-SP - Soupis pra...'!$C$79:$K$246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45621"/>
</workbook>
</file>

<file path=xl/calcChain.xml><?xml version="1.0" encoding="utf-8"?>
<calcChain xmlns="http://schemas.openxmlformats.org/spreadsheetml/2006/main">
  <c r="AY53" i="1" l="1"/>
  <c r="AX53" i="1"/>
  <c r="BI246" i="2"/>
  <c r="BH246" i="2"/>
  <c r="BG246" i="2"/>
  <c r="BF246" i="2"/>
  <c r="T246" i="2"/>
  <c r="R246" i="2"/>
  <c r="P246" i="2"/>
  <c r="BK246" i="2"/>
  <c r="J246" i="2"/>
  <c r="BE246" i="2"/>
  <c r="BI244" i="2"/>
  <c r="BH244" i="2"/>
  <c r="BG244" i="2"/>
  <c r="BF244" i="2"/>
  <c r="T244" i="2"/>
  <c r="R244" i="2"/>
  <c r="P244" i="2"/>
  <c r="BK244" i="2"/>
  <c r="J244" i="2"/>
  <c r="BE244" i="2"/>
  <c r="BI242" i="2"/>
  <c r="BH242" i="2"/>
  <c r="BG242" i="2"/>
  <c r="F34" i="2" s="1"/>
  <c r="BB53" i="1" s="1"/>
  <c r="BB52" i="1" s="1"/>
  <c r="BF242" i="2"/>
  <c r="T242" i="2"/>
  <c r="T241" i="2"/>
  <c r="T240" i="2" s="1"/>
  <c r="R242" i="2"/>
  <c r="R241" i="2" s="1"/>
  <c r="R240" i="2" s="1"/>
  <c r="P242" i="2"/>
  <c r="P241" i="2" s="1"/>
  <c r="P240" i="2" s="1"/>
  <c r="BK242" i="2"/>
  <c r="BK241" i="2" s="1"/>
  <c r="J242" i="2"/>
  <c r="BE242" i="2" s="1"/>
  <c r="BI239" i="2"/>
  <c r="BH239" i="2"/>
  <c r="BG239" i="2"/>
  <c r="BF239" i="2"/>
  <c r="T239" i="2"/>
  <c r="T238" i="2" s="1"/>
  <c r="R239" i="2"/>
  <c r="R238" i="2"/>
  <c r="P239" i="2"/>
  <c r="P238" i="2"/>
  <c r="BK239" i="2"/>
  <c r="BK238" i="2"/>
  <c r="J238" i="2"/>
  <c r="J239" i="2"/>
  <c r="BE239" i="2"/>
  <c r="J70" i="2"/>
  <c r="BI237" i="2"/>
  <c r="BH237" i="2"/>
  <c r="BG237" i="2"/>
  <c r="BF237" i="2"/>
  <c r="T237" i="2"/>
  <c r="R237" i="2"/>
  <c r="P237" i="2"/>
  <c r="BK237" i="2"/>
  <c r="J237" i="2"/>
  <c r="BE237" i="2"/>
  <c r="BI236" i="2"/>
  <c r="BH236" i="2"/>
  <c r="BG236" i="2"/>
  <c r="BF236" i="2"/>
  <c r="T236" i="2"/>
  <c r="R236" i="2"/>
  <c r="P236" i="2"/>
  <c r="BK236" i="2"/>
  <c r="J236" i="2"/>
  <c r="BE236" i="2"/>
  <c r="BI235" i="2"/>
  <c r="BH235" i="2"/>
  <c r="BG235" i="2"/>
  <c r="BF235" i="2"/>
  <c r="T235" i="2"/>
  <c r="R235" i="2"/>
  <c r="P235" i="2"/>
  <c r="BK235" i="2"/>
  <c r="J235" i="2"/>
  <c r="BE235" i="2" s="1"/>
  <c r="BI233" i="2"/>
  <c r="BH233" i="2"/>
  <c r="BG233" i="2"/>
  <c r="BF233" i="2"/>
  <c r="T233" i="2"/>
  <c r="R233" i="2"/>
  <c r="P233" i="2"/>
  <c r="P231" i="2" s="1"/>
  <c r="BK233" i="2"/>
  <c r="BK231" i="2" s="1"/>
  <c r="J231" i="2" s="1"/>
  <c r="J69" i="2" s="1"/>
  <c r="J233" i="2"/>
  <c r="BE233" i="2"/>
  <c r="BI232" i="2"/>
  <c r="BH232" i="2"/>
  <c r="BG232" i="2"/>
  <c r="BF232" i="2"/>
  <c r="T232" i="2"/>
  <c r="T231" i="2" s="1"/>
  <c r="R232" i="2"/>
  <c r="R231" i="2"/>
  <c r="P232" i="2"/>
  <c r="BK232" i="2"/>
  <c r="J232" i="2"/>
  <c r="BE232" i="2"/>
  <c r="BI226" i="2"/>
  <c r="BH226" i="2"/>
  <c r="BG226" i="2"/>
  <c r="BF226" i="2"/>
  <c r="T226" i="2"/>
  <c r="R226" i="2"/>
  <c r="P226" i="2"/>
  <c r="BK226" i="2"/>
  <c r="J226" i="2"/>
  <c r="BE226" i="2"/>
  <c r="BI221" i="2"/>
  <c r="BH221" i="2"/>
  <c r="BG221" i="2"/>
  <c r="BF221" i="2"/>
  <c r="T221" i="2"/>
  <c r="R221" i="2"/>
  <c r="P221" i="2"/>
  <c r="BK221" i="2"/>
  <c r="J221" i="2"/>
  <c r="BE221" i="2"/>
  <c r="BI216" i="2"/>
  <c r="BH216" i="2"/>
  <c r="BG216" i="2"/>
  <c r="BF216" i="2"/>
  <c r="T216" i="2"/>
  <c r="R216" i="2"/>
  <c r="P216" i="2"/>
  <c r="BK216" i="2"/>
  <c r="J216" i="2"/>
  <c r="BE216" i="2" s="1"/>
  <c r="BI211" i="2"/>
  <c r="BH211" i="2"/>
  <c r="BG211" i="2"/>
  <c r="BF211" i="2"/>
  <c r="T211" i="2"/>
  <c r="R211" i="2"/>
  <c r="P211" i="2"/>
  <c r="BK211" i="2"/>
  <c r="J211" i="2"/>
  <c r="BE211" i="2"/>
  <c r="BI207" i="2"/>
  <c r="BH207" i="2"/>
  <c r="BG207" i="2"/>
  <c r="BF207" i="2"/>
  <c r="T207" i="2"/>
  <c r="R207" i="2"/>
  <c r="P207" i="2"/>
  <c r="BK207" i="2"/>
  <c r="J207" i="2"/>
  <c r="BE207" i="2"/>
  <c r="BI203" i="2"/>
  <c r="BH203" i="2"/>
  <c r="BG203" i="2"/>
  <c r="BF203" i="2"/>
  <c r="T203" i="2"/>
  <c r="R203" i="2"/>
  <c r="P203" i="2"/>
  <c r="BK203" i="2"/>
  <c r="J203" i="2"/>
  <c r="BE203" i="2" s="1"/>
  <c r="BI200" i="2"/>
  <c r="BH200" i="2"/>
  <c r="BG200" i="2"/>
  <c r="BF200" i="2"/>
  <c r="T200" i="2"/>
  <c r="R200" i="2"/>
  <c r="P200" i="2"/>
  <c r="BK200" i="2"/>
  <c r="J200" i="2"/>
  <c r="BE200" i="2" s="1"/>
  <c r="BI196" i="2"/>
  <c r="BH196" i="2"/>
  <c r="BG196" i="2"/>
  <c r="BF196" i="2"/>
  <c r="T196" i="2"/>
  <c r="R196" i="2"/>
  <c r="P196" i="2"/>
  <c r="P192" i="2" s="1"/>
  <c r="BK196" i="2"/>
  <c r="J196" i="2"/>
  <c r="BE196" i="2"/>
  <c r="BI193" i="2"/>
  <c r="BH193" i="2"/>
  <c r="BG193" i="2"/>
  <c r="BF193" i="2"/>
  <c r="T193" i="2"/>
  <c r="T192" i="2" s="1"/>
  <c r="T156" i="2" s="1"/>
  <c r="R193" i="2"/>
  <c r="R192" i="2"/>
  <c r="P193" i="2"/>
  <c r="BK193" i="2"/>
  <c r="BK192" i="2" s="1"/>
  <c r="J192" i="2" s="1"/>
  <c r="J68" i="2" s="1"/>
  <c r="J193" i="2"/>
  <c r="BE193" i="2"/>
  <c r="BI188" i="2"/>
  <c r="BH188" i="2"/>
  <c r="BG188" i="2"/>
  <c r="BF188" i="2"/>
  <c r="T188" i="2"/>
  <c r="R188" i="2"/>
  <c r="P188" i="2"/>
  <c r="BK188" i="2"/>
  <c r="J188" i="2"/>
  <c r="BE188" i="2"/>
  <c r="BI185" i="2"/>
  <c r="BH185" i="2"/>
  <c r="BG185" i="2"/>
  <c r="BF185" i="2"/>
  <c r="T185" i="2"/>
  <c r="R185" i="2"/>
  <c r="P185" i="2"/>
  <c r="BK185" i="2"/>
  <c r="J185" i="2"/>
  <c r="BE185" i="2" s="1"/>
  <c r="BI181" i="2"/>
  <c r="BH181" i="2"/>
  <c r="BG181" i="2"/>
  <c r="BF181" i="2"/>
  <c r="T181" i="2"/>
  <c r="R181" i="2"/>
  <c r="P181" i="2"/>
  <c r="BK181" i="2"/>
  <c r="J181" i="2"/>
  <c r="BE181" i="2" s="1"/>
  <c r="BI178" i="2"/>
  <c r="BH178" i="2"/>
  <c r="BG178" i="2"/>
  <c r="BF178" i="2"/>
  <c r="T178" i="2"/>
  <c r="R178" i="2"/>
  <c r="P178" i="2"/>
  <c r="BK178" i="2"/>
  <c r="J178" i="2"/>
  <c r="BE178" i="2"/>
  <c r="BI174" i="2"/>
  <c r="BH174" i="2"/>
  <c r="BG174" i="2"/>
  <c r="BF174" i="2"/>
  <c r="T174" i="2"/>
  <c r="R174" i="2"/>
  <c r="P174" i="2"/>
  <c r="BK174" i="2"/>
  <c r="J174" i="2"/>
  <c r="BE174" i="2"/>
  <c r="BI171" i="2"/>
  <c r="BH171" i="2"/>
  <c r="BG171" i="2"/>
  <c r="BF171" i="2"/>
  <c r="T171" i="2"/>
  <c r="R171" i="2"/>
  <c r="P171" i="2"/>
  <c r="BK171" i="2"/>
  <c r="J171" i="2"/>
  <c r="BE171" i="2" s="1"/>
  <c r="BI167" i="2"/>
  <c r="BH167" i="2"/>
  <c r="BG167" i="2"/>
  <c r="BF167" i="2"/>
  <c r="T167" i="2"/>
  <c r="R167" i="2"/>
  <c r="P167" i="2"/>
  <c r="BK167" i="2"/>
  <c r="J167" i="2"/>
  <c r="BE167" i="2" s="1"/>
  <c r="BI164" i="2"/>
  <c r="BH164" i="2"/>
  <c r="BG164" i="2"/>
  <c r="BF164" i="2"/>
  <c r="T164" i="2"/>
  <c r="R164" i="2"/>
  <c r="P164" i="2"/>
  <c r="BK164" i="2"/>
  <c r="J164" i="2"/>
  <c r="BE164" i="2"/>
  <c r="BI160" i="2"/>
  <c r="BH160" i="2"/>
  <c r="BG160" i="2"/>
  <c r="BF160" i="2"/>
  <c r="T160" i="2"/>
  <c r="R160" i="2"/>
  <c r="R156" i="2" s="1"/>
  <c r="P160" i="2"/>
  <c r="BK160" i="2"/>
  <c r="J160" i="2"/>
  <c r="BE160" i="2"/>
  <c r="BI157" i="2"/>
  <c r="BH157" i="2"/>
  <c r="BG157" i="2"/>
  <c r="BF157" i="2"/>
  <c r="T157" i="2"/>
  <c r="R157" i="2"/>
  <c r="P157" i="2"/>
  <c r="P156" i="2" s="1"/>
  <c r="BK157" i="2"/>
  <c r="BK156" i="2" s="1"/>
  <c r="J156" i="2" s="1"/>
  <c r="J67" i="2" s="1"/>
  <c r="J157" i="2"/>
  <c r="BE157" i="2" s="1"/>
  <c r="BI153" i="2"/>
  <c r="BH153" i="2"/>
  <c r="BG153" i="2"/>
  <c r="BF153" i="2"/>
  <c r="T153" i="2"/>
  <c r="T149" i="2" s="1"/>
  <c r="R153" i="2"/>
  <c r="P153" i="2"/>
  <c r="BK153" i="2"/>
  <c r="J153" i="2"/>
  <c r="BE153" i="2" s="1"/>
  <c r="BI150" i="2"/>
  <c r="BH150" i="2"/>
  <c r="BG150" i="2"/>
  <c r="BF150" i="2"/>
  <c r="T150" i="2"/>
  <c r="R150" i="2"/>
  <c r="R149" i="2" s="1"/>
  <c r="P150" i="2"/>
  <c r="P149" i="2" s="1"/>
  <c r="BK150" i="2"/>
  <c r="BK149" i="2"/>
  <c r="J149" i="2" s="1"/>
  <c r="J66" i="2" s="1"/>
  <c r="J150" i="2"/>
  <c r="BE150" i="2"/>
  <c r="BI146" i="2"/>
  <c r="BH146" i="2"/>
  <c r="BG146" i="2"/>
  <c r="BF146" i="2"/>
  <c r="T146" i="2"/>
  <c r="T145" i="2"/>
  <c r="R146" i="2"/>
  <c r="R145" i="2" s="1"/>
  <c r="P146" i="2"/>
  <c r="P145" i="2" s="1"/>
  <c r="BK146" i="2"/>
  <c r="BK145" i="2"/>
  <c r="J145" i="2" s="1"/>
  <c r="J65" i="2" s="1"/>
  <c r="J146" i="2"/>
  <c r="BE146" i="2"/>
  <c r="BI140" i="2"/>
  <c r="BH140" i="2"/>
  <c r="BG140" i="2"/>
  <c r="BF140" i="2"/>
  <c r="T140" i="2"/>
  <c r="R140" i="2"/>
  <c r="P140" i="2"/>
  <c r="BK140" i="2"/>
  <c r="J140" i="2"/>
  <c r="BE140" i="2" s="1"/>
  <c r="BI136" i="2"/>
  <c r="BH136" i="2"/>
  <c r="BG136" i="2"/>
  <c r="BF136" i="2"/>
  <c r="T136" i="2"/>
  <c r="R136" i="2"/>
  <c r="P136" i="2"/>
  <c r="BK136" i="2"/>
  <c r="J136" i="2"/>
  <c r="BE136" i="2"/>
  <c r="BI132" i="2"/>
  <c r="BH132" i="2"/>
  <c r="BG132" i="2"/>
  <c r="BF132" i="2"/>
  <c r="T132" i="2"/>
  <c r="R132" i="2"/>
  <c r="P132" i="2"/>
  <c r="BK132" i="2"/>
  <c r="J132" i="2"/>
  <c r="BE132" i="2"/>
  <c r="BI129" i="2"/>
  <c r="BH129" i="2"/>
  <c r="BG129" i="2"/>
  <c r="BF129" i="2"/>
  <c r="T129" i="2"/>
  <c r="T124" i="2" s="1"/>
  <c r="R129" i="2"/>
  <c r="P129" i="2"/>
  <c r="BK129" i="2"/>
  <c r="J129" i="2"/>
  <c r="BE129" i="2" s="1"/>
  <c r="BI125" i="2"/>
  <c r="BH125" i="2"/>
  <c r="BG125" i="2"/>
  <c r="BF125" i="2"/>
  <c r="T125" i="2"/>
  <c r="R125" i="2"/>
  <c r="R124" i="2" s="1"/>
  <c r="P125" i="2"/>
  <c r="P124" i="2" s="1"/>
  <c r="BK125" i="2"/>
  <c r="BK124" i="2"/>
  <c r="J124" i="2" s="1"/>
  <c r="J64" i="2" s="1"/>
  <c r="J125" i="2"/>
  <c r="BE125" i="2"/>
  <c r="BI121" i="2"/>
  <c r="BH121" i="2"/>
  <c r="BG121" i="2"/>
  <c r="BF121" i="2"/>
  <c r="T121" i="2"/>
  <c r="R121" i="2"/>
  <c r="P121" i="2"/>
  <c r="BK121" i="2"/>
  <c r="J121" i="2"/>
  <c r="BE121" i="2" s="1"/>
  <c r="BI118" i="2"/>
  <c r="BH118" i="2"/>
  <c r="BG118" i="2"/>
  <c r="BF118" i="2"/>
  <c r="T118" i="2"/>
  <c r="R118" i="2"/>
  <c r="P118" i="2"/>
  <c r="BK118" i="2"/>
  <c r="J118" i="2"/>
  <c r="BE118" i="2"/>
  <c r="BI115" i="2"/>
  <c r="BH115" i="2"/>
  <c r="BG115" i="2"/>
  <c r="BF115" i="2"/>
  <c r="T115" i="2"/>
  <c r="R115" i="2"/>
  <c r="P115" i="2"/>
  <c r="BK115" i="2"/>
  <c r="J115" i="2"/>
  <c r="BE115" i="2"/>
  <c r="BI112" i="2"/>
  <c r="BH112" i="2"/>
  <c r="BG112" i="2"/>
  <c r="BF112" i="2"/>
  <c r="T112" i="2"/>
  <c r="T107" i="2" s="1"/>
  <c r="R112" i="2"/>
  <c r="P112" i="2"/>
  <c r="BK112" i="2"/>
  <c r="J112" i="2"/>
  <c r="BE112" i="2" s="1"/>
  <c r="BI108" i="2"/>
  <c r="BH108" i="2"/>
  <c r="BG108" i="2"/>
  <c r="BF108" i="2"/>
  <c r="T108" i="2"/>
  <c r="R108" i="2"/>
  <c r="R107" i="2" s="1"/>
  <c r="P108" i="2"/>
  <c r="P107" i="2" s="1"/>
  <c r="BK108" i="2"/>
  <c r="BK107" i="2"/>
  <c r="J107" i="2" s="1"/>
  <c r="J63" i="2" s="1"/>
  <c r="J108" i="2"/>
  <c r="BE108" i="2"/>
  <c r="BI103" i="2"/>
  <c r="BH103" i="2"/>
  <c r="BG103" i="2"/>
  <c r="BF103" i="2"/>
  <c r="J33" i="2" s="1"/>
  <c r="AW53" i="1" s="1"/>
  <c r="T103" i="2"/>
  <c r="R103" i="2"/>
  <c r="P103" i="2"/>
  <c r="BK103" i="2"/>
  <c r="J103" i="2"/>
  <c r="BE103" i="2" s="1"/>
  <c r="BI100" i="2"/>
  <c r="F36" i="2" s="1"/>
  <c r="BD53" i="1" s="1"/>
  <c r="BD52" i="1" s="1"/>
  <c r="BD51" i="1" s="1"/>
  <c r="W30" i="1" s="1"/>
  <c r="BH100" i="2"/>
  <c r="F35" i="2" s="1"/>
  <c r="BC53" i="1" s="1"/>
  <c r="BC52" i="1" s="1"/>
  <c r="BG100" i="2"/>
  <c r="BF100" i="2"/>
  <c r="T100" i="2"/>
  <c r="R100" i="2"/>
  <c r="P100" i="2"/>
  <c r="BK100" i="2"/>
  <c r="J100" i="2"/>
  <c r="BE100" i="2"/>
  <c r="BI97" i="2"/>
  <c r="BH97" i="2"/>
  <c r="BG97" i="2"/>
  <c r="BF97" i="2"/>
  <c r="T97" i="2"/>
  <c r="R97" i="2"/>
  <c r="P97" i="2"/>
  <c r="BK97" i="2"/>
  <c r="J97" i="2"/>
  <c r="BE97" i="2"/>
  <c r="J90" i="2"/>
  <c r="F90" i="2"/>
  <c r="F88" i="2"/>
  <c r="E86" i="2"/>
  <c r="J55" i="2"/>
  <c r="F55" i="2"/>
  <c r="F53" i="2"/>
  <c r="E51" i="2"/>
  <c r="J20" i="2"/>
  <c r="E20" i="2"/>
  <c r="F91" i="2" s="1"/>
  <c r="J19" i="2"/>
  <c r="J14" i="2"/>
  <c r="J88" i="2"/>
  <c r="J53" i="2"/>
  <c r="E7" i="2"/>
  <c r="E47" i="2" s="1"/>
  <c r="E82" i="2"/>
  <c r="AS52" i="1"/>
  <c r="AS51" i="1" s="1"/>
  <c r="L47" i="1"/>
  <c r="AM46" i="1"/>
  <c r="L46" i="1"/>
  <c r="AM44" i="1"/>
  <c r="L44" i="1"/>
  <c r="L42" i="1"/>
  <c r="L41" i="1"/>
  <c r="F32" i="2" l="1"/>
  <c r="AZ53" i="1" s="1"/>
  <c r="AZ52" i="1" s="1"/>
  <c r="J241" i="2"/>
  <c r="J72" i="2" s="1"/>
  <c r="BK240" i="2"/>
  <c r="J240" i="2" s="1"/>
  <c r="J71" i="2" s="1"/>
  <c r="BC51" i="1"/>
  <c r="AY52" i="1"/>
  <c r="P96" i="2"/>
  <c r="P95" i="2" s="1"/>
  <c r="P94" i="2" s="1"/>
  <c r="AU53" i="1" s="1"/>
  <c r="AU52" i="1" s="1"/>
  <c r="AU51" i="1" s="1"/>
  <c r="R96" i="2"/>
  <c r="R95" i="2" s="1"/>
  <c r="R94" i="2" s="1"/>
  <c r="J32" i="2"/>
  <c r="AV53" i="1" s="1"/>
  <c r="AT53" i="1" s="1"/>
  <c r="T96" i="2"/>
  <c r="T95" i="2" s="1"/>
  <c r="T94" i="2" s="1"/>
  <c r="BB51" i="1"/>
  <c r="AX52" i="1"/>
  <c r="BK96" i="2"/>
  <c r="F56" i="2"/>
  <c r="F33" i="2"/>
  <c r="BA53" i="1" s="1"/>
  <c r="BA52" i="1" s="1"/>
  <c r="AY51" i="1" l="1"/>
  <c r="W29" i="1"/>
  <c r="AW52" i="1"/>
  <c r="BA51" i="1"/>
  <c r="J96" i="2"/>
  <c r="J62" i="2" s="1"/>
  <c r="BK95" i="2"/>
  <c r="AX51" i="1"/>
  <c r="W28" i="1"/>
  <c r="AV52" i="1"/>
  <c r="AT52" i="1" s="1"/>
  <c r="AZ51" i="1"/>
  <c r="BK94" i="2" l="1"/>
  <c r="J94" i="2" s="1"/>
  <c r="J95" i="2"/>
  <c r="J61" i="2" s="1"/>
  <c r="W27" i="1"/>
  <c r="AW51" i="1"/>
  <c r="AK27" i="1" s="1"/>
  <c r="AV51" i="1"/>
  <c r="W26" i="1"/>
  <c r="J60" i="2" l="1"/>
  <c r="J29" i="2"/>
  <c r="AK26" i="1"/>
  <c r="AT51" i="1"/>
  <c r="J38" i="2" l="1"/>
  <c r="AG53" i="1"/>
  <c r="AG52" i="1" l="1"/>
  <c r="AN53" i="1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<sst xmlns="http://schemas.openxmlformats.org/spreadsheetml/2006/main" count="2362" uniqueCount="568">
  <si>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</si>
  <si>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</si>
  <si>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</si>
  <si>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</si>
  <si>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</si>
  <si>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</si>
  <si>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</si>
  <si>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{2837f961-1d81-40d2-b8e0-92fc94cdde51}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</si>
  <si>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</si>
  <si>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</si>
  <si>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</si>
  <si>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</si>
  <si>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</si>
  <si>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</si>
  <si>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</si>
  <si>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</si>
  <si>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</si>
  <si>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</si>
  <si>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</si>
  <si>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oplocení areálu MŠ v ul. Vrchlického, Sokolov</t>
  </si>
  <si>
    <t>KSO:</t>
  </si>
  <si>
    <t/>
  </si>
  <si>
    <t>CC-CZ:</t>
  </si>
  <si>
    <t>Místo:</t>
  </si>
  <si>
    <t>areál MŠ v ul. Vrchlického, Sokolov, Karlovarský k</t>
  </si>
  <si>
    <t>Datum:</t>
  </si>
  <si>
    <t>3. 2. 2018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</si>
  <si>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</si>
  <si>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</si>
  <si>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</si>
  <si>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</si>
  <si>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</si>
  <si>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</si>
  <si>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</si>
  <si>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</si>
  <si>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</si>
  <si>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</si>
  <si>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</si>
  <si>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</si>
  <si>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</si>
  <si>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</si>
  <si>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Vedlejší a ostatní náklady_x000D_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náklady:_x000D_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pásmech._x000D_
- Uvedení stavbou dotčených ploch a staveništní dopravou dotčených komunikací do původního nebo projektového stavu.  Péče o nepředané objekty a konstrukce stavby, jejich ošetřování. Likvidace přebytečného stavebního materiálu odpovídajícím způsobem._x000D_
- Zajištění bezpečnosti při provádění stavby ve smyslu bezpečnosti práce a ochrany životního prostředí._x000D_
- Nutný rozsah stavebního pojištění budoucího díla na předmětné stavbě a pojištění odpovědnosti za škodu způsobenou dodavatelem třetí osobě. Zajištění bankovních garancí._x000D_
- Všechny další nutné náklady k řádnému a úplnému zhotovení předmětu díla zřejmé ze zadávací dokumentace nebo místních podmínek._x000D_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objektů._x000D_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AD._x000D_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</si>
  <si>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</si>
  <si>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</si>
  <si>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</si>
  <si>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</si>
  <si>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</si>
  <si>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</si>
  <si>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</si>
  <si>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</si>
  <si>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</si>
  <si>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</si>
  <si>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</si>
  <si>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</si>
  <si>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</si>
  <si>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</si>
  <si>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</si>
  <si>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</si>
  <si>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</si>
  <si>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</si>
  <si>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</si>
  <si>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</si>
  <si>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</si>
  <si>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</si>
  <si>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</si>
  <si>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</si>
  <si>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</si>
  <si>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</si>
  <si>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</si>
  <si>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</si>
  <si>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</si>
  <si>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</si>
  <si>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</si>
  <si>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</si>
  <si>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</si>
  <si>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</si>
  <si>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</si>
  <si>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</si>
  <si>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</si>
  <si>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</si>
  <si>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2018-03-1</t>
  </si>
  <si>
    <t>Oplocení</t>
  </si>
  <si>
    <t>STA</t>
  </si>
  <si>
    <t>1</t>
  </si>
  <si>
    <t>{da1e4160-e135-43d0-82bf-f7706885b317}</t>
  </si>
  <si>
    <t>2</t>
  </si>
  <si>
    <t>/</t>
  </si>
  <si>
    <t>2018-03-1-SP</t>
  </si>
  <si>
    <t>Soupis prací - Oplocení</t>
  </si>
  <si>
    <t>Soupis</t>
  </si>
  <si>
    <t>{808839b2-58ad-4d6e-9fe8-0a5680662bb9}</t>
  </si>
  <si>
    <t>1) Krycí list soupisu</t>
  </si>
  <si>
    <t>2) Rekapitulace</t>
  </si>
  <si>
    <t>3) Soupis prací</t>
  </si>
  <si>
    <t>Zpět na list:</t>
  </si>
  <si>
    <t>Rekapitulace stavby</t>
  </si>
  <si>
    <t>F1</t>
  </si>
  <si>
    <t>ornice</t>
  </si>
  <si>
    <t>m3</t>
  </si>
  <si>
    <t>2,274</t>
  </si>
  <si>
    <t>F4</t>
  </si>
  <si>
    <t>výkopek</t>
  </si>
  <si>
    <t>6,633</t>
  </si>
  <si>
    <t>KRYCÍ LIST SOUPISU</t>
  </si>
  <si>
    <t>F2</t>
  </si>
  <si>
    <t>řezání</t>
  </si>
  <si>
    <t>m</t>
  </si>
  <si>
    <t>2,8</t>
  </si>
  <si>
    <t>F5</t>
  </si>
  <si>
    <t>sloupek</t>
  </si>
  <si>
    <t>kus</t>
  </si>
  <si>
    <t>F6</t>
  </si>
  <si>
    <t>desky</t>
  </si>
  <si>
    <t>16</t>
  </si>
  <si>
    <t>F7</t>
  </si>
  <si>
    <t>panel</t>
  </si>
  <si>
    <t>Objekt:</t>
  </si>
  <si>
    <t>F8</t>
  </si>
  <si>
    <t>branka</t>
  </si>
  <si>
    <t>2018-03-1 - Oplocení</t>
  </si>
  <si>
    <t>F9</t>
  </si>
  <si>
    <t>brána</t>
  </si>
  <si>
    <t>Soupis:</t>
  </si>
  <si>
    <t>F3</t>
  </si>
  <si>
    <t>bourání asfalt</t>
  </si>
  <si>
    <t>m2</t>
  </si>
  <si>
    <t>2018-03-1-SP - Soupis prací - Oplocení</t>
  </si>
  <si>
    <t>F10</t>
  </si>
  <si>
    <t>kácení</t>
  </si>
  <si>
    <t>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</si>
  <si>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</si>
  <si>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</si>
  <si>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</si>
  <si>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</si>
  <si>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</si>
  <si>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</si>
  <si>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</si>
  <si>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</si>
  <si>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18 - Zemní práce - povrchové úpravy terénu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</si>
  <si>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</si>
  <si>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</si>
  <si>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</si>
  <si>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</si>
  <si>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</si>
  <si>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</si>
  <si>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</si>
  <si>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</si>
  <si>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</si>
  <si>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</si>
  <si>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</si>
  <si>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</si>
  <si>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</si>
  <si>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</si>
  <si>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</si>
  <si>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</si>
  <si>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</si>
  <si>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</si>
  <si>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</si>
  <si>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</si>
  <si>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</si>
  <si>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</si>
  <si>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</si>
  <si>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</si>
  <si>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</si>
  <si>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</si>
  <si>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</si>
  <si>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</si>
  <si>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</si>
  <si>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CS ÚRS 2018 01</t>
  </si>
  <si>
    <t>4</t>
  </si>
  <si>
    <t>-1783978665</t>
  </si>
  <si>
    <t>VV</t>
  </si>
  <si>
    <t>Součet</t>
  </si>
  <si>
    <t>M</t>
  </si>
  <si>
    <t>IP 501</t>
  </si>
  <si>
    <t>Nákup výkopku do zásypu po vybouraných podezdívkách</t>
  </si>
  <si>
    <t>t</t>
  </si>
  <si>
    <t>8</t>
  </si>
  <si>
    <t>986667227</t>
  </si>
  <si>
    <t>F4*1,8</t>
  </si>
  <si>
    <t>174101101</t>
  </si>
  <si>
    <t>Zásyp sypaninou z jakékoliv horniny s uložením výkopku ve vrstvách se zhutněním jam, šachet, rýh nebo kolem objektů v těchto vykopávkách</t>
  </si>
  <si>
    <t>-612388303</t>
  </si>
  <si>
    <t>Struktura výpočtu: délka * šířka * hl.</t>
  </si>
  <si>
    <t>37,9*0,25*0,7</t>
  </si>
  <si>
    <t>11</t>
  </si>
  <si>
    <t>Zemní práce - přípravné a přidružené práce</t>
  </si>
  <si>
    <t>112101102</t>
  </si>
  <si>
    <t>Odstranění stromů s odřezáním kmene a s odvětvením listnatých, průměru kmene přes 300 do 500 mm</t>
  </si>
  <si>
    <t>-276731416</t>
  </si>
  <si>
    <t>Struktura výpočtu: počet kusů</t>
  </si>
  <si>
    <t>5</t>
  </si>
  <si>
    <t>112201102</t>
  </si>
  <si>
    <t>Odstranění pařezů s jejich vykopáním, vytrháním nebo odstřelením, s přesekáním kořenů průměru přes 300 do 500 mm</t>
  </si>
  <si>
    <t>-1124901345</t>
  </si>
  <si>
    <t>6</t>
  </si>
  <si>
    <t>162301402</t>
  </si>
  <si>
    <t>Vodorovné přemístění větví, kmenů nebo pařezů s naložením, složením a dopravou do 5000 m větví stromů listnatých, průměru kmene přes 300 do 500 mm</t>
  </si>
  <si>
    <t>1707563291</t>
  </si>
  <si>
    <t>7</t>
  </si>
  <si>
    <t>162301412</t>
  </si>
  <si>
    <t>Vodorovné přemístění větví, kmenů nebo pařezů s naložením, složením a dopravou do 5000 m kmenů stromů listnatých, průměru přes 300 do 500 mm</t>
  </si>
  <si>
    <t>-1820828848</t>
  </si>
  <si>
    <t>162301422</t>
  </si>
  <si>
    <t>Vodorovné přemístění větví, kmenů nebo pařezů s naložením, složením a dopravou do 5000 m pařezů kmenů, průměru přes 300 do 500 mm</t>
  </si>
  <si>
    <t>-420340692</t>
  </si>
  <si>
    <t>18</t>
  </si>
  <si>
    <t>Zemní práce - povrchové úpravy terénu</t>
  </si>
  <si>
    <t>9</t>
  </si>
  <si>
    <t>121101101</t>
  </si>
  <si>
    <t>Sejmutí ornice nebo lesní půdy s vodorovným přemístěním na hromady v místě upotřebení nebo na dočasné či trvalé skládky se složením, na vzdálenost do 50 m</t>
  </si>
  <si>
    <t>1037296692</t>
  </si>
  <si>
    <t>Struktura výpočtu: délka * šířka * tl. ornice</t>
  </si>
  <si>
    <t>37,9*0,6*0,1</t>
  </si>
  <si>
    <t>10</t>
  </si>
  <si>
    <t>181301101</t>
  </si>
  <si>
    <t>Rozprostření a urovnání ornice v rovině nebo ve svahu sklonu do 1:5 při souvislé ploše do 500 m2, tl. vrstvy do 100 mm</t>
  </si>
  <si>
    <t>1863236266</t>
  </si>
  <si>
    <t>F1/0,1</t>
  </si>
  <si>
    <t>181411131</t>
  </si>
  <si>
    <t>Založení trávníku na půdě předem připravené plochy do 1000 m2 výsevem včetně utažení parkového v rovině nebo na svahu do 1:5</t>
  </si>
  <si>
    <t>-1552886925</t>
  </si>
  <si>
    <t>P</t>
  </si>
  <si>
    <t>Poznámka k položce:
Položka je vč. hnojení, ošetřování a zálivky.</t>
  </si>
  <si>
    <t>12</t>
  </si>
  <si>
    <t>005724700</t>
  </si>
  <si>
    <t>osivo směs travní univerzál</t>
  </si>
  <si>
    <t>kg</t>
  </si>
  <si>
    <t>-1982105223</t>
  </si>
  <si>
    <t>22,74*0,015 'Přepočtené koeficientem množství</t>
  </si>
  <si>
    <t>13</t>
  </si>
  <si>
    <t>185804312</t>
  </si>
  <si>
    <t>Zalití rostlin vodou plochy záhonů jednotlivě přes 20 m2</t>
  </si>
  <si>
    <t>534471054</t>
  </si>
  <si>
    <t>Poznámka k položce:
položka je uvažována vč. dodávky vody</t>
  </si>
  <si>
    <t>Struktura výpočtu: plocha x množství * počet opakování / 1000</t>
  </si>
  <si>
    <t>(F1/0,1)*5*10/1000 "trávník"</t>
  </si>
  <si>
    <t>Vodorovné konstrukce</t>
  </si>
  <si>
    <t>14</t>
  </si>
  <si>
    <t>457621411</t>
  </si>
  <si>
    <t>Plášťové těsnění z vodostavebného asfaltobetonu úprava spar asfaltovou zálivkou pro všechny sklony do 1 kg zálivky na 1 m spáry</t>
  </si>
  <si>
    <t>-1283200990</t>
  </si>
  <si>
    <t>Komunikace pozemní</t>
  </si>
  <si>
    <t>566901133</t>
  </si>
  <si>
    <t>Vyspravení podkladu po překopech inženýrských sítí plochy do 15 m2 s rozprostřením a zhutněním štěrkodrtí tl. 200 mm</t>
  </si>
  <si>
    <t>-1729023574</t>
  </si>
  <si>
    <t>572340112</t>
  </si>
  <si>
    <t>Vyspravení krytu komunikací po překopech inženýrských sítí plochy do 15 m2 asfaltovým betonem ACO (AB), po zhutnění tl. přes 50 do 70 mm</t>
  </si>
  <si>
    <t>-335396595</t>
  </si>
  <si>
    <t>Ostatní konstrukce a práce, bourání</t>
  </si>
  <si>
    <t>17</t>
  </si>
  <si>
    <t>IP 3001</t>
  </si>
  <si>
    <t>Montáž sloupků oplocení vč. zemních prací ručním či motorovým vrtákem o pr. 230mm do hloubky min. 800mm, vč. betonáže sloupků z betonu min. C12/15, vč. odvozu přebytečného výkopku na skládku a skládkovného</t>
  </si>
  <si>
    <t>16963338</t>
  </si>
  <si>
    <t>IP 3002</t>
  </si>
  <si>
    <t>Sloupek 60x60mm/1,5mm, ocelový, povrchová úprava Zn, délka 2600mm</t>
  </si>
  <si>
    <t>-1444565629</t>
  </si>
  <si>
    <t>19</t>
  </si>
  <si>
    <t>IP 3010</t>
  </si>
  <si>
    <t>Montáž podhrabových desek, vč. zemních prací ručním nářadím, vč. montáže držáků podhrabových desek na sloupky, vč. spojovacího materiálu, vč. hrubého urovnání terénu</t>
  </si>
  <si>
    <t>1098736774</t>
  </si>
  <si>
    <t>20</t>
  </si>
  <si>
    <t>IP 3011</t>
  </si>
  <si>
    <t>Podhrabová deska betonová, hladká, 2450/300/50mm vč. držáků podhrabových desek 30cm, materiál Zn</t>
  </si>
  <si>
    <t>436955459</t>
  </si>
  <si>
    <t>IP 3015</t>
  </si>
  <si>
    <t>Montáž svařovaných plotových panelů, vč. spojovacího materiálu a úchytek</t>
  </si>
  <si>
    <t>1271272277</t>
  </si>
  <si>
    <t>22</t>
  </si>
  <si>
    <t>IP 3017</t>
  </si>
  <si>
    <t>Svařovaný plotový panel 1530/2500mm s prolisem, velikost oka 50x200mm, pr. drátu 5mm, povrchová úprava Zn</t>
  </si>
  <si>
    <t>1615244359</t>
  </si>
  <si>
    <t>23</t>
  </si>
  <si>
    <t>IP 3020</t>
  </si>
  <si>
    <t>Montáž jednokřídlé branky vč. nosných sloupků, vč. zemních prací ručním nářadím, vč. betonáže sloupků z betonu min. C12/15, vč. odvozu přebytečného výkopku na skládku a skládkovného</t>
  </si>
  <si>
    <t>-1629257622</t>
  </si>
  <si>
    <t>24</t>
  </si>
  <si>
    <t>IP 3021</t>
  </si>
  <si>
    <t>Jednokřídlá branka1094x1545mm, povrchová úprava Zn. Sloupky branky čtyřhranné profilu 60/60mm, délka 2600mm, povrchová úprava Zn. Výplň branky svařovaným panelem (stejný jako oplocení). Součástí branky je zámek s vložkou FAB a kováním.</t>
  </si>
  <si>
    <t>-1454641981</t>
  </si>
  <si>
    <t>25</t>
  </si>
  <si>
    <t>IP 3022</t>
  </si>
  <si>
    <t>Montáž dvoukřídlé brány vč. nosných sloupků, vč. zemních prací ručním nářadím, vč. betonáže sloupků z betonu min. C12/15, vč. odvozu přebytečného výkopku na skládku a skládkovného</t>
  </si>
  <si>
    <t>710022983</t>
  </si>
  <si>
    <t>26</t>
  </si>
  <si>
    <t>IP 3023</t>
  </si>
  <si>
    <t>Dvoukřídlá brána 6000x1530mm, povrchová úpravá Zn, vč. kloubových stavitelných závěsů a středové zástrče s dorazem. Nosné sloupky brány čtyřhranné profilu 120x120mm, délky 2700mm, povrchová úpravá Zn. Výplň brány svařovaným panelem (stejný jako oplocení). Součástí brány je zámek s vložkou FAB a kovaní.</t>
  </si>
  <si>
    <t>1574586361</t>
  </si>
  <si>
    <t>96</t>
  </si>
  <si>
    <t>Bourání konstrukcí</t>
  </si>
  <si>
    <t>27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</si>
  <si>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</si>
  <si>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</si>
  <si>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-227836029</t>
  </si>
  <si>
    <t>28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</si>
  <si>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</si>
  <si>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</si>
  <si>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1989041592</t>
  </si>
  <si>
    <t>Struktura výpočtu: změřeno v digitální verzi PD funcí na měření ploch</t>
  </si>
  <si>
    <t>29</t>
  </si>
  <si>
    <t>919731122</t>
  </si>
  <si>
    <t>Zarovnání styčné plochy podkladu nebo krytu podél vybourané části komunikace nebo zpevněné plochy živičné tl. přes 50 do 100 mm</t>
  </si>
  <si>
    <t>621925606</t>
  </si>
  <si>
    <t>30</t>
  </si>
  <si>
    <t>919735112</t>
  </si>
  <si>
    <t>Řezání stávajícího živičného krytu nebo podkladu hloubky přes 50 do 100 mm</t>
  </si>
  <si>
    <t>133884310</t>
  </si>
  <si>
    <t>Struktura výpočtu: délka</t>
  </si>
  <si>
    <t>0,35*4+0,7+0,7</t>
  </si>
  <si>
    <t>31</t>
  </si>
  <si>
    <t>961044111</t>
  </si>
  <si>
    <t>Bourání základů z betonu prostého</t>
  </si>
  <si>
    <t>-782875892</t>
  </si>
  <si>
    <t>Struktura výpočtu: délka (změřeno v digitální verzi PD funkcí na měření ploch) * tl. * předpokládaná hl. základu</t>
  </si>
  <si>
    <t>37,9*0,25*0,7 "podezdívka v místě oplocení z vyplétaných panelů"</t>
  </si>
  <si>
    <t>32</t>
  </si>
  <si>
    <t>966071721</t>
  </si>
  <si>
    <t>Bourání plotových sloupků a vzpěr ocelových trubkových nebo profilovaných výšky do 2,50 m odřezáním</t>
  </si>
  <si>
    <t>-943130273</t>
  </si>
  <si>
    <t>Poznámka k položce:
Položka je vč. odvozu železa do sběrného dvora.  Výkupní cen za šrot náleží investorovi.</t>
  </si>
  <si>
    <t>Struktura výpočtu: kus</t>
  </si>
  <si>
    <t>33</t>
  </si>
  <si>
    <t>966072811</t>
  </si>
  <si>
    <t>Rozebrání oplocení z dílců rámových na ocelové sloupky, výšky přes 1 do 2 m</t>
  </si>
  <si>
    <t>1492610330</t>
  </si>
  <si>
    <t>Poznámka k položce:
Položka je vč. odvozu železa do sběrného dvora. Výkupní cen za šrot náleží investorovi.</t>
  </si>
  <si>
    <t>Struktura výpočtu: změřeno v digitální verzi PD funcí na měření délek</t>
  </si>
  <si>
    <t>37,9</t>
  </si>
  <si>
    <t>34</t>
  </si>
  <si>
    <t>966073810</t>
  </si>
  <si>
    <t>Rozebrání vrat a vrátek k oplocení plochy jednotlivě do 2 m2</t>
  </si>
  <si>
    <t>-284627214</t>
  </si>
  <si>
    <t>35</t>
  </si>
  <si>
    <t>966073812</t>
  </si>
  <si>
    <t>Rozebrání vrat a vrátek k oplocení plochy jednotlivě přes 6 do 10 m2</t>
  </si>
  <si>
    <t>607736301</t>
  </si>
  <si>
    <t>997</t>
  </si>
  <si>
    <t>Přesun sutě</t>
  </si>
  <si>
    <t>36</t>
  </si>
  <si>
    <t>997221571</t>
  </si>
  <si>
    <t>Vodorovná doprava vybouraných hmot bez naložení, ale se složením a s hrubým urovnáním na vzdálenost do 1 km</t>
  </si>
  <si>
    <t>-1003606281</t>
  </si>
  <si>
    <t>37</t>
  </si>
  <si>
    <t>997221579</t>
  </si>
  <si>
    <t>Vodorovná doprava vybouraných hmot bez naložení, ale se složením a s hrubým urovnáním na vzdálenost Příplatek k ceně za každý další i započatý 1 km přes 1 km</t>
  </si>
  <si>
    <t>1578571277</t>
  </si>
  <si>
    <t>14,724*5 'Přepočtené koeficientem množství</t>
  </si>
  <si>
    <t>38</t>
  </si>
  <si>
    <t>997221815</t>
  </si>
  <si>
    <t>Poplatek za uložení stavebního odpadu na skládce (skládkovné) z prostého betonu zatříděného do Katalogu odpadů pod kódem 170 101</t>
  </si>
  <si>
    <t>-2115983557</t>
  </si>
  <si>
    <t>39</t>
  </si>
  <si>
    <t>997221845</t>
  </si>
  <si>
    <t>Poplatek za uložení stavebního odpadu na skládce (skládkovné) asfaltového bez obsahu dehtu zatříděného do Katalogu odpadů pod kódem 170 302</t>
  </si>
  <si>
    <t>-2119523618</t>
  </si>
  <si>
    <t>40</t>
  </si>
  <si>
    <t>997221855</t>
  </si>
  <si>
    <t>Poplatek za uložení stavebního odpadu na skládce (skládkovné) zeminy a kameniva zatříděného do Katalogu odpadů pod kódem 170 504</t>
  </si>
  <si>
    <t>669794886</t>
  </si>
  <si>
    <t>998</t>
  </si>
  <si>
    <t>Přesun hmot</t>
  </si>
  <si>
    <t>41</t>
  </si>
  <si>
    <t>IP 3050</t>
  </si>
  <si>
    <t>Doprava materiálu od výrobce oplocení</t>
  </si>
  <si>
    <t>...</t>
  </si>
  <si>
    <t>1859432472</t>
  </si>
  <si>
    <t>VRN</t>
  </si>
  <si>
    <t>Vedlejší rozpočtové náklady</t>
  </si>
  <si>
    <t>VRN1</t>
  </si>
  <si>
    <t>Průzkumné, geodetické a projektové práce</t>
  </si>
  <si>
    <t>42</t>
  </si>
  <si>
    <t>012103000</t>
  </si>
  <si>
    <t>Geodetické práce před výstavbou</t>
  </si>
  <si>
    <t>…</t>
  </si>
  <si>
    <t>1024</t>
  </si>
  <si>
    <t>284291103</t>
  </si>
  <si>
    <t>Poznámka k položce:
vytyčení hranic pozemků, vytyčení staveniště a stavebního objektu, určení průběhu nadzemního nebo podzemního stávajícího i plánovaného vedení, určení vytyčovací sítě, ...</t>
  </si>
  <si>
    <t>43</t>
  </si>
  <si>
    <t>012303000</t>
  </si>
  <si>
    <t>Geodetické práce po výstavbě</t>
  </si>
  <si>
    <t>1015326021</t>
  </si>
  <si>
    <t>Poznámka k položce:
zaměření skutečného provedení stavby, včetně komunikací a inženýrských sítí, kontrolní měření provedeného objektu, měření posunu a změn polohy novostavby v daném časovém intervalu, geometrický plán ...</t>
  </si>
  <si>
    <t>44</t>
  </si>
  <si>
    <t>013254000</t>
  </si>
  <si>
    <t>Dokumentace skutečného provedení stavby</t>
  </si>
  <si>
    <t>661018685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</si>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</sst>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7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3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3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0" fillId="0" borderId="29" xfId="0" applyFont="1" applyBorder="1" applyAlignment="1" applyProtection="1">
      <alignment vertical="center" wrapText="1"/>
      <protection locked="0"/>
    </xf>
    <xf numFmtId="0" fontId="40" fillId="0" borderId="30" xfId="0" applyFont="1" applyBorder="1" applyAlignment="1" applyProtection="1">
      <alignment vertical="center" wrapText="1"/>
      <protection locked="0"/>
    </xf>
    <xf numFmtId="0" fontId="40" fillId="0" borderId="31" xfId="0" applyFont="1" applyBorder="1" applyAlignment="1" applyProtection="1">
      <alignment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vertical="center" wrapText="1"/>
      <protection locked="0"/>
    </xf>
    <xf numFmtId="0" fontId="40" fillId="0" borderId="35" xfId="0" applyFont="1" applyBorder="1" applyAlignment="1" applyProtection="1">
      <alignment vertical="center" wrapText="1"/>
      <protection locked="0"/>
    </xf>
    <xf numFmtId="0" fontId="44" fillId="0" borderId="34" xfId="0" applyFont="1" applyBorder="1" applyAlignment="1" applyProtection="1">
      <alignment vertical="center" wrapText="1"/>
      <protection locked="0"/>
    </xf>
    <xf numFmtId="0" fontId="40" fillId="0" borderId="36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0" borderId="1" xfId="0" applyFont="1" applyFill="1" applyBorder="1" applyAlignment="1" applyProtection="1">
      <alignment horizontal="left" vertical="center"/>
      <protection locked="0"/>
    </xf>
    <xf numFmtId="0" fontId="43" fillId="0" borderId="1" xfId="0" applyFont="1" applyFill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center" vertical="top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3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5" fillId="0" borderId="34" xfId="0" applyFont="1" applyBorder="1" applyAlignment="1" applyProtection="1">
      <protection locked="0"/>
    </xf>
    <xf numFmtId="0" fontId="40" fillId="0" borderId="32" xfId="0" applyFont="1" applyBorder="1" applyAlignment="1" applyProtection="1">
      <alignment vertical="top"/>
      <protection locked="0"/>
    </xf>
    <xf numFmtId="0" fontId="40" fillId="0" borderId="33" xfId="0" applyFont="1" applyBorder="1" applyAlignment="1" applyProtection="1">
      <alignment vertical="top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35" xfId="0" applyFont="1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vertical="top"/>
      <protection locked="0"/>
    </xf>
    <xf numFmtId="0" fontId="40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2" borderId="0" xfId="1" applyFont="1" applyFill="1" applyAlignment="1">
      <alignment vertical="center"/>
    </xf>
    <xf numFmtId="0" fontId="43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49" fontId="43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20" activePane="bottomLeft" state="frozen"/>
      <selection pane="bottomLeft" activeCell="E20" sqref="E20:AN2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1" t="s">
        <v>16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9"/>
      <c r="AQ5" s="31"/>
      <c r="BE5" s="339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3" t="s">
        <v>19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9"/>
      <c r="AQ6" s="31"/>
      <c r="BE6" s="340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0"/>
      <c r="BS7" s="24" t="s">
        <v>8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0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0"/>
      <c r="BS9" s="24" t="s">
        <v>8</v>
      </c>
    </row>
    <row r="10" spans="1:74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40"/>
      <c r="BS10" s="24" t="s">
        <v>8</v>
      </c>
    </row>
    <row r="11" spans="1:74" ht="18.399999999999999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32</v>
      </c>
      <c r="AO11" s="29"/>
      <c r="AP11" s="29"/>
      <c r="AQ11" s="31"/>
      <c r="BE11" s="340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0"/>
      <c r="BS12" s="24" t="s">
        <v>8</v>
      </c>
    </row>
    <row r="13" spans="1:74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34</v>
      </c>
      <c r="AO13" s="29"/>
      <c r="AP13" s="29"/>
      <c r="AQ13" s="31"/>
      <c r="BE13" s="340"/>
      <c r="BS13" s="24" t="s">
        <v>8</v>
      </c>
    </row>
    <row r="14" spans="1:74">
      <c r="B14" s="28"/>
      <c r="C14" s="29"/>
      <c r="D14" s="29"/>
      <c r="E14" s="344" t="s">
        <v>34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7" t="s">
        <v>31</v>
      </c>
      <c r="AL14" s="29"/>
      <c r="AM14" s="29"/>
      <c r="AN14" s="39" t="s">
        <v>34</v>
      </c>
      <c r="AO14" s="29"/>
      <c r="AP14" s="29"/>
      <c r="AQ14" s="31"/>
      <c r="BE14" s="340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0"/>
      <c r="BS15" s="24" t="s">
        <v>6</v>
      </c>
    </row>
    <row r="16" spans="1:74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36</v>
      </c>
      <c r="AO16" s="29"/>
      <c r="AP16" s="29"/>
      <c r="AQ16" s="31"/>
      <c r="BE16" s="340"/>
      <c r="BS16" s="24" t="s">
        <v>6</v>
      </c>
    </row>
    <row r="17" spans="2:71" ht="18.399999999999999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38</v>
      </c>
      <c r="AO17" s="29"/>
      <c r="AP17" s="29"/>
      <c r="AQ17" s="31"/>
      <c r="BE17" s="340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0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0"/>
      <c r="BS19" s="24" t="s">
        <v>8</v>
      </c>
    </row>
    <row r="20" spans="2:71" ht="409.5" customHeight="1">
      <c r="B20" s="28"/>
      <c r="C20" s="29"/>
      <c r="D20" s="29"/>
      <c r="E20" s="346" t="s">
        <v>41</v>
      </c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29"/>
      <c r="AP20" s="29"/>
      <c r="AQ20" s="31"/>
      <c r="BE20" s="340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0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0"/>
    </row>
    <row r="23" spans="2:71" s="1" customFormat="1" ht="25.9" customHeight="1">
      <c r="B23" s="41"/>
      <c r="C23" s="42"/>
      <c r="D23" s="43" t="s">
        <v>42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7">
        <f>ROUND(AG51,2)</f>
        <v>0</v>
      </c>
      <c r="AL23" s="348"/>
      <c r="AM23" s="348"/>
      <c r="AN23" s="348"/>
      <c r="AO23" s="348"/>
      <c r="AP23" s="42"/>
      <c r="AQ23" s="45"/>
      <c r="BE23" s="340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0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49" t="s">
        <v>43</v>
      </c>
      <c r="M25" s="349"/>
      <c r="N25" s="349"/>
      <c r="O25" s="349"/>
      <c r="P25" s="42"/>
      <c r="Q25" s="42"/>
      <c r="R25" s="42"/>
      <c r="S25" s="42"/>
      <c r="T25" s="42"/>
      <c r="U25" s="42"/>
      <c r="V25" s="42"/>
      <c r="W25" s="349" t="s">
        <v>44</v>
      </c>
      <c r="X25" s="349"/>
      <c r="Y25" s="349"/>
      <c r="Z25" s="349"/>
      <c r="AA25" s="349"/>
      <c r="AB25" s="349"/>
      <c r="AC25" s="349"/>
      <c r="AD25" s="349"/>
      <c r="AE25" s="349"/>
      <c r="AF25" s="42"/>
      <c r="AG25" s="42"/>
      <c r="AH25" s="42"/>
      <c r="AI25" s="42"/>
      <c r="AJ25" s="42"/>
      <c r="AK25" s="349" t="s">
        <v>45</v>
      </c>
      <c r="AL25" s="349"/>
      <c r="AM25" s="349"/>
      <c r="AN25" s="349"/>
      <c r="AO25" s="349"/>
      <c r="AP25" s="42"/>
      <c r="AQ25" s="45"/>
      <c r="BE25" s="340"/>
    </row>
    <row r="26" spans="2:71" s="2" customFormat="1" ht="14.45" customHeight="1">
      <c r="B26" s="47"/>
      <c r="C26" s="48"/>
      <c r="D26" s="49" t="s">
        <v>46</v>
      </c>
      <c r="E26" s="48"/>
      <c r="F26" s="49" t="s">
        <v>47</v>
      </c>
      <c r="G26" s="48"/>
      <c r="H26" s="48"/>
      <c r="I26" s="48"/>
      <c r="J26" s="48"/>
      <c r="K26" s="48"/>
      <c r="L26" s="350">
        <v>0.21</v>
      </c>
      <c r="M26" s="351"/>
      <c r="N26" s="351"/>
      <c r="O26" s="351"/>
      <c r="P26" s="48"/>
      <c r="Q26" s="48"/>
      <c r="R26" s="48"/>
      <c r="S26" s="48"/>
      <c r="T26" s="48"/>
      <c r="U26" s="48"/>
      <c r="V26" s="48"/>
      <c r="W26" s="352">
        <f>ROUND(AZ51,2)</f>
        <v>0</v>
      </c>
      <c r="X26" s="351"/>
      <c r="Y26" s="351"/>
      <c r="Z26" s="351"/>
      <c r="AA26" s="351"/>
      <c r="AB26" s="351"/>
      <c r="AC26" s="351"/>
      <c r="AD26" s="351"/>
      <c r="AE26" s="351"/>
      <c r="AF26" s="48"/>
      <c r="AG26" s="48"/>
      <c r="AH26" s="48"/>
      <c r="AI26" s="48"/>
      <c r="AJ26" s="48"/>
      <c r="AK26" s="352">
        <f>ROUND(AV51,2)</f>
        <v>0</v>
      </c>
      <c r="AL26" s="351"/>
      <c r="AM26" s="351"/>
      <c r="AN26" s="351"/>
      <c r="AO26" s="351"/>
      <c r="AP26" s="48"/>
      <c r="AQ26" s="50"/>
      <c r="BE26" s="340"/>
    </row>
    <row r="27" spans="2:71" s="2" customFormat="1" ht="14.45" customHeight="1">
      <c r="B27" s="47"/>
      <c r="C27" s="48"/>
      <c r="D27" s="48"/>
      <c r="E27" s="48"/>
      <c r="F27" s="49" t="s">
        <v>48</v>
      </c>
      <c r="G27" s="48"/>
      <c r="H27" s="48"/>
      <c r="I27" s="48"/>
      <c r="J27" s="48"/>
      <c r="K27" s="48"/>
      <c r="L27" s="350">
        <v>0.15</v>
      </c>
      <c r="M27" s="351"/>
      <c r="N27" s="351"/>
      <c r="O27" s="351"/>
      <c r="P27" s="48"/>
      <c r="Q27" s="48"/>
      <c r="R27" s="48"/>
      <c r="S27" s="48"/>
      <c r="T27" s="48"/>
      <c r="U27" s="48"/>
      <c r="V27" s="48"/>
      <c r="W27" s="352">
        <f>ROUND(BA51,2)</f>
        <v>0</v>
      </c>
      <c r="X27" s="351"/>
      <c r="Y27" s="351"/>
      <c r="Z27" s="351"/>
      <c r="AA27" s="351"/>
      <c r="AB27" s="351"/>
      <c r="AC27" s="351"/>
      <c r="AD27" s="351"/>
      <c r="AE27" s="351"/>
      <c r="AF27" s="48"/>
      <c r="AG27" s="48"/>
      <c r="AH27" s="48"/>
      <c r="AI27" s="48"/>
      <c r="AJ27" s="48"/>
      <c r="AK27" s="352">
        <f>ROUND(AW51,2)</f>
        <v>0</v>
      </c>
      <c r="AL27" s="351"/>
      <c r="AM27" s="351"/>
      <c r="AN27" s="351"/>
      <c r="AO27" s="351"/>
      <c r="AP27" s="48"/>
      <c r="AQ27" s="50"/>
      <c r="BE27" s="340"/>
    </row>
    <row r="28" spans="2:71" s="2" customFormat="1" ht="14.45" hidden="1" customHeight="1">
      <c r="B28" s="47"/>
      <c r="C28" s="48"/>
      <c r="D28" s="48"/>
      <c r="E28" s="48"/>
      <c r="F28" s="49" t="s">
        <v>49</v>
      </c>
      <c r="G28" s="48"/>
      <c r="H28" s="48"/>
      <c r="I28" s="48"/>
      <c r="J28" s="48"/>
      <c r="K28" s="48"/>
      <c r="L28" s="350">
        <v>0.21</v>
      </c>
      <c r="M28" s="351"/>
      <c r="N28" s="351"/>
      <c r="O28" s="351"/>
      <c r="P28" s="48"/>
      <c r="Q28" s="48"/>
      <c r="R28" s="48"/>
      <c r="S28" s="48"/>
      <c r="T28" s="48"/>
      <c r="U28" s="48"/>
      <c r="V28" s="48"/>
      <c r="W28" s="352">
        <f>ROUND(BB51,2)</f>
        <v>0</v>
      </c>
      <c r="X28" s="351"/>
      <c r="Y28" s="351"/>
      <c r="Z28" s="351"/>
      <c r="AA28" s="351"/>
      <c r="AB28" s="351"/>
      <c r="AC28" s="351"/>
      <c r="AD28" s="351"/>
      <c r="AE28" s="351"/>
      <c r="AF28" s="48"/>
      <c r="AG28" s="48"/>
      <c r="AH28" s="48"/>
      <c r="AI28" s="48"/>
      <c r="AJ28" s="48"/>
      <c r="AK28" s="352">
        <v>0</v>
      </c>
      <c r="AL28" s="351"/>
      <c r="AM28" s="351"/>
      <c r="AN28" s="351"/>
      <c r="AO28" s="351"/>
      <c r="AP28" s="48"/>
      <c r="AQ28" s="50"/>
      <c r="BE28" s="340"/>
    </row>
    <row r="29" spans="2:71" s="2" customFormat="1" ht="14.45" hidden="1" customHeight="1">
      <c r="B29" s="47"/>
      <c r="C29" s="48"/>
      <c r="D29" s="48"/>
      <c r="E29" s="48"/>
      <c r="F29" s="49" t="s">
        <v>50</v>
      </c>
      <c r="G29" s="48"/>
      <c r="H29" s="48"/>
      <c r="I29" s="48"/>
      <c r="J29" s="48"/>
      <c r="K29" s="48"/>
      <c r="L29" s="350">
        <v>0.15</v>
      </c>
      <c r="M29" s="351"/>
      <c r="N29" s="351"/>
      <c r="O29" s="351"/>
      <c r="P29" s="48"/>
      <c r="Q29" s="48"/>
      <c r="R29" s="48"/>
      <c r="S29" s="48"/>
      <c r="T29" s="48"/>
      <c r="U29" s="48"/>
      <c r="V29" s="48"/>
      <c r="W29" s="352">
        <f>ROUND(BC51,2)</f>
        <v>0</v>
      </c>
      <c r="X29" s="351"/>
      <c r="Y29" s="351"/>
      <c r="Z29" s="351"/>
      <c r="AA29" s="351"/>
      <c r="AB29" s="351"/>
      <c r="AC29" s="351"/>
      <c r="AD29" s="351"/>
      <c r="AE29" s="351"/>
      <c r="AF29" s="48"/>
      <c r="AG29" s="48"/>
      <c r="AH29" s="48"/>
      <c r="AI29" s="48"/>
      <c r="AJ29" s="48"/>
      <c r="AK29" s="352">
        <v>0</v>
      </c>
      <c r="AL29" s="351"/>
      <c r="AM29" s="351"/>
      <c r="AN29" s="351"/>
      <c r="AO29" s="351"/>
      <c r="AP29" s="48"/>
      <c r="AQ29" s="50"/>
      <c r="BE29" s="340"/>
    </row>
    <row r="30" spans="2:71" s="2" customFormat="1" ht="14.45" hidden="1" customHeight="1">
      <c r="B30" s="47"/>
      <c r="C30" s="48"/>
      <c r="D30" s="48"/>
      <c r="E30" s="48"/>
      <c r="F30" s="49" t="s">
        <v>51</v>
      </c>
      <c r="G30" s="48"/>
      <c r="H30" s="48"/>
      <c r="I30" s="48"/>
      <c r="J30" s="48"/>
      <c r="K30" s="48"/>
      <c r="L30" s="350">
        <v>0</v>
      </c>
      <c r="M30" s="351"/>
      <c r="N30" s="351"/>
      <c r="O30" s="351"/>
      <c r="P30" s="48"/>
      <c r="Q30" s="48"/>
      <c r="R30" s="48"/>
      <c r="S30" s="48"/>
      <c r="T30" s="48"/>
      <c r="U30" s="48"/>
      <c r="V30" s="48"/>
      <c r="W30" s="352">
        <f>ROUND(BD51,2)</f>
        <v>0</v>
      </c>
      <c r="X30" s="351"/>
      <c r="Y30" s="351"/>
      <c r="Z30" s="351"/>
      <c r="AA30" s="351"/>
      <c r="AB30" s="351"/>
      <c r="AC30" s="351"/>
      <c r="AD30" s="351"/>
      <c r="AE30" s="351"/>
      <c r="AF30" s="48"/>
      <c r="AG30" s="48"/>
      <c r="AH30" s="48"/>
      <c r="AI30" s="48"/>
      <c r="AJ30" s="48"/>
      <c r="AK30" s="352">
        <v>0</v>
      </c>
      <c r="AL30" s="351"/>
      <c r="AM30" s="351"/>
      <c r="AN30" s="351"/>
      <c r="AO30" s="351"/>
      <c r="AP30" s="48"/>
      <c r="AQ30" s="50"/>
      <c r="BE30" s="340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0"/>
    </row>
    <row r="32" spans="2:71" s="1" customFormat="1" ht="25.9" customHeight="1">
      <c r="B32" s="41"/>
      <c r="C32" s="51"/>
      <c r="D32" s="52" t="s">
        <v>52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53</v>
      </c>
      <c r="U32" s="53"/>
      <c r="V32" s="53"/>
      <c r="W32" s="53"/>
      <c r="X32" s="353" t="s">
        <v>54</v>
      </c>
      <c r="Y32" s="354"/>
      <c r="Z32" s="354"/>
      <c r="AA32" s="354"/>
      <c r="AB32" s="354"/>
      <c r="AC32" s="53"/>
      <c r="AD32" s="53"/>
      <c r="AE32" s="53"/>
      <c r="AF32" s="53"/>
      <c r="AG32" s="53"/>
      <c r="AH32" s="53"/>
      <c r="AI32" s="53"/>
      <c r="AJ32" s="53"/>
      <c r="AK32" s="355">
        <f>SUM(AK23:AK30)</f>
        <v>0</v>
      </c>
      <c r="AL32" s="354"/>
      <c r="AM32" s="354"/>
      <c r="AN32" s="354"/>
      <c r="AO32" s="356"/>
      <c r="AP32" s="51"/>
      <c r="AQ32" s="55"/>
      <c r="BE32" s="340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2018-03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7" t="str">
        <f>K6</f>
        <v>Oprava oplocení areálu MŠ v ul. Vrchlického, Sokolov</v>
      </c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areál MŠ v ul. Vrchlického, Sokolov, Karlovarský 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59" t="str">
        <f>IF(AN8= "","",AN8)</f>
        <v>3. 2. 2018</v>
      </c>
      <c r="AN44" s="359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Město Sokolov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60" t="str">
        <f>IF(E17="","",E17)</f>
        <v>Ing. Martin Haueisen</v>
      </c>
      <c r="AN46" s="360"/>
      <c r="AO46" s="360"/>
      <c r="AP46" s="360"/>
      <c r="AQ46" s="63"/>
      <c r="AR46" s="61"/>
      <c r="AS46" s="361" t="s">
        <v>56</v>
      </c>
      <c r="AT46" s="36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3"/>
      <c r="AT47" s="36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5"/>
      <c r="AT48" s="36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67" t="s">
        <v>57</v>
      </c>
      <c r="D49" s="368"/>
      <c r="E49" s="368"/>
      <c r="F49" s="368"/>
      <c r="G49" s="368"/>
      <c r="H49" s="79"/>
      <c r="I49" s="369" t="s">
        <v>58</v>
      </c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70" t="s">
        <v>59</v>
      </c>
      <c r="AH49" s="368"/>
      <c r="AI49" s="368"/>
      <c r="AJ49" s="368"/>
      <c r="AK49" s="368"/>
      <c r="AL49" s="368"/>
      <c r="AM49" s="368"/>
      <c r="AN49" s="369" t="s">
        <v>60</v>
      </c>
      <c r="AO49" s="368"/>
      <c r="AP49" s="368"/>
      <c r="AQ49" s="80" t="s">
        <v>61</v>
      </c>
      <c r="AR49" s="61"/>
      <c r="AS49" s="81" t="s">
        <v>62</v>
      </c>
      <c r="AT49" s="82" t="s">
        <v>63</v>
      </c>
      <c r="AU49" s="82" t="s">
        <v>64</v>
      </c>
      <c r="AV49" s="82" t="s">
        <v>65</v>
      </c>
      <c r="AW49" s="82" t="s">
        <v>66</v>
      </c>
      <c r="AX49" s="82" t="s">
        <v>67</v>
      </c>
      <c r="AY49" s="82" t="s">
        <v>68</v>
      </c>
      <c r="AZ49" s="82" t="s">
        <v>69</v>
      </c>
      <c r="BA49" s="82" t="s">
        <v>70</v>
      </c>
      <c r="BB49" s="82" t="s">
        <v>71</v>
      </c>
      <c r="BC49" s="82" t="s">
        <v>72</v>
      </c>
      <c r="BD49" s="83" t="s">
        <v>73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74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8">
        <f>ROUND(AG52,2)</f>
        <v>0</v>
      </c>
      <c r="AH51" s="378"/>
      <c r="AI51" s="378"/>
      <c r="AJ51" s="378"/>
      <c r="AK51" s="378"/>
      <c r="AL51" s="378"/>
      <c r="AM51" s="378"/>
      <c r="AN51" s="379">
        <f>SUM(AG51,AT51)</f>
        <v>0</v>
      </c>
      <c r="AO51" s="379"/>
      <c r="AP51" s="379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 t="shared" ref="AZ51:BD52" si="0">ROUND(AZ52,2)</f>
        <v>0</v>
      </c>
      <c r="BA51" s="91">
        <f t="shared" si="0"/>
        <v>0</v>
      </c>
      <c r="BB51" s="91">
        <f t="shared" si="0"/>
        <v>0</v>
      </c>
      <c r="BC51" s="91">
        <f t="shared" si="0"/>
        <v>0</v>
      </c>
      <c r="BD51" s="93">
        <f t="shared" si="0"/>
        <v>0</v>
      </c>
      <c r="BS51" s="94" t="s">
        <v>75</v>
      </c>
      <c r="BT51" s="94" t="s">
        <v>76</v>
      </c>
      <c r="BU51" s="95" t="s">
        <v>77</v>
      </c>
      <c r="BV51" s="94" t="s">
        <v>78</v>
      </c>
      <c r="BW51" s="94" t="s">
        <v>7</v>
      </c>
      <c r="BX51" s="94" t="s">
        <v>79</v>
      </c>
      <c r="CL51" s="94" t="s">
        <v>21</v>
      </c>
    </row>
    <row r="52" spans="1:91" s="5" customFormat="1" ht="31.5" customHeight="1">
      <c r="B52" s="96"/>
      <c r="C52" s="97"/>
      <c r="D52" s="374" t="s">
        <v>80</v>
      </c>
      <c r="E52" s="374"/>
      <c r="F52" s="374"/>
      <c r="G52" s="374"/>
      <c r="H52" s="374"/>
      <c r="I52" s="98"/>
      <c r="J52" s="374" t="s">
        <v>81</v>
      </c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3">
        <f>ROUND(AG53,2)</f>
        <v>0</v>
      </c>
      <c r="AH52" s="372"/>
      <c r="AI52" s="372"/>
      <c r="AJ52" s="372"/>
      <c r="AK52" s="372"/>
      <c r="AL52" s="372"/>
      <c r="AM52" s="372"/>
      <c r="AN52" s="371">
        <f>SUM(AG52,AT52)</f>
        <v>0</v>
      </c>
      <c r="AO52" s="372"/>
      <c r="AP52" s="372"/>
      <c r="AQ52" s="99" t="s">
        <v>82</v>
      </c>
      <c r="AR52" s="100"/>
      <c r="AS52" s="101">
        <f>ROUND(AS53,2)</f>
        <v>0</v>
      </c>
      <c r="AT52" s="102">
        <f>ROUND(SUM(AV52:AW52),2)</f>
        <v>0</v>
      </c>
      <c r="AU52" s="103">
        <f>ROUND(AU53,5)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 t="shared" si="0"/>
        <v>0</v>
      </c>
      <c r="BA52" s="102">
        <f t="shared" si="0"/>
        <v>0</v>
      </c>
      <c r="BB52" s="102">
        <f t="shared" si="0"/>
        <v>0</v>
      </c>
      <c r="BC52" s="102">
        <f t="shared" si="0"/>
        <v>0</v>
      </c>
      <c r="BD52" s="104">
        <f t="shared" si="0"/>
        <v>0</v>
      </c>
      <c r="BS52" s="105" t="s">
        <v>75</v>
      </c>
      <c r="BT52" s="105" t="s">
        <v>83</v>
      </c>
      <c r="BU52" s="105" t="s">
        <v>77</v>
      </c>
      <c r="BV52" s="105" t="s">
        <v>78</v>
      </c>
      <c r="BW52" s="105" t="s">
        <v>84</v>
      </c>
      <c r="BX52" s="105" t="s">
        <v>7</v>
      </c>
      <c r="CL52" s="105" t="s">
        <v>21</v>
      </c>
      <c r="CM52" s="105" t="s">
        <v>85</v>
      </c>
    </row>
    <row r="53" spans="1:91" s="6" customFormat="1" ht="28.5" customHeight="1">
      <c r="A53" s="106" t="s">
        <v>86</v>
      </c>
      <c r="B53" s="107"/>
      <c r="C53" s="108"/>
      <c r="D53" s="108"/>
      <c r="E53" s="377" t="s">
        <v>87</v>
      </c>
      <c r="F53" s="377"/>
      <c r="G53" s="377"/>
      <c r="H53" s="377"/>
      <c r="I53" s="377"/>
      <c r="J53" s="108"/>
      <c r="K53" s="377" t="s">
        <v>88</v>
      </c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5">
        <f>'2018-03-1-SP - Soupis pra...'!J29</f>
        <v>0</v>
      </c>
      <c r="AH53" s="376"/>
      <c r="AI53" s="376"/>
      <c r="AJ53" s="376"/>
      <c r="AK53" s="376"/>
      <c r="AL53" s="376"/>
      <c r="AM53" s="376"/>
      <c r="AN53" s="375">
        <f>SUM(AG53,AT53)</f>
        <v>0</v>
      </c>
      <c r="AO53" s="376"/>
      <c r="AP53" s="376"/>
      <c r="AQ53" s="109" t="s">
        <v>89</v>
      </c>
      <c r="AR53" s="110"/>
      <c r="AS53" s="111">
        <v>0</v>
      </c>
      <c r="AT53" s="112">
        <f>ROUND(SUM(AV53:AW53),2)</f>
        <v>0</v>
      </c>
      <c r="AU53" s="113">
        <f>'2018-03-1-SP - Soupis pra...'!P94</f>
        <v>0</v>
      </c>
      <c r="AV53" s="112">
        <f>'2018-03-1-SP - Soupis pra...'!J32</f>
        <v>0</v>
      </c>
      <c r="AW53" s="112">
        <f>'2018-03-1-SP - Soupis pra...'!J33</f>
        <v>0</v>
      </c>
      <c r="AX53" s="112">
        <f>'2018-03-1-SP - Soupis pra...'!J34</f>
        <v>0</v>
      </c>
      <c r="AY53" s="112">
        <f>'2018-03-1-SP - Soupis pra...'!J35</f>
        <v>0</v>
      </c>
      <c r="AZ53" s="112">
        <f>'2018-03-1-SP - Soupis pra...'!F32</f>
        <v>0</v>
      </c>
      <c r="BA53" s="112">
        <f>'2018-03-1-SP - Soupis pra...'!F33</f>
        <v>0</v>
      </c>
      <c r="BB53" s="112">
        <f>'2018-03-1-SP - Soupis pra...'!F34</f>
        <v>0</v>
      </c>
      <c r="BC53" s="112">
        <f>'2018-03-1-SP - Soupis pra...'!F35</f>
        <v>0</v>
      </c>
      <c r="BD53" s="114">
        <f>'2018-03-1-SP - Soupis pra...'!F36</f>
        <v>0</v>
      </c>
      <c r="BT53" s="115" t="s">
        <v>85</v>
      </c>
      <c r="BV53" s="115" t="s">
        <v>78</v>
      </c>
      <c r="BW53" s="115" t="s">
        <v>90</v>
      </c>
      <c r="BX53" s="115" t="s">
        <v>84</v>
      </c>
      <c r="CL53" s="115" t="s">
        <v>21</v>
      </c>
    </row>
    <row r="54" spans="1:91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1:91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kCvONEpKt64qJVrcUcFFTVPLuUTE9mVgvWM03t1A4ssF5g2U/VzhzI0BIdmg58dqqESSNnnzVpiFquvF5QvMWQ==" saltValue="CUGzt7ooBj8UQR5kaOrYEHGS4lD9VSY+pxTjOrU2UJZy8YG3Vf+851juSqMhDeDBq4nv7Rp7KQzjzt3ZXttsbA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2018-03-1-SP - Soupis pra...'!C2" display="/"/>
  </hyperlinks>
  <pageMargins left="0.58333330000000005" right="0.58333330000000005" top="0.58333330000000005" bottom="0.58333330000000005" header="0" footer="0"/>
  <pageSetup paperSize="9" scale="6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7"/>
      <c r="C1" s="117"/>
      <c r="D1" s="118" t="s">
        <v>1</v>
      </c>
      <c r="E1" s="117"/>
      <c r="F1" s="119" t="s">
        <v>91</v>
      </c>
      <c r="G1" s="389" t="s">
        <v>92</v>
      </c>
      <c r="H1" s="389"/>
      <c r="I1" s="120"/>
      <c r="J1" s="119" t="s">
        <v>93</v>
      </c>
      <c r="K1" s="118" t="s">
        <v>94</v>
      </c>
      <c r="L1" s="119" t="s">
        <v>95</v>
      </c>
      <c r="M1" s="119"/>
      <c r="N1" s="119"/>
      <c r="O1" s="119"/>
      <c r="P1" s="119"/>
      <c r="Q1" s="119"/>
      <c r="R1" s="119"/>
      <c r="S1" s="119"/>
      <c r="T1" s="11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4" t="s">
        <v>90</v>
      </c>
      <c r="AZ2" s="121" t="s">
        <v>96</v>
      </c>
      <c r="BA2" s="121" t="s">
        <v>97</v>
      </c>
      <c r="BB2" s="121" t="s">
        <v>98</v>
      </c>
      <c r="BC2" s="121" t="s">
        <v>99</v>
      </c>
      <c r="BD2" s="121" t="s">
        <v>85</v>
      </c>
    </row>
    <row r="3" spans="1:70" ht="6.95" customHeight="1">
      <c r="B3" s="25"/>
      <c r="C3" s="26"/>
      <c r="D3" s="26"/>
      <c r="E3" s="26"/>
      <c r="F3" s="26"/>
      <c r="G3" s="26"/>
      <c r="H3" s="26"/>
      <c r="I3" s="122"/>
      <c r="J3" s="26"/>
      <c r="K3" s="27"/>
      <c r="AT3" s="24" t="s">
        <v>85</v>
      </c>
      <c r="AZ3" s="121" t="s">
        <v>100</v>
      </c>
      <c r="BA3" s="121" t="s">
        <v>101</v>
      </c>
      <c r="BB3" s="121" t="s">
        <v>98</v>
      </c>
      <c r="BC3" s="121" t="s">
        <v>102</v>
      </c>
      <c r="BD3" s="121" t="s">
        <v>85</v>
      </c>
    </row>
    <row r="4" spans="1:70" ht="36.950000000000003" customHeight="1">
      <c r="B4" s="28"/>
      <c r="C4" s="29"/>
      <c r="D4" s="30" t="s">
        <v>103</v>
      </c>
      <c r="E4" s="29"/>
      <c r="F4" s="29"/>
      <c r="G4" s="29"/>
      <c r="H4" s="29"/>
      <c r="I4" s="123"/>
      <c r="J4" s="29"/>
      <c r="K4" s="31"/>
      <c r="M4" s="32" t="s">
        <v>12</v>
      </c>
      <c r="AT4" s="24" t="s">
        <v>6</v>
      </c>
      <c r="AZ4" s="121" t="s">
        <v>104</v>
      </c>
      <c r="BA4" s="121" t="s">
        <v>105</v>
      </c>
      <c r="BB4" s="121" t="s">
        <v>106</v>
      </c>
      <c r="BC4" s="121" t="s">
        <v>107</v>
      </c>
      <c r="BD4" s="121" t="s">
        <v>85</v>
      </c>
    </row>
    <row r="5" spans="1:70" ht="6.95" customHeight="1">
      <c r="B5" s="28"/>
      <c r="C5" s="29"/>
      <c r="D5" s="29"/>
      <c r="E5" s="29"/>
      <c r="F5" s="29"/>
      <c r="G5" s="29"/>
      <c r="H5" s="29"/>
      <c r="I5" s="123"/>
      <c r="J5" s="29"/>
      <c r="K5" s="31"/>
      <c r="AZ5" s="121" t="s">
        <v>108</v>
      </c>
      <c r="BA5" s="121" t="s">
        <v>109</v>
      </c>
      <c r="BB5" s="121" t="s">
        <v>110</v>
      </c>
      <c r="BC5" s="121" t="s">
        <v>10</v>
      </c>
      <c r="BD5" s="121" t="s">
        <v>85</v>
      </c>
    </row>
    <row r="6" spans="1:70">
      <c r="B6" s="28"/>
      <c r="C6" s="29"/>
      <c r="D6" s="37" t="s">
        <v>18</v>
      </c>
      <c r="E6" s="29"/>
      <c r="F6" s="29"/>
      <c r="G6" s="29"/>
      <c r="H6" s="29"/>
      <c r="I6" s="123"/>
      <c r="J6" s="29"/>
      <c r="K6" s="31"/>
      <c r="AZ6" s="121" t="s">
        <v>111</v>
      </c>
      <c r="BA6" s="121" t="s">
        <v>112</v>
      </c>
      <c r="BB6" s="121" t="s">
        <v>110</v>
      </c>
      <c r="BC6" s="121" t="s">
        <v>113</v>
      </c>
      <c r="BD6" s="121" t="s">
        <v>85</v>
      </c>
    </row>
    <row r="7" spans="1:70" ht="16.5" customHeight="1">
      <c r="B7" s="28"/>
      <c r="C7" s="29"/>
      <c r="D7" s="29"/>
      <c r="E7" s="381" t="str">
        <f>'Rekapitulace stavby'!K6</f>
        <v>Oprava oplocení areálu MŠ v ul. Vrchlického, Sokolov</v>
      </c>
      <c r="F7" s="382"/>
      <c r="G7" s="382"/>
      <c r="H7" s="382"/>
      <c r="I7" s="123"/>
      <c r="J7" s="29"/>
      <c r="K7" s="31"/>
      <c r="AZ7" s="121" t="s">
        <v>114</v>
      </c>
      <c r="BA7" s="121" t="s">
        <v>115</v>
      </c>
      <c r="BB7" s="121" t="s">
        <v>110</v>
      </c>
      <c r="BC7" s="121" t="s">
        <v>113</v>
      </c>
      <c r="BD7" s="121" t="s">
        <v>85</v>
      </c>
    </row>
    <row r="8" spans="1:70">
      <c r="B8" s="28"/>
      <c r="C8" s="29"/>
      <c r="D8" s="37" t="s">
        <v>116</v>
      </c>
      <c r="E8" s="29"/>
      <c r="F8" s="29"/>
      <c r="G8" s="29"/>
      <c r="H8" s="29"/>
      <c r="I8" s="123"/>
      <c r="J8" s="29"/>
      <c r="K8" s="31"/>
      <c r="AZ8" s="121" t="s">
        <v>117</v>
      </c>
      <c r="BA8" s="121" t="s">
        <v>118</v>
      </c>
      <c r="BB8" s="121" t="s">
        <v>110</v>
      </c>
      <c r="BC8" s="121" t="s">
        <v>83</v>
      </c>
      <c r="BD8" s="121" t="s">
        <v>85</v>
      </c>
    </row>
    <row r="9" spans="1:70" s="1" customFormat="1" ht="16.5" customHeight="1">
      <c r="B9" s="41"/>
      <c r="C9" s="42"/>
      <c r="D9" s="42"/>
      <c r="E9" s="381" t="s">
        <v>119</v>
      </c>
      <c r="F9" s="383"/>
      <c r="G9" s="383"/>
      <c r="H9" s="383"/>
      <c r="I9" s="124"/>
      <c r="J9" s="42"/>
      <c r="K9" s="45"/>
      <c r="AZ9" s="121" t="s">
        <v>120</v>
      </c>
      <c r="BA9" s="121" t="s">
        <v>121</v>
      </c>
      <c r="BB9" s="121" t="s">
        <v>110</v>
      </c>
      <c r="BC9" s="121" t="s">
        <v>83</v>
      </c>
      <c r="BD9" s="121" t="s">
        <v>85</v>
      </c>
    </row>
    <row r="10" spans="1:70" s="1" customFormat="1">
      <c r="B10" s="41"/>
      <c r="C10" s="42"/>
      <c r="D10" s="37" t="s">
        <v>122</v>
      </c>
      <c r="E10" s="42"/>
      <c r="F10" s="42"/>
      <c r="G10" s="42"/>
      <c r="H10" s="42"/>
      <c r="I10" s="124"/>
      <c r="J10" s="42"/>
      <c r="K10" s="45"/>
      <c r="AZ10" s="121" t="s">
        <v>123</v>
      </c>
      <c r="BA10" s="121" t="s">
        <v>124</v>
      </c>
      <c r="BB10" s="121" t="s">
        <v>125</v>
      </c>
      <c r="BC10" s="121" t="s">
        <v>83</v>
      </c>
      <c r="BD10" s="121" t="s">
        <v>85</v>
      </c>
    </row>
    <row r="11" spans="1:70" s="1" customFormat="1" ht="36.950000000000003" customHeight="1">
      <c r="B11" s="41"/>
      <c r="C11" s="42"/>
      <c r="D11" s="42"/>
      <c r="E11" s="384" t="s">
        <v>126</v>
      </c>
      <c r="F11" s="383"/>
      <c r="G11" s="383"/>
      <c r="H11" s="383"/>
      <c r="I11" s="124"/>
      <c r="J11" s="42"/>
      <c r="K11" s="45"/>
      <c r="AZ11" s="121" t="s">
        <v>127</v>
      </c>
      <c r="BA11" s="121" t="s">
        <v>128</v>
      </c>
      <c r="BB11" s="121" t="s">
        <v>110</v>
      </c>
      <c r="BC11" s="121" t="s">
        <v>129</v>
      </c>
      <c r="BD11" s="121" t="s">
        <v>85</v>
      </c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4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5" t="s">
        <v>22</v>
      </c>
      <c r="J13" s="35" t="s">
        <v>21</v>
      </c>
      <c r="K13" s="45"/>
    </row>
    <row r="14" spans="1:70" s="1" customFormat="1" ht="14.45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5" t="s">
        <v>25</v>
      </c>
      <c r="J14" s="126" t="str">
        <f>'Rekapitulace stavby'!AN8</f>
        <v>3. 2. 2018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4"/>
      <c r="J15" s="42"/>
      <c r="K15" s="45"/>
    </row>
    <row r="16" spans="1:70" s="1" customFormat="1" ht="14.45" customHeight="1">
      <c r="B16" s="41"/>
      <c r="C16" s="42"/>
      <c r="D16" s="37" t="s">
        <v>27</v>
      </c>
      <c r="E16" s="42"/>
      <c r="F16" s="42"/>
      <c r="G16" s="42"/>
      <c r="H16" s="42"/>
      <c r="I16" s="125" t="s">
        <v>28</v>
      </c>
      <c r="J16" s="35" t="s">
        <v>29</v>
      </c>
      <c r="K16" s="45"/>
    </row>
    <row r="17" spans="2:11" s="1" customFormat="1" ht="18" customHeight="1">
      <c r="B17" s="41"/>
      <c r="C17" s="42"/>
      <c r="D17" s="42"/>
      <c r="E17" s="35" t="s">
        <v>30</v>
      </c>
      <c r="F17" s="42"/>
      <c r="G17" s="42"/>
      <c r="H17" s="42"/>
      <c r="I17" s="125" t="s">
        <v>31</v>
      </c>
      <c r="J17" s="35" t="s">
        <v>32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4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5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5" t="s">
        <v>31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4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5" t="s">
        <v>28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25" t="s">
        <v>31</v>
      </c>
      <c r="J23" s="35" t="s">
        <v>38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4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4"/>
      <c r="J25" s="42"/>
      <c r="K25" s="45"/>
    </row>
    <row r="26" spans="2:11" s="7" customFormat="1" ht="16.5" customHeight="1">
      <c r="B26" s="127"/>
      <c r="C26" s="128"/>
      <c r="D26" s="128"/>
      <c r="E26" s="346" t="s">
        <v>21</v>
      </c>
      <c r="F26" s="346"/>
      <c r="G26" s="346"/>
      <c r="H26" s="346"/>
      <c r="I26" s="129"/>
      <c r="J26" s="128"/>
      <c r="K26" s="130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4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1"/>
      <c r="J28" s="85"/>
      <c r="K28" s="132"/>
    </row>
    <row r="29" spans="2:11" s="1" customFormat="1" ht="25.35" customHeight="1">
      <c r="B29" s="41"/>
      <c r="C29" s="42"/>
      <c r="D29" s="133" t="s">
        <v>42</v>
      </c>
      <c r="E29" s="42"/>
      <c r="F29" s="42"/>
      <c r="G29" s="42"/>
      <c r="H29" s="42"/>
      <c r="I29" s="124"/>
      <c r="J29" s="134">
        <f>ROUND(J94,2)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1"/>
      <c r="J30" s="85"/>
      <c r="K30" s="132"/>
    </row>
    <row r="31" spans="2:11" s="1" customFormat="1" ht="14.45" customHeight="1">
      <c r="B31" s="41"/>
      <c r="C31" s="42"/>
      <c r="D31" s="42"/>
      <c r="E31" s="42"/>
      <c r="F31" s="46" t="s">
        <v>44</v>
      </c>
      <c r="G31" s="42"/>
      <c r="H31" s="42"/>
      <c r="I31" s="135" t="s">
        <v>43</v>
      </c>
      <c r="J31" s="46" t="s">
        <v>45</v>
      </c>
      <c r="K31" s="45"/>
    </row>
    <row r="32" spans="2:11" s="1" customFormat="1" ht="14.45" customHeight="1">
      <c r="B32" s="41"/>
      <c r="C32" s="42"/>
      <c r="D32" s="49" t="s">
        <v>46</v>
      </c>
      <c r="E32" s="49" t="s">
        <v>47</v>
      </c>
      <c r="F32" s="136">
        <f>ROUND(SUM(BE94:BE246), 2)</f>
        <v>0</v>
      </c>
      <c r="G32" s="42"/>
      <c r="H32" s="42"/>
      <c r="I32" s="137">
        <v>0.21</v>
      </c>
      <c r="J32" s="136">
        <f>ROUND(ROUND((SUM(BE94:BE246)),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48</v>
      </c>
      <c r="F33" s="136">
        <f>ROUND(SUM(BF94:BF246), 2)</f>
        <v>0</v>
      </c>
      <c r="G33" s="42"/>
      <c r="H33" s="42"/>
      <c r="I33" s="137">
        <v>0.15</v>
      </c>
      <c r="J33" s="136">
        <f>ROUND(ROUND((SUM(BF94:BF246)),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6">
        <f>ROUND(SUM(BG94:BG246), 2)</f>
        <v>0</v>
      </c>
      <c r="G34" s="42"/>
      <c r="H34" s="42"/>
      <c r="I34" s="137">
        <v>0.21</v>
      </c>
      <c r="J34" s="136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50</v>
      </c>
      <c r="F35" s="136">
        <f>ROUND(SUM(BH94:BH246), 2)</f>
        <v>0</v>
      </c>
      <c r="G35" s="42"/>
      <c r="H35" s="42"/>
      <c r="I35" s="137">
        <v>0.15</v>
      </c>
      <c r="J35" s="136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51</v>
      </c>
      <c r="F36" s="136">
        <f>ROUND(SUM(BI94:BI246), 2)</f>
        <v>0</v>
      </c>
      <c r="G36" s="42"/>
      <c r="H36" s="42"/>
      <c r="I36" s="137">
        <v>0</v>
      </c>
      <c r="J36" s="136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4"/>
      <c r="J37" s="42"/>
      <c r="K37" s="45"/>
    </row>
    <row r="38" spans="2:11" s="1" customFormat="1" ht="25.35" customHeight="1">
      <c r="B38" s="41"/>
      <c r="C38" s="138"/>
      <c r="D38" s="139" t="s">
        <v>52</v>
      </c>
      <c r="E38" s="79"/>
      <c r="F38" s="79"/>
      <c r="G38" s="140" t="s">
        <v>53</v>
      </c>
      <c r="H38" s="141" t="s">
        <v>54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0000000000003" customHeight="1">
      <c r="B44" s="41"/>
      <c r="C44" s="30" t="s">
        <v>130</v>
      </c>
      <c r="D44" s="42"/>
      <c r="E44" s="42"/>
      <c r="F44" s="42"/>
      <c r="G44" s="42"/>
      <c r="H44" s="42"/>
      <c r="I44" s="124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4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4"/>
      <c r="J46" s="42"/>
      <c r="K46" s="45"/>
    </row>
    <row r="47" spans="2:11" s="1" customFormat="1" ht="16.5" customHeight="1">
      <c r="B47" s="41"/>
      <c r="C47" s="42"/>
      <c r="D47" s="42"/>
      <c r="E47" s="381" t="str">
        <f>E7</f>
        <v>Oprava oplocení areálu MŠ v ul. Vrchlického, Sokolov</v>
      </c>
      <c r="F47" s="382"/>
      <c r="G47" s="382"/>
      <c r="H47" s="382"/>
      <c r="I47" s="124"/>
      <c r="J47" s="42"/>
      <c r="K47" s="45"/>
    </row>
    <row r="48" spans="2:11">
      <c r="B48" s="28"/>
      <c r="C48" s="37" t="s">
        <v>116</v>
      </c>
      <c r="D48" s="29"/>
      <c r="E48" s="29"/>
      <c r="F48" s="29"/>
      <c r="G48" s="29"/>
      <c r="H48" s="29"/>
      <c r="I48" s="123"/>
      <c r="J48" s="29"/>
      <c r="K48" s="31"/>
    </row>
    <row r="49" spans="2:47" s="1" customFormat="1" ht="16.5" customHeight="1">
      <c r="B49" s="41"/>
      <c r="C49" s="42"/>
      <c r="D49" s="42"/>
      <c r="E49" s="381" t="s">
        <v>119</v>
      </c>
      <c r="F49" s="383"/>
      <c r="G49" s="383"/>
      <c r="H49" s="383"/>
      <c r="I49" s="124"/>
      <c r="J49" s="42"/>
      <c r="K49" s="45"/>
    </row>
    <row r="50" spans="2:47" s="1" customFormat="1" ht="14.45" customHeight="1">
      <c r="B50" s="41"/>
      <c r="C50" s="37" t="s">
        <v>122</v>
      </c>
      <c r="D50" s="42"/>
      <c r="E50" s="42"/>
      <c r="F50" s="42"/>
      <c r="G50" s="42"/>
      <c r="H50" s="42"/>
      <c r="I50" s="124"/>
      <c r="J50" s="42"/>
      <c r="K50" s="45"/>
    </row>
    <row r="51" spans="2:47" s="1" customFormat="1" ht="17.25" customHeight="1">
      <c r="B51" s="41"/>
      <c r="C51" s="42"/>
      <c r="D51" s="42"/>
      <c r="E51" s="384" t="str">
        <f>E11</f>
        <v>2018-03-1-SP - Soupis prací - Oplocení</v>
      </c>
      <c r="F51" s="383"/>
      <c r="G51" s="383"/>
      <c r="H51" s="383"/>
      <c r="I51" s="124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4"/>
      <c r="J52" s="42"/>
      <c r="K52" s="45"/>
    </row>
    <row r="53" spans="2:47" s="1" customFormat="1" ht="18" customHeight="1">
      <c r="B53" s="41"/>
      <c r="C53" s="37" t="s">
        <v>23</v>
      </c>
      <c r="D53" s="42"/>
      <c r="E53" s="42"/>
      <c r="F53" s="35" t="str">
        <f>F14</f>
        <v>areál MŠ v ul. Vrchlického, Sokolov, Karlovarský k</v>
      </c>
      <c r="G53" s="42"/>
      <c r="H53" s="42"/>
      <c r="I53" s="125" t="s">
        <v>25</v>
      </c>
      <c r="J53" s="126" t="str">
        <f>IF(J14="","",J14)</f>
        <v>3. 2. 2018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4"/>
      <c r="J54" s="42"/>
      <c r="K54" s="45"/>
    </row>
    <row r="55" spans="2:47" s="1" customFormat="1">
      <c r="B55" s="41"/>
      <c r="C55" s="37" t="s">
        <v>27</v>
      </c>
      <c r="D55" s="42"/>
      <c r="E55" s="42"/>
      <c r="F55" s="35" t="str">
        <f>E17</f>
        <v>Město Sokolov</v>
      </c>
      <c r="G55" s="42"/>
      <c r="H55" s="42"/>
      <c r="I55" s="125" t="s">
        <v>35</v>
      </c>
      <c r="J55" s="346" t="str">
        <f>E23</f>
        <v>Ing. Martin Haueisen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4"/>
      <c r="J56" s="385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4"/>
      <c r="J57" s="42"/>
      <c r="K57" s="45"/>
    </row>
    <row r="58" spans="2:47" s="1" customFormat="1" ht="29.25" customHeight="1">
      <c r="B58" s="41"/>
      <c r="C58" s="150" t="s">
        <v>131</v>
      </c>
      <c r="D58" s="138"/>
      <c r="E58" s="138"/>
      <c r="F58" s="138"/>
      <c r="G58" s="138"/>
      <c r="H58" s="138"/>
      <c r="I58" s="151"/>
      <c r="J58" s="152" t="s">
        <v>132</v>
      </c>
      <c r="K58" s="153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4"/>
      <c r="J59" s="42"/>
      <c r="K59" s="45"/>
    </row>
    <row r="60" spans="2:47" s="1" customFormat="1" ht="29.25" customHeight="1">
      <c r="B60" s="41"/>
      <c r="C60" s="154" t="s">
        <v>133</v>
      </c>
      <c r="D60" s="42"/>
      <c r="E60" s="42"/>
      <c r="F60" s="42"/>
      <c r="G60" s="42"/>
      <c r="H60" s="42"/>
      <c r="I60" s="124"/>
      <c r="J60" s="134">
        <f>J94</f>
        <v>0</v>
      </c>
      <c r="K60" s="45"/>
      <c r="AU60" s="24" t="s">
        <v>134</v>
      </c>
    </row>
    <row r="61" spans="2:47" s="8" customFormat="1" ht="24.95" customHeight="1">
      <c r="B61" s="155"/>
      <c r="C61" s="156"/>
      <c r="D61" s="157" t="s">
        <v>135</v>
      </c>
      <c r="E61" s="158"/>
      <c r="F61" s="158"/>
      <c r="G61" s="158"/>
      <c r="H61" s="158"/>
      <c r="I61" s="159"/>
      <c r="J61" s="160">
        <f>J95</f>
        <v>0</v>
      </c>
      <c r="K61" s="161"/>
    </row>
    <row r="62" spans="2:47" s="9" customFormat="1" ht="19.899999999999999" customHeight="1">
      <c r="B62" s="162"/>
      <c r="C62" s="163"/>
      <c r="D62" s="164" t="s">
        <v>136</v>
      </c>
      <c r="E62" s="165"/>
      <c r="F62" s="165"/>
      <c r="G62" s="165"/>
      <c r="H62" s="165"/>
      <c r="I62" s="166"/>
      <c r="J62" s="167">
        <f>J96</f>
        <v>0</v>
      </c>
      <c r="K62" s="168"/>
    </row>
    <row r="63" spans="2:47" s="9" customFormat="1" ht="14.85" customHeight="1">
      <c r="B63" s="162"/>
      <c r="C63" s="163"/>
      <c r="D63" s="164" t="s">
        <v>137</v>
      </c>
      <c r="E63" s="165"/>
      <c r="F63" s="165"/>
      <c r="G63" s="165"/>
      <c r="H63" s="165"/>
      <c r="I63" s="166"/>
      <c r="J63" s="167">
        <f>J107</f>
        <v>0</v>
      </c>
      <c r="K63" s="168"/>
    </row>
    <row r="64" spans="2:47" s="9" customFormat="1" ht="14.85" customHeight="1">
      <c r="B64" s="162"/>
      <c r="C64" s="163"/>
      <c r="D64" s="164" t="s">
        <v>138</v>
      </c>
      <c r="E64" s="165"/>
      <c r="F64" s="165"/>
      <c r="G64" s="165"/>
      <c r="H64" s="165"/>
      <c r="I64" s="166"/>
      <c r="J64" s="167">
        <f>J124</f>
        <v>0</v>
      </c>
      <c r="K64" s="168"/>
    </row>
    <row r="65" spans="2:12" s="9" customFormat="1" ht="19.899999999999999" customHeight="1">
      <c r="B65" s="162"/>
      <c r="C65" s="163"/>
      <c r="D65" s="164" t="s">
        <v>139</v>
      </c>
      <c r="E65" s="165"/>
      <c r="F65" s="165"/>
      <c r="G65" s="165"/>
      <c r="H65" s="165"/>
      <c r="I65" s="166"/>
      <c r="J65" s="167">
        <f>J145</f>
        <v>0</v>
      </c>
      <c r="K65" s="168"/>
    </row>
    <row r="66" spans="2:12" s="9" customFormat="1" ht="19.899999999999999" customHeight="1">
      <c r="B66" s="162"/>
      <c r="C66" s="163"/>
      <c r="D66" s="164" t="s">
        <v>140</v>
      </c>
      <c r="E66" s="165"/>
      <c r="F66" s="165"/>
      <c r="G66" s="165"/>
      <c r="H66" s="165"/>
      <c r="I66" s="166"/>
      <c r="J66" s="167">
        <f>J149</f>
        <v>0</v>
      </c>
      <c r="K66" s="168"/>
    </row>
    <row r="67" spans="2:12" s="9" customFormat="1" ht="19.899999999999999" customHeight="1">
      <c r="B67" s="162"/>
      <c r="C67" s="163"/>
      <c r="D67" s="164" t="s">
        <v>141</v>
      </c>
      <c r="E67" s="165"/>
      <c r="F67" s="165"/>
      <c r="G67" s="165"/>
      <c r="H67" s="165"/>
      <c r="I67" s="166"/>
      <c r="J67" s="167">
        <f>J156</f>
        <v>0</v>
      </c>
      <c r="K67" s="168"/>
    </row>
    <row r="68" spans="2:12" s="9" customFormat="1" ht="14.85" customHeight="1">
      <c r="B68" s="162"/>
      <c r="C68" s="163"/>
      <c r="D68" s="164" t="s">
        <v>142</v>
      </c>
      <c r="E68" s="165"/>
      <c r="F68" s="165"/>
      <c r="G68" s="165"/>
      <c r="H68" s="165"/>
      <c r="I68" s="166"/>
      <c r="J68" s="167">
        <f>J192</f>
        <v>0</v>
      </c>
      <c r="K68" s="168"/>
    </row>
    <row r="69" spans="2:12" s="9" customFormat="1" ht="19.899999999999999" customHeight="1">
      <c r="B69" s="162"/>
      <c r="C69" s="163"/>
      <c r="D69" s="164" t="s">
        <v>143</v>
      </c>
      <c r="E69" s="165"/>
      <c r="F69" s="165"/>
      <c r="G69" s="165"/>
      <c r="H69" s="165"/>
      <c r="I69" s="166"/>
      <c r="J69" s="167">
        <f>J231</f>
        <v>0</v>
      </c>
      <c r="K69" s="168"/>
    </row>
    <row r="70" spans="2:12" s="9" customFormat="1" ht="19.899999999999999" customHeight="1">
      <c r="B70" s="162"/>
      <c r="C70" s="163"/>
      <c r="D70" s="164" t="s">
        <v>144</v>
      </c>
      <c r="E70" s="165"/>
      <c r="F70" s="165"/>
      <c r="G70" s="165"/>
      <c r="H70" s="165"/>
      <c r="I70" s="166"/>
      <c r="J70" s="167">
        <f>J238</f>
        <v>0</v>
      </c>
      <c r="K70" s="168"/>
    </row>
    <row r="71" spans="2:12" s="8" customFormat="1" ht="24.95" customHeight="1">
      <c r="B71" s="155"/>
      <c r="C71" s="156"/>
      <c r="D71" s="157" t="s">
        <v>145</v>
      </c>
      <c r="E71" s="158"/>
      <c r="F71" s="158"/>
      <c r="G71" s="158"/>
      <c r="H71" s="158"/>
      <c r="I71" s="159"/>
      <c r="J71" s="160">
        <f>J240</f>
        <v>0</v>
      </c>
      <c r="K71" s="161"/>
    </row>
    <row r="72" spans="2:12" s="9" customFormat="1" ht="19.899999999999999" customHeight="1">
      <c r="B72" s="162"/>
      <c r="C72" s="163"/>
      <c r="D72" s="164" t="s">
        <v>146</v>
      </c>
      <c r="E72" s="165"/>
      <c r="F72" s="165"/>
      <c r="G72" s="165"/>
      <c r="H72" s="165"/>
      <c r="I72" s="166"/>
      <c r="J72" s="167">
        <f>J241</f>
        <v>0</v>
      </c>
      <c r="K72" s="168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24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45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8"/>
      <c r="J78" s="60"/>
      <c r="K78" s="60"/>
      <c r="L78" s="61"/>
    </row>
    <row r="79" spans="2:12" s="1" customFormat="1" ht="36.950000000000003" customHeight="1">
      <c r="B79" s="41"/>
      <c r="C79" s="62" t="s">
        <v>147</v>
      </c>
      <c r="D79" s="63"/>
      <c r="E79" s="63"/>
      <c r="F79" s="63"/>
      <c r="G79" s="63"/>
      <c r="H79" s="63"/>
      <c r="I79" s="169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9"/>
      <c r="J80" s="63"/>
      <c r="K80" s="63"/>
      <c r="L80" s="61"/>
    </row>
    <row r="81" spans="2:63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9"/>
      <c r="J81" s="63"/>
      <c r="K81" s="63"/>
      <c r="L81" s="61"/>
    </row>
    <row r="82" spans="2:63" s="1" customFormat="1" ht="16.5" customHeight="1">
      <c r="B82" s="41"/>
      <c r="C82" s="63"/>
      <c r="D82" s="63"/>
      <c r="E82" s="386" t="str">
        <f>E7</f>
        <v>Oprava oplocení areálu MŠ v ul. Vrchlického, Sokolov</v>
      </c>
      <c r="F82" s="387"/>
      <c r="G82" s="387"/>
      <c r="H82" s="387"/>
      <c r="I82" s="169"/>
      <c r="J82" s="63"/>
      <c r="K82" s="63"/>
      <c r="L82" s="61"/>
    </row>
    <row r="83" spans="2:63">
      <c r="B83" s="28"/>
      <c r="C83" s="65" t="s">
        <v>116</v>
      </c>
      <c r="D83" s="170"/>
      <c r="E83" s="170"/>
      <c r="F83" s="170"/>
      <c r="G83" s="170"/>
      <c r="H83" s="170"/>
      <c r="J83" s="170"/>
      <c r="K83" s="170"/>
      <c r="L83" s="171"/>
    </row>
    <row r="84" spans="2:63" s="1" customFormat="1" ht="16.5" customHeight="1">
      <c r="B84" s="41"/>
      <c r="C84" s="63"/>
      <c r="D84" s="63"/>
      <c r="E84" s="386" t="s">
        <v>119</v>
      </c>
      <c r="F84" s="388"/>
      <c r="G84" s="388"/>
      <c r="H84" s="388"/>
      <c r="I84" s="169"/>
      <c r="J84" s="63"/>
      <c r="K84" s="63"/>
      <c r="L84" s="61"/>
    </row>
    <row r="85" spans="2:63" s="1" customFormat="1" ht="14.45" customHeight="1">
      <c r="B85" s="41"/>
      <c r="C85" s="65" t="s">
        <v>122</v>
      </c>
      <c r="D85" s="63"/>
      <c r="E85" s="63"/>
      <c r="F85" s="63"/>
      <c r="G85" s="63"/>
      <c r="H85" s="63"/>
      <c r="I85" s="169"/>
      <c r="J85" s="63"/>
      <c r="K85" s="63"/>
      <c r="L85" s="61"/>
    </row>
    <row r="86" spans="2:63" s="1" customFormat="1" ht="17.25" customHeight="1">
      <c r="B86" s="41"/>
      <c r="C86" s="63"/>
      <c r="D86" s="63"/>
      <c r="E86" s="357" t="str">
        <f>E11</f>
        <v>2018-03-1-SP - Soupis prací - Oplocení</v>
      </c>
      <c r="F86" s="388"/>
      <c r="G86" s="388"/>
      <c r="H86" s="388"/>
      <c r="I86" s="169"/>
      <c r="J86" s="63"/>
      <c r="K86" s="63"/>
      <c r="L86" s="61"/>
    </row>
    <row r="87" spans="2:63" s="1" customFormat="1" ht="6.95" customHeight="1">
      <c r="B87" s="41"/>
      <c r="C87" s="63"/>
      <c r="D87" s="63"/>
      <c r="E87" s="63"/>
      <c r="F87" s="63"/>
      <c r="G87" s="63"/>
      <c r="H87" s="63"/>
      <c r="I87" s="169"/>
      <c r="J87" s="63"/>
      <c r="K87" s="63"/>
      <c r="L87" s="61"/>
    </row>
    <row r="88" spans="2:63" s="1" customFormat="1" ht="18" customHeight="1">
      <c r="B88" s="41"/>
      <c r="C88" s="65" t="s">
        <v>23</v>
      </c>
      <c r="D88" s="63"/>
      <c r="E88" s="63"/>
      <c r="F88" s="172" t="str">
        <f>F14</f>
        <v>areál MŠ v ul. Vrchlického, Sokolov, Karlovarský k</v>
      </c>
      <c r="G88" s="63"/>
      <c r="H88" s="63"/>
      <c r="I88" s="173" t="s">
        <v>25</v>
      </c>
      <c r="J88" s="73" t="str">
        <f>IF(J14="","",J14)</f>
        <v>3. 2. 2018</v>
      </c>
      <c r="K88" s="63"/>
      <c r="L88" s="61"/>
    </row>
    <row r="89" spans="2:63" s="1" customFormat="1" ht="6.95" customHeight="1">
      <c r="B89" s="41"/>
      <c r="C89" s="63"/>
      <c r="D89" s="63"/>
      <c r="E89" s="63"/>
      <c r="F89" s="63"/>
      <c r="G89" s="63"/>
      <c r="H89" s="63"/>
      <c r="I89" s="169"/>
      <c r="J89" s="63"/>
      <c r="K89" s="63"/>
      <c r="L89" s="61"/>
    </row>
    <row r="90" spans="2:63" s="1" customFormat="1">
      <c r="B90" s="41"/>
      <c r="C90" s="65" t="s">
        <v>27</v>
      </c>
      <c r="D90" s="63"/>
      <c r="E90" s="63"/>
      <c r="F90" s="172" t="str">
        <f>E17</f>
        <v>Město Sokolov</v>
      </c>
      <c r="G90" s="63"/>
      <c r="H90" s="63"/>
      <c r="I90" s="173" t="s">
        <v>35</v>
      </c>
      <c r="J90" s="172" t="str">
        <f>E23</f>
        <v>Ing. Martin Haueisen</v>
      </c>
      <c r="K90" s="63"/>
      <c r="L90" s="61"/>
    </row>
    <row r="91" spans="2:63" s="1" customFormat="1" ht="14.45" customHeight="1">
      <c r="B91" s="41"/>
      <c r="C91" s="65" t="s">
        <v>33</v>
      </c>
      <c r="D91" s="63"/>
      <c r="E91" s="63"/>
      <c r="F91" s="172" t="str">
        <f>IF(E20="","",E20)</f>
        <v/>
      </c>
      <c r="G91" s="63"/>
      <c r="H91" s="63"/>
      <c r="I91" s="169"/>
      <c r="J91" s="63"/>
      <c r="K91" s="63"/>
      <c r="L91" s="61"/>
    </row>
    <row r="92" spans="2:63" s="1" customFormat="1" ht="10.35" customHeight="1">
      <c r="B92" s="41"/>
      <c r="C92" s="63"/>
      <c r="D92" s="63"/>
      <c r="E92" s="63"/>
      <c r="F92" s="63"/>
      <c r="G92" s="63"/>
      <c r="H92" s="63"/>
      <c r="I92" s="169"/>
      <c r="J92" s="63"/>
      <c r="K92" s="63"/>
      <c r="L92" s="61"/>
    </row>
    <row r="93" spans="2:63" s="10" customFormat="1" ht="29.25" customHeight="1">
      <c r="B93" s="174"/>
      <c r="C93" s="175" t="s">
        <v>148</v>
      </c>
      <c r="D93" s="176" t="s">
        <v>61</v>
      </c>
      <c r="E93" s="176" t="s">
        <v>57</v>
      </c>
      <c r="F93" s="176" t="s">
        <v>149</v>
      </c>
      <c r="G93" s="176" t="s">
        <v>150</v>
      </c>
      <c r="H93" s="176" t="s">
        <v>151</v>
      </c>
      <c r="I93" s="177" t="s">
        <v>152</v>
      </c>
      <c r="J93" s="176" t="s">
        <v>132</v>
      </c>
      <c r="K93" s="178" t="s">
        <v>153</v>
      </c>
      <c r="L93" s="179"/>
      <c r="M93" s="81" t="s">
        <v>154</v>
      </c>
      <c r="N93" s="82" t="s">
        <v>46</v>
      </c>
      <c r="O93" s="82" t="s">
        <v>155</v>
      </c>
      <c r="P93" s="82" t="s">
        <v>156</v>
      </c>
      <c r="Q93" s="82" t="s">
        <v>157</v>
      </c>
      <c r="R93" s="82" t="s">
        <v>158</v>
      </c>
      <c r="S93" s="82" t="s">
        <v>159</v>
      </c>
      <c r="T93" s="83" t="s">
        <v>160</v>
      </c>
    </row>
    <row r="94" spans="2:63" s="1" customFormat="1" ht="29.25" customHeight="1">
      <c r="B94" s="41"/>
      <c r="C94" s="87" t="s">
        <v>133</v>
      </c>
      <c r="D94" s="63"/>
      <c r="E94" s="63"/>
      <c r="F94" s="63"/>
      <c r="G94" s="63"/>
      <c r="H94" s="63"/>
      <c r="I94" s="169"/>
      <c r="J94" s="180">
        <f>BK94</f>
        <v>0</v>
      </c>
      <c r="K94" s="63"/>
      <c r="L94" s="61"/>
      <c r="M94" s="84"/>
      <c r="N94" s="85"/>
      <c r="O94" s="85"/>
      <c r="P94" s="181">
        <f>P95+P240</f>
        <v>0</v>
      </c>
      <c r="Q94" s="85"/>
      <c r="R94" s="181">
        <f>R95+R240</f>
        <v>0.58014100000000002</v>
      </c>
      <c r="S94" s="85"/>
      <c r="T94" s="182">
        <f>T95+T240</f>
        <v>14.723574999999999</v>
      </c>
      <c r="AT94" s="24" t="s">
        <v>75</v>
      </c>
      <c r="AU94" s="24" t="s">
        <v>134</v>
      </c>
      <c r="BK94" s="183">
        <f>BK95+BK240</f>
        <v>0</v>
      </c>
    </row>
    <row r="95" spans="2:63" s="11" customFormat="1" ht="37.35" customHeight="1">
      <c r="B95" s="184"/>
      <c r="C95" s="185"/>
      <c r="D95" s="186" t="s">
        <v>75</v>
      </c>
      <c r="E95" s="187" t="s">
        <v>161</v>
      </c>
      <c r="F95" s="187" t="s">
        <v>162</v>
      </c>
      <c r="G95" s="185"/>
      <c r="H95" s="185"/>
      <c r="I95" s="188"/>
      <c r="J95" s="189">
        <f>BK95</f>
        <v>0</v>
      </c>
      <c r="K95" s="185"/>
      <c r="L95" s="190"/>
      <c r="M95" s="191"/>
      <c r="N95" s="192"/>
      <c r="O95" s="192"/>
      <c r="P95" s="193">
        <f>P96+P145+P149+P156+P231+P238</f>
        <v>0</v>
      </c>
      <c r="Q95" s="192"/>
      <c r="R95" s="193">
        <f>R96+R145+R149+R156+R231+R238</f>
        <v>0.58014100000000002</v>
      </c>
      <c r="S95" s="192"/>
      <c r="T95" s="194">
        <f>T96+T145+T149+T156+T231+T238</f>
        <v>14.723574999999999</v>
      </c>
      <c r="AR95" s="195" t="s">
        <v>83</v>
      </c>
      <c r="AT95" s="196" t="s">
        <v>75</v>
      </c>
      <c r="AU95" s="196" t="s">
        <v>76</v>
      </c>
      <c r="AY95" s="195" t="s">
        <v>163</v>
      </c>
      <c r="BK95" s="197">
        <f>BK96+BK145+BK149+BK156+BK231+BK238</f>
        <v>0</v>
      </c>
    </row>
    <row r="96" spans="2:63" s="11" customFormat="1" ht="19.899999999999999" customHeight="1">
      <c r="B96" s="184"/>
      <c r="C96" s="185"/>
      <c r="D96" s="186" t="s">
        <v>75</v>
      </c>
      <c r="E96" s="198" t="s">
        <v>83</v>
      </c>
      <c r="F96" s="198" t="s">
        <v>164</v>
      </c>
      <c r="G96" s="185"/>
      <c r="H96" s="185"/>
      <c r="I96" s="188"/>
      <c r="J96" s="199">
        <f>BK96</f>
        <v>0</v>
      </c>
      <c r="K96" s="185"/>
      <c r="L96" s="190"/>
      <c r="M96" s="191"/>
      <c r="N96" s="192"/>
      <c r="O96" s="192"/>
      <c r="P96" s="193">
        <f>P97+SUM(P98:P107)+P124</f>
        <v>0</v>
      </c>
      <c r="Q96" s="192"/>
      <c r="R96" s="193">
        <f>R97+SUM(R98:R107)+R124</f>
        <v>4.9100000000000012E-4</v>
      </c>
      <c r="S96" s="192"/>
      <c r="T96" s="194">
        <f>T97+SUM(T98:T107)+T124</f>
        <v>0</v>
      </c>
      <c r="AR96" s="195" t="s">
        <v>83</v>
      </c>
      <c r="AT96" s="196" t="s">
        <v>75</v>
      </c>
      <c r="AU96" s="196" t="s">
        <v>83</v>
      </c>
      <c r="AY96" s="195" t="s">
        <v>163</v>
      </c>
      <c r="BK96" s="197">
        <f>BK97+SUM(BK98:BK107)+BK124</f>
        <v>0</v>
      </c>
    </row>
    <row r="97" spans="2:65" s="1" customFormat="1" ht="38.25" customHeight="1">
      <c r="B97" s="41"/>
      <c r="C97" s="200" t="s">
        <v>83</v>
      </c>
      <c r="D97" s="200" t="s">
        <v>165</v>
      </c>
      <c r="E97" s="201" t="s">
        <v>166</v>
      </c>
      <c r="F97" s="202" t="s">
        <v>167</v>
      </c>
      <c r="G97" s="203" t="s">
        <v>98</v>
      </c>
      <c r="H97" s="204">
        <v>6.633</v>
      </c>
      <c r="I97" s="205"/>
      <c r="J97" s="206">
        <f>ROUND(I97*H97,2)</f>
        <v>0</v>
      </c>
      <c r="K97" s="202" t="s">
        <v>168</v>
      </c>
      <c r="L97" s="61"/>
      <c r="M97" s="207" t="s">
        <v>21</v>
      </c>
      <c r="N97" s="208" t="s">
        <v>47</v>
      </c>
      <c r="O97" s="42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24" t="s">
        <v>169</v>
      </c>
      <c r="AT97" s="24" t="s">
        <v>165</v>
      </c>
      <c r="AU97" s="24" t="s">
        <v>85</v>
      </c>
      <c r="AY97" s="24" t="s">
        <v>163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24" t="s">
        <v>83</v>
      </c>
      <c r="BK97" s="211">
        <f>ROUND(I97*H97,2)</f>
        <v>0</v>
      </c>
      <c r="BL97" s="24" t="s">
        <v>169</v>
      </c>
      <c r="BM97" s="24" t="s">
        <v>170</v>
      </c>
    </row>
    <row r="98" spans="2:65" s="12" customFormat="1" ht="13.5">
      <c r="B98" s="212"/>
      <c r="C98" s="213"/>
      <c r="D98" s="214" t="s">
        <v>171</v>
      </c>
      <c r="E98" s="215" t="s">
        <v>21</v>
      </c>
      <c r="F98" s="216" t="s">
        <v>100</v>
      </c>
      <c r="G98" s="213"/>
      <c r="H98" s="217">
        <v>6.633</v>
      </c>
      <c r="I98" s="218"/>
      <c r="J98" s="213"/>
      <c r="K98" s="213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171</v>
      </c>
      <c r="AU98" s="223" t="s">
        <v>85</v>
      </c>
      <c r="AV98" s="12" t="s">
        <v>85</v>
      </c>
      <c r="AW98" s="12" t="s">
        <v>39</v>
      </c>
      <c r="AX98" s="12" t="s">
        <v>76</v>
      </c>
      <c r="AY98" s="223" t="s">
        <v>163</v>
      </c>
    </row>
    <row r="99" spans="2:65" s="13" customFormat="1" ht="13.5">
      <c r="B99" s="224"/>
      <c r="C99" s="225"/>
      <c r="D99" s="214" t="s">
        <v>171</v>
      </c>
      <c r="E99" s="226" t="s">
        <v>21</v>
      </c>
      <c r="F99" s="227" t="s">
        <v>172</v>
      </c>
      <c r="G99" s="225"/>
      <c r="H99" s="228">
        <v>6.633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AT99" s="234" t="s">
        <v>171</v>
      </c>
      <c r="AU99" s="234" t="s">
        <v>85</v>
      </c>
      <c r="AV99" s="13" t="s">
        <v>169</v>
      </c>
      <c r="AW99" s="13" t="s">
        <v>39</v>
      </c>
      <c r="AX99" s="13" t="s">
        <v>83</v>
      </c>
      <c r="AY99" s="234" t="s">
        <v>163</v>
      </c>
    </row>
    <row r="100" spans="2:65" s="1" customFormat="1" ht="16.5" customHeight="1">
      <c r="B100" s="41"/>
      <c r="C100" s="235" t="s">
        <v>85</v>
      </c>
      <c r="D100" s="235" t="s">
        <v>173</v>
      </c>
      <c r="E100" s="236" t="s">
        <v>174</v>
      </c>
      <c r="F100" s="237" t="s">
        <v>175</v>
      </c>
      <c r="G100" s="238" t="s">
        <v>176</v>
      </c>
      <c r="H100" s="239">
        <v>11.939</v>
      </c>
      <c r="I100" s="240"/>
      <c r="J100" s="241">
        <f>ROUND(I100*H100,2)</f>
        <v>0</v>
      </c>
      <c r="K100" s="237" t="s">
        <v>21</v>
      </c>
      <c r="L100" s="242"/>
      <c r="M100" s="243" t="s">
        <v>21</v>
      </c>
      <c r="N100" s="244" t="s">
        <v>47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177</v>
      </c>
      <c r="AT100" s="24" t="s">
        <v>173</v>
      </c>
      <c r="AU100" s="24" t="s">
        <v>85</v>
      </c>
      <c r="AY100" s="24" t="s">
        <v>163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83</v>
      </c>
      <c r="BK100" s="211">
        <f>ROUND(I100*H100,2)</f>
        <v>0</v>
      </c>
      <c r="BL100" s="24" t="s">
        <v>169</v>
      </c>
      <c r="BM100" s="24" t="s">
        <v>178</v>
      </c>
    </row>
    <row r="101" spans="2:65" s="12" customFormat="1" ht="13.5">
      <c r="B101" s="212"/>
      <c r="C101" s="213"/>
      <c r="D101" s="214" t="s">
        <v>171</v>
      </c>
      <c r="E101" s="215" t="s">
        <v>21</v>
      </c>
      <c r="F101" s="216" t="s">
        <v>179</v>
      </c>
      <c r="G101" s="213"/>
      <c r="H101" s="217">
        <v>11.939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171</v>
      </c>
      <c r="AU101" s="223" t="s">
        <v>85</v>
      </c>
      <c r="AV101" s="12" t="s">
        <v>85</v>
      </c>
      <c r="AW101" s="12" t="s">
        <v>39</v>
      </c>
      <c r="AX101" s="12" t="s">
        <v>76</v>
      </c>
      <c r="AY101" s="223" t="s">
        <v>163</v>
      </c>
    </row>
    <row r="102" spans="2:65" s="13" customFormat="1" ht="13.5">
      <c r="B102" s="224"/>
      <c r="C102" s="225"/>
      <c r="D102" s="214" t="s">
        <v>171</v>
      </c>
      <c r="E102" s="226" t="s">
        <v>21</v>
      </c>
      <c r="F102" s="227" t="s">
        <v>172</v>
      </c>
      <c r="G102" s="225"/>
      <c r="H102" s="228">
        <v>11.939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AT102" s="234" t="s">
        <v>171</v>
      </c>
      <c r="AU102" s="234" t="s">
        <v>85</v>
      </c>
      <c r="AV102" s="13" t="s">
        <v>169</v>
      </c>
      <c r="AW102" s="13" t="s">
        <v>39</v>
      </c>
      <c r="AX102" s="13" t="s">
        <v>83</v>
      </c>
      <c r="AY102" s="234" t="s">
        <v>163</v>
      </c>
    </row>
    <row r="103" spans="2:65" s="1" customFormat="1" ht="25.5" customHeight="1">
      <c r="B103" s="41"/>
      <c r="C103" s="200" t="s">
        <v>129</v>
      </c>
      <c r="D103" s="200" t="s">
        <v>165</v>
      </c>
      <c r="E103" s="201" t="s">
        <v>180</v>
      </c>
      <c r="F103" s="202" t="s">
        <v>181</v>
      </c>
      <c r="G103" s="203" t="s">
        <v>98</v>
      </c>
      <c r="H103" s="204">
        <v>6.633</v>
      </c>
      <c r="I103" s="205"/>
      <c r="J103" s="206">
        <f>ROUND(I103*H103,2)</f>
        <v>0</v>
      </c>
      <c r="K103" s="202" t="s">
        <v>168</v>
      </c>
      <c r="L103" s="61"/>
      <c r="M103" s="207" t="s">
        <v>21</v>
      </c>
      <c r="N103" s="208" t="s">
        <v>47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24" t="s">
        <v>169</v>
      </c>
      <c r="AT103" s="24" t="s">
        <v>165</v>
      </c>
      <c r="AU103" s="24" t="s">
        <v>85</v>
      </c>
      <c r="AY103" s="24" t="s">
        <v>163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83</v>
      </c>
      <c r="BK103" s="211">
        <f>ROUND(I103*H103,2)</f>
        <v>0</v>
      </c>
      <c r="BL103" s="24" t="s">
        <v>169</v>
      </c>
      <c r="BM103" s="24" t="s">
        <v>182</v>
      </c>
    </row>
    <row r="104" spans="2:65" s="14" customFormat="1" ht="13.5">
      <c r="B104" s="245"/>
      <c r="C104" s="246"/>
      <c r="D104" s="214" t="s">
        <v>171</v>
      </c>
      <c r="E104" s="247" t="s">
        <v>21</v>
      </c>
      <c r="F104" s="248" t="s">
        <v>183</v>
      </c>
      <c r="G104" s="246"/>
      <c r="H104" s="247" t="s">
        <v>21</v>
      </c>
      <c r="I104" s="249"/>
      <c r="J104" s="246"/>
      <c r="K104" s="246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171</v>
      </c>
      <c r="AU104" s="254" t="s">
        <v>85</v>
      </c>
      <c r="AV104" s="14" t="s">
        <v>83</v>
      </c>
      <c r="AW104" s="14" t="s">
        <v>39</v>
      </c>
      <c r="AX104" s="14" t="s">
        <v>76</v>
      </c>
      <c r="AY104" s="254" t="s">
        <v>163</v>
      </c>
    </row>
    <row r="105" spans="2:65" s="12" customFormat="1" ht="13.5">
      <c r="B105" s="212"/>
      <c r="C105" s="213"/>
      <c r="D105" s="214" t="s">
        <v>171</v>
      </c>
      <c r="E105" s="215" t="s">
        <v>21</v>
      </c>
      <c r="F105" s="216" t="s">
        <v>184</v>
      </c>
      <c r="G105" s="213"/>
      <c r="H105" s="217">
        <v>6.633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171</v>
      </c>
      <c r="AU105" s="223" t="s">
        <v>85</v>
      </c>
      <c r="AV105" s="12" t="s">
        <v>85</v>
      </c>
      <c r="AW105" s="12" t="s">
        <v>39</v>
      </c>
      <c r="AX105" s="12" t="s">
        <v>76</v>
      </c>
      <c r="AY105" s="223" t="s">
        <v>163</v>
      </c>
    </row>
    <row r="106" spans="2:65" s="13" customFormat="1" ht="13.5">
      <c r="B106" s="224"/>
      <c r="C106" s="225"/>
      <c r="D106" s="214" t="s">
        <v>171</v>
      </c>
      <c r="E106" s="226" t="s">
        <v>100</v>
      </c>
      <c r="F106" s="227" t="s">
        <v>172</v>
      </c>
      <c r="G106" s="225"/>
      <c r="H106" s="228">
        <v>6.633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AT106" s="234" t="s">
        <v>171</v>
      </c>
      <c r="AU106" s="234" t="s">
        <v>85</v>
      </c>
      <c r="AV106" s="13" t="s">
        <v>169</v>
      </c>
      <c r="AW106" s="13" t="s">
        <v>39</v>
      </c>
      <c r="AX106" s="13" t="s">
        <v>83</v>
      </c>
      <c r="AY106" s="234" t="s">
        <v>163</v>
      </c>
    </row>
    <row r="107" spans="2:65" s="11" customFormat="1" ht="22.35" customHeight="1">
      <c r="B107" s="184"/>
      <c r="C107" s="185"/>
      <c r="D107" s="186" t="s">
        <v>75</v>
      </c>
      <c r="E107" s="198" t="s">
        <v>185</v>
      </c>
      <c r="F107" s="198" t="s">
        <v>186</v>
      </c>
      <c r="G107" s="185"/>
      <c r="H107" s="185"/>
      <c r="I107" s="188"/>
      <c r="J107" s="199">
        <f>BK107</f>
        <v>0</v>
      </c>
      <c r="K107" s="185"/>
      <c r="L107" s="190"/>
      <c r="M107" s="191"/>
      <c r="N107" s="192"/>
      <c r="O107" s="192"/>
      <c r="P107" s="193">
        <f>SUM(P108:P123)</f>
        <v>0</v>
      </c>
      <c r="Q107" s="192"/>
      <c r="R107" s="193">
        <f>SUM(R108:R123)</f>
        <v>1.5000000000000001E-4</v>
      </c>
      <c r="S107" s="192"/>
      <c r="T107" s="194">
        <f>SUM(T108:T123)</f>
        <v>0</v>
      </c>
      <c r="AR107" s="195" t="s">
        <v>83</v>
      </c>
      <c r="AT107" s="196" t="s">
        <v>75</v>
      </c>
      <c r="AU107" s="196" t="s">
        <v>85</v>
      </c>
      <c r="AY107" s="195" t="s">
        <v>163</v>
      </c>
      <c r="BK107" s="197">
        <f>SUM(BK108:BK123)</f>
        <v>0</v>
      </c>
    </row>
    <row r="108" spans="2:65" s="1" customFormat="1" ht="25.5" customHeight="1">
      <c r="B108" s="41"/>
      <c r="C108" s="200" t="s">
        <v>169</v>
      </c>
      <c r="D108" s="200" t="s">
        <v>165</v>
      </c>
      <c r="E108" s="201" t="s">
        <v>187</v>
      </c>
      <c r="F108" s="202" t="s">
        <v>188</v>
      </c>
      <c r="G108" s="203" t="s">
        <v>110</v>
      </c>
      <c r="H108" s="204">
        <v>3</v>
      </c>
      <c r="I108" s="205"/>
      <c r="J108" s="206">
        <f>ROUND(I108*H108,2)</f>
        <v>0</v>
      </c>
      <c r="K108" s="202" t="s">
        <v>168</v>
      </c>
      <c r="L108" s="61"/>
      <c r="M108" s="207" t="s">
        <v>21</v>
      </c>
      <c r="N108" s="208" t="s">
        <v>47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169</v>
      </c>
      <c r="AT108" s="24" t="s">
        <v>165</v>
      </c>
      <c r="AU108" s="24" t="s">
        <v>129</v>
      </c>
      <c r="AY108" s="24" t="s">
        <v>163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83</v>
      </c>
      <c r="BK108" s="211">
        <f>ROUND(I108*H108,2)</f>
        <v>0</v>
      </c>
      <c r="BL108" s="24" t="s">
        <v>169</v>
      </c>
      <c r="BM108" s="24" t="s">
        <v>189</v>
      </c>
    </row>
    <row r="109" spans="2:65" s="14" customFormat="1" ht="13.5">
      <c r="B109" s="245"/>
      <c r="C109" s="246"/>
      <c r="D109" s="214" t="s">
        <v>171</v>
      </c>
      <c r="E109" s="247" t="s">
        <v>21</v>
      </c>
      <c r="F109" s="248" t="s">
        <v>190</v>
      </c>
      <c r="G109" s="246"/>
      <c r="H109" s="247" t="s">
        <v>21</v>
      </c>
      <c r="I109" s="249"/>
      <c r="J109" s="246"/>
      <c r="K109" s="246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171</v>
      </c>
      <c r="AU109" s="254" t="s">
        <v>129</v>
      </c>
      <c r="AV109" s="14" t="s">
        <v>83</v>
      </c>
      <c r="AW109" s="14" t="s">
        <v>39</v>
      </c>
      <c r="AX109" s="14" t="s">
        <v>76</v>
      </c>
      <c r="AY109" s="254" t="s">
        <v>163</v>
      </c>
    </row>
    <row r="110" spans="2:65" s="12" customFormat="1" ht="13.5">
      <c r="B110" s="212"/>
      <c r="C110" s="213"/>
      <c r="D110" s="214" t="s">
        <v>171</v>
      </c>
      <c r="E110" s="215" t="s">
        <v>127</v>
      </c>
      <c r="F110" s="216" t="s">
        <v>129</v>
      </c>
      <c r="G110" s="213"/>
      <c r="H110" s="217">
        <v>3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171</v>
      </c>
      <c r="AU110" s="223" t="s">
        <v>129</v>
      </c>
      <c r="AV110" s="12" t="s">
        <v>85</v>
      </c>
      <c r="AW110" s="12" t="s">
        <v>39</v>
      </c>
      <c r="AX110" s="12" t="s">
        <v>76</v>
      </c>
      <c r="AY110" s="223" t="s">
        <v>163</v>
      </c>
    </row>
    <row r="111" spans="2:65" s="13" customFormat="1" ht="13.5">
      <c r="B111" s="224"/>
      <c r="C111" s="225"/>
      <c r="D111" s="214" t="s">
        <v>171</v>
      </c>
      <c r="E111" s="226" t="s">
        <v>21</v>
      </c>
      <c r="F111" s="227" t="s">
        <v>172</v>
      </c>
      <c r="G111" s="225"/>
      <c r="H111" s="228">
        <v>3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AT111" s="234" t="s">
        <v>171</v>
      </c>
      <c r="AU111" s="234" t="s">
        <v>129</v>
      </c>
      <c r="AV111" s="13" t="s">
        <v>169</v>
      </c>
      <c r="AW111" s="13" t="s">
        <v>39</v>
      </c>
      <c r="AX111" s="13" t="s">
        <v>83</v>
      </c>
      <c r="AY111" s="234" t="s">
        <v>163</v>
      </c>
    </row>
    <row r="112" spans="2:65" s="1" customFormat="1" ht="25.5" customHeight="1">
      <c r="B112" s="41"/>
      <c r="C112" s="200" t="s">
        <v>191</v>
      </c>
      <c r="D112" s="200" t="s">
        <v>165</v>
      </c>
      <c r="E112" s="201" t="s">
        <v>192</v>
      </c>
      <c r="F112" s="202" t="s">
        <v>193</v>
      </c>
      <c r="G112" s="203" t="s">
        <v>110</v>
      </c>
      <c r="H112" s="204">
        <v>3</v>
      </c>
      <c r="I112" s="205"/>
      <c r="J112" s="206">
        <f>ROUND(I112*H112,2)</f>
        <v>0</v>
      </c>
      <c r="K112" s="202" t="s">
        <v>168</v>
      </c>
      <c r="L112" s="61"/>
      <c r="M112" s="207" t="s">
        <v>21</v>
      </c>
      <c r="N112" s="208" t="s">
        <v>47</v>
      </c>
      <c r="O112" s="42"/>
      <c r="P112" s="209">
        <f>O112*H112</f>
        <v>0</v>
      </c>
      <c r="Q112" s="209">
        <v>5.0000000000000002E-5</v>
      </c>
      <c r="R112" s="209">
        <f>Q112*H112</f>
        <v>1.5000000000000001E-4</v>
      </c>
      <c r="S112" s="209">
        <v>0</v>
      </c>
      <c r="T112" s="210">
        <f>S112*H112</f>
        <v>0</v>
      </c>
      <c r="AR112" s="24" t="s">
        <v>169</v>
      </c>
      <c r="AT112" s="24" t="s">
        <v>165</v>
      </c>
      <c r="AU112" s="24" t="s">
        <v>129</v>
      </c>
      <c r="AY112" s="24" t="s">
        <v>163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83</v>
      </c>
      <c r="BK112" s="211">
        <f>ROUND(I112*H112,2)</f>
        <v>0</v>
      </c>
      <c r="BL112" s="24" t="s">
        <v>169</v>
      </c>
      <c r="BM112" s="24" t="s">
        <v>194</v>
      </c>
    </row>
    <row r="113" spans="2:65" s="12" customFormat="1" ht="13.5">
      <c r="B113" s="212"/>
      <c r="C113" s="213"/>
      <c r="D113" s="214" t="s">
        <v>171</v>
      </c>
      <c r="E113" s="215" t="s">
        <v>21</v>
      </c>
      <c r="F113" s="216" t="s">
        <v>127</v>
      </c>
      <c r="G113" s="213"/>
      <c r="H113" s="217">
        <v>3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171</v>
      </c>
      <c r="AU113" s="223" t="s">
        <v>129</v>
      </c>
      <c r="AV113" s="12" t="s">
        <v>85</v>
      </c>
      <c r="AW113" s="12" t="s">
        <v>39</v>
      </c>
      <c r="AX113" s="12" t="s">
        <v>76</v>
      </c>
      <c r="AY113" s="223" t="s">
        <v>163</v>
      </c>
    </row>
    <row r="114" spans="2:65" s="13" customFormat="1" ht="13.5">
      <c r="B114" s="224"/>
      <c r="C114" s="225"/>
      <c r="D114" s="214" t="s">
        <v>171</v>
      </c>
      <c r="E114" s="226" t="s">
        <v>21</v>
      </c>
      <c r="F114" s="227" t="s">
        <v>172</v>
      </c>
      <c r="G114" s="225"/>
      <c r="H114" s="228">
        <v>3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AT114" s="234" t="s">
        <v>171</v>
      </c>
      <c r="AU114" s="234" t="s">
        <v>129</v>
      </c>
      <c r="AV114" s="13" t="s">
        <v>169</v>
      </c>
      <c r="AW114" s="13" t="s">
        <v>39</v>
      </c>
      <c r="AX114" s="13" t="s">
        <v>83</v>
      </c>
      <c r="AY114" s="234" t="s">
        <v>163</v>
      </c>
    </row>
    <row r="115" spans="2:65" s="1" customFormat="1" ht="38.25" customHeight="1">
      <c r="B115" s="41"/>
      <c r="C115" s="200" t="s">
        <v>195</v>
      </c>
      <c r="D115" s="200" t="s">
        <v>165</v>
      </c>
      <c r="E115" s="201" t="s">
        <v>196</v>
      </c>
      <c r="F115" s="202" t="s">
        <v>197</v>
      </c>
      <c r="G115" s="203" t="s">
        <v>110</v>
      </c>
      <c r="H115" s="204">
        <v>3</v>
      </c>
      <c r="I115" s="205"/>
      <c r="J115" s="206">
        <f>ROUND(I115*H115,2)</f>
        <v>0</v>
      </c>
      <c r="K115" s="202" t="s">
        <v>168</v>
      </c>
      <c r="L115" s="61"/>
      <c r="M115" s="207" t="s">
        <v>21</v>
      </c>
      <c r="N115" s="208" t="s">
        <v>47</v>
      </c>
      <c r="O115" s="42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24" t="s">
        <v>169</v>
      </c>
      <c r="AT115" s="24" t="s">
        <v>165</v>
      </c>
      <c r="AU115" s="24" t="s">
        <v>129</v>
      </c>
      <c r="AY115" s="24" t="s">
        <v>163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4" t="s">
        <v>83</v>
      </c>
      <c r="BK115" s="211">
        <f>ROUND(I115*H115,2)</f>
        <v>0</v>
      </c>
      <c r="BL115" s="24" t="s">
        <v>169</v>
      </c>
      <c r="BM115" s="24" t="s">
        <v>198</v>
      </c>
    </row>
    <row r="116" spans="2:65" s="12" customFormat="1" ht="13.5">
      <c r="B116" s="212"/>
      <c r="C116" s="213"/>
      <c r="D116" s="214" t="s">
        <v>171</v>
      </c>
      <c r="E116" s="215" t="s">
        <v>21</v>
      </c>
      <c r="F116" s="216" t="s">
        <v>127</v>
      </c>
      <c r="G116" s="213"/>
      <c r="H116" s="217">
        <v>3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171</v>
      </c>
      <c r="AU116" s="223" t="s">
        <v>129</v>
      </c>
      <c r="AV116" s="12" t="s">
        <v>85</v>
      </c>
      <c r="AW116" s="12" t="s">
        <v>39</v>
      </c>
      <c r="AX116" s="12" t="s">
        <v>76</v>
      </c>
      <c r="AY116" s="223" t="s">
        <v>163</v>
      </c>
    </row>
    <row r="117" spans="2:65" s="13" customFormat="1" ht="13.5">
      <c r="B117" s="224"/>
      <c r="C117" s="225"/>
      <c r="D117" s="214" t="s">
        <v>171</v>
      </c>
      <c r="E117" s="226" t="s">
        <v>21</v>
      </c>
      <c r="F117" s="227" t="s">
        <v>172</v>
      </c>
      <c r="G117" s="225"/>
      <c r="H117" s="228">
        <v>3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AT117" s="234" t="s">
        <v>171</v>
      </c>
      <c r="AU117" s="234" t="s">
        <v>129</v>
      </c>
      <c r="AV117" s="13" t="s">
        <v>169</v>
      </c>
      <c r="AW117" s="13" t="s">
        <v>39</v>
      </c>
      <c r="AX117" s="13" t="s">
        <v>83</v>
      </c>
      <c r="AY117" s="234" t="s">
        <v>163</v>
      </c>
    </row>
    <row r="118" spans="2:65" s="1" customFormat="1" ht="38.25" customHeight="1">
      <c r="B118" s="41"/>
      <c r="C118" s="200" t="s">
        <v>199</v>
      </c>
      <c r="D118" s="200" t="s">
        <v>165</v>
      </c>
      <c r="E118" s="201" t="s">
        <v>200</v>
      </c>
      <c r="F118" s="202" t="s">
        <v>201</v>
      </c>
      <c r="G118" s="203" t="s">
        <v>110</v>
      </c>
      <c r="H118" s="204">
        <v>3</v>
      </c>
      <c r="I118" s="205"/>
      <c r="J118" s="206">
        <f>ROUND(I118*H118,2)</f>
        <v>0</v>
      </c>
      <c r="K118" s="202" t="s">
        <v>168</v>
      </c>
      <c r="L118" s="61"/>
      <c r="M118" s="207" t="s">
        <v>21</v>
      </c>
      <c r="N118" s="208" t="s">
        <v>47</v>
      </c>
      <c r="O118" s="42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24" t="s">
        <v>169</v>
      </c>
      <c r="AT118" s="24" t="s">
        <v>165</v>
      </c>
      <c r="AU118" s="24" t="s">
        <v>129</v>
      </c>
      <c r="AY118" s="24" t="s">
        <v>163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4" t="s">
        <v>83</v>
      </c>
      <c r="BK118" s="211">
        <f>ROUND(I118*H118,2)</f>
        <v>0</v>
      </c>
      <c r="BL118" s="24" t="s">
        <v>169</v>
      </c>
      <c r="BM118" s="24" t="s">
        <v>202</v>
      </c>
    </row>
    <row r="119" spans="2:65" s="12" customFormat="1" ht="13.5">
      <c r="B119" s="212"/>
      <c r="C119" s="213"/>
      <c r="D119" s="214" t="s">
        <v>171</v>
      </c>
      <c r="E119" s="215" t="s">
        <v>21</v>
      </c>
      <c r="F119" s="216" t="s">
        <v>127</v>
      </c>
      <c r="G119" s="213"/>
      <c r="H119" s="217">
        <v>3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171</v>
      </c>
      <c r="AU119" s="223" t="s">
        <v>129</v>
      </c>
      <c r="AV119" s="12" t="s">
        <v>85</v>
      </c>
      <c r="AW119" s="12" t="s">
        <v>39</v>
      </c>
      <c r="AX119" s="12" t="s">
        <v>76</v>
      </c>
      <c r="AY119" s="223" t="s">
        <v>163</v>
      </c>
    </row>
    <row r="120" spans="2:65" s="13" customFormat="1" ht="13.5">
      <c r="B120" s="224"/>
      <c r="C120" s="225"/>
      <c r="D120" s="214" t="s">
        <v>171</v>
      </c>
      <c r="E120" s="226" t="s">
        <v>21</v>
      </c>
      <c r="F120" s="227" t="s">
        <v>172</v>
      </c>
      <c r="G120" s="225"/>
      <c r="H120" s="228">
        <v>3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AT120" s="234" t="s">
        <v>171</v>
      </c>
      <c r="AU120" s="234" t="s">
        <v>129</v>
      </c>
      <c r="AV120" s="13" t="s">
        <v>169</v>
      </c>
      <c r="AW120" s="13" t="s">
        <v>39</v>
      </c>
      <c r="AX120" s="13" t="s">
        <v>83</v>
      </c>
      <c r="AY120" s="234" t="s">
        <v>163</v>
      </c>
    </row>
    <row r="121" spans="2:65" s="1" customFormat="1" ht="25.5" customHeight="1">
      <c r="B121" s="41"/>
      <c r="C121" s="200" t="s">
        <v>177</v>
      </c>
      <c r="D121" s="200" t="s">
        <v>165</v>
      </c>
      <c r="E121" s="201" t="s">
        <v>203</v>
      </c>
      <c r="F121" s="202" t="s">
        <v>204</v>
      </c>
      <c r="G121" s="203" t="s">
        <v>110</v>
      </c>
      <c r="H121" s="204">
        <v>3</v>
      </c>
      <c r="I121" s="205"/>
      <c r="J121" s="206">
        <f>ROUND(I121*H121,2)</f>
        <v>0</v>
      </c>
      <c r="K121" s="202" t="s">
        <v>168</v>
      </c>
      <c r="L121" s="61"/>
      <c r="M121" s="207" t="s">
        <v>21</v>
      </c>
      <c r="N121" s="208" t="s">
        <v>47</v>
      </c>
      <c r="O121" s="42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24" t="s">
        <v>169</v>
      </c>
      <c r="AT121" s="24" t="s">
        <v>165</v>
      </c>
      <c r="AU121" s="24" t="s">
        <v>129</v>
      </c>
      <c r="AY121" s="24" t="s">
        <v>163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24" t="s">
        <v>83</v>
      </c>
      <c r="BK121" s="211">
        <f>ROUND(I121*H121,2)</f>
        <v>0</v>
      </c>
      <c r="BL121" s="24" t="s">
        <v>169</v>
      </c>
      <c r="BM121" s="24" t="s">
        <v>205</v>
      </c>
    </row>
    <row r="122" spans="2:65" s="12" customFormat="1" ht="13.5">
      <c r="B122" s="212"/>
      <c r="C122" s="213"/>
      <c r="D122" s="214" t="s">
        <v>171</v>
      </c>
      <c r="E122" s="215" t="s">
        <v>21</v>
      </c>
      <c r="F122" s="216" t="s">
        <v>127</v>
      </c>
      <c r="G122" s="213"/>
      <c r="H122" s="217">
        <v>3</v>
      </c>
      <c r="I122" s="218"/>
      <c r="J122" s="213"/>
      <c r="K122" s="213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171</v>
      </c>
      <c r="AU122" s="223" t="s">
        <v>129</v>
      </c>
      <c r="AV122" s="12" t="s">
        <v>85</v>
      </c>
      <c r="AW122" s="12" t="s">
        <v>39</v>
      </c>
      <c r="AX122" s="12" t="s">
        <v>76</v>
      </c>
      <c r="AY122" s="223" t="s">
        <v>163</v>
      </c>
    </row>
    <row r="123" spans="2:65" s="13" customFormat="1" ht="13.5">
      <c r="B123" s="224"/>
      <c r="C123" s="225"/>
      <c r="D123" s="214" t="s">
        <v>171</v>
      </c>
      <c r="E123" s="226" t="s">
        <v>21</v>
      </c>
      <c r="F123" s="227" t="s">
        <v>172</v>
      </c>
      <c r="G123" s="225"/>
      <c r="H123" s="228">
        <v>3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AT123" s="234" t="s">
        <v>171</v>
      </c>
      <c r="AU123" s="234" t="s">
        <v>129</v>
      </c>
      <c r="AV123" s="13" t="s">
        <v>169</v>
      </c>
      <c r="AW123" s="13" t="s">
        <v>39</v>
      </c>
      <c r="AX123" s="13" t="s">
        <v>83</v>
      </c>
      <c r="AY123" s="234" t="s">
        <v>163</v>
      </c>
    </row>
    <row r="124" spans="2:65" s="11" customFormat="1" ht="22.35" customHeight="1">
      <c r="B124" s="184"/>
      <c r="C124" s="185"/>
      <c r="D124" s="186" t="s">
        <v>75</v>
      </c>
      <c r="E124" s="198" t="s">
        <v>206</v>
      </c>
      <c r="F124" s="198" t="s">
        <v>207</v>
      </c>
      <c r="G124" s="185"/>
      <c r="H124" s="185"/>
      <c r="I124" s="188"/>
      <c r="J124" s="199">
        <f>BK124</f>
        <v>0</v>
      </c>
      <c r="K124" s="185"/>
      <c r="L124" s="190"/>
      <c r="M124" s="191"/>
      <c r="N124" s="192"/>
      <c r="O124" s="192"/>
      <c r="P124" s="193">
        <f>SUM(P125:P144)</f>
        <v>0</v>
      </c>
      <c r="Q124" s="192"/>
      <c r="R124" s="193">
        <f>SUM(R125:R144)</f>
        <v>3.4100000000000005E-4</v>
      </c>
      <c r="S124" s="192"/>
      <c r="T124" s="194">
        <f>SUM(T125:T144)</f>
        <v>0</v>
      </c>
      <c r="AR124" s="195" t="s">
        <v>83</v>
      </c>
      <c r="AT124" s="196" t="s">
        <v>75</v>
      </c>
      <c r="AU124" s="196" t="s">
        <v>85</v>
      </c>
      <c r="AY124" s="195" t="s">
        <v>163</v>
      </c>
      <c r="BK124" s="197">
        <f>SUM(BK125:BK144)</f>
        <v>0</v>
      </c>
    </row>
    <row r="125" spans="2:65" s="1" customFormat="1" ht="38.25" customHeight="1">
      <c r="B125" s="41"/>
      <c r="C125" s="200" t="s">
        <v>208</v>
      </c>
      <c r="D125" s="200" t="s">
        <v>165</v>
      </c>
      <c r="E125" s="201" t="s">
        <v>209</v>
      </c>
      <c r="F125" s="202" t="s">
        <v>210</v>
      </c>
      <c r="G125" s="203" t="s">
        <v>98</v>
      </c>
      <c r="H125" s="204">
        <v>2.274</v>
      </c>
      <c r="I125" s="205"/>
      <c r="J125" s="206">
        <f>ROUND(I125*H125,2)</f>
        <v>0</v>
      </c>
      <c r="K125" s="202" t="s">
        <v>168</v>
      </c>
      <c r="L125" s="61"/>
      <c r="M125" s="207" t="s">
        <v>21</v>
      </c>
      <c r="N125" s="208" t="s">
        <v>47</v>
      </c>
      <c r="O125" s="42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AR125" s="24" t="s">
        <v>169</v>
      </c>
      <c r="AT125" s="24" t="s">
        <v>165</v>
      </c>
      <c r="AU125" s="24" t="s">
        <v>129</v>
      </c>
      <c r="AY125" s="24" t="s">
        <v>163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24" t="s">
        <v>83</v>
      </c>
      <c r="BK125" s="211">
        <f>ROUND(I125*H125,2)</f>
        <v>0</v>
      </c>
      <c r="BL125" s="24" t="s">
        <v>169</v>
      </c>
      <c r="BM125" s="24" t="s">
        <v>211</v>
      </c>
    </row>
    <row r="126" spans="2:65" s="14" customFormat="1" ht="13.5">
      <c r="B126" s="245"/>
      <c r="C126" s="246"/>
      <c r="D126" s="214" t="s">
        <v>171</v>
      </c>
      <c r="E126" s="247" t="s">
        <v>21</v>
      </c>
      <c r="F126" s="248" t="s">
        <v>212</v>
      </c>
      <c r="G126" s="246"/>
      <c r="H126" s="247" t="s">
        <v>21</v>
      </c>
      <c r="I126" s="249"/>
      <c r="J126" s="246"/>
      <c r="K126" s="246"/>
      <c r="L126" s="250"/>
      <c r="M126" s="251"/>
      <c r="N126" s="252"/>
      <c r="O126" s="252"/>
      <c r="P126" s="252"/>
      <c r="Q126" s="252"/>
      <c r="R126" s="252"/>
      <c r="S126" s="252"/>
      <c r="T126" s="253"/>
      <c r="AT126" s="254" t="s">
        <v>171</v>
      </c>
      <c r="AU126" s="254" t="s">
        <v>129</v>
      </c>
      <c r="AV126" s="14" t="s">
        <v>83</v>
      </c>
      <c r="AW126" s="14" t="s">
        <v>39</v>
      </c>
      <c r="AX126" s="14" t="s">
        <v>76</v>
      </c>
      <c r="AY126" s="254" t="s">
        <v>163</v>
      </c>
    </row>
    <row r="127" spans="2:65" s="12" customFormat="1" ht="13.5">
      <c r="B127" s="212"/>
      <c r="C127" s="213"/>
      <c r="D127" s="214" t="s">
        <v>171</v>
      </c>
      <c r="E127" s="215" t="s">
        <v>96</v>
      </c>
      <c r="F127" s="216" t="s">
        <v>213</v>
      </c>
      <c r="G127" s="213"/>
      <c r="H127" s="217">
        <v>2.274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171</v>
      </c>
      <c r="AU127" s="223" t="s">
        <v>129</v>
      </c>
      <c r="AV127" s="12" t="s">
        <v>85</v>
      </c>
      <c r="AW127" s="12" t="s">
        <v>39</v>
      </c>
      <c r="AX127" s="12" t="s">
        <v>76</v>
      </c>
      <c r="AY127" s="223" t="s">
        <v>163</v>
      </c>
    </row>
    <row r="128" spans="2:65" s="13" customFormat="1" ht="13.5">
      <c r="B128" s="224"/>
      <c r="C128" s="225"/>
      <c r="D128" s="214" t="s">
        <v>171</v>
      </c>
      <c r="E128" s="226" t="s">
        <v>21</v>
      </c>
      <c r="F128" s="227" t="s">
        <v>172</v>
      </c>
      <c r="G128" s="225"/>
      <c r="H128" s="228">
        <v>2.274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171</v>
      </c>
      <c r="AU128" s="234" t="s">
        <v>129</v>
      </c>
      <c r="AV128" s="13" t="s">
        <v>169</v>
      </c>
      <c r="AW128" s="13" t="s">
        <v>39</v>
      </c>
      <c r="AX128" s="13" t="s">
        <v>83</v>
      </c>
      <c r="AY128" s="234" t="s">
        <v>163</v>
      </c>
    </row>
    <row r="129" spans="2:65" s="1" customFormat="1" ht="25.5" customHeight="1">
      <c r="B129" s="41"/>
      <c r="C129" s="200" t="s">
        <v>214</v>
      </c>
      <c r="D129" s="200" t="s">
        <v>165</v>
      </c>
      <c r="E129" s="201" t="s">
        <v>215</v>
      </c>
      <c r="F129" s="202" t="s">
        <v>216</v>
      </c>
      <c r="G129" s="203" t="s">
        <v>125</v>
      </c>
      <c r="H129" s="204">
        <v>22.74</v>
      </c>
      <c r="I129" s="205"/>
      <c r="J129" s="206">
        <f>ROUND(I129*H129,2)</f>
        <v>0</v>
      </c>
      <c r="K129" s="202" t="s">
        <v>168</v>
      </c>
      <c r="L129" s="61"/>
      <c r="M129" s="207" t="s">
        <v>21</v>
      </c>
      <c r="N129" s="208" t="s">
        <v>47</v>
      </c>
      <c r="O129" s="42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24" t="s">
        <v>169</v>
      </c>
      <c r="AT129" s="24" t="s">
        <v>165</v>
      </c>
      <c r="AU129" s="24" t="s">
        <v>129</v>
      </c>
      <c r="AY129" s="24" t="s">
        <v>163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83</v>
      </c>
      <c r="BK129" s="211">
        <f>ROUND(I129*H129,2)</f>
        <v>0</v>
      </c>
      <c r="BL129" s="24" t="s">
        <v>169</v>
      </c>
      <c r="BM129" s="24" t="s">
        <v>217</v>
      </c>
    </row>
    <row r="130" spans="2:65" s="12" customFormat="1" ht="13.5">
      <c r="B130" s="212"/>
      <c r="C130" s="213"/>
      <c r="D130" s="214" t="s">
        <v>171</v>
      </c>
      <c r="E130" s="215" t="s">
        <v>21</v>
      </c>
      <c r="F130" s="216" t="s">
        <v>218</v>
      </c>
      <c r="G130" s="213"/>
      <c r="H130" s="217">
        <v>22.74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171</v>
      </c>
      <c r="AU130" s="223" t="s">
        <v>129</v>
      </c>
      <c r="AV130" s="12" t="s">
        <v>85</v>
      </c>
      <c r="AW130" s="12" t="s">
        <v>39</v>
      </c>
      <c r="AX130" s="12" t="s">
        <v>76</v>
      </c>
      <c r="AY130" s="223" t="s">
        <v>163</v>
      </c>
    </row>
    <row r="131" spans="2:65" s="13" customFormat="1" ht="13.5">
      <c r="B131" s="224"/>
      <c r="C131" s="225"/>
      <c r="D131" s="214" t="s">
        <v>171</v>
      </c>
      <c r="E131" s="226" t="s">
        <v>21</v>
      </c>
      <c r="F131" s="227" t="s">
        <v>172</v>
      </c>
      <c r="G131" s="225"/>
      <c r="H131" s="228">
        <v>22.74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AT131" s="234" t="s">
        <v>171</v>
      </c>
      <c r="AU131" s="234" t="s">
        <v>129</v>
      </c>
      <c r="AV131" s="13" t="s">
        <v>169</v>
      </c>
      <c r="AW131" s="13" t="s">
        <v>39</v>
      </c>
      <c r="AX131" s="13" t="s">
        <v>83</v>
      </c>
      <c r="AY131" s="234" t="s">
        <v>163</v>
      </c>
    </row>
    <row r="132" spans="2:65" s="1" customFormat="1" ht="25.5" customHeight="1">
      <c r="B132" s="41"/>
      <c r="C132" s="200" t="s">
        <v>185</v>
      </c>
      <c r="D132" s="200" t="s">
        <v>165</v>
      </c>
      <c r="E132" s="201" t="s">
        <v>219</v>
      </c>
      <c r="F132" s="202" t="s">
        <v>220</v>
      </c>
      <c r="G132" s="203" t="s">
        <v>125</v>
      </c>
      <c r="H132" s="204">
        <v>22.74</v>
      </c>
      <c r="I132" s="205"/>
      <c r="J132" s="206">
        <f>ROUND(I132*H132,2)</f>
        <v>0</v>
      </c>
      <c r="K132" s="202" t="s">
        <v>168</v>
      </c>
      <c r="L132" s="61"/>
      <c r="M132" s="207" t="s">
        <v>21</v>
      </c>
      <c r="N132" s="208" t="s">
        <v>47</v>
      </c>
      <c r="O132" s="42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24" t="s">
        <v>169</v>
      </c>
      <c r="AT132" s="24" t="s">
        <v>165</v>
      </c>
      <c r="AU132" s="24" t="s">
        <v>129</v>
      </c>
      <c r="AY132" s="24" t="s">
        <v>163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4" t="s">
        <v>83</v>
      </c>
      <c r="BK132" s="211">
        <f>ROUND(I132*H132,2)</f>
        <v>0</v>
      </c>
      <c r="BL132" s="24" t="s">
        <v>169</v>
      </c>
      <c r="BM132" s="24" t="s">
        <v>221</v>
      </c>
    </row>
    <row r="133" spans="2:65" s="1" customFormat="1" ht="27">
      <c r="B133" s="41"/>
      <c r="C133" s="63"/>
      <c r="D133" s="214" t="s">
        <v>222</v>
      </c>
      <c r="E133" s="63"/>
      <c r="F133" s="255" t="s">
        <v>223</v>
      </c>
      <c r="G133" s="63"/>
      <c r="H133" s="63"/>
      <c r="I133" s="169"/>
      <c r="J133" s="63"/>
      <c r="K133" s="63"/>
      <c r="L133" s="61"/>
      <c r="M133" s="256"/>
      <c r="N133" s="42"/>
      <c r="O133" s="42"/>
      <c r="P133" s="42"/>
      <c r="Q133" s="42"/>
      <c r="R133" s="42"/>
      <c r="S133" s="42"/>
      <c r="T133" s="78"/>
      <c r="AT133" s="24" t="s">
        <v>222</v>
      </c>
      <c r="AU133" s="24" t="s">
        <v>129</v>
      </c>
    </row>
    <row r="134" spans="2:65" s="12" customFormat="1" ht="13.5">
      <c r="B134" s="212"/>
      <c r="C134" s="213"/>
      <c r="D134" s="214" t="s">
        <v>171</v>
      </c>
      <c r="E134" s="215" t="s">
        <v>21</v>
      </c>
      <c r="F134" s="216" t="s">
        <v>218</v>
      </c>
      <c r="G134" s="213"/>
      <c r="H134" s="217">
        <v>22.74</v>
      </c>
      <c r="I134" s="218"/>
      <c r="J134" s="213"/>
      <c r="K134" s="213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171</v>
      </c>
      <c r="AU134" s="223" t="s">
        <v>129</v>
      </c>
      <c r="AV134" s="12" t="s">
        <v>85</v>
      </c>
      <c r="AW134" s="12" t="s">
        <v>39</v>
      </c>
      <c r="AX134" s="12" t="s">
        <v>76</v>
      </c>
      <c r="AY134" s="223" t="s">
        <v>163</v>
      </c>
    </row>
    <row r="135" spans="2:65" s="13" customFormat="1" ht="13.5">
      <c r="B135" s="224"/>
      <c r="C135" s="225"/>
      <c r="D135" s="214" t="s">
        <v>171</v>
      </c>
      <c r="E135" s="226" t="s">
        <v>21</v>
      </c>
      <c r="F135" s="227" t="s">
        <v>172</v>
      </c>
      <c r="G135" s="225"/>
      <c r="H135" s="228">
        <v>22.74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AT135" s="234" t="s">
        <v>171</v>
      </c>
      <c r="AU135" s="234" t="s">
        <v>129</v>
      </c>
      <c r="AV135" s="13" t="s">
        <v>169</v>
      </c>
      <c r="AW135" s="13" t="s">
        <v>39</v>
      </c>
      <c r="AX135" s="13" t="s">
        <v>83</v>
      </c>
      <c r="AY135" s="234" t="s">
        <v>163</v>
      </c>
    </row>
    <row r="136" spans="2:65" s="1" customFormat="1" ht="16.5" customHeight="1">
      <c r="B136" s="41"/>
      <c r="C136" s="235" t="s">
        <v>224</v>
      </c>
      <c r="D136" s="235" t="s">
        <v>173</v>
      </c>
      <c r="E136" s="236" t="s">
        <v>225</v>
      </c>
      <c r="F136" s="237" t="s">
        <v>226</v>
      </c>
      <c r="G136" s="238" t="s">
        <v>227</v>
      </c>
      <c r="H136" s="239">
        <v>0.34100000000000003</v>
      </c>
      <c r="I136" s="240"/>
      <c r="J136" s="241">
        <f>ROUND(I136*H136,2)</f>
        <v>0</v>
      </c>
      <c r="K136" s="237" t="s">
        <v>168</v>
      </c>
      <c r="L136" s="242"/>
      <c r="M136" s="243" t="s">
        <v>21</v>
      </c>
      <c r="N136" s="244" t="s">
        <v>47</v>
      </c>
      <c r="O136" s="42"/>
      <c r="P136" s="209">
        <f>O136*H136</f>
        <v>0</v>
      </c>
      <c r="Q136" s="209">
        <v>1E-3</v>
      </c>
      <c r="R136" s="209">
        <f>Q136*H136</f>
        <v>3.4100000000000005E-4</v>
      </c>
      <c r="S136" s="209">
        <v>0</v>
      </c>
      <c r="T136" s="210">
        <f>S136*H136</f>
        <v>0</v>
      </c>
      <c r="AR136" s="24" t="s">
        <v>177</v>
      </c>
      <c r="AT136" s="24" t="s">
        <v>173</v>
      </c>
      <c r="AU136" s="24" t="s">
        <v>129</v>
      </c>
      <c r="AY136" s="24" t="s">
        <v>163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24" t="s">
        <v>83</v>
      </c>
      <c r="BK136" s="211">
        <f>ROUND(I136*H136,2)</f>
        <v>0</v>
      </c>
      <c r="BL136" s="24" t="s">
        <v>169</v>
      </c>
      <c r="BM136" s="24" t="s">
        <v>228</v>
      </c>
    </row>
    <row r="137" spans="2:65" s="12" customFormat="1" ht="13.5">
      <c r="B137" s="212"/>
      <c r="C137" s="213"/>
      <c r="D137" s="214" t="s">
        <v>171</v>
      </c>
      <c r="E137" s="215" t="s">
        <v>21</v>
      </c>
      <c r="F137" s="216" t="s">
        <v>218</v>
      </c>
      <c r="G137" s="213"/>
      <c r="H137" s="217">
        <v>22.74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171</v>
      </c>
      <c r="AU137" s="223" t="s">
        <v>129</v>
      </c>
      <c r="AV137" s="12" t="s">
        <v>85</v>
      </c>
      <c r="AW137" s="12" t="s">
        <v>39</v>
      </c>
      <c r="AX137" s="12" t="s">
        <v>76</v>
      </c>
      <c r="AY137" s="223" t="s">
        <v>163</v>
      </c>
    </row>
    <row r="138" spans="2:65" s="13" customFormat="1" ht="13.5">
      <c r="B138" s="224"/>
      <c r="C138" s="225"/>
      <c r="D138" s="214" t="s">
        <v>171</v>
      </c>
      <c r="E138" s="226" t="s">
        <v>21</v>
      </c>
      <c r="F138" s="227" t="s">
        <v>172</v>
      </c>
      <c r="G138" s="225"/>
      <c r="H138" s="228">
        <v>22.74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AT138" s="234" t="s">
        <v>171</v>
      </c>
      <c r="AU138" s="234" t="s">
        <v>129</v>
      </c>
      <c r="AV138" s="13" t="s">
        <v>169</v>
      </c>
      <c r="AW138" s="13" t="s">
        <v>39</v>
      </c>
      <c r="AX138" s="13" t="s">
        <v>83</v>
      </c>
      <c r="AY138" s="234" t="s">
        <v>163</v>
      </c>
    </row>
    <row r="139" spans="2:65" s="12" customFormat="1" ht="13.5">
      <c r="B139" s="212"/>
      <c r="C139" s="213"/>
      <c r="D139" s="214" t="s">
        <v>171</v>
      </c>
      <c r="E139" s="213"/>
      <c r="F139" s="216" t="s">
        <v>229</v>
      </c>
      <c r="G139" s="213"/>
      <c r="H139" s="217">
        <v>0.34100000000000003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171</v>
      </c>
      <c r="AU139" s="223" t="s">
        <v>129</v>
      </c>
      <c r="AV139" s="12" t="s">
        <v>85</v>
      </c>
      <c r="AW139" s="12" t="s">
        <v>6</v>
      </c>
      <c r="AX139" s="12" t="s">
        <v>83</v>
      </c>
      <c r="AY139" s="223" t="s">
        <v>163</v>
      </c>
    </row>
    <row r="140" spans="2:65" s="1" customFormat="1" ht="16.5" customHeight="1">
      <c r="B140" s="41"/>
      <c r="C140" s="200" t="s">
        <v>230</v>
      </c>
      <c r="D140" s="200" t="s">
        <v>165</v>
      </c>
      <c r="E140" s="201" t="s">
        <v>231</v>
      </c>
      <c r="F140" s="202" t="s">
        <v>232</v>
      </c>
      <c r="G140" s="203" t="s">
        <v>98</v>
      </c>
      <c r="H140" s="204">
        <v>1.137</v>
      </c>
      <c r="I140" s="205"/>
      <c r="J140" s="206">
        <f>ROUND(I140*H140,2)</f>
        <v>0</v>
      </c>
      <c r="K140" s="202" t="s">
        <v>168</v>
      </c>
      <c r="L140" s="61"/>
      <c r="M140" s="207" t="s">
        <v>21</v>
      </c>
      <c r="N140" s="208" t="s">
        <v>47</v>
      </c>
      <c r="O140" s="42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AR140" s="24" t="s">
        <v>169</v>
      </c>
      <c r="AT140" s="24" t="s">
        <v>165</v>
      </c>
      <c r="AU140" s="24" t="s">
        <v>129</v>
      </c>
      <c r="AY140" s="24" t="s">
        <v>163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83</v>
      </c>
      <c r="BK140" s="211">
        <f>ROUND(I140*H140,2)</f>
        <v>0</v>
      </c>
      <c r="BL140" s="24" t="s">
        <v>169</v>
      </c>
      <c r="BM140" s="24" t="s">
        <v>233</v>
      </c>
    </row>
    <row r="141" spans="2:65" s="1" customFormat="1" ht="27">
      <c r="B141" s="41"/>
      <c r="C141" s="63"/>
      <c r="D141" s="214" t="s">
        <v>222</v>
      </c>
      <c r="E141" s="63"/>
      <c r="F141" s="255" t="s">
        <v>234</v>
      </c>
      <c r="G141" s="63"/>
      <c r="H141" s="63"/>
      <c r="I141" s="169"/>
      <c r="J141" s="63"/>
      <c r="K141" s="63"/>
      <c r="L141" s="61"/>
      <c r="M141" s="256"/>
      <c r="N141" s="42"/>
      <c r="O141" s="42"/>
      <c r="P141" s="42"/>
      <c r="Q141" s="42"/>
      <c r="R141" s="42"/>
      <c r="S141" s="42"/>
      <c r="T141" s="78"/>
      <c r="AT141" s="24" t="s">
        <v>222</v>
      </c>
      <c r="AU141" s="24" t="s">
        <v>129</v>
      </c>
    </row>
    <row r="142" spans="2:65" s="14" customFormat="1" ht="13.5">
      <c r="B142" s="245"/>
      <c r="C142" s="246"/>
      <c r="D142" s="214" t="s">
        <v>171</v>
      </c>
      <c r="E142" s="247" t="s">
        <v>21</v>
      </c>
      <c r="F142" s="248" t="s">
        <v>235</v>
      </c>
      <c r="G142" s="246"/>
      <c r="H142" s="247" t="s">
        <v>21</v>
      </c>
      <c r="I142" s="249"/>
      <c r="J142" s="246"/>
      <c r="K142" s="246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171</v>
      </c>
      <c r="AU142" s="254" t="s">
        <v>129</v>
      </c>
      <c r="AV142" s="14" t="s">
        <v>83</v>
      </c>
      <c r="AW142" s="14" t="s">
        <v>39</v>
      </c>
      <c r="AX142" s="14" t="s">
        <v>76</v>
      </c>
      <c r="AY142" s="254" t="s">
        <v>163</v>
      </c>
    </row>
    <row r="143" spans="2:65" s="12" customFormat="1" ht="13.5">
      <c r="B143" s="212"/>
      <c r="C143" s="213"/>
      <c r="D143" s="214" t="s">
        <v>171</v>
      </c>
      <c r="E143" s="215" t="s">
        <v>21</v>
      </c>
      <c r="F143" s="216" t="s">
        <v>236</v>
      </c>
      <c r="G143" s="213"/>
      <c r="H143" s="217">
        <v>1.137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171</v>
      </c>
      <c r="AU143" s="223" t="s">
        <v>129</v>
      </c>
      <c r="AV143" s="12" t="s">
        <v>85</v>
      </c>
      <c r="AW143" s="12" t="s">
        <v>39</v>
      </c>
      <c r="AX143" s="12" t="s">
        <v>76</v>
      </c>
      <c r="AY143" s="223" t="s">
        <v>163</v>
      </c>
    </row>
    <row r="144" spans="2:65" s="13" customFormat="1" ht="13.5">
      <c r="B144" s="224"/>
      <c r="C144" s="225"/>
      <c r="D144" s="214" t="s">
        <v>171</v>
      </c>
      <c r="E144" s="226" t="s">
        <v>21</v>
      </c>
      <c r="F144" s="227" t="s">
        <v>172</v>
      </c>
      <c r="G144" s="225"/>
      <c r="H144" s="228">
        <v>1.137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171</v>
      </c>
      <c r="AU144" s="234" t="s">
        <v>129</v>
      </c>
      <c r="AV144" s="13" t="s">
        <v>169</v>
      </c>
      <c r="AW144" s="13" t="s">
        <v>39</v>
      </c>
      <c r="AX144" s="13" t="s">
        <v>83</v>
      </c>
      <c r="AY144" s="234" t="s">
        <v>163</v>
      </c>
    </row>
    <row r="145" spans="2:65" s="11" customFormat="1" ht="29.85" customHeight="1">
      <c r="B145" s="184"/>
      <c r="C145" s="185"/>
      <c r="D145" s="186" t="s">
        <v>75</v>
      </c>
      <c r="E145" s="198" t="s">
        <v>169</v>
      </c>
      <c r="F145" s="198" t="s">
        <v>237</v>
      </c>
      <c r="G145" s="185"/>
      <c r="H145" s="185"/>
      <c r="I145" s="188"/>
      <c r="J145" s="199">
        <f>BK145</f>
        <v>0</v>
      </c>
      <c r="K145" s="185"/>
      <c r="L145" s="190"/>
      <c r="M145" s="191"/>
      <c r="N145" s="192"/>
      <c r="O145" s="192"/>
      <c r="P145" s="193">
        <f>SUM(P146:P148)</f>
        <v>0</v>
      </c>
      <c r="Q145" s="192"/>
      <c r="R145" s="193">
        <f>SUM(R146:R148)</f>
        <v>1.4E-3</v>
      </c>
      <c r="S145" s="192"/>
      <c r="T145" s="194">
        <f>SUM(T146:T148)</f>
        <v>0</v>
      </c>
      <c r="AR145" s="195" t="s">
        <v>83</v>
      </c>
      <c r="AT145" s="196" t="s">
        <v>75</v>
      </c>
      <c r="AU145" s="196" t="s">
        <v>83</v>
      </c>
      <c r="AY145" s="195" t="s">
        <v>163</v>
      </c>
      <c r="BK145" s="197">
        <f>SUM(BK146:BK148)</f>
        <v>0</v>
      </c>
    </row>
    <row r="146" spans="2:65" s="1" customFormat="1" ht="25.5" customHeight="1">
      <c r="B146" s="41"/>
      <c r="C146" s="200" t="s">
        <v>238</v>
      </c>
      <c r="D146" s="200" t="s">
        <v>165</v>
      </c>
      <c r="E146" s="201" t="s">
        <v>239</v>
      </c>
      <c r="F146" s="202" t="s">
        <v>240</v>
      </c>
      <c r="G146" s="203" t="s">
        <v>106</v>
      </c>
      <c r="H146" s="204">
        <v>2.8</v>
      </c>
      <c r="I146" s="205"/>
      <c r="J146" s="206">
        <f>ROUND(I146*H146,2)</f>
        <v>0</v>
      </c>
      <c r="K146" s="202" t="s">
        <v>168</v>
      </c>
      <c r="L146" s="61"/>
      <c r="M146" s="207" t="s">
        <v>21</v>
      </c>
      <c r="N146" s="208" t="s">
        <v>47</v>
      </c>
      <c r="O146" s="42"/>
      <c r="P146" s="209">
        <f>O146*H146</f>
        <v>0</v>
      </c>
      <c r="Q146" s="209">
        <v>5.0000000000000001E-4</v>
      </c>
      <c r="R146" s="209">
        <f>Q146*H146</f>
        <v>1.4E-3</v>
      </c>
      <c r="S146" s="209">
        <v>0</v>
      </c>
      <c r="T146" s="210">
        <f>S146*H146</f>
        <v>0</v>
      </c>
      <c r="AR146" s="24" t="s">
        <v>169</v>
      </c>
      <c r="AT146" s="24" t="s">
        <v>165</v>
      </c>
      <c r="AU146" s="24" t="s">
        <v>85</v>
      </c>
      <c r="AY146" s="24" t="s">
        <v>163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24" t="s">
        <v>83</v>
      </c>
      <c r="BK146" s="211">
        <f>ROUND(I146*H146,2)</f>
        <v>0</v>
      </c>
      <c r="BL146" s="24" t="s">
        <v>169</v>
      </c>
      <c r="BM146" s="24" t="s">
        <v>241</v>
      </c>
    </row>
    <row r="147" spans="2:65" s="12" customFormat="1" ht="13.5">
      <c r="B147" s="212"/>
      <c r="C147" s="213"/>
      <c r="D147" s="214" t="s">
        <v>171</v>
      </c>
      <c r="E147" s="215" t="s">
        <v>21</v>
      </c>
      <c r="F147" s="216" t="s">
        <v>104</v>
      </c>
      <c r="G147" s="213"/>
      <c r="H147" s="217">
        <v>2.8</v>
      </c>
      <c r="I147" s="218"/>
      <c r="J147" s="213"/>
      <c r="K147" s="213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171</v>
      </c>
      <c r="AU147" s="223" t="s">
        <v>85</v>
      </c>
      <c r="AV147" s="12" t="s">
        <v>85</v>
      </c>
      <c r="AW147" s="12" t="s">
        <v>39</v>
      </c>
      <c r="AX147" s="12" t="s">
        <v>76</v>
      </c>
      <c r="AY147" s="223" t="s">
        <v>163</v>
      </c>
    </row>
    <row r="148" spans="2:65" s="13" customFormat="1" ht="13.5">
      <c r="B148" s="224"/>
      <c r="C148" s="225"/>
      <c r="D148" s="214" t="s">
        <v>171</v>
      </c>
      <c r="E148" s="226" t="s">
        <v>21</v>
      </c>
      <c r="F148" s="227" t="s">
        <v>172</v>
      </c>
      <c r="G148" s="225"/>
      <c r="H148" s="228">
        <v>2.8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171</v>
      </c>
      <c r="AU148" s="234" t="s">
        <v>85</v>
      </c>
      <c r="AV148" s="13" t="s">
        <v>169</v>
      </c>
      <c r="AW148" s="13" t="s">
        <v>39</v>
      </c>
      <c r="AX148" s="13" t="s">
        <v>83</v>
      </c>
      <c r="AY148" s="234" t="s">
        <v>163</v>
      </c>
    </row>
    <row r="149" spans="2:65" s="11" customFormat="1" ht="29.85" customHeight="1">
      <c r="B149" s="184"/>
      <c r="C149" s="185"/>
      <c r="D149" s="186" t="s">
        <v>75</v>
      </c>
      <c r="E149" s="198" t="s">
        <v>191</v>
      </c>
      <c r="F149" s="198" t="s">
        <v>242</v>
      </c>
      <c r="G149" s="185"/>
      <c r="H149" s="185"/>
      <c r="I149" s="188"/>
      <c r="J149" s="199">
        <f>BK149</f>
        <v>0</v>
      </c>
      <c r="K149" s="185"/>
      <c r="L149" s="190"/>
      <c r="M149" s="191"/>
      <c r="N149" s="192"/>
      <c r="O149" s="192"/>
      <c r="P149" s="193">
        <f>SUM(P150:P155)</f>
        <v>0</v>
      </c>
      <c r="Q149" s="192"/>
      <c r="R149" s="193">
        <f>SUM(R150:R155)</f>
        <v>0.57825000000000004</v>
      </c>
      <c r="S149" s="192"/>
      <c r="T149" s="194">
        <f>SUM(T150:T155)</f>
        <v>0</v>
      </c>
      <c r="AR149" s="195" t="s">
        <v>83</v>
      </c>
      <c r="AT149" s="196" t="s">
        <v>75</v>
      </c>
      <c r="AU149" s="196" t="s">
        <v>83</v>
      </c>
      <c r="AY149" s="195" t="s">
        <v>163</v>
      </c>
      <c r="BK149" s="197">
        <f>SUM(BK150:BK155)</f>
        <v>0</v>
      </c>
    </row>
    <row r="150" spans="2:65" s="1" customFormat="1" ht="25.5" customHeight="1">
      <c r="B150" s="41"/>
      <c r="C150" s="200" t="s">
        <v>10</v>
      </c>
      <c r="D150" s="200" t="s">
        <v>165</v>
      </c>
      <c r="E150" s="201" t="s">
        <v>243</v>
      </c>
      <c r="F150" s="202" t="s">
        <v>244</v>
      </c>
      <c r="G150" s="203" t="s">
        <v>125</v>
      </c>
      <c r="H150" s="204">
        <v>1</v>
      </c>
      <c r="I150" s="205"/>
      <c r="J150" s="206">
        <f>ROUND(I150*H150,2)</f>
        <v>0</v>
      </c>
      <c r="K150" s="202" t="s">
        <v>168</v>
      </c>
      <c r="L150" s="61"/>
      <c r="M150" s="207" t="s">
        <v>21</v>
      </c>
      <c r="N150" s="208" t="s">
        <v>47</v>
      </c>
      <c r="O150" s="42"/>
      <c r="P150" s="209">
        <f>O150*H150</f>
        <v>0</v>
      </c>
      <c r="Q150" s="209">
        <v>0.37080000000000002</v>
      </c>
      <c r="R150" s="209">
        <f>Q150*H150</f>
        <v>0.37080000000000002</v>
      </c>
      <c r="S150" s="209">
        <v>0</v>
      </c>
      <c r="T150" s="210">
        <f>S150*H150</f>
        <v>0</v>
      </c>
      <c r="AR150" s="24" t="s">
        <v>169</v>
      </c>
      <c r="AT150" s="24" t="s">
        <v>165</v>
      </c>
      <c r="AU150" s="24" t="s">
        <v>85</v>
      </c>
      <c r="AY150" s="24" t="s">
        <v>163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24" t="s">
        <v>83</v>
      </c>
      <c r="BK150" s="211">
        <f>ROUND(I150*H150,2)</f>
        <v>0</v>
      </c>
      <c r="BL150" s="24" t="s">
        <v>169</v>
      </c>
      <c r="BM150" s="24" t="s">
        <v>245</v>
      </c>
    </row>
    <row r="151" spans="2:65" s="12" customFormat="1" ht="13.5">
      <c r="B151" s="212"/>
      <c r="C151" s="213"/>
      <c r="D151" s="214" t="s">
        <v>171</v>
      </c>
      <c r="E151" s="215" t="s">
        <v>21</v>
      </c>
      <c r="F151" s="216" t="s">
        <v>123</v>
      </c>
      <c r="G151" s="213"/>
      <c r="H151" s="217">
        <v>1</v>
      </c>
      <c r="I151" s="218"/>
      <c r="J151" s="213"/>
      <c r="K151" s="213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171</v>
      </c>
      <c r="AU151" s="223" t="s">
        <v>85</v>
      </c>
      <c r="AV151" s="12" t="s">
        <v>85</v>
      </c>
      <c r="AW151" s="12" t="s">
        <v>39</v>
      </c>
      <c r="AX151" s="12" t="s">
        <v>76</v>
      </c>
      <c r="AY151" s="223" t="s">
        <v>163</v>
      </c>
    </row>
    <row r="152" spans="2:65" s="13" customFormat="1" ht="13.5">
      <c r="B152" s="224"/>
      <c r="C152" s="225"/>
      <c r="D152" s="214" t="s">
        <v>171</v>
      </c>
      <c r="E152" s="226" t="s">
        <v>21</v>
      </c>
      <c r="F152" s="227" t="s">
        <v>172</v>
      </c>
      <c r="G152" s="225"/>
      <c r="H152" s="228">
        <v>1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171</v>
      </c>
      <c r="AU152" s="234" t="s">
        <v>85</v>
      </c>
      <c r="AV152" s="13" t="s">
        <v>169</v>
      </c>
      <c r="AW152" s="13" t="s">
        <v>39</v>
      </c>
      <c r="AX152" s="13" t="s">
        <v>83</v>
      </c>
      <c r="AY152" s="234" t="s">
        <v>163</v>
      </c>
    </row>
    <row r="153" spans="2:65" s="1" customFormat="1" ht="25.5" customHeight="1">
      <c r="B153" s="41"/>
      <c r="C153" s="200" t="s">
        <v>113</v>
      </c>
      <c r="D153" s="200" t="s">
        <v>165</v>
      </c>
      <c r="E153" s="201" t="s">
        <v>246</v>
      </c>
      <c r="F153" s="202" t="s">
        <v>247</v>
      </c>
      <c r="G153" s="203" t="s">
        <v>125</v>
      </c>
      <c r="H153" s="204">
        <v>1</v>
      </c>
      <c r="I153" s="205"/>
      <c r="J153" s="206">
        <f>ROUND(I153*H153,2)</f>
        <v>0</v>
      </c>
      <c r="K153" s="202" t="s">
        <v>168</v>
      </c>
      <c r="L153" s="61"/>
      <c r="M153" s="207" t="s">
        <v>21</v>
      </c>
      <c r="N153" s="208" t="s">
        <v>47</v>
      </c>
      <c r="O153" s="42"/>
      <c r="P153" s="209">
        <f>O153*H153</f>
        <v>0</v>
      </c>
      <c r="Q153" s="209">
        <v>0.20745</v>
      </c>
      <c r="R153" s="209">
        <f>Q153*H153</f>
        <v>0.20745</v>
      </c>
      <c r="S153" s="209">
        <v>0</v>
      </c>
      <c r="T153" s="210">
        <f>S153*H153</f>
        <v>0</v>
      </c>
      <c r="AR153" s="24" t="s">
        <v>169</v>
      </c>
      <c r="AT153" s="24" t="s">
        <v>165</v>
      </c>
      <c r="AU153" s="24" t="s">
        <v>85</v>
      </c>
      <c r="AY153" s="24" t="s">
        <v>163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4" t="s">
        <v>83</v>
      </c>
      <c r="BK153" s="211">
        <f>ROUND(I153*H153,2)</f>
        <v>0</v>
      </c>
      <c r="BL153" s="24" t="s">
        <v>169</v>
      </c>
      <c r="BM153" s="24" t="s">
        <v>248</v>
      </c>
    </row>
    <row r="154" spans="2:65" s="12" customFormat="1" ht="13.5">
      <c r="B154" s="212"/>
      <c r="C154" s="213"/>
      <c r="D154" s="214" t="s">
        <v>171</v>
      </c>
      <c r="E154" s="215" t="s">
        <v>21</v>
      </c>
      <c r="F154" s="216" t="s">
        <v>123</v>
      </c>
      <c r="G154" s="213"/>
      <c r="H154" s="217">
        <v>1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171</v>
      </c>
      <c r="AU154" s="223" t="s">
        <v>85</v>
      </c>
      <c r="AV154" s="12" t="s">
        <v>85</v>
      </c>
      <c r="AW154" s="12" t="s">
        <v>39</v>
      </c>
      <c r="AX154" s="12" t="s">
        <v>76</v>
      </c>
      <c r="AY154" s="223" t="s">
        <v>163</v>
      </c>
    </row>
    <row r="155" spans="2:65" s="13" customFormat="1" ht="13.5">
      <c r="B155" s="224"/>
      <c r="C155" s="225"/>
      <c r="D155" s="214" t="s">
        <v>171</v>
      </c>
      <c r="E155" s="226" t="s">
        <v>21</v>
      </c>
      <c r="F155" s="227" t="s">
        <v>172</v>
      </c>
      <c r="G155" s="225"/>
      <c r="H155" s="228">
        <v>1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171</v>
      </c>
      <c r="AU155" s="234" t="s">
        <v>85</v>
      </c>
      <c r="AV155" s="13" t="s">
        <v>169</v>
      </c>
      <c r="AW155" s="13" t="s">
        <v>39</v>
      </c>
      <c r="AX155" s="13" t="s">
        <v>83</v>
      </c>
      <c r="AY155" s="234" t="s">
        <v>163</v>
      </c>
    </row>
    <row r="156" spans="2:65" s="11" customFormat="1" ht="29.85" customHeight="1">
      <c r="B156" s="184"/>
      <c r="C156" s="185"/>
      <c r="D156" s="186" t="s">
        <v>75</v>
      </c>
      <c r="E156" s="198" t="s">
        <v>208</v>
      </c>
      <c r="F156" s="198" t="s">
        <v>249</v>
      </c>
      <c r="G156" s="185"/>
      <c r="H156" s="185"/>
      <c r="I156" s="188"/>
      <c r="J156" s="199">
        <f>BK156</f>
        <v>0</v>
      </c>
      <c r="K156" s="185"/>
      <c r="L156" s="190"/>
      <c r="M156" s="191"/>
      <c r="N156" s="192"/>
      <c r="O156" s="192"/>
      <c r="P156" s="193">
        <f>P157+SUM(P158:P192)</f>
        <v>0</v>
      </c>
      <c r="Q156" s="192"/>
      <c r="R156" s="193">
        <f>R157+SUM(R158:R192)</f>
        <v>0</v>
      </c>
      <c r="S156" s="192"/>
      <c r="T156" s="194">
        <f>T157+SUM(T158:T192)</f>
        <v>14.723574999999999</v>
      </c>
      <c r="AR156" s="195" t="s">
        <v>83</v>
      </c>
      <c r="AT156" s="196" t="s">
        <v>75</v>
      </c>
      <c r="AU156" s="196" t="s">
        <v>83</v>
      </c>
      <c r="AY156" s="195" t="s">
        <v>163</v>
      </c>
      <c r="BK156" s="197">
        <f>BK157+SUM(BK158:BK192)</f>
        <v>0</v>
      </c>
    </row>
    <row r="157" spans="2:65" s="1" customFormat="1" ht="38.25" customHeight="1">
      <c r="B157" s="41"/>
      <c r="C157" s="200" t="s">
        <v>250</v>
      </c>
      <c r="D157" s="200" t="s">
        <v>165</v>
      </c>
      <c r="E157" s="201" t="s">
        <v>251</v>
      </c>
      <c r="F157" s="202" t="s">
        <v>252</v>
      </c>
      <c r="G157" s="203" t="s">
        <v>110</v>
      </c>
      <c r="H157" s="204">
        <v>15</v>
      </c>
      <c r="I157" s="205"/>
      <c r="J157" s="206">
        <f>ROUND(I157*H157,2)</f>
        <v>0</v>
      </c>
      <c r="K157" s="202" t="s">
        <v>21</v>
      </c>
      <c r="L157" s="61"/>
      <c r="M157" s="207" t="s">
        <v>21</v>
      </c>
      <c r="N157" s="208" t="s">
        <v>47</v>
      </c>
      <c r="O157" s="42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AR157" s="24" t="s">
        <v>169</v>
      </c>
      <c r="AT157" s="24" t="s">
        <v>165</v>
      </c>
      <c r="AU157" s="24" t="s">
        <v>85</v>
      </c>
      <c r="AY157" s="24" t="s">
        <v>163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24" t="s">
        <v>83</v>
      </c>
      <c r="BK157" s="211">
        <f>ROUND(I157*H157,2)</f>
        <v>0</v>
      </c>
      <c r="BL157" s="24" t="s">
        <v>169</v>
      </c>
      <c r="BM157" s="24" t="s">
        <v>253</v>
      </c>
    </row>
    <row r="158" spans="2:65" s="12" customFormat="1" ht="13.5">
      <c r="B158" s="212"/>
      <c r="C158" s="213"/>
      <c r="D158" s="214" t="s">
        <v>171</v>
      </c>
      <c r="E158" s="215" t="s">
        <v>21</v>
      </c>
      <c r="F158" s="216" t="s">
        <v>108</v>
      </c>
      <c r="G158" s="213"/>
      <c r="H158" s="217">
        <v>15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171</v>
      </c>
      <c r="AU158" s="223" t="s">
        <v>85</v>
      </c>
      <c r="AV158" s="12" t="s">
        <v>85</v>
      </c>
      <c r="AW158" s="12" t="s">
        <v>39</v>
      </c>
      <c r="AX158" s="12" t="s">
        <v>76</v>
      </c>
      <c r="AY158" s="223" t="s">
        <v>163</v>
      </c>
    </row>
    <row r="159" spans="2:65" s="13" customFormat="1" ht="13.5">
      <c r="B159" s="224"/>
      <c r="C159" s="225"/>
      <c r="D159" s="214" t="s">
        <v>171</v>
      </c>
      <c r="E159" s="226" t="s">
        <v>21</v>
      </c>
      <c r="F159" s="227" t="s">
        <v>172</v>
      </c>
      <c r="G159" s="225"/>
      <c r="H159" s="228">
        <v>15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171</v>
      </c>
      <c r="AU159" s="234" t="s">
        <v>85</v>
      </c>
      <c r="AV159" s="13" t="s">
        <v>169</v>
      </c>
      <c r="AW159" s="13" t="s">
        <v>39</v>
      </c>
      <c r="AX159" s="13" t="s">
        <v>83</v>
      </c>
      <c r="AY159" s="234" t="s">
        <v>163</v>
      </c>
    </row>
    <row r="160" spans="2:65" s="1" customFormat="1" ht="16.5" customHeight="1">
      <c r="B160" s="41"/>
      <c r="C160" s="235" t="s">
        <v>206</v>
      </c>
      <c r="D160" s="235" t="s">
        <v>173</v>
      </c>
      <c r="E160" s="236" t="s">
        <v>254</v>
      </c>
      <c r="F160" s="237" t="s">
        <v>255</v>
      </c>
      <c r="G160" s="238" t="s">
        <v>110</v>
      </c>
      <c r="H160" s="239">
        <v>15</v>
      </c>
      <c r="I160" s="240"/>
      <c r="J160" s="241">
        <f>ROUND(I160*H160,2)</f>
        <v>0</v>
      </c>
      <c r="K160" s="237" t="s">
        <v>21</v>
      </c>
      <c r="L160" s="242"/>
      <c r="M160" s="243" t="s">
        <v>21</v>
      </c>
      <c r="N160" s="244" t="s">
        <v>47</v>
      </c>
      <c r="O160" s="42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AR160" s="24" t="s">
        <v>177</v>
      </c>
      <c r="AT160" s="24" t="s">
        <v>173</v>
      </c>
      <c r="AU160" s="24" t="s">
        <v>85</v>
      </c>
      <c r="AY160" s="24" t="s">
        <v>163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24" t="s">
        <v>83</v>
      </c>
      <c r="BK160" s="211">
        <f>ROUND(I160*H160,2)</f>
        <v>0</v>
      </c>
      <c r="BL160" s="24" t="s">
        <v>169</v>
      </c>
      <c r="BM160" s="24" t="s">
        <v>256</v>
      </c>
    </row>
    <row r="161" spans="2:65" s="14" customFormat="1" ht="13.5">
      <c r="B161" s="245"/>
      <c r="C161" s="246"/>
      <c r="D161" s="214" t="s">
        <v>171</v>
      </c>
      <c r="E161" s="247" t="s">
        <v>21</v>
      </c>
      <c r="F161" s="248" t="s">
        <v>190</v>
      </c>
      <c r="G161" s="246"/>
      <c r="H161" s="247" t="s">
        <v>21</v>
      </c>
      <c r="I161" s="249"/>
      <c r="J161" s="246"/>
      <c r="K161" s="246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171</v>
      </c>
      <c r="AU161" s="254" t="s">
        <v>85</v>
      </c>
      <c r="AV161" s="14" t="s">
        <v>83</v>
      </c>
      <c r="AW161" s="14" t="s">
        <v>39</v>
      </c>
      <c r="AX161" s="14" t="s">
        <v>76</v>
      </c>
      <c r="AY161" s="254" t="s">
        <v>163</v>
      </c>
    </row>
    <row r="162" spans="2:65" s="12" customFormat="1" ht="13.5">
      <c r="B162" s="212"/>
      <c r="C162" s="213"/>
      <c r="D162" s="214" t="s">
        <v>171</v>
      </c>
      <c r="E162" s="215" t="s">
        <v>108</v>
      </c>
      <c r="F162" s="216" t="s">
        <v>10</v>
      </c>
      <c r="G162" s="213"/>
      <c r="H162" s="217">
        <v>15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171</v>
      </c>
      <c r="AU162" s="223" t="s">
        <v>85</v>
      </c>
      <c r="AV162" s="12" t="s">
        <v>85</v>
      </c>
      <c r="AW162" s="12" t="s">
        <v>39</v>
      </c>
      <c r="AX162" s="12" t="s">
        <v>76</v>
      </c>
      <c r="AY162" s="223" t="s">
        <v>163</v>
      </c>
    </row>
    <row r="163" spans="2:65" s="13" customFormat="1" ht="13.5">
      <c r="B163" s="224"/>
      <c r="C163" s="225"/>
      <c r="D163" s="214" t="s">
        <v>171</v>
      </c>
      <c r="E163" s="226" t="s">
        <v>21</v>
      </c>
      <c r="F163" s="227" t="s">
        <v>172</v>
      </c>
      <c r="G163" s="225"/>
      <c r="H163" s="228">
        <v>15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171</v>
      </c>
      <c r="AU163" s="234" t="s">
        <v>85</v>
      </c>
      <c r="AV163" s="13" t="s">
        <v>169</v>
      </c>
      <c r="AW163" s="13" t="s">
        <v>39</v>
      </c>
      <c r="AX163" s="13" t="s">
        <v>83</v>
      </c>
      <c r="AY163" s="234" t="s">
        <v>163</v>
      </c>
    </row>
    <row r="164" spans="2:65" s="1" customFormat="1" ht="38.25" customHeight="1">
      <c r="B164" s="41"/>
      <c r="C164" s="200" t="s">
        <v>257</v>
      </c>
      <c r="D164" s="200" t="s">
        <v>165</v>
      </c>
      <c r="E164" s="201" t="s">
        <v>258</v>
      </c>
      <c r="F164" s="202" t="s">
        <v>259</v>
      </c>
      <c r="G164" s="203" t="s">
        <v>110</v>
      </c>
      <c r="H164" s="204">
        <v>16</v>
      </c>
      <c r="I164" s="205"/>
      <c r="J164" s="206">
        <f>ROUND(I164*H164,2)</f>
        <v>0</v>
      </c>
      <c r="K164" s="202" t="s">
        <v>21</v>
      </c>
      <c r="L164" s="61"/>
      <c r="M164" s="207" t="s">
        <v>21</v>
      </c>
      <c r="N164" s="208" t="s">
        <v>47</v>
      </c>
      <c r="O164" s="42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AR164" s="24" t="s">
        <v>169</v>
      </c>
      <c r="AT164" s="24" t="s">
        <v>165</v>
      </c>
      <c r="AU164" s="24" t="s">
        <v>85</v>
      </c>
      <c r="AY164" s="24" t="s">
        <v>163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24" t="s">
        <v>83</v>
      </c>
      <c r="BK164" s="211">
        <f>ROUND(I164*H164,2)</f>
        <v>0</v>
      </c>
      <c r="BL164" s="24" t="s">
        <v>169</v>
      </c>
      <c r="BM164" s="24" t="s">
        <v>260</v>
      </c>
    </row>
    <row r="165" spans="2:65" s="12" customFormat="1" ht="13.5">
      <c r="B165" s="212"/>
      <c r="C165" s="213"/>
      <c r="D165" s="214" t="s">
        <v>171</v>
      </c>
      <c r="E165" s="215" t="s">
        <v>21</v>
      </c>
      <c r="F165" s="216" t="s">
        <v>111</v>
      </c>
      <c r="G165" s="213"/>
      <c r="H165" s="217">
        <v>16</v>
      </c>
      <c r="I165" s="218"/>
      <c r="J165" s="213"/>
      <c r="K165" s="213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171</v>
      </c>
      <c r="AU165" s="223" t="s">
        <v>85</v>
      </c>
      <c r="AV165" s="12" t="s">
        <v>85</v>
      </c>
      <c r="AW165" s="12" t="s">
        <v>39</v>
      </c>
      <c r="AX165" s="12" t="s">
        <v>76</v>
      </c>
      <c r="AY165" s="223" t="s">
        <v>163</v>
      </c>
    </row>
    <row r="166" spans="2:65" s="13" customFormat="1" ht="13.5">
      <c r="B166" s="224"/>
      <c r="C166" s="225"/>
      <c r="D166" s="214" t="s">
        <v>171</v>
      </c>
      <c r="E166" s="226" t="s">
        <v>21</v>
      </c>
      <c r="F166" s="227" t="s">
        <v>172</v>
      </c>
      <c r="G166" s="225"/>
      <c r="H166" s="228">
        <v>16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171</v>
      </c>
      <c r="AU166" s="234" t="s">
        <v>85</v>
      </c>
      <c r="AV166" s="13" t="s">
        <v>169</v>
      </c>
      <c r="AW166" s="13" t="s">
        <v>39</v>
      </c>
      <c r="AX166" s="13" t="s">
        <v>83</v>
      </c>
      <c r="AY166" s="234" t="s">
        <v>163</v>
      </c>
    </row>
    <row r="167" spans="2:65" s="1" customFormat="1" ht="25.5" customHeight="1">
      <c r="B167" s="41"/>
      <c r="C167" s="235" t="s">
        <v>261</v>
      </c>
      <c r="D167" s="235" t="s">
        <v>173</v>
      </c>
      <c r="E167" s="236" t="s">
        <v>262</v>
      </c>
      <c r="F167" s="237" t="s">
        <v>263</v>
      </c>
      <c r="G167" s="238" t="s">
        <v>110</v>
      </c>
      <c r="H167" s="239">
        <v>16</v>
      </c>
      <c r="I167" s="240"/>
      <c r="J167" s="241">
        <f>ROUND(I167*H167,2)</f>
        <v>0</v>
      </c>
      <c r="K167" s="237" t="s">
        <v>21</v>
      </c>
      <c r="L167" s="242"/>
      <c r="M167" s="243" t="s">
        <v>21</v>
      </c>
      <c r="N167" s="244" t="s">
        <v>47</v>
      </c>
      <c r="O167" s="42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AR167" s="24" t="s">
        <v>177</v>
      </c>
      <c r="AT167" s="24" t="s">
        <v>173</v>
      </c>
      <c r="AU167" s="24" t="s">
        <v>85</v>
      </c>
      <c r="AY167" s="24" t="s">
        <v>163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24" t="s">
        <v>83</v>
      </c>
      <c r="BK167" s="211">
        <f>ROUND(I167*H167,2)</f>
        <v>0</v>
      </c>
      <c r="BL167" s="24" t="s">
        <v>169</v>
      </c>
      <c r="BM167" s="24" t="s">
        <v>264</v>
      </c>
    </row>
    <row r="168" spans="2:65" s="14" customFormat="1" ht="13.5">
      <c r="B168" s="245"/>
      <c r="C168" s="246"/>
      <c r="D168" s="214" t="s">
        <v>171</v>
      </c>
      <c r="E168" s="247" t="s">
        <v>21</v>
      </c>
      <c r="F168" s="248" t="s">
        <v>190</v>
      </c>
      <c r="G168" s="246"/>
      <c r="H168" s="247" t="s">
        <v>21</v>
      </c>
      <c r="I168" s="249"/>
      <c r="J168" s="246"/>
      <c r="K168" s="246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171</v>
      </c>
      <c r="AU168" s="254" t="s">
        <v>85</v>
      </c>
      <c r="AV168" s="14" t="s">
        <v>83</v>
      </c>
      <c r="AW168" s="14" t="s">
        <v>39</v>
      </c>
      <c r="AX168" s="14" t="s">
        <v>76</v>
      </c>
      <c r="AY168" s="254" t="s">
        <v>163</v>
      </c>
    </row>
    <row r="169" spans="2:65" s="12" customFormat="1" ht="13.5">
      <c r="B169" s="212"/>
      <c r="C169" s="213"/>
      <c r="D169" s="214" t="s">
        <v>171</v>
      </c>
      <c r="E169" s="215" t="s">
        <v>111</v>
      </c>
      <c r="F169" s="216" t="s">
        <v>113</v>
      </c>
      <c r="G169" s="213"/>
      <c r="H169" s="217">
        <v>16</v>
      </c>
      <c r="I169" s="218"/>
      <c r="J169" s="213"/>
      <c r="K169" s="213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171</v>
      </c>
      <c r="AU169" s="223" t="s">
        <v>85</v>
      </c>
      <c r="AV169" s="12" t="s">
        <v>85</v>
      </c>
      <c r="AW169" s="12" t="s">
        <v>39</v>
      </c>
      <c r="AX169" s="12" t="s">
        <v>76</v>
      </c>
      <c r="AY169" s="223" t="s">
        <v>163</v>
      </c>
    </row>
    <row r="170" spans="2:65" s="13" customFormat="1" ht="13.5">
      <c r="B170" s="224"/>
      <c r="C170" s="225"/>
      <c r="D170" s="214" t="s">
        <v>171</v>
      </c>
      <c r="E170" s="226" t="s">
        <v>21</v>
      </c>
      <c r="F170" s="227" t="s">
        <v>172</v>
      </c>
      <c r="G170" s="225"/>
      <c r="H170" s="228">
        <v>16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171</v>
      </c>
      <c r="AU170" s="234" t="s">
        <v>85</v>
      </c>
      <c r="AV170" s="13" t="s">
        <v>169</v>
      </c>
      <c r="AW170" s="13" t="s">
        <v>39</v>
      </c>
      <c r="AX170" s="13" t="s">
        <v>83</v>
      </c>
      <c r="AY170" s="234" t="s">
        <v>163</v>
      </c>
    </row>
    <row r="171" spans="2:65" s="1" customFormat="1" ht="16.5" customHeight="1">
      <c r="B171" s="41"/>
      <c r="C171" s="200" t="s">
        <v>9</v>
      </c>
      <c r="D171" s="200" t="s">
        <v>165</v>
      </c>
      <c r="E171" s="201" t="s">
        <v>265</v>
      </c>
      <c r="F171" s="202" t="s">
        <v>266</v>
      </c>
      <c r="G171" s="203" t="s">
        <v>110</v>
      </c>
      <c r="H171" s="204">
        <v>16</v>
      </c>
      <c r="I171" s="205"/>
      <c r="J171" s="206">
        <f>ROUND(I171*H171,2)</f>
        <v>0</v>
      </c>
      <c r="K171" s="202" t="s">
        <v>21</v>
      </c>
      <c r="L171" s="61"/>
      <c r="M171" s="207" t="s">
        <v>21</v>
      </c>
      <c r="N171" s="208" t="s">
        <v>47</v>
      </c>
      <c r="O171" s="42"/>
      <c r="P171" s="209">
        <f>O171*H171</f>
        <v>0</v>
      </c>
      <c r="Q171" s="209">
        <v>0</v>
      </c>
      <c r="R171" s="209">
        <f>Q171*H171</f>
        <v>0</v>
      </c>
      <c r="S171" s="209">
        <v>0</v>
      </c>
      <c r="T171" s="210">
        <f>S171*H171</f>
        <v>0</v>
      </c>
      <c r="AR171" s="24" t="s">
        <v>169</v>
      </c>
      <c r="AT171" s="24" t="s">
        <v>165</v>
      </c>
      <c r="AU171" s="24" t="s">
        <v>85</v>
      </c>
      <c r="AY171" s="24" t="s">
        <v>163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24" t="s">
        <v>83</v>
      </c>
      <c r="BK171" s="211">
        <f>ROUND(I171*H171,2)</f>
        <v>0</v>
      </c>
      <c r="BL171" s="24" t="s">
        <v>169</v>
      </c>
      <c r="BM171" s="24" t="s">
        <v>267</v>
      </c>
    </row>
    <row r="172" spans="2:65" s="12" customFormat="1" ht="13.5">
      <c r="B172" s="212"/>
      <c r="C172" s="213"/>
      <c r="D172" s="214" t="s">
        <v>171</v>
      </c>
      <c r="E172" s="215" t="s">
        <v>21</v>
      </c>
      <c r="F172" s="216" t="s">
        <v>114</v>
      </c>
      <c r="G172" s="213"/>
      <c r="H172" s="217">
        <v>16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171</v>
      </c>
      <c r="AU172" s="223" t="s">
        <v>85</v>
      </c>
      <c r="AV172" s="12" t="s">
        <v>85</v>
      </c>
      <c r="AW172" s="12" t="s">
        <v>39</v>
      </c>
      <c r="AX172" s="12" t="s">
        <v>76</v>
      </c>
      <c r="AY172" s="223" t="s">
        <v>163</v>
      </c>
    </row>
    <row r="173" spans="2:65" s="13" customFormat="1" ht="13.5">
      <c r="B173" s="224"/>
      <c r="C173" s="225"/>
      <c r="D173" s="214" t="s">
        <v>171</v>
      </c>
      <c r="E173" s="226" t="s">
        <v>21</v>
      </c>
      <c r="F173" s="227" t="s">
        <v>172</v>
      </c>
      <c r="G173" s="225"/>
      <c r="H173" s="228">
        <v>16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171</v>
      </c>
      <c r="AU173" s="234" t="s">
        <v>85</v>
      </c>
      <c r="AV173" s="13" t="s">
        <v>169</v>
      </c>
      <c r="AW173" s="13" t="s">
        <v>39</v>
      </c>
      <c r="AX173" s="13" t="s">
        <v>83</v>
      </c>
      <c r="AY173" s="234" t="s">
        <v>163</v>
      </c>
    </row>
    <row r="174" spans="2:65" s="1" customFormat="1" ht="25.5" customHeight="1">
      <c r="B174" s="41"/>
      <c r="C174" s="235" t="s">
        <v>268</v>
      </c>
      <c r="D174" s="235" t="s">
        <v>173</v>
      </c>
      <c r="E174" s="236" t="s">
        <v>269</v>
      </c>
      <c r="F174" s="237" t="s">
        <v>270</v>
      </c>
      <c r="G174" s="238" t="s">
        <v>110</v>
      </c>
      <c r="H174" s="239">
        <v>16</v>
      </c>
      <c r="I174" s="240"/>
      <c r="J174" s="241">
        <f>ROUND(I174*H174,2)</f>
        <v>0</v>
      </c>
      <c r="K174" s="237" t="s">
        <v>21</v>
      </c>
      <c r="L174" s="242"/>
      <c r="M174" s="243" t="s">
        <v>21</v>
      </c>
      <c r="N174" s="244" t="s">
        <v>47</v>
      </c>
      <c r="O174" s="42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AR174" s="24" t="s">
        <v>177</v>
      </c>
      <c r="AT174" s="24" t="s">
        <v>173</v>
      </c>
      <c r="AU174" s="24" t="s">
        <v>85</v>
      </c>
      <c r="AY174" s="24" t="s">
        <v>163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24" t="s">
        <v>83</v>
      </c>
      <c r="BK174" s="211">
        <f>ROUND(I174*H174,2)</f>
        <v>0</v>
      </c>
      <c r="BL174" s="24" t="s">
        <v>169</v>
      </c>
      <c r="BM174" s="24" t="s">
        <v>271</v>
      </c>
    </row>
    <row r="175" spans="2:65" s="14" customFormat="1" ht="13.5">
      <c r="B175" s="245"/>
      <c r="C175" s="246"/>
      <c r="D175" s="214" t="s">
        <v>171</v>
      </c>
      <c r="E175" s="247" t="s">
        <v>21</v>
      </c>
      <c r="F175" s="248" t="s">
        <v>190</v>
      </c>
      <c r="G175" s="246"/>
      <c r="H175" s="247" t="s">
        <v>21</v>
      </c>
      <c r="I175" s="249"/>
      <c r="J175" s="246"/>
      <c r="K175" s="246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171</v>
      </c>
      <c r="AU175" s="254" t="s">
        <v>85</v>
      </c>
      <c r="AV175" s="14" t="s">
        <v>83</v>
      </c>
      <c r="AW175" s="14" t="s">
        <v>39</v>
      </c>
      <c r="AX175" s="14" t="s">
        <v>76</v>
      </c>
      <c r="AY175" s="254" t="s">
        <v>163</v>
      </c>
    </row>
    <row r="176" spans="2:65" s="12" customFormat="1" ht="13.5">
      <c r="B176" s="212"/>
      <c r="C176" s="213"/>
      <c r="D176" s="214" t="s">
        <v>171</v>
      </c>
      <c r="E176" s="215" t="s">
        <v>114</v>
      </c>
      <c r="F176" s="216" t="s">
        <v>113</v>
      </c>
      <c r="G176" s="213"/>
      <c r="H176" s="217">
        <v>16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171</v>
      </c>
      <c r="AU176" s="223" t="s">
        <v>85</v>
      </c>
      <c r="AV176" s="12" t="s">
        <v>85</v>
      </c>
      <c r="AW176" s="12" t="s">
        <v>39</v>
      </c>
      <c r="AX176" s="12" t="s">
        <v>76</v>
      </c>
      <c r="AY176" s="223" t="s">
        <v>163</v>
      </c>
    </row>
    <row r="177" spans="2:65" s="13" customFormat="1" ht="13.5">
      <c r="B177" s="224"/>
      <c r="C177" s="225"/>
      <c r="D177" s="214" t="s">
        <v>171</v>
      </c>
      <c r="E177" s="226" t="s">
        <v>21</v>
      </c>
      <c r="F177" s="227" t="s">
        <v>172</v>
      </c>
      <c r="G177" s="225"/>
      <c r="H177" s="228">
        <v>16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171</v>
      </c>
      <c r="AU177" s="234" t="s">
        <v>85</v>
      </c>
      <c r="AV177" s="13" t="s">
        <v>169</v>
      </c>
      <c r="AW177" s="13" t="s">
        <v>39</v>
      </c>
      <c r="AX177" s="13" t="s">
        <v>83</v>
      </c>
      <c r="AY177" s="234" t="s">
        <v>163</v>
      </c>
    </row>
    <row r="178" spans="2:65" s="1" customFormat="1" ht="38.25" customHeight="1">
      <c r="B178" s="41"/>
      <c r="C178" s="200" t="s">
        <v>272</v>
      </c>
      <c r="D178" s="200" t="s">
        <v>165</v>
      </c>
      <c r="E178" s="201" t="s">
        <v>273</v>
      </c>
      <c r="F178" s="202" t="s">
        <v>274</v>
      </c>
      <c r="G178" s="203" t="s">
        <v>110</v>
      </c>
      <c r="H178" s="204">
        <v>1</v>
      </c>
      <c r="I178" s="205"/>
      <c r="J178" s="206">
        <f>ROUND(I178*H178,2)</f>
        <v>0</v>
      </c>
      <c r="K178" s="202" t="s">
        <v>21</v>
      </c>
      <c r="L178" s="61"/>
      <c r="M178" s="207" t="s">
        <v>21</v>
      </c>
      <c r="N178" s="208" t="s">
        <v>47</v>
      </c>
      <c r="O178" s="42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AR178" s="24" t="s">
        <v>169</v>
      </c>
      <c r="AT178" s="24" t="s">
        <v>165</v>
      </c>
      <c r="AU178" s="24" t="s">
        <v>85</v>
      </c>
      <c r="AY178" s="24" t="s">
        <v>163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24" t="s">
        <v>83</v>
      </c>
      <c r="BK178" s="211">
        <f>ROUND(I178*H178,2)</f>
        <v>0</v>
      </c>
      <c r="BL178" s="24" t="s">
        <v>169</v>
      </c>
      <c r="BM178" s="24" t="s">
        <v>275</v>
      </c>
    </row>
    <row r="179" spans="2:65" s="12" customFormat="1" ht="13.5">
      <c r="B179" s="212"/>
      <c r="C179" s="213"/>
      <c r="D179" s="214" t="s">
        <v>171</v>
      </c>
      <c r="E179" s="215" t="s">
        <v>21</v>
      </c>
      <c r="F179" s="216" t="s">
        <v>117</v>
      </c>
      <c r="G179" s="213"/>
      <c r="H179" s="217">
        <v>1</v>
      </c>
      <c r="I179" s="218"/>
      <c r="J179" s="213"/>
      <c r="K179" s="213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171</v>
      </c>
      <c r="AU179" s="223" t="s">
        <v>85</v>
      </c>
      <c r="AV179" s="12" t="s">
        <v>85</v>
      </c>
      <c r="AW179" s="12" t="s">
        <v>39</v>
      </c>
      <c r="AX179" s="12" t="s">
        <v>76</v>
      </c>
      <c r="AY179" s="223" t="s">
        <v>163</v>
      </c>
    </row>
    <row r="180" spans="2:65" s="13" customFormat="1" ht="13.5">
      <c r="B180" s="224"/>
      <c r="C180" s="225"/>
      <c r="D180" s="214" t="s">
        <v>171</v>
      </c>
      <c r="E180" s="226" t="s">
        <v>21</v>
      </c>
      <c r="F180" s="227" t="s">
        <v>172</v>
      </c>
      <c r="G180" s="225"/>
      <c r="H180" s="228">
        <v>1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171</v>
      </c>
      <c r="AU180" s="234" t="s">
        <v>85</v>
      </c>
      <c r="AV180" s="13" t="s">
        <v>169</v>
      </c>
      <c r="AW180" s="13" t="s">
        <v>39</v>
      </c>
      <c r="AX180" s="13" t="s">
        <v>83</v>
      </c>
      <c r="AY180" s="234" t="s">
        <v>163</v>
      </c>
    </row>
    <row r="181" spans="2:65" s="1" customFormat="1" ht="51" customHeight="1">
      <c r="B181" s="41"/>
      <c r="C181" s="235" t="s">
        <v>276</v>
      </c>
      <c r="D181" s="235" t="s">
        <v>173</v>
      </c>
      <c r="E181" s="236" t="s">
        <v>277</v>
      </c>
      <c r="F181" s="237" t="s">
        <v>278</v>
      </c>
      <c r="G181" s="238" t="s">
        <v>110</v>
      </c>
      <c r="H181" s="239">
        <v>1</v>
      </c>
      <c r="I181" s="240"/>
      <c r="J181" s="241">
        <f>ROUND(I181*H181,2)</f>
        <v>0</v>
      </c>
      <c r="K181" s="237" t="s">
        <v>21</v>
      </c>
      <c r="L181" s="242"/>
      <c r="M181" s="243" t="s">
        <v>21</v>
      </c>
      <c r="N181" s="244" t="s">
        <v>47</v>
      </c>
      <c r="O181" s="42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AR181" s="24" t="s">
        <v>177</v>
      </c>
      <c r="AT181" s="24" t="s">
        <v>173</v>
      </c>
      <c r="AU181" s="24" t="s">
        <v>85</v>
      </c>
      <c r="AY181" s="24" t="s">
        <v>163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24" t="s">
        <v>83</v>
      </c>
      <c r="BK181" s="211">
        <f>ROUND(I181*H181,2)</f>
        <v>0</v>
      </c>
      <c r="BL181" s="24" t="s">
        <v>169</v>
      </c>
      <c r="BM181" s="24" t="s">
        <v>279</v>
      </c>
    </row>
    <row r="182" spans="2:65" s="14" customFormat="1" ht="13.5">
      <c r="B182" s="245"/>
      <c r="C182" s="246"/>
      <c r="D182" s="214" t="s">
        <v>171</v>
      </c>
      <c r="E182" s="247" t="s">
        <v>21</v>
      </c>
      <c r="F182" s="248" t="s">
        <v>190</v>
      </c>
      <c r="G182" s="246"/>
      <c r="H182" s="247" t="s">
        <v>21</v>
      </c>
      <c r="I182" s="249"/>
      <c r="J182" s="246"/>
      <c r="K182" s="246"/>
      <c r="L182" s="250"/>
      <c r="M182" s="251"/>
      <c r="N182" s="252"/>
      <c r="O182" s="252"/>
      <c r="P182" s="252"/>
      <c r="Q182" s="252"/>
      <c r="R182" s="252"/>
      <c r="S182" s="252"/>
      <c r="T182" s="253"/>
      <c r="AT182" s="254" t="s">
        <v>171</v>
      </c>
      <c r="AU182" s="254" t="s">
        <v>85</v>
      </c>
      <c r="AV182" s="14" t="s">
        <v>83</v>
      </c>
      <c r="AW182" s="14" t="s">
        <v>39</v>
      </c>
      <c r="AX182" s="14" t="s">
        <v>76</v>
      </c>
      <c r="AY182" s="254" t="s">
        <v>163</v>
      </c>
    </row>
    <row r="183" spans="2:65" s="12" customFormat="1" ht="13.5">
      <c r="B183" s="212"/>
      <c r="C183" s="213"/>
      <c r="D183" s="214" t="s">
        <v>171</v>
      </c>
      <c r="E183" s="215" t="s">
        <v>117</v>
      </c>
      <c r="F183" s="216" t="s">
        <v>83</v>
      </c>
      <c r="G183" s="213"/>
      <c r="H183" s="217">
        <v>1</v>
      </c>
      <c r="I183" s="218"/>
      <c r="J183" s="213"/>
      <c r="K183" s="213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171</v>
      </c>
      <c r="AU183" s="223" t="s">
        <v>85</v>
      </c>
      <c r="AV183" s="12" t="s">
        <v>85</v>
      </c>
      <c r="AW183" s="12" t="s">
        <v>39</v>
      </c>
      <c r="AX183" s="12" t="s">
        <v>76</v>
      </c>
      <c r="AY183" s="223" t="s">
        <v>163</v>
      </c>
    </row>
    <row r="184" spans="2:65" s="13" customFormat="1" ht="13.5">
      <c r="B184" s="224"/>
      <c r="C184" s="225"/>
      <c r="D184" s="214" t="s">
        <v>171</v>
      </c>
      <c r="E184" s="226" t="s">
        <v>21</v>
      </c>
      <c r="F184" s="227" t="s">
        <v>172</v>
      </c>
      <c r="G184" s="225"/>
      <c r="H184" s="228">
        <v>1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171</v>
      </c>
      <c r="AU184" s="234" t="s">
        <v>85</v>
      </c>
      <c r="AV184" s="13" t="s">
        <v>169</v>
      </c>
      <c r="AW184" s="13" t="s">
        <v>39</v>
      </c>
      <c r="AX184" s="13" t="s">
        <v>83</v>
      </c>
      <c r="AY184" s="234" t="s">
        <v>163</v>
      </c>
    </row>
    <row r="185" spans="2:65" s="1" customFormat="1" ht="38.25" customHeight="1">
      <c r="B185" s="41"/>
      <c r="C185" s="200" t="s">
        <v>280</v>
      </c>
      <c r="D185" s="200" t="s">
        <v>165</v>
      </c>
      <c r="E185" s="201" t="s">
        <v>281</v>
      </c>
      <c r="F185" s="202" t="s">
        <v>282</v>
      </c>
      <c r="G185" s="203" t="s">
        <v>110</v>
      </c>
      <c r="H185" s="204">
        <v>1</v>
      </c>
      <c r="I185" s="205"/>
      <c r="J185" s="206">
        <f>ROUND(I185*H185,2)</f>
        <v>0</v>
      </c>
      <c r="K185" s="202" t="s">
        <v>21</v>
      </c>
      <c r="L185" s="61"/>
      <c r="M185" s="207" t="s">
        <v>21</v>
      </c>
      <c r="N185" s="208" t="s">
        <v>47</v>
      </c>
      <c r="O185" s="42"/>
      <c r="P185" s="209">
        <f>O185*H185</f>
        <v>0</v>
      </c>
      <c r="Q185" s="209">
        <v>0</v>
      </c>
      <c r="R185" s="209">
        <f>Q185*H185</f>
        <v>0</v>
      </c>
      <c r="S185" s="209">
        <v>0</v>
      </c>
      <c r="T185" s="210">
        <f>S185*H185</f>
        <v>0</v>
      </c>
      <c r="AR185" s="24" t="s">
        <v>169</v>
      </c>
      <c r="AT185" s="24" t="s">
        <v>165</v>
      </c>
      <c r="AU185" s="24" t="s">
        <v>85</v>
      </c>
      <c r="AY185" s="24" t="s">
        <v>163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24" t="s">
        <v>83</v>
      </c>
      <c r="BK185" s="211">
        <f>ROUND(I185*H185,2)</f>
        <v>0</v>
      </c>
      <c r="BL185" s="24" t="s">
        <v>169</v>
      </c>
      <c r="BM185" s="24" t="s">
        <v>283</v>
      </c>
    </row>
    <row r="186" spans="2:65" s="12" customFormat="1" ht="13.5">
      <c r="B186" s="212"/>
      <c r="C186" s="213"/>
      <c r="D186" s="214" t="s">
        <v>171</v>
      </c>
      <c r="E186" s="215" t="s">
        <v>21</v>
      </c>
      <c r="F186" s="216" t="s">
        <v>120</v>
      </c>
      <c r="G186" s="213"/>
      <c r="H186" s="217">
        <v>1</v>
      </c>
      <c r="I186" s="218"/>
      <c r="J186" s="213"/>
      <c r="K186" s="213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171</v>
      </c>
      <c r="AU186" s="223" t="s">
        <v>85</v>
      </c>
      <c r="AV186" s="12" t="s">
        <v>85</v>
      </c>
      <c r="AW186" s="12" t="s">
        <v>39</v>
      </c>
      <c r="AX186" s="12" t="s">
        <v>76</v>
      </c>
      <c r="AY186" s="223" t="s">
        <v>163</v>
      </c>
    </row>
    <row r="187" spans="2:65" s="13" customFormat="1" ht="13.5">
      <c r="B187" s="224"/>
      <c r="C187" s="225"/>
      <c r="D187" s="214" t="s">
        <v>171</v>
      </c>
      <c r="E187" s="226" t="s">
        <v>21</v>
      </c>
      <c r="F187" s="227" t="s">
        <v>172</v>
      </c>
      <c r="G187" s="225"/>
      <c r="H187" s="228">
        <v>1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171</v>
      </c>
      <c r="AU187" s="234" t="s">
        <v>85</v>
      </c>
      <c r="AV187" s="13" t="s">
        <v>169</v>
      </c>
      <c r="AW187" s="13" t="s">
        <v>39</v>
      </c>
      <c r="AX187" s="13" t="s">
        <v>83</v>
      </c>
      <c r="AY187" s="234" t="s">
        <v>163</v>
      </c>
    </row>
    <row r="188" spans="2:65" s="1" customFormat="1" ht="63.75" customHeight="1">
      <c r="B188" s="41"/>
      <c r="C188" s="235" t="s">
        <v>284</v>
      </c>
      <c r="D188" s="235" t="s">
        <v>173</v>
      </c>
      <c r="E188" s="236" t="s">
        <v>285</v>
      </c>
      <c r="F188" s="237" t="s">
        <v>286</v>
      </c>
      <c r="G188" s="238" t="s">
        <v>110</v>
      </c>
      <c r="H188" s="239">
        <v>1</v>
      </c>
      <c r="I188" s="240"/>
      <c r="J188" s="241">
        <f>ROUND(I188*H188,2)</f>
        <v>0</v>
      </c>
      <c r="K188" s="237" t="s">
        <v>21</v>
      </c>
      <c r="L188" s="242"/>
      <c r="M188" s="243" t="s">
        <v>21</v>
      </c>
      <c r="N188" s="244" t="s">
        <v>47</v>
      </c>
      <c r="O188" s="42"/>
      <c r="P188" s="209">
        <f>O188*H188</f>
        <v>0</v>
      </c>
      <c r="Q188" s="209">
        <v>0</v>
      </c>
      <c r="R188" s="209">
        <f>Q188*H188</f>
        <v>0</v>
      </c>
      <c r="S188" s="209">
        <v>0</v>
      </c>
      <c r="T188" s="210">
        <f>S188*H188</f>
        <v>0</v>
      </c>
      <c r="AR188" s="24" t="s">
        <v>177</v>
      </c>
      <c r="AT188" s="24" t="s">
        <v>173</v>
      </c>
      <c r="AU188" s="24" t="s">
        <v>85</v>
      </c>
      <c r="AY188" s="24" t="s">
        <v>163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24" t="s">
        <v>83</v>
      </c>
      <c r="BK188" s="211">
        <f>ROUND(I188*H188,2)</f>
        <v>0</v>
      </c>
      <c r="BL188" s="24" t="s">
        <v>169</v>
      </c>
      <c r="BM188" s="24" t="s">
        <v>287</v>
      </c>
    </row>
    <row r="189" spans="2:65" s="14" customFormat="1" ht="13.5">
      <c r="B189" s="245"/>
      <c r="C189" s="246"/>
      <c r="D189" s="214" t="s">
        <v>171</v>
      </c>
      <c r="E189" s="247" t="s">
        <v>21</v>
      </c>
      <c r="F189" s="248" t="s">
        <v>190</v>
      </c>
      <c r="G189" s="246"/>
      <c r="H189" s="247" t="s">
        <v>21</v>
      </c>
      <c r="I189" s="249"/>
      <c r="J189" s="246"/>
      <c r="K189" s="246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171</v>
      </c>
      <c r="AU189" s="254" t="s">
        <v>85</v>
      </c>
      <c r="AV189" s="14" t="s">
        <v>83</v>
      </c>
      <c r="AW189" s="14" t="s">
        <v>39</v>
      </c>
      <c r="AX189" s="14" t="s">
        <v>76</v>
      </c>
      <c r="AY189" s="254" t="s">
        <v>163</v>
      </c>
    </row>
    <row r="190" spans="2:65" s="12" customFormat="1" ht="13.5">
      <c r="B190" s="212"/>
      <c r="C190" s="213"/>
      <c r="D190" s="214" t="s">
        <v>171</v>
      </c>
      <c r="E190" s="215" t="s">
        <v>120</v>
      </c>
      <c r="F190" s="216" t="s">
        <v>83</v>
      </c>
      <c r="G190" s="213"/>
      <c r="H190" s="217">
        <v>1</v>
      </c>
      <c r="I190" s="218"/>
      <c r="J190" s="213"/>
      <c r="K190" s="213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171</v>
      </c>
      <c r="AU190" s="223" t="s">
        <v>85</v>
      </c>
      <c r="AV190" s="12" t="s">
        <v>85</v>
      </c>
      <c r="AW190" s="12" t="s">
        <v>39</v>
      </c>
      <c r="AX190" s="12" t="s">
        <v>76</v>
      </c>
      <c r="AY190" s="223" t="s">
        <v>163</v>
      </c>
    </row>
    <row r="191" spans="2:65" s="13" customFormat="1" ht="13.5">
      <c r="B191" s="224"/>
      <c r="C191" s="225"/>
      <c r="D191" s="214" t="s">
        <v>171</v>
      </c>
      <c r="E191" s="226" t="s">
        <v>21</v>
      </c>
      <c r="F191" s="227" t="s">
        <v>172</v>
      </c>
      <c r="G191" s="225"/>
      <c r="H191" s="228">
        <v>1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171</v>
      </c>
      <c r="AU191" s="234" t="s">
        <v>85</v>
      </c>
      <c r="AV191" s="13" t="s">
        <v>169</v>
      </c>
      <c r="AW191" s="13" t="s">
        <v>39</v>
      </c>
      <c r="AX191" s="13" t="s">
        <v>83</v>
      </c>
      <c r="AY191" s="234" t="s">
        <v>163</v>
      </c>
    </row>
    <row r="192" spans="2:65" s="11" customFormat="1" ht="22.35" customHeight="1">
      <c r="B192" s="184"/>
      <c r="C192" s="185"/>
      <c r="D192" s="186" t="s">
        <v>75</v>
      </c>
      <c r="E192" s="198" t="s">
        <v>288</v>
      </c>
      <c r="F192" s="198" t="s">
        <v>289</v>
      </c>
      <c r="G192" s="185"/>
      <c r="H192" s="185"/>
      <c r="I192" s="188"/>
      <c r="J192" s="199">
        <f>BK192</f>
        <v>0</v>
      </c>
      <c r="K192" s="185"/>
      <c r="L192" s="190"/>
      <c r="M192" s="191"/>
      <c r="N192" s="192"/>
      <c r="O192" s="192"/>
      <c r="P192" s="193">
        <f>SUM(P193:P230)</f>
        <v>0</v>
      </c>
      <c r="Q192" s="192"/>
      <c r="R192" s="193">
        <f>SUM(R193:R230)</f>
        <v>0</v>
      </c>
      <c r="S192" s="192"/>
      <c r="T192" s="194">
        <f>SUM(T193:T230)</f>
        <v>14.723574999999999</v>
      </c>
      <c r="AR192" s="195" t="s">
        <v>83</v>
      </c>
      <c r="AT192" s="196" t="s">
        <v>75</v>
      </c>
      <c r="AU192" s="196" t="s">
        <v>85</v>
      </c>
      <c r="AY192" s="195" t="s">
        <v>163</v>
      </c>
      <c r="BK192" s="197">
        <f>SUM(BK193:BK230)</f>
        <v>0</v>
      </c>
    </row>
    <row r="193" spans="2:65" s="1" customFormat="1" ht="51" customHeight="1">
      <c r="B193" s="41"/>
      <c r="C193" s="200" t="s">
        <v>290</v>
      </c>
      <c r="D193" s="200" t="s">
        <v>165</v>
      </c>
      <c r="E193" s="201" t="s">
        <v>291</v>
      </c>
      <c r="F193" s="202" t="s">
        <v>292</v>
      </c>
      <c r="G193" s="203" t="s">
        <v>125</v>
      </c>
      <c r="H193" s="204">
        <v>1</v>
      </c>
      <c r="I193" s="205"/>
      <c r="J193" s="206">
        <f>ROUND(I193*H193,2)</f>
        <v>0</v>
      </c>
      <c r="K193" s="202" t="s">
        <v>168</v>
      </c>
      <c r="L193" s="61"/>
      <c r="M193" s="207" t="s">
        <v>21</v>
      </c>
      <c r="N193" s="208" t="s">
        <v>47</v>
      </c>
      <c r="O193" s="42"/>
      <c r="P193" s="209">
        <f>O193*H193</f>
        <v>0</v>
      </c>
      <c r="Q193" s="209">
        <v>0</v>
      </c>
      <c r="R193" s="209">
        <f>Q193*H193</f>
        <v>0</v>
      </c>
      <c r="S193" s="209">
        <v>0.28999999999999998</v>
      </c>
      <c r="T193" s="210">
        <f>S193*H193</f>
        <v>0.28999999999999998</v>
      </c>
      <c r="AR193" s="24" t="s">
        <v>169</v>
      </c>
      <c r="AT193" s="24" t="s">
        <v>165</v>
      </c>
      <c r="AU193" s="24" t="s">
        <v>129</v>
      </c>
      <c r="AY193" s="24" t="s">
        <v>163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24" t="s">
        <v>83</v>
      </c>
      <c r="BK193" s="211">
        <f>ROUND(I193*H193,2)</f>
        <v>0</v>
      </c>
      <c r="BL193" s="24" t="s">
        <v>169</v>
      </c>
      <c r="BM193" s="24" t="s">
        <v>293</v>
      </c>
    </row>
    <row r="194" spans="2:65" s="12" customFormat="1" ht="13.5">
      <c r="B194" s="212"/>
      <c r="C194" s="213"/>
      <c r="D194" s="214" t="s">
        <v>171</v>
      </c>
      <c r="E194" s="215" t="s">
        <v>21</v>
      </c>
      <c r="F194" s="216" t="s">
        <v>123</v>
      </c>
      <c r="G194" s="213"/>
      <c r="H194" s="217">
        <v>1</v>
      </c>
      <c r="I194" s="218"/>
      <c r="J194" s="213"/>
      <c r="K194" s="213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171</v>
      </c>
      <c r="AU194" s="223" t="s">
        <v>129</v>
      </c>
      <c r="AV194" s="12" t="s">
        <v>85</v>
      </c>
      <c r="AW194" s="12" t="s">
        <v>39</v>
      </c>
      <c r="AX194" s="12" t="s">
        <v>76</v>
      </c>
      <c r="AY194" s="223" t="s">
        <v>163</v>
      </c>
    </row>
    <row r="195" spans="2:65" s="13" customFormat="1" ht="13.5">
      <c r="B195" s="224"/>
      <c r="C195" s="225"/>
      <c r="D195" s="214" t="s">
        <v>171</v>
      </c>
      <c r="E195" s="226" t="s">
        <v>21</v>
      </c>
      <c r="F195" s="227" t="s">
        <v>172</v>
      </c>
      <c r="G195" s="225"/>
      <c r="H195" s="228">
        <v>1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171</v>
      </c>
      <c r="AU195" s="234" t="s">
        <v>129</v>
      </c>
      <c r="AV195" s="13" t="s">
        <v>169</v>
      </c>
      <c r="AW195" s="13" t="s">
        <v>39</v>
      </c>
      <c r="AX195" s="13" t="s">
        <v>83</v>
      </c>
      <c r="AY195" s="234" t="s">
        <v>163</v>
      </c>
    </row>
    <row r="196" spans="2:65" s="1" customFormat="1" ht="38.25" customHeight="1">
      <c r="B196" s="41"/>
      <c r="C196" s="200" t="s">
        <v>294</v>
      </c>
      <c r="D196" s="200" t="s">
        <v>165</v>
      </c>
      <c r="E196" s="201" t="s">
        <v>295</v>
      </c>
      <c r="F196" s="202" t="s">
        <v>296</v>
      </c>
      <c r="G196" s="203" t="s">
        <v>125</v>
      </c>
      <c r="H196" s="204">
        <v>1</v>
      </c>
      <c r="I196" s="205"/>
      <c r="J196" s="206">
        <f>ROUND(I196*H196,2)</f>
        <v>0</v>
      </c>
      <c r="K196" s="202" t="s">
        <v>168</v>
      </c>
      <c r="L196" s="61"/>
      <c r="M196" s="207" t="s">
        <v>21</v>
      </c>
      <c r="N196" s="208" t="s">
        <v>47</v>
      </c>
      <c r="O196" s="42"/>
      <c r="P196" s="209">
        <f>O196*H196</f>
        <v>0</v>
      </c>
      <c r="Q196" s="209">
        <v>0</v>
      </c>
      <c r="R196" s="209">
        <f>Q196*H196</f>
        <v>0</v>
      </c>
      <c r="S196" s="209">
        <v>0.22</v>
      </c>
      <c r="T196" s="210">
        <f>S196*H196</f>
        <v>0.22</v>
      </c>
      <c r="AR196" s="24" t="s">
        <v>169</v>
      </c>
      <c r="AT196" s="24" t="s">
        <v>165</v>
      </c>
      <c r="AU196" s="24" t="s">
        <v>129</v>
      </c>
      <c r="AY196" s="24" t="s">
        <v>163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24" t="s">
        <v>83</v>
      </c>
      <c r="BK196" s="211">
        <f>ROUND(I196*H196,2)</f>
        <v>0</v>
      </c>
      <c r="BL196" s="24" t="s">
        <v>169</v>
      </c>
      <c r="BM196" s="24" t="s">
        <v>297</v>
      </c>
    </row>
    <row r="197" spans="2:65" s="14" customFormat="1" ht="13.5">
      <c r="B197" s="245"/>
      <c r="C197" s="246"/>
      <c r="D197" s="214" t="s">
        <v>171</v>
      </c>
      <c r="E197" s="247" t="s">
        <v>21</v>
      </c>
      <c r="F197" s="248" t="s">
        <v>298</v>
      </c>
      <c r="G197" s="246"/>
      <c r="H197" s="247" t="s">
        <v>21</v>
      </c>
      <c r="I197" s="249"/>
      <c r="J197" s="246"/>
      <c r="K197" s="246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171</v>
      </c>
      <c r="AU197" s="254" t="s">
        <v>129</v>
      </c>
      <c r="AV197" s="14" t="s">
        <v>83</v>
      </c>
      <c r="AW197" s="14" t="s">
        <v>39</v>
      </c>
      <c r="AX197" s="14" t="s">
        <v>76</v>
      </c>
      <c r="AY197" s="254" t="s">
        <v>163</v>
      </c>
    </row>
    <row r="198" spans="2:65" s="12" customFormat="1" ht="13.5">
      <c r="B198" s="212"/>
      <c r="C198" s="213"/>
      <c r="D198" s="214" t="s">
        <v>171</v>
      </c>
      <c r="E198" s="215" t="s">
        <v>123</v>
      </c>
      <c r="F198" s="216" t="s">
        <v>83</v>
      </c>
      <c r="G198" s="213"/>
      <c r="H198" s="217">
        <v>1</v>
      </c>
      <c r="I198" s="218"/>
      <c r="J198" s="213"/>
      <c r="K198" s="213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171</v>
      </c>
      <c r="AU198" s="223" t="s">
        <v>129</v>
      </c>
      <c r="AV198" s="12" t="s">
        <v>85</v>
      </c>
      <c r="AW198" s="12" t="s">
        <v>39</v>
      </c>
      <c r="AX198" s="12" t="s">
        <v>76</v>
      </c>
      <c r="AY198" s="223" t="s">
        <v>163</v>
      </c>
    </row>
    <row r="199" spans="2:65" s="13" customFormat="1" ht="13.5">
      <c r="B199" s="224"/>
      <c r="C199" s="225"/>
      <c r="D199" s="214" t="s">
        <v>171</v>
      </c>
      <c r="E199" s="226" t="s">
        <v>21</v>
      </c>
      <c r="F199" s="227" t="s">
        <v>172</v>
      </c>
      <c r="G199" s="225"/>
      <c r="H199" s="228">
        <v>1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171</v>
      </c>
      <c r="AU199" s="234" t="s">
        <v>129</v>
      </c>
      <c r="AV199" s="13" t="s">
        <v>169</v>
      </c>
      <c r="AW199" s="13" t="s">
        <v>39</v>
      </c>
      <c r="AX199" s="13" t="s">
        <v>83</v>
      </c>
      <c r="AY199" s="234" t="s">
        <v>163</v>
      </c>
    </row>
    <row r="200" spans="2:65" s="1" customFormat="1" ht="25.5" customHeight="1">
      <c r="B200" s="41"/>
      <c r="C200" s="200" t="s">
        <v>299</v>
      </c>
      <c r="D200" s="200" t="s">
        <v>165</v>
      </c>
      <c r="E200" s="201" t="s">
        <v>300</v>
      </c>
      <c r="F200" s="202" t="s">
        <v>301</v>
      </c>
      <c r="G200" s="203" t="s">
        <v>106</v>
      </c>
      <c r="H200" s="204">
        <v>2.8</v>
      </c>
      <c r="I200" s="205"/>
      <c r="J200" s="206">
        <f>ROUND(I200*H200,2)</f>
        <v>0</v>
      </c>
      <c r="K200" s="202" t="s">
        <v>168</v>
      </c>
      <c r="L200" s="61"/>
      <c r="M200" s="207" t="s">
        <v>21</v>
      </c>
      <c r="N200" s="208" t="s">
        <v>47</v>
      </c>
      <c r="O200" s="42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AR200" s="24" t="s">
        <v>169</v>
      </c>
      <c r="AT200" s="24" t="s">
        <v>165</v>
      </c>
      <c r="AU200" s="24" t="s">
        <v>129</v>
      </c>
      <c r="AY200" s="24" t="s">
        <v>163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24" t="s">
        <v>83</v>
      </c>
      <c r="BK200" s="211">
        <f>ROUND(I200*H200,2)</f>
        <v>0</v>
      </c>
      <c r="BL200" s="24" t="s">
        <v>169</v>
      </c>
      <c r="BM200" s="24" t="s">
        <v>302</v>
      </c>
    </row>
    <row r="201" spans="2:65" s="12" customFormat="1" ht="13.5">
      <c r="B201" s="212"/>
      <c r="C201" s="213"/>
      <c r="D201" s="214" t="s">
        <v>171</v>
      </c>
      <c r="E201" s="215" t="s">
        <v>21</v>
      </c>
      <c r="F201" s="216" t="s">
        <v>104</v>
      </c>
      <c r="G201" s="213"/>
      <c r="H201" s="217">
        <v>2.8</v>
      </c>
      <c r="I201" s="218"/>
      <c r="J201" s="213"/>
      <c r="K201" s="213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171</v>
      </c>
      <c r="AU201" s="223" t="s">
        <v>129</v>
      </c>
      <c r="AV201" s="12" t="s">
        <v>85</v>
      </c>
      <c r="AW201" s="12" t="s">
        <v>39</v>
      </c>
      <c r="AX201" s="12" t="s">
        <v>76</v>
      </c>
      <c r="AY201" s="223" t="s">
        <v>163</v>
      </c>
    </row>
    <row r="202" spans="2:65" s="13" customFormat="1" ht="13.5">
      <c r="B202" s="224"/>
      <c r="C202" s="225"/>
      <c r="D202" s="214" t="s">
        <v>171</v>
      </c>
      <c r="E202" s="226" t="s">
        <v>21</v>
      </c>
      <c r="F202" s="227" t="s">
        <v>172</v>
      </c>
      <c r="G202" s="225"/>
      <c r="H202" s="228">
        <v>2.8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171</v>
      </c>
      <c r="AU202" s="234" t="s">
        <v>129</v>
      </c>
      <c r="AV202" s="13" t="s">
        <v>169</v>
      </c>
      <c r="AW202" s="13" t="s">
        <v>39</v>
      </c>
      <c r="AX202" s="13" t="s">
        <v>83</v>
      </c>
      <c r="AY202" s="234" t="s">
        <v>163</v>
      </c>
    </row>
    <row r="203" spans="2:65" s="1" customFormat="1" ht="25.5" customHeight="1">
      <c r="B203" s="41"/>
      <c r="C203" s="200" t="s">
        <v>303</v>
      </c>
      <c r="D203" s="200" t="s">
        <v>165</v>
      </c>
      <c r="E203" s="201" t="s">
        <v>304</v>
      </c>
      <c r="F203" s="202" t="s">
        <v>305</v>
      </c>
      <c r="G203" s="203" t="s">
        <v>106</v>
      </c>
      <c r="H203" s="204">
        <v>2.8</v>
      </c>
      <c r="I203" s="205"/>
      <c r="J203" s="206">
        <f>ROUND(I203*H203,2)</f>
        <v>0</v>
      </c>
      <c r="K203" s="202" t="s">
        <v>168</v>
      </c>
      <c r="L203" s="61"/>
      <c r="M203" s="207" t="s">
        <v>21</v>
      </c>
      <c r="N203" s="208" t="s">
        <v>47</v>
      </c>
      <c r="O203" s="42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AR203" s="24" t="s">
        <v>169</v>
      </c>
      <c r="AT203" s="24" t="s">
        <v>165</v>
      </c>
      <c r="AU203" s="24" t="s">
        <v>129</v>
      </c>
      <c r="AY203" s="24" t="s">
        <v>163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24" t="s">
        <v>83</v>
      </c>
      <c r="BK203" s="211">
        <f>ROUND(I203*H203,2)</f>
        <v>0</v>
      </c>
      <c r="BL203" s="24" t="s">
        <v>169</v>
      </c>
      <c r="BM203" s="24" t="s">
        <v>306</v>
      </c>
    </row>
    <row r="204" spans="2:65" s="14" customFormat="1" ht="13.5">
      <c r="B204" s="245"/>
      <c r="C204" s="246"/>
      <c r="D204" s="214" t="s">
        <v>171</v>
      </c>
      <c r="E204" s="247" t="s">
        <v>21</v>
      </c>
      <c r="F204" s="248" t="s">
        <v>307</v>
      </c>
      <c r="G204" s="246"/>
      <c r="H204" s="247" t="s">
        <v>21</v>
      </c>
      <c r="I204" s="249"/>
      <c r="J204" s="246"/>
      <c r="K204" s="246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171</v>
      </c>
      <c r="AU204" s="254" t="s">
        <v>129</v>
      </c>
      <c r="AV204" s="14" t="s">
        <v>83</v>
      </c>
      <c r="AW204" s="14" t="s">
        <v>39</v>
      </c>
      <c r="AX204" s="14" t="s">
        <v>76</v>
      </c>
      <c r="AY204" s="254" t="s">
        <v>163</v>
      </c>
    </row>
    <row r="205" spans="2:65" s="12" customFormat="1" ht="13.5">
      <c r="B205" s="212"/>
      <c r="C205" s="213"/>
      <c r="D205" s="214" t="s">
        <v>171</v>
      </c>
      <c r="E205" s="215" t="s">
        <v>104</v>
      </c>
      <c r="F205" s="216" t="s">
        <v>308</v>
      </c>
      <c r="G205" s="213"/>
      <c r="H205" s="217">
        <v>2.8</v>
      </c>
      <c r="I205" s="218"/>
      <c r="J205" s="213"/>
      <c r="K205" s="213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171</v>
      </c>
      <c r="AU205" s="223" t="s">
        <v>129</v>
      </c>
      <c r="AV205" s="12" t="s">
        <v>85</v>
      </c>
      <c r="AW205" s="12" t="s">
        <v>39</v>
      </c>
      <c r="AX205" s="12" t="s">
        <v>76</v>
      </c>
      <c r="AY205" s="223" t="s">
        <v>163</v>
      </c>
    </row>
    <row r="206" spans="2:65" s="13" customFormat="1" ht="13.5">
      <c r="B206" s="224"/>
      <c r="C206" s="225"/>
      <c r="D206" s="214" t="s">
        <v>171</v>
      </c>
      <c r="E206" s="226" t="s">
        <v>21</v>
      </c>
      <c r="F206" s="227" t="s">
        <v>172</v>
      </c>
      <c r="G206" s="225"/>
      <c r="H206" s="228">
        <v>2.8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171</v>
      </c>
      <c r="AU206" s="234" t="s">
        <v>129</v>
      </c>
      <c r="AV206" s="13" t="s">
        <v>169</v>
      </c>
      <c r="AW206" s="13" t="s">
        <v>39</v>
      </c>
      <c r="AX206" s="13" t="s">
        <v>83</v>
      </c>
      <c r="AY206" s="234" t="s">
        <v>163</v>
      </c>
    </row>
    <row r="207" spans="2:65" s="1" customFormat="1" ht="16.5" customHeight="1">
      <c r="B207" s="41"/>
      <c r="C207" s="200" t="s">
        <v>309</v>
      </c>
      <c r="D207" s="200" t="s">
        <v>165</v>
      </c>
      <c r="E207" s="201" t="s">
        <v>310</v>
      </c>
      <c r="F207" s="202" t="s">
        <v>311</v>
      </c>
      <c r="G207" s="203" t="s">
        <v>98</v>
      </c>
      <c r="H207" s="204">
        <v>6.633</v>
      </c>
      <c r="I207" s="205"/>
      <c r="J207" s="206">
        <f>ROUND(I207*H207,2)</f>
        <v>0</v>
      </c>
      <c r="K207" s="202" t="s">
        <v>168</v>
      </c>
      <c r="L207" s="61"/>
      <c r="M207" s="207" t="s">
        <v>21</v>
      </c>
      <c r="N207" s="208" t="s">
        <v>47</v>
      </c>
      <c r="O207" s="42"/>
      <c r="P207" s="209">
        <f>O207*H207</f>
        <v>0</v>
      </c>
      <c r="Q207" s="209">
        <v>0</v>
      </c>
      <c r="R207" s="209">
        <f>Q207*H207</f>
        <v>0</v>
      </c>
      <c r="S207" s="209">
        <v>2</v>
      </c>
      <c r="T207" s="210">
        <f>S207*H207</f>
        <v>13.266</v>
      </c>
      <c r="AR207" s="24" t="s">
        <v>169</v>
      </c>
      <c r="AT207" s="24" t="s">
        <v>165</v>
      </c>
      <c r="AU207" s="24" t="s">
        <v>129</v>
      </c>
      <c r="AY207" s="24" t="s">
        <v>163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24" t="s">
        <v>83</v>
      </c>
      <c r="BK207" s="211">
        <f>ROUND(I207*H207,2)</f>
        <v>0</v>
      </c>
      <c r="BL207" s="24" t="s">
        <v>169</v>
      </c>
      <c r="BM207" s="24" t="s">
        <v>312</v>
      </c>
    </row>
    <row r="208" spans="2:65" s="14" customFormat="1" ht="27">
      <c r="B208" s="245"/>
      <c r="C208" s="246"/>
      <c r="D208" s="214" t="s">
        <v>171</v>
      </c>
      <c r="E208" s="247" t="s">
        <v>21</v>
      </c>
      <c r="F208" s="248" t="s">
        <v>313</v>
      </c>
      <c r="G208" s="246"/>
      <c r="H208" s="247" t="s">
        <v>21</v>
      </c>
      <c r="I208" s="249"/>
      <c r="J208" s="246"/>
      <c r="K208" s="246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171</v>
      </c>
      <c r="AU208" s="254" t="s">
        <v>129</v>
      </c>
      <c r="AV208" s="14" t="s">
        <v>83</v>
      </c>
      <c r="AW208" s="14" t="s">
        <v>39</v>
      </c>
      <c r="AX208" s="14" t="s">
        <v>76</v>
      </c>
      <c r="AY208" s="254" t="s">
        <v>163</v>
      </c>
    </row>
    <row r="209" spans="2:65" s="12" customFormat="1" ht="13.5">
      <c r="B209" s="212"/>
      <c r="C209" s="213"/>
      <c r="D209" s="214" t="s">
        <v>171</v>
      </c>
      <c r="E209" s="215" t="s">
        <v>21</v>
      </c>
      <c r="F209" s="216" t="s">
        <v>314</v>
      </c>
      <c r="G209" s="213"/>
      <c r="H209" s="217">
        <v>6.633</v>
      </c>
      <c r="I209" s="218"/>
      <c r="J209" s="213"/>
      <c r="K209" s="213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171</v>
      </c>
      <c r="AU209" s="223" t="s">
        <v>129</v>
      </c>
      <c r="AV209" s="12" t="s">
        <v>85</v>
      </c>
      <c r="AW209" s="12" t="s">
        <v>39</v>
      </c>
      <c r="AX209" s="12" t="s">
        <v>76</v>
      </c>
      <c r="AY209" s="223" t="s">
        <v>163</v>
      </c>
    </row>
    <row r="210" spans="2:65" s="13" customFormat="1" ht="13.5">
      <c r="B210" s="224"/>
      <c r="C210" s="225"/>
      <c r="D210" s="214" t="s">
        <v>171</v>
      </c>
      <c r="E210" s="226" t="s">
        <v>21</v>
      </c>
      <c r="F210" s="227" t="s">
        <v>172</v>
      </c>
      <c r="G210" s="225"/>
      <c r="H210" s="228">
        <v>6.633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171</v>
      </c>
      <c r="AU210" s="234" t="s">
        <v>129</v>
      </c>
      <c r="AV210" s="13" t="s">
        <v>169</v>
      </c>
      <c r="AW210" s="13" t="s">
        <v>39</v>
      </c>
      <c r="AX210" s="13" t="s">
        <v>83</v>
      </c>
      <c r="AY210" s="234" t="s">
        <v>163</v>
      </c>
    </row>
    <row r="211" spans="2:65" s="1" customFormat="1" ht="25.5" customHeight="1">
      <c r="B211" s="41"/>
      <c r="C211" s="200" t="s">
        <v>315</v>
      </c>
      <c r="D211" s="200" t="s">
        <v>165</v>
      </c>
      <c r="E211" s="201" t="s">
        <v>316</v>
      </c>
      <c r="F211" s="202" t="s">
        <v>317</v>
      </c>
      <c r="G211" s="203" t="s">
        <v>110</v>
      </c>
      <c r="H211" s="204">
        <v>20</v>
      </c>
      <c r="I211" s="205"/>
      <c r="J211" s="206">
        <f>ROUND(I211*H211,2)</f>
        <v>0</v>
      </c>
      <c r="K211" s="202" t="s">
        <v>168</v>
      </c>
      <c r="L211" s="61"/>
      <c r="M211" s="207" t="s">
        <v>21</v>
      </c>
      <c r="N211" s="208" t="s">
        <v>47</v>
      </c>
      <c r="O211" s="42"/>
      <c r="P211" s="209">
        <f>O211*H211</f>
        <v>0</v>
      </c>
      <c r="Q211" s="209">
        <v>0</v>
      </c>
      <c r="R211" s="209">
        <f>Q211*H211</f>
        <v>0</v>
      </c>
      <c r="S211" s="209">
        <v>6.0000000000000001E-3</v>
      </c>
      <c r="T211" s="210">
        <f>S211*H211</f>
        <v>0.12</v>
      </c>
      <c r="AR211" s="24" t="s">
        <v>169</v>
      </c>
      <c r="AT211" s="24" t="s">
        <v>165</v>
      </c>
      <c r="AU211" s="24" t="s">
        <v>129</v>
      </c>
      <c r="AY211" s="24" t="s">
        <v>163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24" t="s">
        <v>83</v>
      </c>
      <c r="BK211" s="211">
        <f>ROUND(I211*H211,2)</f>
        <v>0</v>
      </c>
      <c r="BL211" s="24" t="s">
        <v>169</v>
      </c>
      <c r="BM211" s="24" t="s">
        <v>318</v>
      </c>
    </row>
    <row r="212" spans="2:65" s="1" customFormat="1" ht="27">
      <c r="B212" s="41"/>
      <c r="C212" s="63"/>
      <c r="D212" s="214" t="s">
        <v>222</v>
      </c>
      <c r="E212" s="63"/>
      <c r="F212" s="255" t="s">
        <v>319</v>
      </c>
      <c r="G212" s="63"/>
      <c r="H212" s="63"/>
      <c r="I212" s="169"/>
      <c r="J212" s="63"/>
      <c r="K212" s="63"/>
      <c r="L212" s="61"/>
      <c r="M212" s="256"/>
      <c r="N212" s="42"/>
      <c r="O212" s="42"/>
      <c r="P212" s="42"/>
      <c r="Q212" s="42"/>
      <c r="R212" s="42"/>
      <c r="S212" s="42"/>
      <c r="T212" s="78"/>
      <c r="AT212" s="24" t="s">
        <v>222</v>
      </c>
      <c r="AU212" s="24" t="s">
        <v>129</v>
      </c>
    </row>
    <row r="213" spans="2:65" s="14" customFormat="1" ht="13.5">
      <c r="B213" s="245"/>
      <c r="C213" s="246"/>
      <c r="D213" s="214" t="s">
        <v>171</v>
      </c>
      <c r="E213" s="247" t="s">
        <v>21</v>
      </c>
      <c r="F213" s="248" t="s">
        <v>320</v>
      </c>
      <c r="G213" s="246"/>
      <c r="H213" s="247" t="s">
        <v>21</v>
      </c>
      <c r="I213" s="249"/>
      <c r="J213" s="246"/>
      <c r="K213" s="246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171</v>
      </c>
      <c r="AU213" s="254" t="s">
        <v>129</v>
      </c>
      <c r="AV213" s="14" t="s">
        <v>83</v>
      </c>
      <c r="AW213" s="14" t="s">
        <v>39</v>
      </c>
      <c r="AX213" s="14" t="s">
        <v>76</v>
      </c>
      <c r="AY213" s="254" t="s">
        <v>163</v>
      </c>
    </row>
    <row r="214" spans="2:65" s="12" customFormat="1" ht="13.5">
      <c r="B214" s="212"/>
      <c r="C214" s="213"/>
      <c r="D214" s="214" t="s">
        <v>171</v>
      </c>
      <c r="E214" s="215" t="s">
        <v>21</v>
      </c>
      <c r="F214" s="216" t="s">
        <v>261</v>
      </c>
      <c r="G214" s="213"/>
      <c r="H214" s="217">
        <v>20</v>
      </c>
      <c r="I214" s="218"/>
      <c r="J214" s="213"/>
      <c r="K214" s="213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171</v>
      </c>
      <c r="AU214" s="223" t="s">
        <v>129</v>
      </c>
      <c r="AV214" s="12" t="s">
        <v>85</v>
      </c>
      <c r="AW214" s="12" t="s">
        <v>39</v>
      </c>
      <c r="AX214" s="12" t="s">
        <v>76</v>
      </c>
      <c r="AY214" s="223" t="s">
        <v>163</v>
      </c>
    </row>
    <row r="215" spans="2:65" s="13" customFormat="1" ht="13.5">
      <c r="B215" s="224"/>
      <c r="C215" s="225"/>
      <c r="D215" s="214" t="s">
        <v>171</v>
      </c>
      <c r="E215" s="226" t="s">
        <v>21</v>
      </c>
      <c r="F215" s="227" t="s">
        <v>172</v>
      </c>
      <c r="G215" s="225"/>
      <c r="H215" s="228">
        <v>20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171</v>
      </c>
      <c r="AU215" s="234" t="s">
        <v>129</v>
      </c>
      <c r="AV215" s="13" t="s">
        <v>169</v>
      </c>
      <c r="AW215" s="13" t="s">
        <v>39</v>
      </c>
      <c r="AX215" s="13" t="s">
        <v>83</v>
      </c>
      <c r="AY215" s="234" t="s">
        <v>163</v>
      </c>
    </row>
    <row r="216" spans="2:65" s="1" customFormat="1" ht="25.5" customHeight="1">
      <c r="B216" s="41"/>
      <c r="C216" s="200" t="s">
        <v>321</v>
      </c>
      <c r="D216" s="200" t="s">
        <v>165</v>
      </c>
      <c r="E216" s="201" t="s">
        <v>322</v>
      </c>
      <c r="F216" s="202" t="s">
        <v>323</v>
      </c>
      <c r="G216" s="203" t="s">
        <v>106</v>
      </c>
      <c r="H216" s="204">
        <v>37.9</v>
      </c>
      <c r="I216" s="205"/>
      <c r="J216" s="206">
        <f>ROUND(I216*H216,2)</f>
        <v>0</v>
      </c>
      <c r="K216" s="202" t="s">
        <v>168</v>
      </c>
      <c r="L216" s="61"/>
      <c r="M216" s="207" t="s">
        <v>21</v>
      </c>
      <c r="N216" s="208" t="s">
        <v>47</v>
      </c>
      <c r="O216" s="42"/>
      <c r="P216" s="209">
        <f>O216*H216</f>
        <v>0</v>
      </c>
      <c r="Q216" s="209">
        <v>0</v>
      </c>
      <c r="R216" s="209">
        <f>Q216*H216</f>
        <v>0</v>
      </c>
      <c r="S216" s="209">
        <v>9.2499999999999995E-3</v>
      </c>
      <c r="T216" s="210">
        <f>S216*H216</f>
        <v>0.35057499999999997</v>
      </c>
      <c r="AR216" s="24" t="s">
        <v>169</v>
      </c>
      <c r="AT216" s="24" t="s">
        <v>165</v>
      </c>
      <c r="AU216" s="24" t="s">
        <v>129</v>
      </c>
      <c r="AY216" s="24" t="s">
        <v>163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24" t="s">
        <v>83</v>
      </c>
      <c r="BK216" s="211">
        <f>ROUND(I216*H216,2)</f>
        <v>0</v>
      </c>
      <c r="BL216" s="24" t="s">
        <v>169</v>
      </c>
      <c r="BM216" s="24" t="s">
        <v>324</v>
      </c>
    </row>
    <row r="217" spans="2:65" s="1" customFormat="1" ht="27">
      <c r="B217" s="41"/>
      <c r="C217" s="63"/>
      <c r="D217" s="214" t="s">
        <v>222</v>
      </c>
      <c r="E217" s="63"/>
      <c r="F217" s="255" t="s">
        <v>325</v>
      </c>
      <c r="G217" s="63"/>
      <c r="H217" s="63"/>
      <c r="I217" s="169"/>
      <c r="J217" s="63"/>
      <c r="K217" s="63"/>
      <c r="L217" s="61"/>
      <c r="M217" s="256"/>
      <c r="N217" s="42"/>
      <c r="O217" s="42"/>
      <c r="P217" s="42"/>
      <c r="Q217" s="42"/>
      <c r="R217" s="42"/>
      <c r="S217" s="42"/>
      <c r="T217" s="78"/>
      <c r="AT217" s="24" t="s">
        <v>222</v>
      </c>
      <c r="AU217" s="24" t="s">
        <v>129</v>
      </c>
    </row>
    <row r="218" spans="2:65" s="14" customFormat="1" ht="13.5">
      <c r="B218" s="245"/>
      <c r="C218" s="246"/>
      <c r="D218" s="214" t="s">
        <v>171</v>
      </c>
      <c r="E218" s="247" t="s">
        <v>21</v>
      </c>
      <c r="F218" s="248" t="s">
        <v>326</v>
      </c>
      <c r="G218" s="246"/>
      <c r="H218" s="247" t="s">
        <v>21</v>
      </c>
      <c r="I218" s="249"/>
      <c r="J218" s="246"/>
      <c r="K218" s="246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171</v>
      </c>
      <c r="AU218" s="254" t="s">
        <v>129</v>
      </c>
      <c r="AV218" s="14" t="s">
        <v>83</v>
      </c>
      <c r="AW218" s="14" t="s">
        <v>39</v>
      </c>
      <c r="AX218" s="14" t="s">
        <v>76</v>
      </c>
      <c r="AY218" s="254" t="s">
        <v>163</v>
      </c>
    </row>
    <row r="219" spans="2:65" s="12" customFormat="1" ht="13.5">
      <c r="B219" s="212"/>
      <c r="C219" s="213"/>
      <c r="D219" s="214" t="s">
        <v>171</v>
      </c>
      <c r="E219" s="215" t="s">
        <v>21</v>
      </c>
      <c r="F219" s="216" t="s">
        <v>327</v>
      </c>
      <c r="G219" s="213"/>
      <c r="H219" s="217">
        <v>37.9</v>
      </c>
      <c r="I219" s="218"/>
      <c r="J219" s="213"/>
      <c r="K219" s="213"/>
      <c r="L219" s="219"/>
      <c r="M219" s="220"/>
      <c r="N219" s="221"/>
      <c r="O219" s="221"/>
      <c r="P219" s="221"/>
      <c r="Q219" s="221"/>
      <c r="R219" s="221"/>
      <c r="S219" s="221"/>
      <c r="T219" s="222"/>
      <c r="AT219" s="223" t="s">
        <v>171</v>
      </c>
      <c r="AU219" s="223" t="s">
        <v>129</v>
      </c>
      <c r="AV219" s="12" t="s">
        <v>85</v>
      </c>
      <c r="AW219" s="12" t="s">
        <v>39</v>
      </c>
      <c r="AX219" s="12" t="s">
        <v>76</v>
      </c>
      <c r="AY219" s="223" t="s">
        <v>163</v>
      </c>
    </row>
    <row r="220" spans="2:65" s="13" customFormat="1" ht="13.5">
      <c r="B220" s="224"/>
      <c r="C220" s="225"/>
      <c r="D220" s="214" t="s">
        <v>171</v>
      </c>
      <c r="E220" s="226" t="s">
        <v>21</v>
      </c>
      <c r="F220" s="227" t="s">
        <v>172</v>
      </c>
      <c r="G220" s="225"/>
      <c r="H220" s="228">
        <v>37.9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171</v>
      </c>
      <c r="AU220" s="234" t="s">
        <v>129</v>
      </c>
      <c r="AV220" s="13" t="s">
        <v>169</v>
      </c>
      <c r="AW220" s="13" t="s">
        <v>39</v>
      </c>
      <c r="AX220" s="13" t="s">
        <v>83</v>
      </c>
      <c r="AY220" s="234" t="s">
        <v>163</v>
      </c>
    </row>
    <row r="221" spans="2:65" s="1" customFormat="1" ht="16.5" customHeight="1">
      <c r="B221" s="41"/>
      <c r="C221" s="200" t="s">
        <v>328</v>
      </c>
      <c r="D221" s="200" t="s">
        <v>165</v>
      </c>
      <c r="E221" s="201" t="s">
        <v>329</v>
      </c>
      <c r="F221" s="202" t="s">
        <v>330</v>
      </c>
      <c r="G221" s="203" t="s">
        <v>110</v>
      </c>
      <c r="H221" s="204">
        <v>1</v>
      </c>
      <c r="I221" s="205"/>
      <c r="J221" s="206">
        <f>ROUND(I221*H221,2)</f>
        <v>0</v>
      </c>
      <c r="K221" s="202" t="s">
        <v>168</v>
      </c>
      <c r="L221" s="61"/>
      <c r="M221" s="207" t="s">
        <v>21</v>
      </c>
      <c r="N221" s="208" t="s">
        <v>47</v>
      </c>
      <c r="O221" s="42"/>
      <c r="P221" s="209">
        <f>O221*H221</f>
        <v>0</v>
      </c>
      <c r="Q221" s="209">
        <v>0</v>
      </c>
      <c r="R221" s="209">
        <f>Q221*H221</f>
        <v>0</v>
      </c>
      <c r="S221" s="209">
        <v>0.192</v>
      </c>
      <c r="T221" s="210">
        <f>S221*H221</f>
        <v>0.192</v>
      </c>
      <c r="AR221" s="24" t="s">
        <v>169</v>
      </c>
      <c r="AT221" s="24" t="s">
        <v>165</v>
      </c>
      <c r="AU221" s="24" t="s">
        <v>129</v>
      </c>
      <c r="AY221" s="24" t="s">
        <v>163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24" t="s">
        <v>83</v>
      </c>
      <c r="BK221" s="211">
        <f>ROUND(I221*H221,2)</f>
        <v>0</v>
      </c>
      <c r="BL221" s="24" t="s">
        <v>169</v>
      </c>
      <c r="BM221" s="24" t="s">
        <v>331</v>
      </c>
    </row>
    <row r="222" spans="2:65" s="1" customFormat="1" ht="27">
      <c r="B222" s="41"/>
      <c r="C222" s="63"/>
      <c r="D222" s="214" t="s">
        <v>222</v>
      </c>
      <c r="E222" s="63"/>
      <c r="F222" s="255" t="s">
        <v>325</v>
      </c>
      <c r="G222" s="63"/>
      <c r="H222" s="63"/>
      <c r="I222" s="169"/>
      <c r="J222" s="63"/>
      <c r="K222" s="63"/>
      <c r="L222" s="61"/>
      <c r="M222" s="256"/>
      <c r="N222" s="42"/>
      <c r="O222" s="42"/>
      <c r="P222" s="42"/>
      <c r="Q222" s="42"/>
      <c r="R222" s="42"/>
      <c r="S222" s="42"/>
      <c r="T222" s="78"/>
      <c r="AT222" s="24" t="s">
        <v>222</v>
      </c>
      <c r="AU222" s="24" t="s">
        <v>129</v>
      </c>
    </row>
    <row r="223" spans="2:65" s="14" customFormat="1" ht="13.5">
      <c r="B223" s="245"/>
      <c r="C223" s="246"/>
      <c r="D223" s="214" t="s">
        <v>171</v>
      </c>
      <c r="E223" s="247" t="s">
        <v>21</v>
      </c>
      <c r="F223" s="248" t="s">
        <v>320</v>
      </c>
      <c r="G223" s="246"/>
      <c r="H223" s="247" t="s">
        <v>21</v>
      </c>
      <c r="I223" s="249"/>
      <c r="J223" s="246"/>
      <c r="K223" s="246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171</v>
      </c>
      <c r="AU223" s="254" t="s">
        <v>129</v>
      </c>
      <c r="AV223" s="14" t="s">
        <v>83</v>
      </c>
      <c r="AW223" s="14" t="s">
        <v>39</v>
      </c>
      <c r="AX223" s="14" t="s">
        <v>76</v>
      </c>
      <c r="AY223" s="254" t="s">
        <v>163</v>
      </c>
    </row>
    <row r="224" spans="2:65" s="12" customFormat="1" ht="13.5">
      <c r="B224" s="212"/>
      <c r="C224" s="213"/>
      <c r="D224" s="214" t="s">
        <v>171</v>
      </c>
      <c r="E224" s="215" t="s">
        <v>21</v>
      </c>
      <c r="F224" s="216" t="s">
        <v>83</v>
      </c>
      <c r="G224" s="213"/>
      <c r="H224" s="217">
        <v>1</v>
      </c>
      <c r="I224" s="218"/>
      <c r="J224" s="213"/>
      <c r="K224" s="213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171</v>
      </c>
      <c r="AU224" s="223" t="s">
        <v>129</v>
      </c>
      <c r="AV224" s="12" t="s">
        <v>85</v>
      </c>
      <c r="AW224" s="12" t="s">
        <v>39</v>
      </c>
      <c r="AX224" s="12" t="s">
        <v>76</v>
      </c>
      <c r="AY224" s="223" t="s">
        <v>163</v>
      </c>
    </row>
    <row r="225" spans="2:65" s="13" customFormat="1" ht="13.5">
      <c r="B225" s="224"/>
      <c r="C225" s="225"/>
      <c r="D225" s="214" t="s">
        <v>171</v>
      </c>
      <c r="E225" s="226" t="s">
        <v>21</v>
      </c>
      <c r="F225" s="227" t="s">
        <v>172</v>
      </c>
      <c r="G225" s="225"/>
      <c r="H225" s="228">
        <v>1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171</v>
      </c>
      <c r="AU225" s="234" t="s">
        <v>129</v>
      </c>
      <c r="AV225" s="13" t="s">
        <v>169</v>
      </c>
      <c r="AW225" s="13" t="s">
        <v>39</v>
      </c>
      <c r="AX225" s="13" t="s">
        <v>83</v>
      </c>
      <c r="AY225" s="234" t="s">
        <v>163</v>
      </c>
    </row>
    <row r="226" spans="2:65" s="1" customFormat="1" ht="16.5" customHeight="1">
      <c r="B226" s="41"/>
      <c r="C226" s="200" t="s">
        <v>332</v>
      </c>
      <c r="D226" s="200" t="s">
        <v>165</v>
      </c>
      <c r="E226" s="201" t="s">
        <v>333</v>
      </c>
      <c r="F226" s="202" t="s">
        <v>334</v>
      </c>
      <c r="G226" s="203" t="s">
        <v>110</v>
      </c>
      <c r="H226" s="204">
        <v>1</v>
      </c>
      <c r="I226" s="205"/>
      <c r="J226" s="206">
        <f>ROUND(I226*H226,2)</f>
        <v>0</v>
      </c>
      <c r="K226" s="202" t="s">
        <v>168</v>
      </c>
      <c r="L226" s="61"/>
      <c r="M226" s="207" t="s">
        <v>21</v>
      </c>
      <c r="N226" s="208" t="s">
        <v>47</v>
      </c>
      <c r="O226" s="42"/>
      <c r="P226" s="209">
        <f>O226*H226</f>
        <v>0</v>
      </c>
      <c r="Q226" s="209">
        <v>0</v>
      </c>
      <c r="R226" s="209">
        <f>Q226*H226</f>
        <v>0</v>
      </c>
      <c r="S226" s="209">
        <v>0.28499999999999998</v>
      </c>
      <c r="T226" s="210">
        <f>S226*H226</f>
        <v>0.28499999999999998</v>
      </c>
      <c r="AR226" s="24" t="s">
        <v>169</v>
      </c>
      <c r="AT226" s="24" t="s">
        <v>165</v>
      </c>
      <c r="AU226" s="24" t="s">
        <v>129</v>
      </c>
      <c r="AY226" s="24" t="s">
        <v>163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24" t="s">
        <v>83</v>
      </c>
      <c r="BK226" s="211">
        <f>ROUND(I226*H226,2)</f>
        <v>0</v>
      </c>
      <c r="BL226" s="24" t="s">
        <v>169</v>
      </c>
      <c r="BM226" s="24" t="s">
        <v>335</v>
      </c>
    </row>
    <row r="227" spans="2:65" s="1" customFormat="1" ht="27">
      <c r="B227" s="41"/>
      <c r="C227" s="63"/>
      <c r="D227" s="214" t="s">
        <v>222</v>
      </c>
      <c r="E227" s="63"/>
      <c r="F227" s="255" t="s">
        <v>325</v>
      </c>
      <c r="G227" s="63"/>
      <c r="H227" s="63"/>
      <c r="I227" s="169"/>
      <c r="J227" s="63"/>
      <c r="K227" s="63"/>
      <c r="L227" s="61"/>
      <c r="M227" s="256"/>
      <c r="N227" s="42"/>
      <c r="O227" s="42"/>
      <c r="P227" s="42"/>
      <c r="Q227" s="42"/>
      <c r="R227" s="42"/>
      <c r="S227" s="42"/>
      <c r="T227" s="78"/>
      <c r="AT227" s="24" t="s">
        <v>222</v>
      </c>
      <c r="AU227" s="24" t="s">
        <v>129</v>
      </c>
    </row>
    <row r="228" spans="2:65" s="14" customFormat="1" ht="13.5">
      <c r="B228" s="245"/>
      <c r="C228" s="246"/>
      <c r="D228" s="214" t="s">
        <v>171</v>
      </c>
      <c r="E228" s="247" t="s">
        <v>21</v>
      </c>
      <c r="F228" s="248" t="s">
        <v>320</v>
      </c>
      <c r="G228" s="246"/>
      <c r="H228" s="247" t="s">
        <v>21</v>
      </c>
      <c r="I228" s="249"/>
      <c r="J228" s="246"/>
      <c r="K228" s="246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171</v>
      </c>
      <c r="AU228" s="254" t="s">
        <v>129</v>
      </c>
      <c r="AV228" s="14" t="s">
        <v>83</v>
      </c>
      <c r="AW228" s="14" t="s">
        <v>39</v>
      </c>
      <c r="AX228" s="14" t="s">
        <v>76</v>
      </c>
      <c r="AY228" s="254" t="s">
        <v>163</v>
      </c>
    </row>
    <row r="229" spans="2:65" s="12" customFormat="1" ht="13.5">
      <c r="B229" s="212"/>
      <c r="C229" s="213"/>
      <c r="D229" s="214" t="s">
        <v>171</v>
      </c>
      <c r="E229" s="215" t="s">
        <v>21</v>
      </c>
      <c r="F229" s="216" t="s">
        <v>83</v>
      </c>
      <c r="G229" s="213"/>
      <c r="H229" s="217">
        <v>1</v>
      </c>
      <c r="I229" s="218"/>
      <c r="J229" s="213"/>
      <c r="K229" s="213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171</v>
      </c>
      <c r="AU229" s="223" t="s">
        <v>129</v>
      </c>
      <c r="AV229" s="12" t="s">
        <v>85</v>
      </c>
      <c r="AW229" s="12" t="s">
        <v>39</v>
      </c>
      <c r="AX229" s="12" t="s">
        <v>76</v>
      </c>
      <c r="AY229" s="223" t="s">
        <v>163</v>
      </c>
    </row>
    <row r="230" spans="2:65" s="13" customFormat="1" ht="13.5">
      <c r="B230" s="224"/>
      <c r="C230" s="225"/>
      <c r="D230" s="214" t="s">
        <v>171</v>
      </c>
      <c r="E230" s="226" t="s">
        <v>21</v>
      </c>
      <c r="F230" s="227" t="s">
        <v>172</v>
      </c>
      <c r="G230" s="225"/>
      <c r="H230" s="228">
        <v>1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171</v>
      </c>
      <c r="AU230" s="234" t="s">
        <v>129</v>
      </c>
      <c r="AV230" s="13" t="s">
        <v>169</v>
      </c>
      <c r="AW230" s="13" t="s">
        <v>39</v>
      </c>
      <c r="AX230" s="13" t="s">
        <v>83</v>
      </c>
      <c r="AY230" s="234" t="s">
        <v>163</v>
      </c>
    </row>
    <row r="231" spans="2:65" s="11" customFormat="1" ht="29.85" customHeight="1">
      <c r="B231" s="184"/>
      <c r="C231" s="185"/>
      <c r="D231" s="186" t="s">
        <v>75</v>
      </c>
      <c r="E231" s="198" t="s">
        <v>336</v>
      </c>
      <c r="F231" s="198" t="s">
        <v>337</v>
      </c>
      <c r="G231" s="185"/>
      <c r="H231" s="185"/>
      <c r="I231" s="188"/>
      <c r="J231" s="199">
        <f>BK231</f>
        <v>0</v>
      </c>
      <c r="K231" s="185"/>
      <c r="L231" s="190"/>
      <c r="M231" s="191"/>
      <c r="N231" s="192"/>
      <c r="O231" s="192"/>
      <c r="P231" s="193">
        <f>SUM(P232:P237)</f>
        <v>0</v>
      </c>
      <c r="Q231" s="192"/>
      <c r="R231" s="193">
        <f>SUM(R232:R237)</f>
        <v>0</v>
      </c>
      <c r="S231" s="192"/>
      <c r="T231" s="194">
        <f>SUM(T232:T237)</f>
        <v>0</v>
      </c>
      <c r="AR231" s="195" t="s">
        <v>83</v>
      </c>
      <c r="AT231" s="196" t="s">
        <v>75</v>
      </c>
      <c r="AU231" s="196" t="s">
        <v>83</v>
      </c>
      <c r="AY231" s="195" t="s">
        <v>163</v>
      </c>
      <c r="BK231" s="197">
        <f>SUM(BK232:BK237)</f>
        <v>0</v>
      </c>
    </row>
    <row r="232" spans="2:65" s="1" customFormat="1" ht="25.5" customHeight="1">
      <c r="B232" s="41"/>
      <c r="C232" s="200" t="s">
        <v>338</v>
      </c>
      <c r="D232" s="200" t="s">
        <v>165</v>
      </c>
      <c r="E232" s="201" t="s">
        <v>339</v>
      </c>
      <c r="F232" s="202" t="s">
        <v>340</v>
      </c>
      <c r="G232" s="203" t="s">
        <v>176</v>
      </c>
      <c r="H232" s="204">
        <v>14.724</v>
      </c>
      <c r="I232" s="205"/>
      <c r="J232" s="206">
        <f>ROUND(I232*H232,2)</f>
        <v>0</v>
      </c>
      <c r="K232" s="202" t="s">
        <v>168</v>
      </c>
      <c r="L232" s="61"/>
      <c r="M232" s="207" t="s">
        <v>21</v>
      </c>
      <c r="N232" s="208" t="s">
        <v>47</v>
      </c>
      <c r="O232" s="42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AR232" s="24" t="s">
        <v>169</v>
      </c>
      <c r="AT232" s="24" t="s">
        <v>165</v>
      </c>
      <c r="AU232" s="24" t="s">
        <v>85</v>
      </c>
      <c r="AY232" s="24" t="s">
        <v>163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24" t="s">
        <v>83</v>
      </c>
      <c r="BK232" s="211">
        <f>ROUND(I232*H232,2)</f>
        <v>0</v>
      </c>
      <c r="BL232" s="24" t="s">
        <v>169</v>
      </c>
      <c r="BM232" s="24" t="s">
        <v>341</v>
      </c>
    </row>
    <row r="233" spans="2:65" s="1" customFormat="1" ht="38.25" customHeight="1">
      <c r="B233" s="41"/>
      <c r="C233" s="200" t="s">
        <v>342</v>
      </c>
      <c r="D233" s="200" t="s">
        <v>165</v>
      </c>
      <c r="E233" s="201" t="s">
        <v>343</v>
      </c>
      <c r="F233" s="202" t="s">
        <v>344</v>
      </c>
      <c r="G233" s="203" t="s">
        <v>176</v>
      </c>
      <c r="H233" s="204">
        <v>73.62</v>
      </c>
      <c r="I233" s="205"/>
      <c r="J233" s="206">
        <f>ROUND(I233*H233,2)</f>
        <v>0</v>
      </c>
      <c r="K233" s="202" t="s">
        <v>168</v>
      </c>
      <c r="L233" s="61"/>
      <c r="M233" s="207" t="s">
        <v>21</v>
      </c>
      <c r="N233" s="208" t="s">
        <v>47</v>
      </c>
      <c r="O233" s="42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AR233" s="24" t="s">
        <v>169</v>
      </c>
      <c r="AT233" s="24" t="s">
        <v>165</v>
      </c>
      <c r="AU233" s="24" t="s">
        <v>85</v>
      </c>
      <c r="AY233" s="24" t="s">
        <v>163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24" t="s">
        <v>83</v>
      </c>
      <c r="BK233" s="211">
        <f>ROUND(I233*H233,2)</f>
        <v>0</v>
      </c>
      <c r="BL233" s="24" t="s">
        <v>169</v>
      </c>
      <c r="BM233" s="24" t="s">
        <v>345</v>
      </c>
    </row>
    <row r="234" spans="2:65" s="12" customFormat="1" ht="13.5">
      <c r="B234" s="212"/>
      <c r="C234" s="213"/>
      <c r="D234" s="214" t="s">
        <v>171</v>
      </c>
      <c r="E234" s="213"/>
      <c r="F234" s="216" t="s">
        <v>346</v>
      </c>
      <c r="G234" s="213"/>
      <c r="H234" s="217">
        <v>73.62</v>
      </c>
      <c r="I234" s="218"/>
      <c r="J234" s="213"/>
      <c r="K234" s="213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171</v>
      </c>
      <c r="AU234" s="223" t="s">
        <v>85</v>
      </c>
      <c r="AV234" s="12" t="s">
        <v>85</v>
      </c>
      <c r="AW234" s="12" t="s">
        <v>6</v>
      </c>
      <c r="AX234" s="12" t="s">
        <v>83</v>
      </c>
      <c r="AY234" s="223" t="s">
        <v>163</v>
      </c>
    </row>
    <row r="235" spans="2:65" s="1" customFormat="1" ht="25.5" customHeight="1">
      <c r="B235" s="41"/>
      <c r="C235" s="200" t="s">
        <v>347</v>
      </c>
      <c r="D235" s="200" t="s">
        <v>165</v>
      </c>
      <c r="E235" s="201" t="s">
        <v>348</v>
      </c>
      <c r="F235" s="202" t="s">
        <v>349</v>
      </c>
      <c r="G235" s="203" t="s">
        <v>176</v>
      </c>
      <c r="H235" s="204">
        <v>14.214</v>
      </c>
      <c r="I235" s="205"/>
      <c r="J235" s="206">
        <f>ROUND(I235*H235,2)</f>
        <v>0</v>
      </c>
      <c r="K235" s="202" t="s">
        <v>168</v>
      </c>
      <c r="L235" s="61"/>
      <c r="M235" s="207" t="s">
        <v>21</v>
      </c>
      <c r="N235" s="208" t="s">
        <v>47</v>
      </c>
      <c r="O235" s="42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AR235" s="24" t="s">
        <v>169</v>
      </c>
      <c r="AT235" s="24" t="s">
        <v>165</v>
      </c>
      <c r="AU235" s="24" t="s">
        <v>85</v>
      </c>
      <c r="AY235" s="24" t="s">
        <v>163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24" t="s">
        <v>83</v>
      </c>
      <c r="BK235" s="211">
        <f>ROUND(I235*H235,2)</f>
        <v>0</v>
      </c>
      <c r="BL235" s="24" t="s">
        <v>169</v>
      </c>
      <c r="BM235" s="24" t="s">
        <v>350</v>
      </c>
    </row>
    <row r="236" spans="2:65" s="1" customFormat="1" ht="25.5" customHeight="1">
      <c r="B236" s="41"/>
      <c r="C236" s="200" t="s">
        <v>351</v>
      </c>
      <c r="D236" s="200" t="s">
        <v>165</v>
      </c>
      <c r="E236" s="201" t="s">
        <v>352</v>
      </c>
      <c r="F236" s="202" t="s">
        <v>353</v>
      </c>
      <c r="G236" s="203" t="s">
        <v>176</v>
      </c>
      <c r="H236" s="204">
        <v>0.22</v>
      </c>
      <c r="I236" s="205"/>
      <c r="J236" s="206">
        <f>ROUND(I236*H236,2)</f>
        <v>0</v>
      </c>
      <c r="K236" s="202" t="s">
        <v>168</v>
      </c>
      <c r="L236" s="61"/>
      <c r="M236" s="207" t="s">
        <v>21</v>
      </c>
      <c r="N236" s="208" t="s">
        <v>47</v>
      </c>
      <c r="O236" s="42"/>
      <c r="P236" s="209">
        <f>O236*H236</f>
        <v>0</v>
      </c>
      <c r="Q236" s="209">
        <v>0</v>
      </c>
      <c r="R236" s="209">
        <f>Q236*H236</f>
        <v>0</v>
      </c>
      <c r="S236" s="209">
        <v>0</v>
      </c>
      <c r="T236" s="210">
        <f>S236*H236</f>
        <v>0</v>
      </c>
      <c r="AR236" s="24" t="s">
        <v>169</v>
      </c>
      <c r="AT236" s="24" t="s">
        <v>165</v>
      </c>
      <c r="AU236" s="24" t="s">
        <v>85</v>
      </c>
      <c r="AY236" s="24" t="s">
        <v>163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24" t="s">
        <v>83</v>
      </c>
      <c r="BK236" s="211">
        <f>ROUND(I236*H236,2)</f>
        <v>0</v>
      </c>
      <c r="BL236" s="24" t="s">
        <v>169</v>
      </c>
      <c r="BM236" s="24" t="s">
        <v>354</v>
      </c>
    </row>
    <row r="237" spans="2:65" s="1" customFormat="1" ht="25.5" customHeight="1">
      <c r="B237" s="41"/>
      <c r="C237" s="200" t="s">
        <v>355</v>
      </c>
      <c r="D237" s="200" t="s">
        <v>165</v>
      </c>
      <c r="E237" s="201" t="s">
        <v>356</v>
      </c>
      <c r="F237" s="202" t="s">
        <v>357</v>
      </c>
      <c r="G237" s="203" t="s">
        <v>176</v>
      </c>
      <c r="H237" s="204">
        <v>0.28999999999999998</v>
      </c>
      <c r="I237" s="205"/>
      <c r="J237" s="206">
        <f>ROUND(I237*H237,2)</f>
        <v>0</v>
      </c>
      <c r="K237" s="202" t="s">
        <v>168</v>
      </c>
      <c r="L237" s="61"/>
      <c r="M237" s="207" t="s">
        <v>21</v>
      </c>
      <c r="N237" s="208" t="s">
        <v>47</v>
      </c>
      <c r="O237" s="42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AR237" s="24" t="s">
        <v>169</v>
      </c>
      <c r="AT237" s="24" t="s">
        <v>165</v>
      </c>
      <c r="AU237" s="24" t="s">
        <v>85</v>
      </c>
      <c r="AY237" s="24" t="s">
        <v>163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24" t="s">
        <v>83</v>
      </c>
      <c r="BK237" s="211">
        <f>ROUND(I237*H237,2)</f>
        <v>0</v>
      </c>
      <c r="BL237" s="24" t="s">
        <v>169</v>
      </c>
      <c r="BM237" s="24" t="s">
        <v>358</v>
      </c>
    </row>
    <row r="238" spans="2:65" s="11" customFormat="1" ht="29.85" customHeight="1">
      <c r="B238" s="184"/>
      <c r="C238" s="185"/>
      <c r="D238" s="186" t="s">
        <v>75</v>
      </c>
      <c r="E238" s="198" t="s">
        <v>359</v>
      </c>
      <c r="F238" s="198" t="s">
        <v>360</v>
      </c>
      <c r="G238" s="185"/>
      <c r="H238" s="185"/>
      <c r="I238" s="188"/>
      <c r="J238" s="199">
        <f>BK238</f>
        <v>0</v>
      </c>
      <c r="K238" s="185"/>
      <c r="L238" s="190"/>
      <c r="M238" s="191"/>
      <c r="N238" s="192"/>
      <c r="O238" s="192"/>
      <c r="P238" s="193">
        <f>P239</f>
        <v>0</v>
      </c>
      <c r="Q238" s="192"/>
      <c r="R238" s="193">
        <f>R239</f>
        <v>0</v>
      </c>
      <c r="S238" s="192"/>
      <c r="T238" s="194">
        <f>T239</f>
        <v>0</v>
      </c>
      <c r="AR238" s="195" t="s">
        <v>83</v>
      </c>
      <c r="AT238" s="196" t="s">
        <v>75</v>
      </c>
      <c r="AU238" s="196" t="s">
        <v>83</v>
      </c>
      <c r="AY238" s="195" t="s">
        <v>163</v>
      </c>
      <c r="BK238" s="197">
        <f>BK239</f>
        <v>0</v>
      </c>
    </row>
    <row r="239" spans="2:65" s="1" customFormat="1" ht="16.5" customHeight="1">
      <c r="B239" s="41"/>
      <c r="C239" s="200" t="s">
        <v>361</v>
      </c>
      <c r="D239" s="200" t="s">
        <v>165</v>
      </c>
      <c r="E239" s="201" t="s">
        <v>362</v>
      </c>
      <c r="F239" s="202" t="s">
        <v>363</v>
      </c>
      <c r="G239" s="203" t="s">
        <v>364</v>
      </c>
      <c r="H239" s="204">
        <v>1</v>
      </c>
      <c r="I239" s="205"/>
      <c r="J239" s="206">
        <f>ROUND(I239*H239,2)</f>
        <v>0</v>
      </c>
      <c r="K239" s="202" t="s">
        <v>21</v>
      </c>
      <c r="L239" s="61"/>
      <c r="M239" s="207" t="s">
        <v>21</v>
      </c>
      <c r="N239" s="208" t="s">
        <v>47</v>
      </c>
      <c r="O239" s="42"/>
      <c r="P239" s="209">
        <f>O239*H239</f>
        <v>0</v>
      </c>
      <c r="Q239" s="209">
        <v>0</v>
      </c>
      <c r="R239" s="209">
        <f>Q239*H239</f>
        <v>0</v>
      </c>
      <c r="S239" s="209">
        <v>0</v>
      </c>
      <c r="T239" s="210">
        <f>S239*H239</f>
        <v>0</v>
      </c>
      <c r="AR239" s="24" t="s">
        <v>169</v>
      </c>
      <c r="AT239" s="24" t="s">
        <v>165</v>
      </c>
      <c r="AU239" s="24" t="s">
        <v>85</v>
      </c>
      <c r="AY239" s="24" t="s">
        <v>163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24" t="s">
        <v>83</v>
      </c>
      <c r="BK239" s="211">
        <f>ROUND(I239*H239,2)</f>
        <v>0</v>
      </c>
      <c r="BL239" s="24" t="s">
        <v>169</v>
      </c>
      <c r="BM239" s="24" t="s">
        <v>365</v>
      </c>
    </row>
    <row r="240" spans="2:65" s="11" customFormat="1" ht="37.35" customHeight="1">
      <c r="B240" s="184"/>
      <c r="C240" s="185"/>
      <c r="D240" s="186" t="s">
        <v>75</v>
      </c>
      <c r="E240" s="187" t="s">
        <v>366</v>
      </c>
      <c r="F240" s="187" t="s">
        <v>367</v>
      </c>
      <c r="G240" s="185"/>
      <c r="H240" s="185"/>
      <c r="I240" s="188"/>
      <c r="J240" s="189">
        <f>BK240</f>
        <v>0</v>
      </c>
      <c r="K240" s="185"/>
      <c r="L240" s="190"/>
      <c r="M240" s="191"/>
      <c r="N240" s="192"/>
      <c r="O240" s="192"/>
      <c r="P240" s="193">
        <f>P241</f>
        <v>0</v>
      </c>
      <c r="Q240" s="192"/>
      <c r="R240" s="193">
        <f>R241</f>
        <v>0</v>
      </c>
      <c r="S240" s="192"/>
      <c r="T240" s="194">
        <f>T241</f>
        <v>0</v>
      </c>
      <c r="AR240" s="195" t="s">
        <v>191</v>
      </c>
      <c r="AT240" s="196" t="s">
        <v>75</v>
      </c>
      <c r="AU240" s="196" t="s">
        <v>76</v>
      </c>
      <c r="AY240" s="195" t="s">
        <v>163</v>
      </c>
      <c r="BK240" s="197">
        <f>BK241</f>
        <v>0</v>
      </c>
    </row>
    <row r="241" spans="2:65" s="11" customFormat="1" ht="19.899999999999999" customHeight="1">
      <c r="B241" s="184"/>
      <c r="C241" s="185"/>
      <c r="D241" s="186" t="s">
        <v>75</v>
      </c>
      <c r="E241" s="198" t="s">
        <v>368</v>
      </c>
      <c r="F241" s="198" t="s">
        <v>369</v>
      </c>
      <c r="G241" s="185"/>
      <c r="H241" s="185"/>
      <c r="I241" s="188"/>
      <c r="J241" s="199">
        <f>BK241</f>
        <v>0</v>
      </c>
      <c r="K241" s="185"/>
      <c r="L241" s="190"/>
      <c r="M241" s="191"/>
      <c r="N241" s="192"/>
      <c r="O241" s="192"/>
      <c r="P241" s="193">
        <f>SUM(P242:P246)</f>
        <v>0</v>
      </c>
      <c r="Q241" s="192"/>
      <c r="R241" s="193">
        <f>SUM(R242:R246)</f>
        <v>0</v>
      </c>
      <c r="S241" s="192"/>
      <c r="T241" s="194">
        <f>SUM(T242:T246)</f>
        <v>0</v>
      </c>
      <c r="AR241" s="195" t="s">
        <v>191</v>
      </c>
      <c r="AT241" s="196" t="s">
        <v>75</v>
      </c>
      <c r="AU241" s="196" t="s">
        <v>83</v>
      </c>
      <c r="AY241" s="195" t="s">
        <v>163</v>
      </c>
      <c r="BK241" s="197">
        <f>SUM(BK242:BK246)</f>
        <v>0</v>
      </c>
    </row>
    <row r="242" spans="2:65" s="1" customFormat="1" ht="16.5" customHeight="1">
      <c r="B242" s="41"/>
      <c r="C242" s="200" t="s">
        <v>370</v>
      </c>
      <c r="D242" s="200" t="s">
        <v>165</v>
      </c>
      <c r="E242" s="201" t="s">
        <v>371</v>
      </c>
      <c r="F242" s="202" t="s">
        <v>372</v>
      </c>
      <c r="G242" s="203" t="s">
        <v>373</v>
      </c>
      <c r="H242" s="204">
        <v>1</v>
      </c>
      <c r="I242" s="205"/>
      <c r="J242" s="206">
        <f>ROUND(I242*H242,2)</f>
        <v>0</v>
      </c>
      <c r="K242" s="202" t="s">
        <v>168</v>
      </c>
      <c r="L242" s="61"/>
      <c r="M242" s="207" t="s">
        <v>21</v>
      </c>
      <c r="N242" s="208" t="s">
        <v>47</v>
      </c>
      <c r="O242" s="42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AR242" s="24" t="s">
        <v>374</v>
      </c>
      <c r="AT242" s="24" t="s">
        <v>165</v>
      </c>
      <c r="AU242" s="24" t="s">
        <v>85</v>
      </c>
      <c r="AY242" s="24" t="s">
        <v>163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24" t="s">
        <v>83</v>
      </c>
      <c r="BK242" s="211">
        <f>ROUND(I242*H242,2)</f>
        <v>0</v>
      </c>
      <c r="BL242" s="24" t="s">
        <v>374</v>
      </c>
      <c r="BM242" s="24" t="s">
        <v>375</v>
      </c>
    </row>
    <row r="243" spans="2:65" s="1" customFormat="1" ht="40.5">
      <c r="B243" s="41"/>
      <c r="C243" s="63"/>
      <c r="D243" s="214" t="s">
        <v>222</v>
      </c>
      <c r="E243" s="63"/>
      <c r="F243" s="255" t="s">
        <v>376</v>
      </c>
      <c r="G243" s="63"/>
      <c r="H243" s="63"/>
      <c r="I243" s="169"/>
      <c r="J243" s="63"/>
      <c r="K243" s="63"/>
      <c r="L243" s="61"/>
      <c r="M243" s="256"/>
      <c r="N243" s="42"/>
      <c r="O243" s="42"/>
      <c r="P243" s="42"/>
      <c r="Q243" s="42"/>
      <c r="R243" s="42"/>
      <c r="S243" s="42"/>
      <c r="T243" s="78"/>
      <c r="AT243" s="24" t="s">
        <v>222</v>
      </c>
      <c r="AU243" s="24" t="s">
        <v>85</v>
      </c>
    </row>
    <row r="244" spans="2:65" s="1" customFormat="1" ht="16.5" customHeight="1">
      <c r="B244" s="41"/>
      <c r="C244" s="200" t="s">
        <v>377</v>
      </c>
      <c r="D244" s="200" t="s">
        <v>165</v>
      </c>
      <c r="E244" s="201" t="s">
        <v>378</v>
      </c>
      <c r="F244" s="202" t="s">
        <v>379</v>
      </c>
      <c r="G244" s="203" t="s">
        <v>373</v>
      </c>
      <c r="H244" s="204">
        <v>1</v>
      </c>
      <c r="I244" s="205"/>
      <c r="J244" s="206">
        <f>ROUND(I244*H244,2)</f>
        <v>0</v>
      </c>
      <c r="K244" s="202" t="s">
        <v>168</v>
      </c>
      <c r="L244" s="61"/>
      <c r="M244" s="207" t="s">
        <v>21</v>
      </c>
      <c r="N244" s="208" t="s">
        <v>47</v>
      </c>
      <c r="O244" s="42"/>
      <c r="P244" s="209">
        <f>O244*H244</f>
        <v>0</v>
      </c>
      <c r="Q244" s="209">
        <v>0</v>
      </c>
      <c r="R244" s="209">
        <f>Q244*H244</f>
        <v>0</v>
      </c>
      <c r="S244" s="209">
        <v>0</v>
      </c>
      <c r="T244" s="210">
        <f>S244*H244</f>
        <v>0</v>
      </c>
      <c r="AR244" s="24" t="s">
        <v>374</v>
      </c>
      <c r="AT244" s="24" t="s">
        <v>165</v>
      </c>
      <c r="AU244" s="24" t="s">
        <v>85</v>
      </c>
      <c r="AY244" s="24" t="s">
        <v>163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24" t="s">
        <v>83</v>
      </c>
      <c r="BK244" s="211">
        <f>ROUND(I244*H244,2)</f>
        <v>0</v>
      </c>
      <c r="BL244" s="24" t="s">
        <v>374</v>
      </c>
      <c r="BM244" s="24" t="s">
        <v>380</v>
      </c>
    </row>
    <row r="245" spans="2:65" s="1" customFormat="1" ht="54">
      <c r="B245" s="41"/>
      <c r="C245" s="63"/>
      <c r="D245" s="214" t="s">
        <v>222</v>
      </c>
      <c r="E245" s="63"/>
      <c r="F245" s="255" t="s">
        <v>381</v>
      </c>
      <c r="G245" s="63"/>
      <c r="H245" s="63"/>
      <c r="I245" s="169"/>
      <c r="J245" s="63"/>
      <c r="K245" s="63"/>
      <c r="L245" s="61"/>
      <c r="M245" s="256"/>
      <c r="N245" s="42"/>
      <c r="O245" s="42"/>
      <c r="P245" s="42"/>
      <c r="Q245" s="42"/>
      <c r="R245" s="42"/>
      <c r="S245" s="42"/>
      <c r="T245" s="78"/>
      <c r="AT245" s="24" t="s">
        <v>222</v>
      </c>
      <c r="AU245" s="24" t="s">
        <v>85</v>
      </c>
    </row>
    <row r="246" spans="2:65" s="1" customFormat="1" ht="16.5" customHeight="1">
      <c r="B246" s="41"/>
      <c r="C246" s="200" t="s">
        <v>382</v>
      </c>
      <c r="D246" s="200" t="s">
        <v>165</v>
      </c>
      <c r="E246" s="201" t="s">
        <v>383</v>
      </c>
      <c r="F246" s="202" t="s">
        <v>384</v>
      </c>
      <c r="G246" s="203" t="s">
        <v>373</v>
      </c>
      <c r="H246" s="204">
        <v>1</v>
      </c>
      <c r="I246" s="205"/>
      <c r="J246" s="206">
        <f>ROUND(I246*H246,2)</f>
        <v>0</v>
      </c>
      <c r="K246" s="202" t="s">
        <v>168</v>
      </c>
      <c r="L246" s="61"/>
      <c r="M246" s="207" t="s">
        <v>21</v>
      </c>
      <c r="N246" s="257" t="s">
        <v>47</v>
      </c>
      <c r="O246" s="258"/>
      <c r="P246" s="259">
        <f>O246*H246</f>
        <v>0</v>
      </c>
      <c r="Q246" s="259">
        <v>0</v>
      </c>
      <c r="R246" s="259">
        <f>Q246*H246</f>
        <v>0</v>
      </c>
      <c r="S246" s="259">
        <v>0</v>
      </c>
      <c r="T246" s="260">
        <f>S246*H246</f>
        <v>0</v>
      </c>
      <c r="AR246" s="24" t="s">
        <v>374</v>
      </c>
      <c r="AT246" s="24" t="s">
        <v>165</v>
      </c>
      <c r="AU246" s="24" t="s">
        <v>85</v>
      </c>
      <c r="AY246" s="24" t="s">
        <v>163</v>
      </c>
      <c r="BE246" s="211">
        <f>IF(N246="základní",J246,0)</f>
        <v>0</v>
      </c>
      <c r="BF246" s="211">
        <f>IF(N246="snížená",J246,0)</f>
        <v>0</v>
      </c>
      <c r="BG246" s="211">
        <f>IF(N246="zákl. přenesená",J246,0)</f>
        <v>0</v>
      </c>
      <c r="BH246" s="211">
        <f>IF(N246="sníž. přenesená",J246,0)</f>
        <v>0</v>
      </c>
      <c r="BI246" s="211">
        <f>IF(N246="nulová",J246,0)</f>
        <v>0</v>
      </c>
      <c r="BJ246" s="24" t="s">
        <v>83</v>
      </c>
      <c r="BK246" s="211">
        <f>ROUND(I246*H246,2)</f>
        <v>0</v>
      </c>
      <c r="BL246" s="24" t="s">
        <v>374</v>
      </c>
      <c r="BM246" s="24" t="s">
        <v>385</v>
      </c>
    </row>
    <row r="247" spans="2:65" s="1" customFormat="1" ht="6.95" customHeight="1">
      <c r="B247" s="56"/>
      <c r="C247" s="57"/>
      <c r="D247" s="57"/>
      <c r="E247" s="57"/>
      <c r="F247" s="57"/>
      <c r="G247" s="57"/>
      <c r="H247" s="57"/>
      <c r="I247" s="145"/>
      <c r="J247" s="57"/>
      <c r="K247" s="57"/>
      <c r="L247" s="61"/>
    </row>
  </sheetData>
  <sheetProtection algorithmName="SHA-512" hashValue="DN1KIOFRe2KmC8BcXyyZJyhPGzoW7QuEaQVu/DMNEgqsiVPTlCYTsF++74dGJdOYYkUIhikr2iqPIrKMSIFrWQ==" saltValue="XJEgCw3aHaZNu6SDBQOoKmvZuSKznu/U93RNS768KctDO9BNsLikgc7DpC+arx/k3raIrIxhK5kqHaMg/HHD1g==" spinCount="100000" sheet="1" objects="1" scenarios="1" formatColumns="0" formatRows="0" autoFilter="0"/>
  <autoFilter ref="C93:K246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1" customWidth="1"/>
    <col min="2" max="2" width="1.6640625" style="261" customWidth="1"/>
    <col min="3" max="4" width="5" style="261" customWidth="1"/>
    <col min="5" max="5" width="11.6640625" style="261" customWidth="1"/>
    <col min="6" max="6" width="9.1640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40625" style="261" customWidth="1"/>
  </cols>
  <sheetData>
    <row r="1" spans="2:11" ht="37.5" customHeight="1"/>
    <row r="2" spans="2:1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5" customFormat="1" ht="45" customHeight="1">
      <c r="B3" s="265"/>
      <c r="C3" s="393" t="s">
        <v>386</v>
      </c>
      <c r="D3" s="393"/>
      <c r="E3" s="393"/>
      <c r="F3" s="393"/>
      <c r="G3" s="393"/>
      <c r="H3" s="393"/>
      <c r="I3" s="393"/>
      <c r="J3" s="393"/>
      <c r="K3" s="266"/>
    </row>
    <row r="4" spans="2:11" ht="25.5" customHeight="1">
      <c r="B4" s="267"/>
      <c r="C4" s="397" t="s">
        <v>387</v>
      </c>
      <c r="D4" s="397"/>
      <c r="E4" s="397"/>
      <c r="F4" s="397"/>
      <c r="G4" s="397"/>
      <c r="H4" s="397"/>
      <c r="I4" s="397"/>
      <c r="J4" s="397"/>
      <c r="K4" s="268"/>
    </row>
    <row r="5" spans="2:1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ht="15" customHeight="1">
      <c r="B6" s="267"/>
      <c r="C6" s="396" t="s">
        <v>388</v>
      </c>
      <c r="D6" s="396"/>
      <c r="E6" s="396"/>
      <c r="F6" s="396"/>
      <c r="G6" s="396"/>
      <c r="H6" s="396"/>
      <c r="I6" s="396"/>
      <c r="J6" s="396"/>
      <c r="K6" s="268"/>
    </row>
    <row r="7" spans="2:11" ht="15" customHeight="1">
      <c r="B7" s="271"/>
      <c r="C7" s="396" t="s">
        <v>389</v>
      </c>
      <c r="D7" s="396"/>
      <c r="E7" s="396"/>
      <c r="F7" s="396"/>
      <c r="G7" s="396"/>
      <c r="H7" s="396"/>
      <c r="I7" s="396"/>
      <c r="J7" s="396"/>
      <c r="K7" s="268"/>
    </row>
    <row r="8" spans="2:1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ht="15" customHeight="1">
      <c r="B9" s="271"/>
      <c r="C9" s="396" t="s">
        <v>390</v>
      </c>
      <c r="D9" s="396"/>
      <c r="E9" s="396"/>
      <c r="F9" s="396"/>
      <c r="G9" s="396"/>
      <c r="H9" s="396"/>
      <c r="I9" s="396"/>
      <c r="J9" s="396"/>
      <c r="K9" s="268"/>
    </row>
    <row r="10" spans="2:11" ht="15" customHeight="1">
      <c r="B10" s="271"/>
      <c r="C10" s="270"/>
      <c r="D10" s="396" t="s">
        <v>391</v>
      </c>
      <c r="E10" s="396"/>
      <c r="F10" s="396"/>
      <c r="G10" s="396"/>
      <c r="H10" s="396"/>
      <c r="I10" s="396"/>
      <c r="J10" s="396"/>
      <c r="K10" s="268"/>
    </row>
    <row r="11" spans="2:11" ht="15" customHeight="1">
      <c r="B11" s="271"/>
      <c r="C11" s="272"/>
      <c r="D11" s="396" t="s">
        <v>392</v>
      </c>
      <c r="E11" s="396"/>
      <c r="F11" s="396"/>
      <c r="G11" s="396"/>
      <c r="H11" s="396"/>
      <c r="I11" s="396"/>
      <c r="J11" s="396"/>
      <c r="K11" s="268"/>
    </row>
    <row r="12" spans="2:11" ht="12.75" customHeight="1">
      <c r="B12" s="271"/>
      <c r="C12" s="272"/>
      <c r="D12" s="272"/>
      <c r="E12" s="272"/>
      <c r="F12" s="272"/>
      <c r="G12" s="272"/>
      <c r="H12" s="272"/>
      <c r="I12" s="272"/>
      <c r="J12" s="272"/>
      <c r="K12" s="268"/>
    </row>
    <row r="13" spans="2:11" ht="15" customHeight="1">
      <c r="B13" s="271"/>
      <c r="C13" s="272"/>
      <c r="D13" s="396" t="s">
        <v>393</v>
      </c>
      <c r="E13" s="396"/>
      <c r="F13" s="396"/>
      <c r="G13" s="396"/>
      <c r="H13" s="396"/>
      <c r="I13" s="396"/>
      <c r="J13" s="396"/>
      <c r="K13" s="268"/>
    </row>
    <row r="14" spans="2:11" ht="15" customHeight="1">
      <c r="B14" s="271"/>
      <c r="C14" s="272"/>
      <c r="D14" s="396" t="s">
        <v>394</v>
      </c>
      <c r="E14" s="396"/>
      <c r="F14" s="396"/>
      <c r="G14" s="396"/>
      <c r="H14" s="396"/>
      <c r="I14" s="396"/>
      <c r="J14" s="396"/>
      <c r="K14" s="268"/>
    </row>
    <row r="15" spans="2:11" ht="15" customHeight="1">
      <c r="B15" s="271"/>
      <c r="C15" s="272"/>
      <c r="D15" s="396" t="s">
        <v>395</v>
      </c>
      <c r="E15" s="396"/>
      <c r="F15" s="396"/>
      <c r="G15" s="396"/>
      <c r="H15" s="396"/>
      <c r="I15" s="396"/>
      <c r="J15" s="396"/>
      <c r="K15" s="268"/>
    </row>
    <row r="16" spans="2:11" ht="15" customHeight="1">
      <c r="B16" s="271"/>
      <c r="C16" s="272"/>
      <c r="D16" s="272"/>
      <c r="E16" s="273" t="s">
        <v>82</v>
      </c>
      <c r="F16" s="396" t="s">
        <v>396</v>
      </c>
      <c r="G16" s="396"/>
      <c r="H16" s="396"/>
      <c r="I16" s="396"/>
      <c r="J16" s="396"/>
      <c r="K16" s="268"/>
    </row>
    <row r="17" spans="2:11" ht="15" customHeight="1">
      <c r="B17" s="271"/>
      <c r="C17" s="272"/>
      <c r="D17" s="272"/>
      <c r="E17" s="273" t="s">
        <v>397</v>
      </c>
      <c r="F17" s="396" t="s">
        <v>398</v>
      </c>
      <c r="G17" s="396"/>
      <c r="H17" s="396"/>
      <c r="I17" s="396"/>
      <c r="J17" s="396"/>
      <c r="K17" s="268"/>
    </row>
    <row r="18" spans="2:11" ht="15" customHeight="1">
      <c r="B18" s="271"/>
      <c r="C18" s="272"/>
      <c r="D18" s="272"/>
      <c r="E18" s="273" t="s">
        <v>399</v>
      </c>
      <c r="F18" s="396" t="s">
        <v>400</v>
      </c>
      <c r="G18" s="396"/>
      <c r="H18" s="396"/>
      <c r="I18" s="396"/>
      <c r="J18" s="396"/>
      <c r="K18" s="268"/>
    </row>
    <row r="19" spans="2:11" ht="15" customHeight="1">
      <c r="B19" s="271"/>
      <c r="C19" s="272"/>
      <c r="D19" s="272"/>
      <c r="E19" s="273" t="s">
        <v>401</v>
      </c>
      <c r="F19" s="396" t="s">
        <v>402</v>
      </c>
      <c r="G19" s="396"/>
      <c r="H19" s="396"/>
      <c r="I19" s="396"/>
      <c r="J19" s="396"/>
      <c r="K19" s="268"/>
    </row>
    <row r="20" spans="2:11" ht="15" customHeight="1">
      <c r="B20" s="271"/>
      <c r="C20" s="272"/>
      <c r="D20" s="272"/>
      <c r="E20" s="273" t="s">
        <v>403</v>
      </c>
      <c r="F20" s="396" t="s">
        <v>404</v>
      </c>
      <c r="G20" s="396"/>
      <c r="H20" s="396"/>
      <c r="I20" s="396"/>
      <c r="J20" s="396"/>
      <c r="K20" s="268"/>
    </row>
    <row r="21" spans="2:11" ht="15" customHeight="1">
      <c r="B21" s="271"/>
      <c r="C21" s="272"/>
      <c r="D21" s="272"/>
      <c r="E21" s="273" t="s">
        <v>89</v>
      </c>
      <c r="F21" s="396" t="s">
        <v>405</v>
      </c>
      <c r="G21" s="396"/>
      <c r="H21" s="396"/>
      <c r="I21" s="396"/>
      <c r="J21" s="396"/>
      <c r="K21" s="268"/>
    </row>
    <row r="22" spans="2:11" ht="12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68"/>
    </row>
    <row r="23" spans="2:11" ht="15" customHeight="1">
      <c r="B23" s="271"/>
      <c r="C23" s="396" t="s">
        <v>406</v>
      </c>
      <c r="D23" s="396"/>
      <c r="E23" s="396"/>
      <c r="F23" s="396"/>
      <c r="G23" s="396"/>
      <c r="H23" s="396"/>
      <c r="I23" s="396"/>
      <c r="J23" s="396"/>
      <c r="K23" s="268"/>
    </row>
    <row r="24" spans="2:11" ht="15" customHeight="1">
      <c r="B24" s="271"/>
      <c r="C24" s="396" t="s">
        <v>407</v>
      </c>
      <c r="D24" s="396"/>
      <c r="E24" s="396"/>
      <c r="F24" s="396"/>
      <c r="G24" s="396"/>
      <c r="H24" s="396"/>
      <c r="I24" s="396"/>
      <c r="J24" s="396"/>
      <c r="K24" s="268"/>
    </row>
    <row r="25" spans="2:11" ht="15" customHeight="1">
      <c r="B25" s="271"/>
      <c r="C25" s="270"/>
      <c r="D25" s="396" t="s">
        <v>408</v>
      </c>
      <c r="E25" s="396"/>
      <c r="F25" s="396"/>
      <c r="G25" s="396"/>
      <c r="H25" s="396"/>
      <c r="I25" s="396"/>
      <c r="J25" s="396"/>
      <c r="K25" s="268"/>
    </row>
    <row r="26" spans="2:11" ht="15" customHeight="1">
      <c r="B26" s="271"/>
      <c r="C26" s="272"/>
      <c r="D26" s="396" t="s">
        <v>409</v>
      </c>
      <c r="E26" s="396"/>
      <c r="F26" s="396"/>
      <c r="G26" s="396"/>
      <c r="H26" s="396"/>
      <c r="I26" s="396"/>
      <c r="J26" s="396"/>
      <c r="K26" s="268"/>
    </row>
    <row r="27" spans="2:11" ht="12.75" customHeight="1">
      <c r="B27" s="271"/>
      <c r="C27" s="272"/>
      <c r="D27" s="272"/>
      <c r="E27" s="272"/>
      <c r="F27" s="272"/>
      <c r="G27" s="272"/>
      <c r="H27" s="272"/>
      <c r="I27" s="272"/>
      <c r="J27" s="272"/>
      <c r="K27" s="268"/>
    </row>
    <row r="28" spans="2:11" ht="15" customHeight="1">
      <c r="B28" s="271"/>
      <c r="C28" s="272"/>
      <c r="D28" s="396" t="s">
        <v>410</v>
      </c>
      <c r="E28" s="396"/>
      <c r="F28" s="396"/>
      <c r="G28" s="396"/>
      <c r="H28" s="396"/>
      <c r="I28" s="396"/>
      <c r="J28" s="396"/>
      <c r="K28" s="268"/>
    </row>
    <row r="29" spans="2:11" ht="15" customHeight="1">
      <c r="B29" s="271"/>
      <c r="C29" s="272"/>
      <c r="D29" s="396" t="s">
        <v>411</v>
      </c>
      <c r="E29" s="396"/>
      <c r="F29" s="396"/>
      <c r="G29" s="396"/>
      <c r="H29" s="396"/>
      <c r="I29" s="396"/>
      <c r="J29" s="396"/>
      <c r="K29" s="268"/>
    </row>
    <row r="30" spans="2:11" ht="12.75" customHeight="1">
      <c r="B30" s="271"/>
      <c r="C30" s="272"/>
      <c r="D30" s="272"/>
      <c r="E30" s="272"/>
      <c r="F30" s="272"/>
      <c r="G30" s="272"/>
      <c r="H30" s="272"/>
      <c r="I30" s="272"/>
      <c r="J30" s="272"/>
      <c r="K30" s="268"/>
    </row>
    <row r="31" spans="2:11" ht="15" customHeight="1">
      <c r="B31" s="271"/>
      <c r="C31" s="272"/>
      <c r="D31" s="396" t="s">
        <v>412</v>
      </c>
      <c r="E31" s="396"/>
      <c r="F31" s="396"/>
      <c r="G31" s="396"/>
      <c r="H31" s="396"/>
      <c r="I31" s="396"/>
      <c r="J31" s="396"/>
      <c r="K31" s="268"/>
    </row>
    <row r="32" spans="2:11" ht="15" customHeight="1">
      <c r="B32" s="271"/>
      <c r="C32" s="272"/>
      <c r="D32" s="396" t="s">
        <v>413</v>
      </c>
      <c r="E32" s="396"/>
      <c r="F32" s="396"/>
      <c r="G32" s="396"/>
      <c r="H32" s="396"/>
      <c r="I32" s="396"/>
      <c r="J32" s="396"/>
      <c r="K32" s="268"/>
    </row>
    <row r="33" spans="2:11" ht="15" customHeight="1">
      <c r="B33" s="271"/>
      <c r="C33" s="272"/>
      <c r="D33" s="396" t="s">
        <v>414</v>
      </c>
      <c r="E33" s="396"/>
      <c r="F33" s="396"/>
      <c r="G33" s="396"/>
      <c r="H33" s="396"/>
      <c r="I33" s="396"/>
      <c r="J33" s="396"/>
      <c r="K33" s="268"/>
    </row>
    <row r="34" spans="2:11" ht="15" customHeight="1">
      <c r="B34" s="271"/>
      <c r="C34" s="272"/>
      <c r="D34" s="270"/>
      <c r="E34" s="274" t="s">
        <v>148</v>
      </c>
      <c r="F34" s="270"/>
      <c r="G34" s="396" t="s">
        <v>415</v>
      </c>
      <c r="H34" s="396"/>
      <c r="I34" s="396"/>
      <c r="J34" s="396"/>
      <c r="K34" s="268"/>
    </row>
    <row r="35" spans="2:11" ht="30.75" customHeight="1">
      <c r="B35" s="271"/>
      <c r="C35" s="272"/>
      <c r="D35" s="270"/>
      <c r="E35" s="274" t="s">
        <v>416</v>
      </c>
      <c r="F35" s="270"/>
      <c r="G35" s="396" t="s">
        <v>417</v>
      </c>
      <c r="H35" s="396"/>
      <c r="I35" s="396"/>
      <c r="J35" s="396"/>
      <c r="K35" s="268"/>
    </row>
    <row r="36" spans="2:11" ht="15" customHeight="1">
      <c r="B36" s="271"/>
      <c r="C36" s="272"/>
      <c r="D36" s="270"/>
      <c r="E36" s="274" t="s">
        <v>57</v>
      </c>
      <c r="F36" s="270"/>
      <c r="G36" s="396" t="s">
        <v>418</v>
      </c>
      <c r="H36" s="396"/>
      <c r="I36" s="396"/>
      <c r="J36" s="396"/>
      <c r="K36" s="268"/>
    </row>
    <row r="37" spans="2:11" ht="15" customHeight="1">
      <c r="B37" s="271"/>
      <c r="C37" s="272"/>
      <c r="D37" s="270"/>
      <c r="E37" s="274" t="s">
        <v>149</v>
      </c>
      <c r="F37" s="270"/>
      <c r="G37" s="396" t="s">
        <v>419</v>
      </c>
      <c r="H37" s="396"/>
      <c r="I37" s="396"/>
      <c r="J37" s="396"/>
      <c r="K37" s="268"/>
    </row>
    <row r="38" spans="2:11" ht="15" customHeight="1">
      <c r="B38" s="271"/>
      <c r="C38" s="272"/>
      <c r="D38" s="270"/>
      <c r="E38" s="274" t="s">
        <v>150</v>
      </c>
      <c r="F38" s="270"/>
      <c r="G38" s="396" t="s">
        <v>420</v>
      </c>
      <c r="H38" s="396"/>
      <c r="I38" s="396"/>
      <c r="J38" s="396"/>
      <c r="K38" s="268"/>
    </row>
    <row r="39" spans="2:11" ht="15" customHeight="1">
      <c r="B39" s="271"/>
      <c r="C39" s="272"/>
      <c r="D39" s="270"/>
      <c r="E39" s="274" t="s">
        <v>151</v>
      </c>
      <c r="F39" s="270"/>
      <c r="G39" s="396" t="s">
        <v>421</v>
      </c>
      <c r="H39" s="396"/>
      <c r="I39" s="396"/>
      <c r="J39" s="396"/>
      <c r="K39" s="268"/>
    </row>
    <row r="40" spans="2:11" ht="15" customHeight="1">
      <c r="B40" s="271"/>
      <c r="C40" s="272"/>
      <c r="D40" s="270"/>
      <c r="E40" s="274" t="s">
        <v>422</v>
      </c>
      <c r="F40" s="270"/>
      <c r="G40" s="396" t="s">
        <v>423</v>
      </c>
      <c r="H40" s="396"/>
      <c r="I40" s="396"/>
      <c r="J40" s="396"/>
      <c r="K40" s="268"/>
    </row>
    <row r="41" spans="2:11" ht="15" customHeight="1">
      <c r="B41" s="271"/>
      <c r="C41" s="272"/>
      <c r="D41" s="270"/>
      <c r="E41" s="274"/>
      <c r="F41" s="270"/>
      <c r="G41" s="396" t="s">
        <v>424</v>
      </c>
      <c r="H41" s="396"/>
      <c r="I41" s="396"/>
      <c r="J41" s="396"/>
      <c r="K41" s="268"/>
    </row>
    <row r="42" spans="2:11" ht="15" customHeight="1">
      <c r="B42" s="271"/>
      <c r="C42" s="272"/>
      <c r="D42" s="270"/>
      <c r="E42" s="274" t="s">
        <v>425</v>
      </c>
      <c r="F42" s="270"/>
      <c r="G42" s="396" t="s">
        <v>426</v>
      </c>
      <c r="H42" s="396"/>
      <c r="I42" s="396"/>
      <c r="J42" s="396"/>
      <c r="K42" s="268"/>
    </row>
    <row r="43" spans="2:11" ht="15" customHeight="1">
      <c r="B43" s="271"/>
      <c r="C43" s="272"/>
      <c r="D43" s="270"/>
      <c r="E43" s="274" t="s">
        <v>153</v>
      </c>
      <c r="F43" s="270"/>
      <c r="G43" s="396" t="s">
        <v>427</v>
      </c>
      <c r="H43" s="396"/>
      <c r="I43" s="396"/>
      <c r="J43" s="396"/>
      <c r="K43" s="268"/>
    </row>
    <row r="44" spans="2:11" ht="12.75" customHeight="1">
      <c r="B44" s="271"/>
      <c r="C44" s="272"/>
      <c r="D44" s="270"/>
      <c r="E44" s="270"/>
      <c r="F44" s="270"/>
      <c r="G44" s="270"/>
      <c r="H44" s="270"/>
      <c r="I44" s="270"/>
      <c r="J44" s="270"/>
      <c r="K44" s="268"/>
    </row>
    <row r="45" spans="2:11" ht="15" customHeight="1">
      <c r="B45" s="271"/>
      <c r="C45" s="272"/>
      <c r="D45" s="396" t="s">
        <v>428</v>
      </c>
      <c r="E45" s="396"/>
      <c r="F45" s="396"/>
      <c r="G45" s="396"/>
      <c r="H45" s="396"/>
      <c r="I45" s="396"/>
      <c r="J45" s="396"/>
      <c r="K45" s="268"/>
    </row>
    <row r="46" spans="2:11" ht="15" customHeight="1">
      <c r="B46" s="271"/>
      <c r="C46" s="272"/>
      <c r="D46" s="272"/>
      <c r="E46" s="396" t="s">
        <v>429</v>
      </c>
      <c r="F46" s="396"/>
      <c r="G46" s="396"/>
      <c r="H46" s="396"/>
      <c r="I46" s="396"/>
      <c r="J46" s="396"/>
      <c r="K46" s="268"/>
    </row>
    <row r="47" spans="2:11" ht="15" customHeight="1">
      <c r="B47" s="271"/>
      <c r="C47" s="272"/>
      <c r="D47" s="272"/>
      <c r="E47" s="396" t="s">
        <v>430</v>
      </c>
      <c r="F47" s="396"/>
      <c r="G47" s="396"/>
      <c r="H47" s="396"/>
      <c r="I47" s="396"/>
      <c r="J47" s="396"/>
      <c r="K47" s="268"/>
    </row>
    <row r="48" spans="2:11" ht="15" customHeight="1">
      <c r="B48" s="271"/>
      <c r="C48" s="272"/>
      <c r="D48" s="272"/>
      <c r="E48" s="396" t="s">
        <v>431</v>
      </c>
      <c r="F48" s="396"/>
      <c r="G48" s="396"/>
      <c r="H48" s="396"/>
      <c r="I48" s="396"/>
      <c r="J48" s="396"/>
      <c r="K48" s="268"/>
    </row>
    <row r="49" spans="2:11" ht="15" customHeight="1">
      <c r="B49" s="271"/>
      <c r="C49" s="272"/>
      <c r="D49" s="396" t="s">
        <v>432</v>
      </c>
      <c r="E49" s="396"/>
      <c r="F49" s="396"/>
      <c r="G49" s="396"/>
      <c r="H49" s="396"/>
      <c r="I49" s="396"/>
      <c r="J49" s="396"/>
      <c r="K49" s="268"/>
    </row>
    <row r="50" spans="2:11" ht="25.5" customHeight="1">
      <c r="B50" s="267"/>
      <c r="C50" s="397" t="s">
        <v>433</v>
      </c>
      <c r="D50" s="397"/>
      <c r="E50" s="397"/>
      <c r="F50" s="397"/>
      <c r="G50" s="397"/>
      <c r="H50" s="397"/>
      <c r="I50" s="397"/>
      <c r="J50" s="397"/>
      <c r="K50" s="268"/>
    </row>
    <row r="51" spans="2:11" ht="5.25" customHeight="1">
      <c r="B51" s="267"/>
      <c r="C51" s="269"/>
      <c r="D51" s="269"/>
      <c r="E51" s="269"/>
      <c r="F51" s="269"/>
      <c r="G51" s="269"/>
      <c r="H51" s="269"/>
      <c r="I51" s="269"/>
      <c r="J51" s="269"/>
      <c r="K51" s="268"/>
    </row>
    <row r="52" spans="2:11" ht="15" customHeight="1">
      <c r="B52" s="267"/>
      <c r="C52" s="396" t="s">
        <v>434</v>
      </c>
      <c r="D52" s="396"/>
      <c r="E52" s="396"/>
      <c r="F52" s="396"/>
      <c r="G52" s="396"/>
      <c r="H52" s="396"/>
      <c r="I52" s="396"/>
      <c r="J52" s="396"/>
      <c r="K52" s="268"/>
    </row>
    <row r="53" spans="2:11" ht="15" customHeight="1">
      <c r="B53" s="267"/>
      <c r="C53" s="396" t="s">
        <v>435</v>
      </c>
      <c r="D53" s="396"/>
      <c r="E53" s="396"/>
      <c r="F53" s="396"/>
      <c r="G53" s="396"/>
      <c r="H53" s="396"/>
      <c r="I53" s="396"/>
      <c r="J53" s="396"/>
      <c r="K53" s="268"/>
    </row>
    <row r="54" spans="2:11" ht="12.75" customHeight="1">
      <c r="B54" s="267"/>
      <c r="C54" s="270"/>
      <c r="D54" s="270"/>
      <c r="E54" s="270"/>
      <c r="F54" s="270"/>
      <c r="G54" s="270"/>
      <c r="H54" s="270"/>
      <c r="I54" s="270"/>
      <c r="J54" s="270"/>
      <c r="K54" s="268"/>
    </row>
    <row r="55" spans="2:11" ht="15" customHeight="1">
      <c r="B55" s="267"/>
      <c r="C55" s="396" t="s">
        <v>436</v>
      </c>
      <c r="D55" s="396"/>
      <c r="E55" s="396"/>
      <c r="F55" s="396"/>
      <c r="G55" s="396"/>
      <c r="H55" s="396"/>
      <c r="I55" s="396"/>
      <c r="J55" s="396"/>
      <c r="K55" s="268"/>
    </row>
    <row r="56" spans="2:11" ht="15" customHeight="1">
      <c r="B56" s="267"/>
      <c r="C56" s="272"/>
      <c r="D56" s="396" t="s">
        <v>437</v>
      </c>
      <c r="E56" s="396"/>
      <c r="F56" s="396"/>
      <c r="G56" s="396"/>
      <c r="H56" s="396"/>
      <c r="I56" s="396"/>
      <c r="J56" s="396"/>
      <c r="K56" s="268"/>
    </row>
    <row r="57" spans="2:11" ht="15" customHeight="1">
      <c r="B57" s="267"/>
      <c r="C57" s="272"/>
      <c r="D57" s="396" t="s">
        <v>438</v>
      </c>
      <c r="E57" s="396"/>
      <c r="F57" s="396"/>
      <c r="G57" s="396"/>
      <c r="H57" s="396"/>
      <c r="I57" s="396"/>
      <c r="J57" s="396"/>
      <c r="K57" s="268"/>
    </row>
    <row r="58" spans="2:11" ht="15" customHeight="1">
      <c r="B58" s="267"/>
      <c r="C58" s="272"/>
      <c r="D58" s="396" t="s">
        <v>439</v>
      </c>
      <c r="E58" s="396"/>
      <c r="F58" s="396"/>
      <c r="G58" s="396"/>
      <c r="H58" s="396"/>
      <c r="I58" s="396"/>
      <c r="J58" s="396"/>
      <c r="K58" s="268"/>
    </row>
    <row r="59" spans="2:11" ht="15" customHeight="1">
      <c r="B59" s="267"/>
      <c r="C59" s="272"/>
      <c r="D59" s="396" t="s">
        <v>440</v>
      </c>
      <c r="E59" s="396"/>
      <c r="F59" s="396"/>
      <c r="G59" s="396"/>
      <c r="H59" s="396"/>
      <c r="I59" s="396"/>
      <c r="J59" s="396"/>
      <c r="K59" s="268"/>
    </row>
    <row r="60" spans="2:11" ht="15" customHeight="1">
      <c r="B60" s="267"/>
      <c r="C60" s="272"/>
      <c r="D60" s="395" t="s">
        <v>441</v>
      </c>
      <c r="E60" s="395"/>
      <c r="F60" s="395"/>
      <c r="G60" s="395"/>
      <c r="H60" s="395"/>
      <c r="I60" s="395"/>
      <c r="J60" s="395"/>
      <c r="K60" s="268"/>
    </row>
    <row r="61" spans="2:11" ht="15" customHeight="1">
      <c r="B61" s="267"/>
      <c r="C61" s="272"/>
      <c r="D61" s="396" t="s">
        <v>442</v>
      </c>
      <c r="E61" s="396"/>
      <c r="F61" s="396"/>
      <c r="G61" s="396"/>
      <c r="H61" s="396"/>
      <c r="I61" s="396"/>
      <c r="J61" s="396"/>
      <c r="K61" s="268"/>
    </row>
    <row r="62" spans="2:11" ht="12.75" customHeight="1">
      <c r="B62" s="267"/>
      <c r="C62" s="272"/>
      <c r="D62" s="272"/>
      <c r="E62" s="275"/>
      <c r="F62" s="272"/>
      <c r="G62" s="272"/>
      <c r="H62" s="272"/>
      <c r="I62" s="272"/>
      <c r="J62" s="272"/>
      <c r="K62" s="268"/>
    </row>
    <row r="63" spans="2:11" ht="15" customHeight="1">
      <c r="B63" s="267"/>
      <c r="C63" s="272"/>
      <c r="D63" s="396" t="s">
        <v>443</v>
      </c>
      <c r="E63" s="396"/>
      <c r="F63" s="396"/>
      <c r="G63" s="396"/>
      <c r="H63" s="396"/>
      <c r="I63" s="396"/>
      <c r="J63" s="396"/>
      <c r="K63" s="268"/>
    </row>
    <row r="64" spans="2:11" ht="15" customHeight="1">
      <c r="B64" s="267"/>
      <c r="C64" s="272"/>
      <c r="D64" s="395" t="s">
        <v>444</v>
      </c>
      <c r="E64" s="395"/>
      <c r="F64" s="395"/>
      <c r="G64" s="395"/>
      <c r="H64" s="395"/>
      <c r="I64" s="395"/>
      <c r="J64" s="395"/>
      <c r="K64" s="268"/>
    </row>
    <row r="65" spans="2:11" ht="15" customHeight="1">
      <c r="B65" s="267"/>
      <c r="C65" s="272"/>
      <c r="D65" s="396" t="s">
        <v>445</v>
      </c>
      <c r="E65" s="396"/>
      <c r="F65" s="396"/>
      <c r="G65" s="396"/>
      <c r="H65" s="396"/>
      <c r="I65" s="396"/>
      <c r="J65" s="396"/>
      <c r="K65" s="268"/>
    </row>
    <row r="66" spans="2:11" ht="15" customHeight="1">
      <c r="B66" s="267"/>
      <c r="C66" s="272"/>
      <c r="D66" s="396" t="s">
        <v>446</v>
      </c>
      <c r="E66" s="396"/>
      <c r="F66" s="396"/>
      <c r="G66" s="396"/>
      <c r="H66" s="396"/>
      <c r="I66" s="396"/>
      <c r="J66" s="396"/>
      <c r="K66" s="268"/>
    </row>
    <row r="67" spans="2:11" ht="15" customHeight="1">
      <c r="B67" s="267"/>
      <c r="C67" s="272"/>
      <c r="D67" s="396" t="s">
        <v>447</v>
      </c>
      <c r="E67" s="396"/>
      <c r="F67" s="396"/>
      <c r="G67" s="396"/>
      <c r="H67" s="396"/>
      <c r="I67" s="396"/>
      <c r="J67" s="396"/>
      <c r="K67" s="268"/>
    </row>
    <row r="68" spans="2:11" ht="15" customHeight="1">
      <c r="B68" s="267"/>
      <c r="C68" s="272"/>
      <c r="D68" s="396" t="s">
        <v>448</v>
      </c>
      <c r="E68" s="396"/>
      <c r="F68" s="396"/>
      <c r="G68" s="396"/>
      <c r="H68" s="396"/>
      <c r="I68" s="396"/>
      <c r="J68" s="396"/>
      <c r="K68" s="268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394" t="s">
        <v>95</v>
      </c>
      <c r="D73" s="394"/>
      <c r="E73" s="394"/>
      <c r="F73" s="394"/>
      <c r="G73" s="394"/>
      <c r="H73" s="394"/>
      <c r="I73" s="394"/>
      <c r="J73" s="394"/>
      <c r="K73" s="285"/>
    </row>
    <row r="74" spans="2:11" ht="17.25" customHeight="1">
      <c r="B74" s="284"/>
      <c r="C74" s="286" t="s">
        <v>449</v>
      </c>
      <c r="D74" s="286"/>
      <c r="E74" s="286"/>
      <c r="F74" s="286" t="s">
        <v>450</v>
      </c>
      <c r="G74" s="287"/>
      <c r="H74" s="286" t="s">
        <v>149</v>
      </c>
      <c r="I74" s="286" t="s">
        <v>61</v>
      </c>
      <c r="J74" s="286" t="s">
        <v>451</v>
      </c>
      <c r="K74" s="285"/>
    </row>
    <row r="75" spans="2:11" ht="17.25" customHeight="1">
      <c r="B75" s="284"/>
      <c r="C75" s="288" t="s">
        <v>452</v>
      </c>
      <c r="D75" s="288"/>
      <c r="E75" s="288"/>
      <c r="F75" s="289" t="s">
        <v>453</v>
      </c>
      <c r="G75" s="290"/>
      <c r="H75" s="288"/>
      <c r="I75" s="288"/>
      <c r="J75" s="288" t="s">
        <v>454</v>
      </c>
      <c r="K75" s="285"/>
    </row>
    <row r="76" spans="2:11" ht="5.25" customHeight="1">
      <c r="B76" s="284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4"/>
      <c r="C77" s="274" t="s">
        <v>57</v>
      </c>
      <c r="D77" s="291"/>
      <c r="E77" s="291"/>
      <c r="F77" s="293" t="s">
        <v>455</v>
      </c>
      <c r="G77" s="292"/>
      <c r="H77" s="274" t="s">
        <v>456</v>
      </c>
      <c r="I77" s="274" t="s">
        <v>457</v>
      </c>
      <c r="J77" s="274">
        <v>20</v>
      </c>
      <c r="K77" s="285"/>
    </row>
    <row r="78" spans="2:11" ht="15" customHeight="1">
      <c r="B78" s="284"/>
      <c r="C78" s="274" t="s">
        <v>458</v>
      </c>
      <c r="D78" s="274"/>
      <c r="E78" s="274"/>
      <c r="F78" s="293" t="s">
        <v>455</v>
      </c>
      <c r="G78" s="292"/>
      <c r="H78" s="274" t="s">
        <v>459</v>
      </c>
      <c r="I78" s="274" t="s">
        <v>457</v>
      </c>
      <c r="J78" s="274">
        <v>120</v>
      </c>
      <c r="K78" s="285"/>
    </row>
    <row r="79" spans="2:11" ht="15" customHeight="1">
      <c r="B79" s="294"/>
      <c r="C79" s="274" t="s">
        <v>460</v>
      </c>
      <c r="D79" s="274"/>
      <c r="E79" s="274"/>
      <c r="F79" s="293" t="s">
        <v>461</v>
      </c>
      <c r="G79" s="292"/>
      <c r="H79" s="274" t="s">
        <v>462</v>
      </c>
      <c r="I79" s="274" t="s">
        <v>457</v>
      </c>
      <c r="J79" s="274">
        <v>50</v>
      </c>
      <c r="K79" s="285"/>
    </row>
    <row r="80" spans="2:11" ht="15" customHeight="1">
      <c r="B80" s="294"/>
      <c r="C80" s="274" t="s">
        <v>463</v>
      </c>
      <c r="D80" s="274"/>
      <c r="E80" s="274"/>
      <c r="F80" s="293" t="s">
        <v>455</v>
      </c>
      <c r="G80" s="292"/>
      <c r="H80" s="274" t="s">
        <v>464</v>
      </c>
      <c r="I80" s="274" t="s">
        <v>465</v>
      </c>
      <c r="J80" s="274"/>
      <c r="K80" s="285"/>
    </row>
    <row r="81" spans="2:11" ht="15" customHeight="1">
      <c r="B81" s="294"/>
      <c r="C81" s="295" t="s">
        <v>466</v>
      </c>
      <c r="D81" s="295"/>
      <c r="E81" s="295"/>
      <c r="F81" s="296" t="s">
        <v>461</v>
      </c>
      <c r="G81" s="295"/>
      <c r="H81" s="295" t="s">
        <v>467</v>
      </c>
      <c r="I81" s="295" t="s">
        <v>457</v>
      </c>
      <c r="J81" s="295">
        <v>15</v>
      </c>
      <c r="K81" s="285"/>
    </row>
    <row r="82" spans="2:11" ht="15" customHeight="1">
      <c r="B82" s="294"/>
      <c r="C82" s="295" t="s">
        <v>468</v>
      </c>
      <c r="D82" s="295"/>
      <c r="E82" s="295"/>
      <c r="F82" s="296" t="s">
        <v>461</v>
      </c>
      <c r="G82" s="295"/>
      <c r="H82" s="295" t="s">
        <v>469</v>
      </c>
      <c r="I82" s="295" t="s">
        <v>457</v>
      </c>
      <c r="J82" s="295">
        <v>15</v>
      </c>
      <c r="K82" s="285"/>
    </row>
    <row r="83" spans="2:11" ht="15" customHeight="1">
      <c r="B83" s="294"/>
      <c r="C83" s="295" t="s">
        <v>470</v>
      </c>
      <c r="D83" s="295"/>
      <c r="E83" s="295"/>
      <c r="F83" s="296" t="s">
        <v>461</v>
      </c>
      <c r="G83" s="295"/>
      <c r="H83" s="295" t="s">
        <v>471</v>
      </c>
      <c r="I83" s="295" t="s">
        <v>457</v>
      </c>
      <c r="J83" s="295">
        <v>20</v>
      </c>
      <c r="K83" s="285"/>
    </row>
    <row r="84" spans="2:11" ht="15" customHeight="1">
      <c r="B84" s="294"/>
      <c r="C84" s="295" t="s">
        <v>472</v>
      </c>
      <c r="D84" s="295"/>
      <c r="E84" s="295"/>
      <c r="F84" s="296" t="s">
        <v>461</v>
      </c>
      <c r="G84" s="295"/>
      <c r="H84" s="295" t="s">
        <v>473</v>
      </c>
      <c r="I84" s="295" t="s">
        <v>457</v>
      </c>
      <c r="J84" s="295">
        <v>20</v>
      </c>
      <c r="K84" s="285"/>
    </row>
    <row r="85" spans="2:11" ht="15" customHeight="1">
      <c r="B85" s="294"/>
      <c r="C85" s="274" t="s">
        <v>474</v>
      </c>
      <c r="D85" s="274"/>
      <c r="E85" s="274"/>
      <c r="F85" s="293" t="s">
        <v>461</v>
      </c>
      <c r="G85" s="292"/>
      <c r="H85" s="274" t="s">
        <v>475</v>
      </c>
      <c r="I85" s="274" t="s">
        <v>457</v>
      </c>
      <c r="J85" s="274">
        <v>50</v>
      </c>
      <c r="K85" s="285"/>
    </row>
    <row r="86" spans="2:11" ht="15" customHeight="1">
      <c r="B86" s="294"/>
      <c r="C86" s="274" t="s">
        <v>476</v>
      </c>
      <c r="D86" s="274"/>
      <c r="E86" s="274"/>
      <c r="F86" s="293" t="s">
        <v>461</v>
      </c>
      <c r="G86" s="292"/>
      <c r="H86" s="274" t="s">
        <v>477</v>
      </c>
      <c r="I86" s="274" t="s">
        <v>457</v>
      </c>
      <c r="J86" s="274">
        <v>20</v>
      </c>
      <c r="K86" s="285"/>
    </row>
    <row r="87" spans="2:11" ht="15" customHeight="1">
      <c r="B87" s="294"/>
      <c r="C87" s="274" t="s">
        <v>478</v>
      </c>
      <c r="D87" s="274"/>
      <c r="E87" s="274"/>
      <c r="F87" s="293" t="s">
        <v>461</v>
      </c>
      <c r="G87" s="292"/>
      <c r="H87" s="274" t="s">
        <v>479</v>
      </c>
      <c r="I87" s="274" t="s">
        <v>457</v>
      </c>
      <c r="J87" s="274">
        <v>20</v>
      </c>
      <c r="K87" s="285"/>
    </row>
    <row r="88" spans="2:11" ht="15" customHeight="1">
      <c r="B88" s="294"/>
      <c r="C88" s="274" t="s">
        <v>480</v>
      </c>
      <c r="D88" s="274"/>
      <c r="E88" s="274"/>
      <c r="F88" s="293" t="s">
        <v>461</v>
      </c>
      <c r="G88" s="292"/>
      <c r="H88" s="274" t="s">
        <v>481</v>
      </c>
      <c r="I88" s="274" t="s">
        <v>457</v>
      </c>
      <c r="J88" s="274">
        <v>50</v>
      </c>
      <c r="K88" s="285"/>
    </row>
    <row r="89" spans="2:11" ht="15" customHeight="1">
      <c r="B89" s="294"/>
      <c r="C89" s="274" t="s">
        <v>482</v>
      </c>
      <c r="D89" s="274"/>
      <c r="E89" s="274"/>
      <c r="F89" s="293" t="s">
        <v>461</v>
      </c>
      <c r="G89" s="292"/>
      <c r="H89" s="274" t="s">
        <v>482</v>
      </c>
      <c r="I89" s="274" t="s">
        <v>457</v>
      </c>
      <c r="J89" s="274">
        <v>50</v>
      </c>
      <c r="K89" s="285"/>
    </row>
    <row r="90" spans="2:11" ht="15" customHeight="1">
      <c r="B90" s="294"/>
      <c r="C90" s="274" t="s">
        <v>154</v>
      </c>
      <c r="D90" s="274"/>
      <c r="E90" s="274"/>
      <c r="F90" s="293" t="s">
        <v>461</v>
      </c>
      <c r="G90" s="292"/>
      <c r="H90" s="274" t="s">
        <v>483</v>
      </c>
      <c r="I90" s="274" t="s">
        <v>457</v>
      </c>
      <c r="J90" s="274">
        <v>255</v>
      </c>
      <c r="K90" s="285"/>
    </row>
    <row r="91" spans="2:11" ht="15" customHeight="1">
      <c r="B91" s="294"/>
      <c r="C91" s="274" t="s">
        <v>484</v>
      </c>
      <c r="D91" s="274"/>
      <c r="E91" s="274"/>
      <c r="F91" s="293" t="s">
        <v>455</v>
      </c>
      <c r="G91" s="292"/>
      <c r="H91" s="274" t="s">
        <v>485</v>
      </c>
      <c r="I91" s="274" t="s">
        <v>486</v>
      </c>
      <c r="J91" s="274"/>
      <c r="K91" s="285"/>
    </row>
    <row r="92" spans="2:11" ht="15" customHeight="1">
      <c r="B92" s="294"/>
      <c r="C92" s="274" t="s">
        <v>487</v>
      </c>
      <c r="D92" s="274"/>
      <c r="E92" s="274"/>
      <c r="F92" s="293" t="s">
        <v>455</v>
      </c>
      <c r="G92" s="292"/>
      <c r="H92" s="274" t="s">
        <v>488</v>
      </c>
      <c r="I92" s="274" t="s">
        <v>489</v>
      </c>
      <c r="J92" s="274"/>
      <c r="K92" s="285"/>
    </row>
    <row r="93" spans="2:11" ht="15" customHeight="1">
      <c r="B93" s="294"/>
      <c r="C93" s="274" t="s">
        <v>490</v>
      </c>
      <c r="D93" s="274"/>
      <c r="E93" s="274"/>
      <c r="F93" s="293" t="s">
        <v>455</v>
      </c>
      <c r="G93" s="292"/>
      <c r="H93" s="274" t="s">
        <v>490</v>
      </c>
      <c r="I93" s="274" t="s">
        <v>489</v>
      </c>
      <c r="J93" s="274"/>
      <c r="K93" s="285"/>
    </row>
    <row r="94" spans="2:11" ht="15" customHeight="1">
      <c r="B94" s="294"/>
      <c r="C94" s="274" t="s">
        <v>42</v>
      </c>
      <c r="D94" s="274"/>
      <c r="E94" s="274"/>
      <c r="F94" s="293" t="s">
        <v>455</v>
      </c>
      <c r="G94" s="292"/>
      <c r="H94" s="274" t="s">
        <v>491</v>
      </c>
      <c r="I94" s="274" t="s">
        <v>489</v>
      </c>
      <c r="J94" s="274"/>
      <c r="K94" s="285"/>
    </row>
    <row r="95" spans="2:11" ht="15" customHeight="1">
      <c r="B95" s="294"/>
      <c r="C95" s="274" t="s">
        <v>52</v>
      </c>
      <c r="D95" s="274"/>
      <c r="E95" s="274"/>
      <c r="F95" s="293" t="s">
        <v>455</v>
      </c>
      <c r="G95" s="292"/>
      <c r="H95" s="274" t="s">
        <v>492</v>
      </c>
      <c r="I95" s="274" t="s">
        <v>489</v>
      </c>
      <c r="J95" s="274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394" t="s">
        <v>493</v>
      </c>
      <c r="D100" s="394"/>
      <c r="E100" s="394"/>
      <c r="F100" s="394"/>
      <c r="G100" s="394"/>
      <c r="H100" s="394"/>
      <c r="I100" s="394"/>
      <c r="J100" s="394"/>
      <c r="K100" s="285"/>
    </row>
    <row r="101" spans="2:11" ht="17.25" customHeight="1">
      <c r="B101" s="284"/>
      <c r="C101" s="286" t="s">
        <v>449</v>
      </c>
      <c r="D101" s="286"/>
      <c r="E101" s="286"/>
      <c r="F101" s="286" t="s">
        <v>450</v>
      </c>
      <c r="G101" s="287"/>
      <c r="H101" s="286" t="s">
        <v>149</v>
      </c>
      <c r="I101" s="286" t="s">
        <v>61</v>
      </c>
      <c r="J101" s="286" t="s">
        <v>451</v>
      </c>
      <c r="K101" s="285"/>
    </row>
    <row r="102" spans="2:11" ht="17.25" customHeight="1">
      <c r="B102" s="284"/>
      <c r="C102" s="288" t="s">
        <v>452</v>
      </c>
      <c r="D102" s="288"/>
      <c r="E102" s="288"/>
      <c r="F102" s="289" t="s">
        <v>453</v>
      </c>
      <c r="G102" s="290"/>
      <c r="H102" s="288"/>
      <c r="I102" s="288"/>
      <c r="J102" s="288" t="s">
        <v>454</v>
      </c>
      <c r="K102" s="285"/>
    </row>
    <row r="103" spans="2:11" ht="5.25" customHeight="1">
      <c r="B103" s="284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4"/>
      <c r="C104" s="274" t="s">
        <v>57</v>
      </c>
      <c r="D104" s="291"/>
      <c r="E104" s="291"/>
      <c r="F104" s="293" t="s">
        <v>455</v>
      </c>
      <c r="G104" s="302"/>
      <c r="H104" s="274" t="s">
        <v>494</v>
      </c>
      <c r="I104" s="274" t="s">
        <v>457</v>
      </c>
      <c r="J104" s="274">
        <v>20</v>
      </c>
      <c r="K104" s="285"/>
    </row>
    <row r="105" spans="2:11" ht="15" customHeight="1">
      <c r="B105" s="284"/>
      <c r="C105" s="274" t="s">
        <v>458</v>
      </c>
      <c r="D105" s="274"/>
      <c r="E105" s="274"/>
      <c r="F105" s="293" t="s">
        <v>455</v>
      </c>
      <c r="G105" s="274"/>
      <c r="H105" s="274" t="s">
        <v>494</v>
      </c>
      <c r="I105" s="274" t="s">
        <v>457</v>
      </c>
      <c r="J105" s="274">
        <v>120</v>
      </c>
      <c r="K105" s="285"/>
    </row>
    <row r="106" spans="2:11" ht="15" customHeight="1">
      <c r="B106" s="294"/>
      <c r="C106" s="274" t="s">
        <v>460</v>
      </c>
      <c r="D106" s="274"/>
      <c r="E106" s="274"/>
      <c r="F106" s="293" t="s">
        <v>461</v>
      </c>
      <c r="G106" s="274"/>
      <c r="H106" s="274" t="s">
        <v>494</v>
      </c>
      <c r="I106" s="274" t="s">
        <v>457</v>
      </c>
      <c r="J106" s="274">
        <v>50</v>
      </c>
      <c r="K106" s="285"/>
    </row>
    <row r="107" spans="2:11" ht="15" customHeight="1">
      <c r="B107" s="294"/>
      <c r="C107" s="274" t="s">
        <v>463</v>
      </c>
      <c r="D107" s="274"/>
      <c r="E107" s="274"/>
      <c r="F107" s="293" t="s">
        <v>455</v>
      </c>
      <c r="G107" s="274"/>
      <c r="H107" s="274" t="s">
        <v>494</v>
      </c>
      <c r="I107" s="274" t="s">
        <v>465</v>
      </c>
      <c r="J107" s="274"/>
      <c r="K107" s="285"/>
    </row>
    <row r="108" spans="2:11" ht="15" customHeight="1">
      <c r="B108" s="294"/>
      <c r="C108" s="274" t="s">
        <v>474</v>
      </c>
      <c r="D108" s="274"/>
      <c r="E108" s="274"/>
      <c r="F108" s="293" t="s">
        <v>461</v>
      </c>
      <c r="G108" s="274"/>
      <c r="H108" s="274" t="s">
        <v>494</v>
      </c>
      <c r="I108" s="274" t="s">
        <v>457</v>
      </c>
      <c r="J108" s="274">
        <v>50</v>
      </c>
      <c r="K108" s="285"/>
    </row>
    <row r="109" spans="2:11" ht="15" customHeight="1">
      <c r="B109" s="294"/>
      <c r="C109" s="274" t="s">
        <v>482</v>
      </c>
      <c r="D109" s="274"/>
      <c r="E109" s="274"/>
      <c r="F109" s="293" t="s">
        <v>461</v>
      </c>
      <c r="G109" s="274"/>
      <c r="H109" s="274" t="s">
        <v>494</v>
      </c>
      <c r="I109" s="274" t="s">
        <v>457</v>
      </c>
      <c r="J109" s="274">
        <v>50</v>
      </c>
      <c r="K109" s="285"/>
    </row>
    <row r="110" spans="2:11" ht="15" customHeight="1">
      <c r="B110" s="294"/>
      <c r="C110" s="274" t="s">
        <v>480</v>
      </c>
      <c r="D110" s="274"/>
      <c r="E110" s="274"/>
      <c r="F110" s="293" t="s">
        <v>461</v>
      </c>
      <c r="G110" s="274"/>
      <c r="H110" s="274" t="s">
        <v>494</v>
      </c>
      <c r="I110" s="274" t="s">
        <v>457</v>
      </c>
      <c r="J110" s="274">
        <v>50</v>
      </c>
      <c r="K110" s="285"/>
    </row>
    <row r="111" spans="2:11" ht="15" customHeight="1">
      <c r="B111" s="294"/>
      <c r="C111" s="274" t="s">
        <v>57</v>
      </c>
      <c r="D111" s="274"/>
      <c r="E111" s="274"/>
      <c r="F111" s="293" t="s">
        <v>455</v>
      </c>
      <c r="G111" s="274"/>
      <c r="H111" s="274" t="s">
        <v>495</v>
      </c>
      <c r="I111" s="274" t="s">
        <v>457</v>
      </c>
      <c r="J111" s="274">
        <v>20</v>
      </c>
      <c r="K111" s="285"/>
    </row>
    <row r="112" spans="2:11" ht="15" customHeight="1">
      <c r="B112" s="294"/>
      <c r="C112" s="274" t="s">
        <v>496</v>
      </c>
      <c r="D112" s="274"/>
      <c r="E112" s="274"/>
      <c r="F112" s="293" t="s">
        <v>455</v>
      </c>
      <c r="G112" s="274"/>
      <c r="H112" s="274" t="s">
        <v>497</v>
      </c>
      <c r="I112" s="274" t="s">
        <v>457</v>
      </c>
      <c r="J112" s="274">
        <v>120</v>
      </c>
      <c r="K112" s="285"/>
    </row>
    <row r="113" spans="2:11" ht="15" customHeight="1">
      <c r="B113" s="294"/>
      <c r="C113" s="274" t="s">
        <v>42</v>
      </c>
      <c r="D113" s="274"/>
      <c r="E113" s="274"/>
      <c r="F113" s="293" t="s">
        <v>455</v>
      </c>
      <c r="G113" s="274"/>
      <c r="H113" s="274" t="s">
        <v>498</v>
      </c>
      <c r="I113" s="274" t="s">
        <v>489</v>
      </c>
      <c r="J113" s="274"/>
      <c r="K113" s="285"/>
    </row>
    <row r="114" spans="2:11" ht="15" customHeight="1">
      <c r="B114" s="294"/>
      <c r="C114" s="274" t="s">
        <v>52</v>
      </c>
      <c r="D114" s="274"/>
      <c r="E114" s="274"/>
      <c r="F114" s="293" t="s">
        <v>455</v>
      </c>
      <c r="G114" s="274"/>
      <c r="H114" s="274" t="s">
        <v>499</v>
      </c>
      <c r="I114" s="274" t="s">
        <v>489</v>
      </c>
      <c r="J114" s="274"/>
      <c r="K114" s="285"/>
    </row>
    <row r="115" spans="2:11" ht="15" customHeight="1">
      <c r="B115" s="294"/>
      <c r="C115" s="274" t="s">
        <v>61</v>
      </c>
      <c r="D115" s="274"/>
      <c r="E115" s="274"/>
      <c r="F115" s="293" t="s">
        <v>455</v>
      </c>
      <c r="G115" s="274"/>
      <c r="H115" s="274" t="s">
        <v>500</v>
      </c>
      <c r="I115" s="274" t="s">
        <v>501</v>
      </c>
      <c r="J115" s="274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70"/>
      <c r="D117" s="270"/>
      <c r="E117" s="270"/>
      <c r="F117" s="305"/>
      <c r="G117" s="270"/>
      <c r="H117" s="270"/>
      <c r="I117" s="270"/>
      <c r="J117" s="270"/>
      <c r="K117" s="304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393" t="s">
        <v>502</v>
      </c>
      <c r="D120" s="393"/>
      <c r="E120" s="393"/>
      <c r="F120" s="393"/>
      <c r="G120" s="393"/>
      <c r="H120" s="393"/>
      <c r="I120" s="393"/>
      <c r="J120" s="393"/>
      <c r="K120" s="310"/>
    </row>
    <row r="121" spans="2:11" ht="17.25" customHeight="1">
      <c r="B121" s="311"/>
      <c r="C121" s="286" t="s">
        <v>449</v>
      </c>
      <c r="D121" s="286"/>
      <c r="E121" s="286"/>
      <c r="F121" s="286" t="s">
        <v>450</v>
      </c>
      <c r="G121" s="287"/>
      <c r="H121" s="286" t="s">
        <v>149</v>
      </c>
      <c r="I121" s="286" t="s">
        <v>61</v>
      </c>
      <c r="J121" s="286" t="s">
        <v>451</v>
      </c>
      <c r="K121" s="312"/>
    </row>
    <row r="122" spans="2:11" ht="17.25" customHeight="1">
      <c r="B122" s="311"/>
      <c r="C122" s="288" t="s">
        <v>452</v>
      </c>
      <c r="D122" s="288"/>
      <c r="E122" s="288"/>
      <c r="F122" s="289" t="s">
        <v>453</v>
      </c>
      <c r="G122" s="290"/>
      <c r="H122" s="288"/>
      <c r="I122" s="288"/>
      <c r="J122" s="288" t="s">
        <v>454</v>
      </c>
      <c r="K122" s="312"/>
    </row>
    <row r="123" spans="2:11" ht="5.25" customHeight="1">
      <c r="B123" s="313"/>
      <c r="C123" s="291"/>
      <c r="D123" s="291"/>
      <c r="E123" s="291"/>
      <c r="F123" s="291"/>
      <c r="G123" s="274"/>
      <c r="H123" s="291"/>
      <c r="I123" s="291"/>
      <c r="J123" s="291"/>
      <c r="K123" s="314"/>
    </row>
    <row r="124" spans="2:11" ht="15" customHeight="1">
      <c r="B124" s="313"/>
      <c r="C124" s="274" t="s">
        <v>458</v>
      </c>
      <c r="D124" s="291"/>
      <c r="E124" s="291"/>
      <c r="F124" s="293" t="s">
        <v>455</v>
      </c>
      <c r="G124" s="274"/>
      <c r="H124" s="274" t="s">
        <v>494</v>
      </c>
      <c r="I124" s="274" t="s">
        <v>457</v>
      </c>
      <c r="J124" s="274">
        <v>120</v>
      </c>
      <c r="K124" s="315"/>
    </row>
    <row r="125" spans="2:11" ht="15" customHeight="1">
      <c r="B125" s="313"/>
      <c r="C125" s="274" t="s">
        <v>503</v>
      </c>
      <c r="D125" s="274"/>
      <c r="E125" s="274"/>
      <c r="F125" s="293" t="s">
        <v>455</v>
      </c>
      <c r="G125" s="274"/>
      <c r="H125" s="274" t="s">
        <v>504</v>
      </c>
      <c r="I125" s="274" t="s">
        <v>457</v>
      </c>
      <c r="J125" s="274" t="s">
        <v>505</v>
      </c>
      <c r="K125" s="315"/>
    </row>
    <row r="126" spans="2:11" ht="15" customHeight="1">
      <c r="B126" s="313"/>
      <c r="C126" s="274" t="s">
        <v>89</v>
      </c>
      <c r="D126" s="274"/>
      <c r="E126" s="274"/>
      <c r="F126" s="293" t="s">
        <v>455</v>
      </c>
      <c r="G126" s="274"/>
      <c r="H126" s="274" t="s">
        <v>506</v>
      </c>
      <c r="I126" s="274" t="s">
        <v>457</v>
      </c>
      <c r="J126" s="274" t="s">
        <v>505</v>
      </c>
      <c r="K126" s="315"/>
    </row>
    <row r="127" spans="2:11" ht="15" customHeight="1">
      <c r="B127" s="313"/>
      <c r="C127" s="274" t="s">
        <v>466</v>
      </c>
      <c r="D127" s="274"/>
      <c r="E127" s="274"/>
      <c r="F127" s="293" t="s">
        <v>461</v>
      </c>
      <c r="G127" s="274"/>
      <c r="H127" s="274" t="s">
        <v>467</v>
      </c>
      <c r="I127" s="274" t="s">
        <v>457</v>
      </c>
      <c r="J127" s="274">
        <v>15</v>
      </c>
      <c r="K127" s="315"/>
    </row>
    <row r="128" spans="2:11" ht="15" customHeight="1">
      <c r="B128" s="313"/>
      <c r="C128" s="295" t="s">
        <v>468</v>
      </c>
      <c r="D128" s="295"/>
      <c r="E128" s="295"/>
      <c r="F128" s="296" t="s">
        <v>461</v>
      </c>
      <c r="G128" s="295"/>
      <c r="H128" s="295" t="s">
        <v>469</v>
      </c>
      <c r="I128" s="295" t="s">
        <v>457</v>
      </c>
      <c r="J128" s="295">
        <v>15</v>
      </c>
      <c r="K128" s="315"/>
    </row>
    <row r="129" spans="2:11" ht="15" customHeight="1">
      <c r="B129" s="313"/>
      <c r="C129" s="295" t="s">
        <v>470</v>
      </c>
      <c r="D129" s="295"/>
      <c r="E129" s="295"/>
      <c r="F129" s="296" t="s">
        <v>461</v>
      </c>
      <c r="G129" s="295"/>
      <c r="H129" s="295" t="s">
        <v>471</v>
      </c>
      <c r="I129" s="295" t="s">
        <v>457</v>
      </c>
      <c r="J129" s="295">
        <v>20</v>
      </c>
      <c r="K129" s="315"/>
    </row>
    <row r="130" spans="2:11" ht="15" customHeight="1">
      <c r="B130" s="313"/>
      <c r="C130" s="295" t="s">
        <v>472</v>
      </c>
      <c r="D130" s="295"/>
      <c r="E130" s="295"/>
      <c r="F130" s="296" t="s">
        <v>461</v>
      </c>
      <c r="G130" s="295"/>
      <c r="H130" s="295" t="s">
        <v>473</v>
      </c>
      <c r="I130" s="295" t="s">
        <v>457</v>
      </c>
      <c r="J130" s="295">
        <v>20</v>
      </c>
      <c r="K130" s="315"/>
    </row>
    <row r="131" spans="2:11" ht="15" customHeight="1">
      <c r="B131" s="313"/>
      <c r="C131" s="274" t="s">
        <v>460</v>
      </c>
      <c r="D131" s="274"/>
      <c r="E131" s="274"/>
      <c r="F131" s="293" t="s">
        <v>461</v>
      </c>
      <c r="G131" s="274"/>
      <c r="H131" s="274" t="s">
        <v>494</v>
      </c>
      <c r="I131" s="274" t="s">
        <v>457</v>
      </c>
      <c r="J131" s="274">
        <v>50</v>
      </c>
      <c r="K131" s="315"/>
    </row>
    <row r="132" spans="2:11" ht="15" customHeight="1">
      <c r="B132" s="313"/>
      <c r="C132" s="274" t="s">
        <v>474</v>
      </c>
      <c r="D132" s="274"/>
      <c r="E132" s="274"/>
      <c r="F132" s="293" t="s">
        <v>461</v>
      </c>
      <c r="G132" s="274"/>
      <c r="H132" s="274" t="s">
        <v>494</v>
      </c>
      <c r="I132" s="274" t="s">
        <v>457</v>
      </c>
      <c r="J132" s="274">
        <v>50</v>
      </c>
      <c r="K132" s="315"/>
    </row>
    <row r="133" spans="2:11" ht="15" customHeight="1">
      <c r="B133" s="313"/>
      <c r="C133" s="274" t="s">
        <v>480</v>
      </c>
      <c r="D133" s="274"/>
      <c r="E133" s="274"/>
      <c r="F133" s="293" t="s">
        <v>461</v>
      </c>
      <c r="G133" s="274"/>
      <c r="H133" s="274" t="s">
        <v>494</v>
      </c>
      <c r="I133" s="274" t="s">
        <v>457</v>
      </c>
      <c r="J133" s="274">
        <v>50</v>
      </c>
      <c r="K133" s="315"/>
    </row>
    <row r="134" spans="2:11" ht="15" customHeight="1">
      <c r="B134" s="313"/>
      <c r="C134" s="274" t="s">
        <v>482</v>
      </c>
      <c r="D134" s="274"/>
      <c r="E134" s="274"/>
      <c r="F134" s="293" t="s">
        <v>461</v>
      </c>
      <c r="G134" s="274"/>
      <c r="H134" s="274" t="s">
        <v>494</v>
      </c>
      <c r="I134" s="274" t="s">
        <v>457</v>
      </c>
      <c r="J134" s="274">
        <v>50</v>
      </c>
      <c r="K134" s="315"/>
    </row>
    <row r="135" spans="2:11" ht="15" customHeight="1">
      <c r="B135" s="313"/>
      <c r="C135" s="274" t="s">
        <v>154</v>
      </c>
      <c r="D135" s="274"/>
      <c r="E135" s="274"/>
      <c r="F135" s="293" t="s">
        <v>461</v>
      </c>
      <c r="G135" s="274"/>
      <c r="H135" s="274" t="s">
        <v>507</v>
      </c>
      <c r="I135" s="274" t="s">
        <v>457</v>
      </c>
      <c r="J135" s="274">
        <v>255</v>
      </c>
      <c r="K135" s="315"/>
    </row>
    <row r="136" spans="2:11" ht="15" customHeight="1">
      <c r="B136" s="313"/>
      <c r="C136" s="274" t="s">
        <v>484</v>
      </c>
      <c r="D136" s="274"/>
      <c r="E136" s="274"/>
      <c r="F136" s="293" t="s">
        <v>455</v>
      </c>
      <c r="G136" s="274"/>
      <c r="H136" s="274" t="s">
        <v>508</v>
      </c>
      <c r="I136" s="274" t="s">
        <v>486</v>
      </c>
      <c r="J136" s="274"/>
      <c r="K136" s="315"/>
    </row>
    <row r="137" spans="2:11" ht="15" customHeight="1">
      <c r="B137" s="313"/>
      <c r="C137" s="274" t="s">
        <v>487</v>
      </c>
      <c r="D137" s="274"/>
      <c r="E137" s="274"/>
      <c r="F137" s="293" t="s">
        <v>455</v>
      </c>
      <c r="G137" s="274"/>
      <c r="H137" s="274" t="s">
        <v>509</v>
      </c>
      <c r="I137" s="274" t="s">
        <v>489</v>
      </c>
      <c r="J137" s="274"/>
      <c r="K137" s="315"/>
    </row>
    <row r="138" spans="2:11" ht="15" customHeight="1">
      <c r="B138" s="313"/>
      <c r="C138" s="274" t="s">
        <v>490</v>
      </c>
      <c r="D138" s="274"/>
      <c r="E138" s="274"/>
      <c r="F138" s="293" t="s">
        <v>455</v>
      </c>
      <c r="G138" s="274"/>
      <c r="H138" s="274" t="s">
        <v>490</v>
      </c>
      <c r="I138" s="274" t="s">
        <v>489</v>
      </c>
      <c r="J138" s="274"/>
      <c r="K138" s="315"/>
    </row>
    <row r="139" spans="2:11" ht="15" customHeight="1">
      <c r="B139" s="313"/>
      <c r="C139" s="274" t="s">
        <v>42</v>
      </c>
      <c r="D139" s="274"/>
      <c r="E139" s="274"/>
      <c r="F139" s="293" t="s">
        <v>455</v>
      </c>
      <c r="G139" s="274"/>
      <c r="H139" s="274" t="s">
        <v>510</v>
      </c>
      <c r="I139" s="274" t="s">
        <v>489</v>
      </c>
      <c r="J139" s="274"/>
      <c r="K139" s="315"/>
    </row>
    <row r="140" spans="2:11" ht="15" customHeight="1">
      <c r="B140" s="313"/>
      <c r="C140" s="274" t="s">
        <v>511</v>
      </c>
      <c r="D140" s="274"/>
      <c r="E140" s="274"/>
      <c r="F140" s="293" t="s">
        <v>455</v>
      </c>
      <c r="G140" s="274"/>
      <c r="H140" s="274" t="s">
        <v>512</v>
      </c>
      <c r="I140" s="274" t="s">
        <v>489</v>
      </c>
      <c r="J140" s="274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70"/>
      <c r="C142" s="270"/>
      <c r="D142" s="270"/>
      <c r="E142" s="270"/>
      <c r="F142" s="305"/>
      <c r="G142" s="270"/>
      <c r="H142" s="270"/>
      <c r="I142" s="270"/>
      <c r="J142" s="270"/>
      <c r="K142" s="270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394" t="s">
        <v>513</v>
      </c>
      <c r="D145" s="394"/>
      <c r="E145" s="394"/>
      <c r="F145" s="394"/>
      <c r="G145" s="394"/>
      <c r="H145" s="394"/>
      <c r="I145" s="394"/>
      <c r="J145" s="394"/>
      <c r="K145" s="285"/>
    </row>
    <row r="146" spans="2:11" ht="17.25" customHeight="1">
      <c r="B146" s="284"/>
      <c r="C146" s="286" t="s">
        <v>449</v>
      </c>
      <c r="D146" s="286"/>
      <c r="E146" s="286"/>
      <c r="F146" s="286" t="s">
        <v>450</v>
      </c>
      <c r="G146" s="287"/>
      <c r="H146" s="286" t="s">
        <v>149</v>
      </c>
      <c r="I146" s="286" t="s">
        <v>61</v>
      </c>
      <c r="J146" s="286" t="s">
        <v>451</v>
      </c>
      <c r="K146" s="285"/>
    </row>
    <row r="147" spans="2:11" ht="17.25" customHeight="1">
      <c r="B147" s="284"/>
      <c r="C147" s="288" t="s">
        <v>452</v>
      </c>
      <c r="D147" s="288"/>
      <c r="E147" s="288"/>
      <c r="F147" s="289" t="s">
        <v>453</v>
      </c>
      <c r="G147" s="290"/>
      <c r="H147" s="288"/>
      <c r="I147" s="288"/>
      <c r="J147" s="288" t="s">
        <v>454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458</v>
      </c>
      <c r="D149" s="274"/>
      <c r="E149" s="274"/>
      <c r="F149" s="320" t="s">
        <v>455</v>
      </c>
      <c r="G149" s="274"/>
      <c r="H149" s="319" t="s">
        <v>494</v>
      </c>
      <c r="I149" s="319" t="s">
        <v>457</v>
      </c>
      <c r="J149" s="319">
        <v>120</v>
      </c>
      <c r="K149" s="315"/>
    </row>
    <row r="150" spans="2:11" ht="15" customHeight="1">
      <c r="B150" s="294"/>
      <c r="C150" s="319" t="s">
        <v>503</v>
      </c>
      <c r="D150" s="274"/>
      <c r="E150" s="274"/>
      <c r="F150" s="320" t="s">
        <v>455</v>
      </c>
      <c r="G150" s="274"/>
      <c r="H150" s="319" t="s">
        <v>514</v>
      </c>
      <c r="I150" s="319" t="s">
        <v>457</v>
      </c>
      <c r="J150" s="319" t="s">
        <v>505</v>
      </c>
      <c r="K150" s="315"/>
    </row>
    <row r="151" spans="2:11" ht="15" customHeight="1">
      <c r="B151" s="294"/>
      <c r="C151" s="319" t="s">
        <v>89</v>
      </c>
      <c r="D151" s="274"/>
      <c r="E151" s="274"/>
      <c r="F151" s="320" t="s">
        <v>455</v>
      </c>
      <c r="G151" s="274"/>
      <c r="H151" s="319" t="s">
        <v>515</v>
      </c>
      <c r="I151" s="319" t="s">
        <v>457</v>
      </c>
      <c r="J151" s="319" t="s">
        <v>505</v>
      </c>
      <c r="K151" s="315"/>
    </row>
    <row r="152" spans="2:11" ht="15" customHeight="1">
      <c r="B152" s="294"/>
      <c r="C152" s="319" t="s">
        <v>460</v>
      </c>
      <c r="D152" s="274"/>
      <c r="E152" s="274"/>
      <c r="F152" s="320" t="s">
        <v>461</v>
      </c>
      <c r="G152" s="274"/>
      <c r="H152" s="319" t="s">
        <v>494</v>
      </c>
      <c r="I152" s="319" t="s">
        <v>457</v>
      </c>
      <c r="J152" s="319">
        <v>50</v>
      </c>
      <c r="K152" s="315"/>
    </row>
    <row r="153" spans="2:11" ht="15" customHeight="1">
      <c r="B153" s="294"/>
      <c r="C153" s="319" t="s">
        <v>463</v>
      </c>
      <c r="D153" s="274"/>
      <c r="E153" s="274"/>
      <c r="F153" s="320" t="s">
        <v>455</v>
      </c>
      <c r="G153" s="274"/>
      <c r="H153" s="319" t="s">
        <v>494</v>
      </c>
      <c r="I153" s="319" t="s">
        <v>465</v>
      </c>
      <c r="J153" s="319"/>
      <c r="K153" s="315"/>
    </row>
    <row r="154" spans="2:11" ht="15" customHeight="1">
      <c r="B154" s="294"/>
      <c r="C154" s="319" t="s">
        <v>474</v>
      </c>
      <c r="D154" s="274"/>
      <c r="E154" s="274"/>
      <c r="F154" s="320" t="s">
        <v>461</v>
      </c>
      <c r="G154" s="274"/>
      <c r="H154" s="319" t="s">
        <v>494</v>
      </c>
      <c r="I154" s="319" t="s">
        <v>457</v>
      </c>
      <c r="J154" s="319">
        <v>50</v>
      </c>
      <c r="K154" s="315"/>
    </row>
    <row r="155" spans="2:11" ht="15" customHeight="1">
      <c r="B155" s="294"/>
      <c r="C155" s="319" t="s">
        <v>482</v>
      </c>
      <c r="D155" s="274"/>
      <c r="E155" s="274"/>
      <c r="F155" s="320" t="s">
        <v>461</v>
      </c>
      <c r="G155" s="274"/>
      <c r="H155" s="319" t="s">
        <v>494</v>
      </c>
      <c r="I155" s="319" t="s">
        <v>457</v>
      </c>
      <c r="J155" s="319">
        <v>50</v>
      </c>
      <c r="K155" s="315"/>
    </row>
    <row r="156" spans="2:11" ht="15" customHeight="1">
      <c r="B156" s="294"/>
      <c r="C156" s="319" t="s">
        <v>480</v>
      </c>
      <c r="D156" s="274"/>
      <c r="E156" s="274"/>
      <c r="F156" s="320" t="s">
        <v>461</v>
      </c>
      <c r="G156" s="274"/>
      <c r="H156" s="319" t="s">
        <v>494</v>
      </c>
      <c r="I156" s="319" t="s">
        <v>457</v>
      </c>
      <c r="J156" s="319">
        <v>50</v>
      </c>
      <c r="K156" s="315"/>
    </row>
    <row r="157" spans="2:11" ht="15" customHeight="1">
      <c r="B157" s="294"/>
      <c r="C157" s="319" t="s">
        <v>131</v>
      </c>
      <c r="D157" s="274"/>
      <c r="E157" s="274"/>
      <c r="F157" s="320" t="s">
        <v>455</v>
      </c>
      <c r="G157" s="274"/>
      <c r="H157" s="319" t="s">
        <v>516</v>
      </c>
      <c r="I157" s="319" t="s">
        <v>457</v>
      </c>
      <c r="J157" s="319" t="s">
        <v>517</v>
      </c>
      <c r="K157" s="315"/>
    </row>
    <row r="158" spans="2:11" ht="15" customHeight="1">
      <c r="B158" s="294"/>
      <c r="C158" s="319" t="s">
        <v>518</v>
      </c>
      <c r="D158" s="274"/>
      <c r="E158" s="274"/>
      <c r="F158" s="320" t="s">
        <v>455</v>
      </c>
      <c r="G158" s="274"/>
      <c r="H158" s="319" t="s">
        <v>519</v>
      </c>
      <c r="I158" s="319" t="s">
        <v>489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70"/>
      <c r="C160" s="274"/>
      <c r="D160" s="274"/>
      <c r="E160" s="274"/>
      <c r="F160" s="293"/>
      <c r="G160" s="274"/>
      <c r="H160" s="274"/>
      <c r="I160" s="274"/>
      <c r="J160" s="274"/>
      <c r="K160" s="270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>
      <c r="B163" s="265"/>
      <c r="C163" s="393" t="s">
        <v>520</v>
      </c>
      <c r="D163" s="393"/>
      <c r="E163" s="393"/>
      <c r="F163" s="393"/>
      <c r="G163" s="393"/>
      <c r="H163" s="393"/>
      <c r="I163" s="393"/>
      <c r="J163" s="393"/>
      <c r="K163" s="266"/>
    </row>
    <row r="164" spans="2:11" ht="17.25" customHeight="1">
      <c r="B164" s="265"/>
      <c r="C164" s="286" t="s">
        <v>449</v>
      </c>
      <c r="D164" s="286"/>
      <c r="E164" s="286"/>
      <c r="F164" s="286" t="s">
        <v>450</v>
      </c>
      <c r="G164" s="323"/>
      <c r="H164" s="324" t="s">
        <v>149</v>
      </c>
      <c r="I164" s="324" t="s">
        <v>61</v>
      </c>
      <c r="J164" s="286" t="s">
        <v>451</v>
      </c>
      <c r="K164" s="266"/>
    </row>
    <row r="165" spans="2:11" ht="17.25" customHeight="1">
      <c r="B165" s="267"/>
      <c r="C165" s="288" t="s">
        <v>452</v>
      </c>
      <c r="D165" s="288"/>
      <c r="E165" s="288"/>
      <c r="F165" s="289" t="s">
        <v>453</v>
      </c>
      <c r="G165" s="325"/>
      <c r="H165" s="326"/>
      <c r="I165" s="326"/>
      <c r="J165" s="288" t="s">
        <v>454</v>
      </c>
      <c r="K165" s="268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4" t="s">
        <v>458</v>
      </c>
      <c r="D167" s="274"/>
      <c r="E167" s="274"/>
      <c r="F167" s="293" t="s">
        <v>455</v>
      </c>
      <c r="G167" s="274"/>
      <c r="H167" s="274" t="s">
        <v>494</v>
      </c>
      <c r="I167" s="274" t="s">
        <v>457</v>
      </c>
      <c r="J167" s="274">
        <v>120</v>
      </c>
      <c r="K167" s="315"/>
    </row>
    <row r="168" spans="2:11" ht="15" customHeight="1">
      <c r="B168" s="294"/>
      <c r="C168" s="274" t="s">
        <v>503</v>
      </c>
      <c r="D168" s="274"/>
      <c r="E168" s="274"/>
      <c r="F168" s="293" t="s">
        <v>455</v>
      </c>
      <c r="G168" s="274"/>
      <c r="H168" s="274" t="s">
        <v>504</v>
      </c>
      <c r="I168" s="274" t="s">
        <v>457</v>
      </c>
      <c r="J168" s="274" t="s">
        <v>505</v>
      </c>
      <c r="K168" s="315"/>
    </row>
    <row r="169" spans="2:11" ht="15" customHeight="1">
      <c r="B169" s="294"/>
      <c r="C169" s="274" t="s">
        <v>89</v>
      </c>
      <c r="D169" s="274"/>
      <c r="E169" s="274"/>
      <c r="F169" s="293" t="s">
        <v>455</v>
      </c>
      <c r="G169" s="274"/>
      <c r="H169" s="274" t="s">
        <v>521</v>
      </c>
      <c r="I169" s="274" t="s">
        <v>457</v>
      </c>
      <c r="J169" s="274" t="s">
        <v>505</v>
      </c>
      <c r="K169" s="315"/>
    </row>
    <row r="170" spans="2:11" ht="15" customHeight="1">
      <c r="B170" s="294"/>
      <c r="C170" s="274" t="s">
        <v>460</v>
      </c>
      <c r="D170" s="274"/>
      <c r="E170" s="274"/>
      <c r="F170" s="293" t="s">
        <v>461</v>
      </c>
      <c r="G170" s="274"/>
      <c r="H170" s="274" t="s">
        <v>521</v>
      </c>
      <c r="I170" s="274" t="s">
        <v>457</v>
      </c>
      <c r="J170" s="274">
        <v>50</v>
      </c>
      <c r="K170" s="315"/>
    </row>
    <row r="171" spans="2:11" ht="15" customHeight="1">
      <c r="B171" s="294"/>
      <c r="C171" s="274" t="s">
        <v>463</v>
      </c>
      <c r="D171" s="274"/>
      <c r="E171" s="274"/>
      <c r="F171" s="293" t="s">
        <v>455</v>
      </c>
      <c r="G171" s="274"/>
      <c r="H171" s="274" t="s">
        <v>521</v>
      </c>
      <c r="I171" s="274" t="s">
        <v>465</v>
      </c>
      <c r="J171" s="274"/>
      <c r="K171" s="315"/>
    </row>
    <row r="172" spans="2:11" ht="15" customHeight="1">
      <c r="B172" s="294"/>
      <c r="C172" s="274" t="s">
        <v>474</v>
      </c>
      <c r="D172" s="274"/>
      <c r="E172" s="274"/>
      <c r="F172" s="293" t="s">
        <v>461</v>
      </c>
      <c r="G172" s="274"/>
      <c r="H172" s="274" t="s">
        <v>521</v>
      </c>
      <c r="I172" s="274" t="s">
        <v>457</v>
      </c>
      <c r="J172" s="274">
        <v>50</v>
      </c>
      <c r="K172" s="315"/>
    </row>
    <row r="173" spans="2:11" ht="15" customHeight="1">
      <c r="B173" s="294"/>
      <c r="C173" s="274" t="s">
        <v>482</v>
      </c>
      <c r="D173" s="274"/>
      <c r="E173" s="274"/>
      <c r="F173" s="293" t="s">
        <v>461</v>
      </c>
      <c r="G173" s="274"/>
      <c r="H173" s="274" t="s">
        <v>521</v>
      </c>
      <c r="I173" s="274" t="s">
        <v>457</v>
      </c>
      <c r="J173" s="274">
        <v>50</v>
      </c>
      <c r="K173" s="315"/>
    </row>
    <row r="174" spans="2:11" ht="15" customHeight="1">
      <c r="B174" s="294"/>
      <c r="C174" s="274" t="s">
        <v>480</v>
      </c>
      <c r="D174" s="274"/>
      <c r="E174" s="274"/>
      <c r="F174" s="293" t="s">
        <v>461</v>
      </c>
      <c r="G174" s="274"/>
      <c r="H174" s="274" t="s">
        <v>521</v>
      </c>
      <c r="I174" s="274" t="s">
        <v>457</v>
      </c>
      <c r="J174" s="274">
        <v>50</v>
      </c>
      <c r="K174" s="315"/>
    </row>
    <row r="175" spans="2:11" ht="15" customHeight="1">
      <c r="B175" s="294"/>
      <c r="C175" s="274" t="s">
        <v>148</v>
      </c>
      <c r="D175" s="274"/>
      <c r="E175" s="274"/>
      <c r="F175" s="293" t="s">
        <v>455</v>
      </c>
      <c r="G175" s="274"/>
      <c r="H175" s="274" t="s">
        <v>522</v>
      </c>
      <c r="I175" s="274" t="s">
        <v>523</v>
      </c>
      <c r="J175" s="274"/>
      <c r="K175" s="315"/>
    </row>
    <row r="176" spans="2:11" ht="15" customHeight="1">
      <c r="B176" s="294"/>
      <c r="C176" s="274" t="s">
        <v>61</v>
      </c>
      <c r="D176" s="274"/>
      <c r="E176" s="274"/>
      <c r="F176" s="293" t="s">
        <v>455</v>
      </c>
      <c r="G176" s="274"/>
      <c r="H176" s="274" t="s">
        <v>524</v>
      </c>
      <c r="I176" s="274" t="s">
        <v>525</v>
      </c>
      <c r="J176" s="274">
        <v>1</v>
      </c>
      <c r="K176" s="315"/>
    </row>
    <row r="177" spans="2:11" ht="15" customHeight="1">
      <c r="B177" s="294"/>
      <c r="C177" s="274" t="s">
        <v>57</v>
      </c>
      <c r="D177" s="274"/>
      <c r="E177" s="274"/>
      <c r="F177" s="293" t="s">
        <v>455</v>
      </c>
      <c r="G177" s="274"/>
      <c r="H177" s="274" t="s">
        <v>526</v>
      </c>
      <c r="I177" s="274" t="s">
        <v>457</v>
      </c>
      <c r="J177" s="274">
        <v>20</v>
      </c>
      <c r="K177" s="315"/>
    </row>
    <row r="178" spans="2:11" ht="15" customHeight="1">
      <c r="B178" s="294"/>
      <c r="C178" s="274" t="s">
        <v>149</v>
      </c>
      <c r="D178" s="274"/>
      <c r="E178" s="274"/>
      <c r="F178" s="293" t="s">
        <v>455</v>
      </c>
      <c r="G178" s="274"/>
      <c r="H178" s="274" t="s">
        <v>527</v>
      </c>
      <c r="I178" s="274" t="s">
        <v>457</v>
      </c>
      <c r="J178" s="274">
        <v>255</v>
      </c>
      <c r="K178" s="315"/>
    </row>
    <row r="179" spans="2:11" ht="15" customHeight="1">
      <c r="B179" s="294"/>
      <c r="C179" s="274" t="s">
        <v>150</v>
      </c>
      <c r="D179" s="274"/>
      <c r="E179" s="274"/>
      <c r="F179" s="293" t="s">
        <v>455</v>
      </c>
      <c r="G179" s="274"/>
      <c r="H179" s="274" t="s">
        <v>420</v>
      </c>
      <c r="I179" s="274" t="s">
        <v>457</v>
      </c>
      <c r="J179" s="274">
        <v>10</v>
      </c>
      <c r="K179" s="315"/>
    </row>
    <row r="180" spans="2:11" ht="15" customHeight="1">
      <c r="B180" s="294"/>
      <c r="C180" s="274" t="s">
        <v>151</v>
      </c>
      <c r="D180" s="274"/>
      <c r="E180" s="274"/>
      <c r="F180" s="293" t="s">
        <v>455</v>
      </c>
      <c r="G180" s="274"/>
      <c r="H180" s="274" t="s">
        <v>528</v>
      </c>
      <c r="I180" s="274" t="s">
        <v>489</v>
      </c>
      <c r="J180" s="274"/>
      <c r="K180" s="315"/>
    </row>
    <row r="181" spans="2:11" ht="15" customHeight="1">
      <c r="B181" s="294"/>
      <c r="C181" s="274" t="s">
        <v>529</v>
      </c>
      <c r="D181" s="274"/>
      <c r="E181" s="274"/>
      <c r="F181" s="293" t="s">
        <v>455</v>
      </c>
      <c r="G181" s="274"/>
      <c r="H181" s="274" t="s">
        <v>530</v>
      </c>
      <c r="I181" s="274" t="s">
        <v>489</v>
      </c>
      <c r="J181" s="274"/>
      <c r="K181" s="315"/>
    </row>
    <row r="182" spans="2:11" ht="15" customHeight="1">
      <c r="B182" s="294"/>
      <c r="C182" s="274" t="s">
        <v>518</v>
      </c>
      <c r="D182" s="274"/>
      <c r="E182" s="274"/>
      <c r="F182" s="293" t="s">
        <v>455</v>
      </c>
      <c r="G182" s="274"/>
      <c r="H182" s="274" t="s">
        <v>531</v>
      </c>
      <c r="I182" s="274" t="s">
        <v>489</v>
      </c>
      <c r="J182" s="274"/>
      <c r="K182" s="315"/>
    </row>
    <row r="183" spans="2:11" ht="15" customHeight="1">
      <c r="B183" s="294"/>
      <c r="C183" s="274" t="s">
        <v>153</v>
      </c>
      <c r="D183" s="274"/>
      <c r="E183" s="274"/>
      <c r="F183" s="293" t="s">
        <v>461</v>
      </c>
      <c r="G183" s="274"/>
      <c r="H183" s="274" t="s">
        <v>532</v>
      </c>
      <c r="I183" s="274" t="s">
        <v>457</v>
      </c>
      <c r="J183" s="274">
        <v>50</v>
      </c>
      <c r="K183" s="315"/>
    </row>
    <row r="184" spans="2:11" ht="15" customHeight="1">
      <c r="B184" s="294"/>
      <c r="C184" s="274" t="s">
        <v>533</v>
      </c>
      <c r="D184" s="274"/>
      <c r="E184" s="274"/>
      <c r="F184" s="293" t="s">
        <v>461</v>
      </c>
      <c r="G184" s="274"/>
      <c r="H184" s="274" t="s">
        <v>534</v>
      </c>
      <c r="I184" s="274" t="s">
        <v>535</v>
      </c>
      <c r="J184" s="274"/>
      <c r="K184" s="315"/>
    </row>
    <row r="185" spans="2:11" ht="15" customHeight="1">
      <c r="B185" s="294"/>
      <c r="C185" s="274" t="s">
        <v>536</v>
      </c>
      <c r="D185" s="274"/>
      <c r="E185" s="274"/>
      <c r="F185" s="293" t="s">
        <v>461</v>
      </c>
      <c r="G185" s="274"/>
      <c r="H185" s="274" t="s">
        <v>537</v>
      </c>
      <c r="I185" s="274" t="s">
        <v>535</v>
      </c>
      <c r="J185" s="274"/>
      <c r="K185" s="315"/>
    </row>
    <row r="186" spans="2:11" ht="15" customHeight="1">
      <c r="B186" s="294"/>
      <c r="C186" s="274" t="s">
        <v>538</v>
      </c>
      <c r="D186" s="274"/>
      <c r="E186" s="274"/>
      <c r="F186" s="293" t="s">
        <v>461</v>
      </c>
      <c r="G186" s="274"/>
      <c r="H186" s="274" t="s">
        <v>539</v>
      </c>
      <c r="I186" s="274" t="s">
        <v>535</v>
      </c>
      <c r="J186" s="274"/>
      <c r="K186" s="315"/>
    </row>
    <row r="187" spans="2:11" ht="15" customHeight="1">
      <c r="B187" s="294"/>
      <c r="C187" s="327" t="s">
        <v>540</v>
      </c>
      <c r="D187" s="274"/>
      <c r="E187" s="274"/>
      <c r="F187" s="293" t="s">
        <v>461</v>
      </c>
      <c r="G187" s="274"/>
      <c r="H187" s="274" t="s">
        <v>541</v>
      </c>
      <c r="I187" s="274" t="s">
        <v>542</v>
      </c>
      <c r="J187" s="328" t="s">
        <v>543</v>
      </c>
      <c r="K187" s="315"/>
    </row>
    <row r="188" spans="2:11" ht="15" customHeight="1">
      <c r="B188" s="294"/>
      <c r="C188" s="279" t="s">
        <v>46</v>
      </c>
      <c r="D188" s="274"/>
      <c r="E188" s="274"/>
      <c r="F188" s="293" t="s">
        <v>455</v>
      </c>
      <c r="G188" s="274"/>
      <c r="H188" s="270" t="s">
        <v>544</v>
      </c>
      <c r="I188" s="274" t="s">
        <v>545</v>
      </c>
      <c r="J188" s="274"/>
      <c r="K188" s="315"/>
    </row>
    <row r="189" spans="2:11" ht="15" customHeight="1">
      <c r="B189" s="294"/>
      <c r="C189" s="279" t="s">
        <v>546</v>
      </c>
      <c r="D189" s="274"/>
      <c r="E189" s="274"/>
      <c r="F189" s="293" t="s">
        <v>455</v>
      </c>
      <c r="G189" s="274"/>
      <c r="H189" s="274" t="s">
        <v>547</v>
      </c>
      <c r="I189" s="274" t="s">
        <v>489</v>
      </c>
      <c r="J189" s="274"/>
      <c r="K189" s="315"/>
    </row>
    <row r="190" spans="2:11" ht="15" customHeight="1">
      <c r="B190" s="294"/>
      <c r="C190" s="279" t="s">
        <v>548</v>
      </c>
      <c r="D190" s="274"/>
      <c r="E190" s="274"/>
      <c r="F190" s="293" t="s">
        <v>455</v>
      </c>
      <c r="G190" s="274"/>
      <c r="H190" s="274" t="s">
        <v>549</v>
      </c>
      <c r="I190" s="274" t="s">
        <v>489</v>
      </c>
      <c r="J190" s="274"/>
      <c r="K190" s="315"/>
    </row>
    <row r="191" spans="2:11" ht="15" customHeight="1">
      <c r="B191" s="294"/>
      <c r="C191" s="279" t="s">
        <v>550</v>
      </c>
      <c r="D191" s="274"/>
      <c r="E191" s="274"/>
      <c r="F191" s="293" t="s">
        <v>461</v>
      </c>
      <c r="G191" s="274"/>
      <c r="H191" s="274" t="s">
        <v>551</v>
      </c>
      <c r="I191" s="274" t="s">
        <v>489</v>
      </c>
      <c r="J191" s="274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70"/>
      <c r="C193" s="274"/>
      <c r="D193" s="274"/>
      <c r="E193" s="274"/>
      <c r="F193" s="293"/>
      <c r="G193" s="274"/>
      <c r="H193" s="274"/>
      <c r="I193" s="274"/>
      <c r="J193" s="274"/>
      <c r="K193" s="270"/>
    </row>
    <row r="194" spans="2:11" ht="18.75" customHeight="1">
      <c r="B194" s="270"/>
      <c r="C194" s="274"/>
      <c r="D194" s="274"/>
      <c r="E194" s="274"/>
      <c r="F194" s="293"/>
      <c r="G194" s="274"/>
      <c r="H194" s="274"/>
      <c r="I194" s="274"/>
      <c r="J194" s="274"/>
      <c r="K194" s="270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1">
      <c r="B197" s="265"/>
      <c r="C197" s="393" t="s">
        <v>552</v>
      </c>
      <c r="D197" s="393"/>
      <c r="E197" s="393"/>
      <c r="F197" s="393"/>
      <c r="G197" s="393"/>
      <c r="H197" s="393"/>
      <c r="I197" s="393"/>
      <c r="J197" s="393"/>
      <c r="K197" s="266"/>
    </row>
    <row r="198" spans="2:11" ht="25.5" customHeight="1">
      <c r="B198" s="265"/>
      <c r="C198" s="330" t="s">
        <v>553</v>
      </c>
      <c r="D198" s="330"/>
      <c r="E198" s="330"/>
      <c r="F198" s="330" t="s">
        <v>554</v>
      </c>
      <c r="G198" s="331"/>
      <c r="H198" s="392" t="s">
        <v>555</v>
      </c>
      <c r="I198" s="392"/>
      <c r="J198" s="392"/>
      <c r="K198" s="266"/>
    </row>
    <row r="199" spans="2:11" ht="5.25" customHeight="1">
      <c r="B199" s="294"/>
      <c r="C199" s="291"/>
      <c r="D199" s="291"/>
      <c r="E199" s="291"/>
      <c r="F199" s="291"/>
      <c r="G199" s="274"/>
      <c r="H199" s="291"/>
      <c r="I199" s="291"/>
      <c r="J199" s="291"/>
      <c r="K199" s="315"/>
    </row>
    <row r="200" spans="2:11" ht="15" customHeight="1">
      <c r="B200" s="294"/>
      <c r="C200" s="274" t="s">
        <v>545</v>
      </c>
      <c r="D200" s="274"/>
      <c r="E200" s="274"/>
      <c r="F200" s="293" t="s">
        <v>47</v>
      </c>
      <c r="G200" s="274"/>
      <c r="H200" s="390" t="s">
        <v>556</v>
      </c>
      <c r="I200" s="390"/>
      <c r="J200" s="390"/>
      <c r="K200" s="315"/>
    </row>
    <row r="201" spans="2:11" ht="15" customHeight="1">
      <c r="B201" s="294"/>
      <c r="C201" s="300"/>
      <c r="D201" s="274"/>
      <c r="E201" s="274"/>
      <c r="F201" s="293" t="s">
        <v>48</v>
      </c>
      <c r="G201" s="274"/>
      <c r="H201" s="390" t="s">
        <v>557</v>
      </c>
      <c r="I201" s="390"/>
      <c r="J201" s="390"/>
      <c r="K201" s="315"/>
    </row>
    <row r="202" spans="2:11" ht="15" customHeight="1">
      <c r="B202" s="294"/>
      <c r="C202" s="300"/>
      <c r="D202" s="274"/>
      <c r="E202" s="274"/>
      <c r="F202" s="293" t="s">
        <v>51</v>
      </c>
      <c r="G202" s="274"/>
      <c r="H202" s="390" t="s">
        <v>558</v>
      </c>
      <c r="I202" s="390"/>
      <c r="J202" s="390"/>
      <c r="K202" s="315"/>
    </row>
    <row r="203" spans="2:11" ht="15" customHeight="1">
      <c r="B203" s="294"/>
      <c r="C203" s="274"/>
      <c r="D203" s="274"/>
      <c r="E203" s="274"/>
      <c r="F203" s="293" t="s">
        <v>49</v>
      </c>
      <c r="G203" s="274"/>
      <c r="H203" s="390" t="s">
        <v>559</v>
      </c>
      <c r="I203" s="390"/>
      <c r="J203" s="390"/>
      <c r="K203" s="315"/>
    </row>
    <row r="204" spans="2:11" ht="15" customHeight="1">
      <c r="B204" s="294"/>
      <c r="C204" s="274"/>
      <c r="D204" s="274"/>
      <c r="E204" s="274"/>
      <c r="F204" s="293" t="s">
        <v>50</v>
      </c>
      <c r="G204" s="274"/>
      <c r="H204" s="390" t="s">
        <v>560</v>
      </c>
      <c r="I204" s="390"/>
      <c r="J204" s="390"/>
      <c r="K204" s="315"/>
    </row>
    <row r="205" spans="2:11" ht="15" customHeight="1">
      <c r="B205" s="294"/>
      <c r="C205" s="274"/>
      <c r="D205" s="274"/>
      <c r="E205" s="274"/>
      <c r="F205" s="293"/>
      <c r="G205" s="274"/>
      <c r="H205" s="274"/>
      <c r="I205" s="274"/>
      <c r="J205" s="274"/>
      <c r="K205" s="315"/>
    </row>
    <row r="206" spans="2:11" ht="15" customHeight="1">
      <c r="B206" s="294"/>
      <c r="C206" s="274" t="s">
        <v>501</v>
      </c>
      <c r="D206" s="274"/>
      <c r="E206" s="274"/>
      <c r="F206" s="293" t="s">
        <v>82</v>
      </c>
      <c r="G206" s="274"/>
      <c r="H206" s="390" t="s">
        <v>561</v>
      </c>
      <c r="I206" s="390"/>
      <c r="J206" s="390"/>
      <c r="K206" s="315"/>
    </row>
    <row r="207" spans="2:11" ht="15" customHeight="1">
      <c r="B207" s="294"/>
      <c r="C207" s="300"/>
      <c r="D207" s="274"/>
      <c r="E207" s="274"/>
      <c r="F207" s="293" t="s">
        <v>399</v>
      </c>
      <c r="G207" s="274"/>
      <c r="H207" s="390" t="s">
        <v>400</v>
      </c>
      <c r="I207" s="390"/>
      <c r="J207" s="390"/>
      <c r="K207" s="315"/>
    </row>
    <row r="208" spans="2:11" ht="15" customHeight="1">
      <c r="B208" s="294"/>
      <c r="C208" s="274"/>
      <c r="D208" s="274"/>
      <c r="E208" s="274"/>
      <c r="F208" s="293" t="s">
        <v>397</v>
      </c>
      <c r="G208" s="274"/>
      <c r="H208" s="390" t="s">
        <v>562</v>
      </c>
      <c r="I208" s="390"/>
      <c r="J208" s="390"/>
      <c r="K208" s="315"/>
    </row>
    <row r="209" spans="2:11" ht="15" customHeight="1">
      <c r="B209" s="332"/>
      <c r="C209" s="300"/>
      <c r="D209" s="300"/>
      <c r="E209" s="300"/>
      <c r="F209" s="293" t="s">
        <v>401</v>
      </c>
      <c r="G209" s="279"/>
      <c r="H209" s="391" t="s">
        <v>402</v>
      </c>
      <c r="I209" s="391"/>
      <c r="J209" s="391"/>
      <c r="K209" s="333"/>
    </row>
    <row r="210" spans="2:11" ht="15" customHeight="1">
      <c r="B210" s="332"/>
      <c r="C210" s="300"/>
      <c r="D210" s="300"/>
      <c r="E210" s="300"/>
      <c r="F210" s="293" t="s">
        <v>403</v>
      </c>
      <c r="G210" s="279"/>
      <c r="H210" s="391" t="s">
        <v>563</v>
      </c>
      <c r="I210" s="391"/>
      <c r="J210" s="391"/>
      <c r="K210" s="333"/>
    </row>
    <row r="211" spans="2:11" ht="15" customHeight="1">
      <c r="B211" s="332"/>
      <c r="C211" s="300"/>
      <c r="D211" s="300"/>
      <c r="E211" s="300"/>
      <c r="F211" s="334"/>
      <c r="G211" s="279"/>
      <c r="H211" s="335"/>
      <c r="I211" s="335"/>
      <c r="J211" s="335"/>
      <c r="K211" s="333"/>
    </row>
    <row r="212" spans="2:11" ht="15" customHeight="1">
      <c r="B212" s="332"/>
      <c r="C212" s="274" t="s">
        <v>525</v>
      </c>
      <c r="D212" s="300"/>
      <c r="E212" s="300"/>
      <c r="F212" s="293">
        <v>1</v>
      </c>
      <c r="G212" s="279"/>
      <c r="H212" s="391" t="s">
        <v>564</v>
      </c>
      <c r="I212" s="391"/>
      <c r="J212" s="391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9"/>
      <c r="H213" s="391" t="s">
        <v>565</v>
      </c>
      <c r="I213" s="391"/>
      <c r="J213" s="391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9"/>
      <c r="H214" s="391" t="s">
        <v>566</v>
      </c>
      <c r="I214" s="391"/>
      <c r="J214" s="391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9"/>
      <c r="H215" s="391" t="s">
        <v>567</v>
      </c>
      <c r="I215" s="391"/>
      <c r="J215" s="391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2018-03-1-SP - Soupis pra...</vt:lpstr>
      <vt:lpstr>Pokyny pro vyplnění</vt:lpstr>
      <vt:lpstr>'2018-03-1-SP - Soupis pra...'!Názvy_tisku</vt:lpstr>
      <vt:lpstr>'Rekapitulace stavby'!Názvy_tisku</vt:lpstr>
      <vt:lpstr>'2018-03-1-SP - Soupis pra...'!Oblast_tisku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Havi-WORK\Martin Haueisen</dc:creator>
  <cp:lastModifiedBy>Martin Haueisen</cp:lastModifiedBy>
  <dcterms:created xsi:type="dcterms:W3CDTF">2018-02-03T13:03:58Z</dcterms:created>
  <dcterms:modified xsi:type="dcterms:W3CDTF">2018-02-03T13:06:22Z</dcterms:modified>
</cp:coreProperties>
</file>